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gráficos!$A$7:$A$752</f>
              <numCache>
                <formatCode>General</formatCode>
                <ptCount val="7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</numCache>
            </numRef>
          </xVal>
          <yVal>
            <numRef>
              <f>gráficos!$B$7:$B$752</f>
              <numCache>
                <formatCode>General</formatCode>
                <ptCount val="7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3.6821</v>
      </c>
      <c r="E2" t="n">
        <v>27.16</v>
      </c>
      <c r="F2" t="n">
        <v>17.76</v>
      </c>
      <c r="G2" t="n">
        <v>6.02</v>
      </c>
      <c r="H2" t="n">
        <v>0.09</v>
      </c>
      <c r="I2" t="n">
        <v>177</v>
      </c>
      <c r="J2" t="n">
        <v>194.77</v>
      </c>
      <c r="K2" t="n">
        <v>54.38</v>
      </c>
      <c r="L2" t="n">
        <v>1</v>
      </c>
      <c r="M2" t="n">
        <v>175</v>
      </c>
      <c r="N2" t="n">
        <v>39.4</v>
      </c>
      <c r="O2" t="n">
        <v>24256.19</v>
      </c>
      <c r="P2" t="n">
        <v>245.39</v>
      </c>
      <c r="Q2" t="n">
        <v>1390.3</v>
      </c>
      <c r="R2" t="n">
        <v>154.41</v>
      </c>
      <c r="S2" t="n">
        <v>39.31</v>
      </c>
      <c r="T2" t="n">
        <v>55887.76</v>
      </c>
      <c r="U2" t="n">
        <v>0.25</v>
      </c>
      <c r="V2" t="n">
        <v>0.72</v>
      </c>
      <c r="W2" t="n">
        <v>3.66</v>
      </c>
      <c r="X2" t="n">
        <v>3.63</v>
      </c>
      <c r="Y2" t="n">
        <v>1</v>
      </c>
      <c r="Z2" t="n">
        <v>10</v>
      </c>
      <c r="AA2" t="n">
        <v>583.034696291312</v>
      </c>
      <c r="AB2" t="n">
        <v>797.7337931412295</v>
      </c>
      <c r="AC2" t="n">
        <v>721.5991995502405</v>
      </c>
      <c r="AD2" t="n">
        <v>583034.696291312</v>
      </c>
      <c r="AE2" t="n">
        <v>797733.7931412295</v>
      </c>
      <c r="AF2" t="n">
        <v>1.205746927665885e-06</v>
      </c>
      <c r="AG2" t="n">
        <v>24</v>
      </c>
      <c r="AH2" t="n">
        <v>721599.1995502405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4.0724</v>
      </c>
      <c r="E3" t="n">
        <v>24.56</v>
      </c>
      <c r="F3" t="n">
        <v>16.83</v>
      </c>
      <c r="G3" t="n">
        <v>7.53</v>
      </c>
      <c r="H3" t="n">
        <v>0.11</v>
      </c>
      <c r="I3" t="n">
        <v>134</v>
      </c>
      <c r="J3" t="n">
        <v>195.16</v>
      </c>
      <c r="K3" t="n">
        <v>54.38</v>
      </c>
      <c r="L3" t="n">
        <v>1.25</v>
      </c>
      <c r="M3" t="n">
        <v>132</v>
      </c>
      <c r="N3" t="n">
        <v>39.53</v>
      </c>
      <c r="O3" t="n">
        <v>24303.87</v>
      </c>
      <c r="P3" t="n">
        <v>231.02</v>
      </c>
      <c r="Q3" t="n">
        <v>1390.13</v>
      </c>
      <c r="R3" t="n">
        <v>125.58</v>
      </c>
      <c r="S3" t="n">
        <v>39.31</v>
      </c>
      <c r="T3" t="n">
        <v>41683.67</v>
      </c>
      <c r="U3" t="n">
        <v>0.31</v>
      </c>
      <c r="V3" t="n">
        <v>0.76</v>
      </c>
      <c r="W3" t="n">
        <v>3.57</v>
      </c>
      <c r="X3" t="n">
        <v>2.7</v>
      </c>
      <c r="Y3" t="n">
        <v>1</v>
      </c>
      <c r="Z3" t="n">
        <v>10</v>
      </c>
      <c r="AA3" t="n">
        <v>508.8038051316672</v>
      </c>
      <c r="AB3" t="n">
        <v>696.1678130208118</v>
      </c>
      <c r="AC3" t="n">
        <v>629.7265340237672</v>
      </c>
      <c r="AD3" t="n">
        <v>508803.8051316672</v>
      </c>
      <c r="AE3" t="n">
        <v>696167.8130208118</v>
      </c>
      <c r="AF3" t="n">
        <v>1.333555250597906e-06</v>
      </c>
      <c r="AG3" t="n">
        <v>22</v>
      </c>
      <c r="AH3" t="n">
        <v>629726.5340237671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4.3577</v>
      </c>
      <c r="E4" t="n">
        <v>22.95</v>
      </c>
      <c r="F4" t="n">
        <v>16.27</v>
      </c>
      <c r="G4" t="n">
        <v>9.119999999999999</v>
      </c>
      <c r="H4" t="n">
        <v>0.14</v>
      </c>
      <c r="I4" t="n">
        <v>107</v>
      </c>
      <c r="J4" t="n">
        <v>195.55</v>
      </c>
      <c r="K4" t="n">
        <v>54.38</v>
      </c>
      <c r="L4" t="n">
        <v>1.5</v>
      </c>
      <c r="M4" t="n">
        <v>105</v>
      </c>
      <c r="N4" t="n">
        <v>39.67</v>
      </c>
      <c r="O4" t="n">
        <v>24351.61</v>
      </c>
      <c r="P4" t="n">
        <v>221.86</v>
      </c>
      <c r="Q4" t="n">
        <v>1390.22</v>
      </c>
      <c r="R4" t="n">
        <v>108.3</v>
      </c>
      <c r="S4" t="n">
        <v>39.31</v>
      </c>
      <c r="T4" t="n">
        <v>33181.51</v>
      </c>
      <c r="U4" t="n">
        <v>0.36</v>
      </c>
      <c r="V4" t="n">
        <v>0.79</v>
      </c>
      <c r="W4" t="n">
        <v>3.53</v>
      </c>
      <c r="X4" t="n">
        <v>2.14</v>
      </c>
      <c r="Y4" t="n">
        <v>1</v>
      </c>
      <c r="Z4" t="n">
        <v>10</v>
      </c>
      <c r="AA4" t="n">
        <v>458.9317600115722</v>
      </c>
      <c r="AB4" t="n">
        <v>627.9306806881496</v>
      </c>
      <c r="AC4" t="n">
        <v>568.0018578295172</v>
      </c>
      <c r="AD4" t="n">
        <v>458931.7600115722</v>
      </c>
      <c r="AE4" t="n">
        <v>627930.6806881495</v>
      </c>
      <c r="AF4" t="n">
        <v>1.426980089266893e-06</v>
      </c>
      <c r="AG4" t="n">
        <v>20</v>
      </c>
      <c r="AH4" t="n">
        <v>568001.8578295172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4.5552</v>
      </c>
      <c r="E5" t="n">
        <v>21.95</v>
      </c>
      <c r="F5" t="n">
        <v>15.94</v>
      </c>
      <c r="G5" t="n">
        <v>10.62</v>
      </c>
      <c r="H5" t="n">
        <v>0.16</v>
      </c>
      <c r="I5" t="n">
        <v>90</v>
      </c>
      <c r="J5" t="n">
        <v>195.93</v>
      </c>
      <c r="K5" t="n">
        <v>54.38</v>
      </c>
      <c r="L5" t="n">
        <v>1.75</v>
      </c>
      <c r="M5" t="n">
        <v>88</v>
      </c>
      <c r="N5" t="n">
        <v>39.81</v>
      </c>
      <c r="O5" t="n">
        <v>24399.39</v>
      </c>
      <c r="P5" t="n">
        <v>216.01</v>
      </c>
      <c r="Q5" t="n">
        <v>1389.68</v>
      </c>
      <c r="R5" t="n">
        <v>97.44</v>
      </c>
      <c r="S5" t="n">
        <v>39.31</v>
      </c>
      <c r="T5" t="n">
        <v>27835.44</v>
      </c>
      <c r="U5" t="n">
        <v>0.4</v>
      </c>
      <c r="V5" t="n">
        <v>0.8100000000000001</v>
      </c>
      <c r="W5" t="n">
        <v>3.52</v>
      </c>
      <c r="X5" t="n">
        <v>1.81</v>
      </c>
      <c r="Y5" t="n">
        <v>1</v>
      </c>
      <c r="Z5" t="n">
        <v>10</v>
      </c>
      <c r="AA5" t="n">
        <v>438.2843627926484</v>
      </c>
      <c r="AB5" t="n">
        <v>599.6800009143407</v>
      </c>
      <c r="AC5" t="n">
        <v>542.4473832832426</v>
      </c>
      <c r="AD5" t="n">
        <v>438284.3627926484</v>
      </c>
      <c r="AE5" t="n">
        <v>599680.0009143407</v>
      </c>
      <c r="AF5" t="n">
        <v>1.491653785856886e-06</v>
      </c>
      <c r="AG5" t="n">
        <v>20</v>
      </c>
      <c r="AH5" t="n">
        <v>542447.3832832426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4.7231</v>
      </c>
      <c r="E6" t="n">
        <v>21.17</v>
      </c>
      <c r="F6" t="n">
        <v>15.66</v>
      </c>
      <c r="G6" t="n">
        <v>12.2</v>
      </c>
      <c r="H6" t="n">
        <v>0.18</v>
      </c>
      <c r="I6" t="n">
        <v>77</v>
      </c>
      <c r="J6" t="n">
        <v>196.32</v>
      </c>
      <c r="K6" t="n">
        <v>54.38</v>
      </c>
      <c r="L6" t="n">
        <v>2</v>
      </c>
      <c r="M6" t="n">
        <v>75</v>
      </c>
      <c r="N6" t="n">
        <v>39.95</v>
      </c>
      <c r="O6" t="n">
        <v>24447.22</v>
      </c>
      <c r="P6" t="n">
        <v>210.81</v>
      </c>
      <c r="Q6" t="n">
        <v>1390.2</v>
      </c>
      <c r="R6" t="n">
        <v>89</v>
      </c>
      <c r="S6" t="n">
        <v>39.31</v>
      </c>
      <c r="T6" t="n">
        <v>23680.84</v>
      </c>
      <c r="U6" t="n">
        <v>0.44</v>
      </c>
      <c r="V6" t="n">
        <v>0.82</v>
      </c>
      <c r="W6" t="n">
        <v>3.49</v>
      </c>
      <c r="X6" t="n">
        <v>1.54</v>
      </c>
      <c r="Y6" t="n">
        <v>1</v>
      </c>
      <c r="Z6" t="n">
        <v>10</v>
      </c>
      <c r="AA6" t="n">
        <v>414.1199181092028</v>
      </c>
      <c r="AB6" t="n">
        <v>566.6171416383896</v>
      </c>
      <c r="AC6" t="n">
        <v>512.539996892574</v>
      </c>
      <c r="AD6" t="n">
        <v>414119.9181092028</v>
      </c>
      <c r="AE6" t="n">
        <v>566617.1416383897</v>
      </c>
      <c r="AF6" t="n">
        <v>1.546634614502252e-06</v>
      </c>
      <c r="AG6" t="n">
        <v>19</v>
      </c>
      <c r="AH6" t="n">
        <v>512539.996892574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4.8597</v>
      </c>
      <c r="E7" t="n">
        <v>20.58</v>
      </c>
      <c r="F7" t="n">
        <v>15.46</v>
      </c>
      <c r="G7" t="n">
        <v>13.84</v>
      </c>
      <c r="H7" t="n">
        <v>0.2</v>
      </c>
      <c r="I7" t="n">
        <v>67</v>
      </c>
      <c r="J7" t="n">
        <v>196.71</v>
      </c>
      <c r="K7" t="n">
        <v>54.38</v>
      </c>
      <c r="L7" t="n">
        <v>2.25</v>
      </c>
      <c r="M7" t="n">
        <v>65</v>
      </c>
      <c r="N7" t="n">
        <v>40.08</v>
      </c>
      <c r="O7" t="n">
        <v>24495.09</v>
      </c>
      <c r="P7" t="n">
        <v>206.64</v>
      </c>
      <c r="Q7" t="n">
        <v>1389.79</v>
      </c>
      <c r="R7" t="n">
        <v>82.89</v>
      </c>
      <c r="S7" t="n">
        <v>39.31</v>
      </c>
      <c r="T7" t="n">
        <v>20677.86</v>
      </c>
      <c r="U7" t="n">
        <v>0.47</v>
      </c>
      <c r="V7" t="n">
        <v>0.83</v>
      </c>
      <c r="W7" t="n">
        <v>3.47</v>
      </c>
      <c r="X7" t="n">
        <v>1.33</v>
      </c>
      <c r="Y7" t="n">
        <v>1</v>
      </c>
      <c r="Z7" t="n">
        <v>10</v>
      </c>
      <c r="AA7" t="n">
        <v>393.9700128862415</v>
      </c>
      <c r="AB7" t="n">
        <v>539.0471523612548</v>
      </c>
      <c r="AC7" t="n">
        <v>487.6012486973258</v>
      </c>
      <c r="AD7" t="n">
        <v>393970.0128862415</v>
      </c>
      <c r="AE7" t="n">
        <v>539047.1523612548</v>
      </c>
      <c r="AF7" t="n">
        <v>1.591365890219685e-06</v>
      </c>
      <c r="AG7" t="n">
        <v>18</v>
      </c>
      <c r="AH7" t="n">
        <v>487601.2486973258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4.9573</v>
      </c>
      <c r="E8" t="n">
        <v>20.17</v>
      </c>
      <c r="F8" t="n">
        <v>15.32</v>
      </c>
      <c r="G8" t="n">
        <v>15.32</v>
      </c>
      <c r="H8" t="n">
        <v>0.23</v>
      </c>
      <c r="I8" t="n">
        <v>60</v>
      </c>
      <c r="J8" t="n">
        <v>197.1</v>
      </c>
      <c r="K8" t="n">
        <v>54.38</v>
      </c>
      <c r="L8" t="n">
        <v>2.5</v>
      </c>
      <c r="M8" t="n">
        <v>58</v>
      </c>
      <c r="N8" t="n">
        <v>40.22</v>
      </c>
      <c r="O8" t="n">
        <v>24543.01</v>
      </c>
      <c r="P8" t="n">
        <v>203.19</v>
      </c>
      <c r="Q8" t="n">
        <v>1390.02</v>
      </c>
      <c r="R8" t="n">
        <v>78.33</v>
      </c>
      <c r="S8" t="n">
        <v>39.31</v>
      </c>
      <c r="T8" t="n">
        <v>18429.96</v>
      </c>
      <c r="U8" t="n">
        <v>0.5</v>
      </c>
      <c r="V8" t="n">
        <v>0.84</v>
      </c>
      <c r="W8" t="n">
        <v>3.46</v>
      </c>
      <c r="X8" t="n">
        <v>1.2</v>
      </c>
      <c r="Y8" t="n">
        <v>1</v>
      </c>
      <c r="Z8" t="n">
        <v>10</v>
      </c>
      <c r="AA8" t="n">
        <v>384.9885740932777</v>
      </c>
      <c r="AB8" t="n">
        <v>526.7583515716068</v>
      </c>
      <c r="AC8" t="n">
        <v>476.4852738076016</v>
      </c>
      <c r="AD8" t="n">
        <v>384988.5740932777</v>
      </c>
      <c r="AE8" t="n">
        <v>526758.3515716068</v>
      </c>
      <c r="AF8" t="n">
        <v>1.623326157496562e-06</v>
      </c>
      <c r="AG8" t="n">
        <v>18</v>
      </c>
      <c r="AH8" t="n">
        <v>476485.2738076017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5.0665</v>
      </c>
      <c r="E9" t="n">
        <v>19.74</v>
      </c>
      <c r="F9" t="n">
        <v>15.16</v>
      </c>
      <c r="G9" t="n">
        <v>17.16</v>
      </c>
      <c r="H9" t="n">
        <v>0.25</v>
      </c>
      <c r="I9" t="n">
        <v>53</v>
      </c>
      <c r="J9" t="n">
        <v>197.49</v>
      </c>
      <c r="K9" t="n">
        <v>54.38</v>
      </c>
      <c r="L9" t="n">
        <v>2.75</v>
      </c>
      <c r="M9" t="n">
        <v>51</v>
      </c>
      <c r="N9" t="n">
        <v>40.36</v>
      </c>
      <c r="O9" t="n">
        <v>24590.98</v>
      </c>
      <c r="P9" t="n">
        <v>199.63</v>
      </c>
      <c r="Q9" t="n">
        <v>1389.89</v>
      </c>
      <c r="R9" t="n">
        <v>73.78</v>
      </c>
      <c r="S9" t="n">
        <v>39.31</v>
      </c>
      <c r="T9" t="n">
        <v>16189.49</v>
      </c>
      <c r="U9" t="n">
        <v>0.53</v>
      </c>
      <c r="V9" t="n">
        <v>0.85</v>
      </c>
      <c r="W9" t="n">
        <v>3.44</v>
      </c>
      <c r="X9" t="n">
        <v>1.04</v>
      </c>
      <c r="Y9" t="n">
        <v>1</v>
      </c>
      <c r="Z9" t="n">
        <v>10</v>
      </c>
      <c r="AA9" t="n">
        <v>375.6674531625641</v>
      </c>
      <c r="AB9" t="n">
        <v>514.0047826953713</v>
      </c>
      <c r="AC9" t="n">
        <v>464.9488876451678</v>
      </c>
      <c r="AD9" t="n">
        <v>375667.4531625641</v>
      </c>
      <c r="AE9" t="n">
        <v>514004.7826953713</v>
      </c>
      <c r="AF9" t="n">
        <v>1.659084981130117e-06</v>
      </c>
      <c r="AG9" t="n">
        <v>18</v>
      </c>
      <c r="AH9" t="n">
        <v>464948.8876451678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5.1398</v>
      </c>
      <c r="E10" t="n">
        <v>19.46</v>
      </c>
      <c r="F10" t="n">
        <v>15.07</v>
      </c>
      <c r="G10" t="n">
        <v>18.84</v>
      </c>
      <c r="H10" t="n">
        <v>0.27</v>
      </c>
      <c r="I10" t="n">
        <v>48</v>
      </c>
      <c r="J10" t="n">
        <v>197.88</v>
      </c>
      <c r="K10" t="n">
        <v>54.38</v>
      </c>
      <c r="L10" t="n">
        <v>3</v>
      </c>
      <c r="M10" t="n">
        <v>46</v>
      </c>
      <c r="N10" t="n">
        <v>40.5</v>
      </c>
      <c r="O10" t="n">
        <v>24639</v>
      </c>
      <c r="P10" t="n">
        <v>196.93</v>
      </c>
      <c r="Q10" t="n">
        <v>1389.92</v>
      </c>
      <c r="R10" t="n">
        <v>70.67</v>
      </c>
      <c r="S10" t="n">
        <v>39.31</v>
      </c>
      <c r="T10" t="n">
        <v>14659.91</v>
      </c>
      <c r="U10" t="n">
        <v>0.5600000000000001</v>
      </c>
      <c r="V10" t="n">
        <v>0.85</v>
      </c>
      <c r="W10" t="n">
        <v>3.44</v>
      </c>
      <c r="X10" t="n">
        <v>0.95</v>
      </c>
      <c r="Y10" t="n">
        <v>1</v>
      </c>
      <c r="Z10" t="n">
        <v>10</v>
      </c>
      <c r="AA10" t="n">
        <v>361.6189734150134</v>
      </c>
      <c r="AB10" t="n">
        <v>494.7830329295876</v>
      </c>
      <c r="AC10" t="n">
        <v>447.5616346991352</v>
      </c>
      <c r="AD10" t="n">
        <v>361618.9734150134</v>
      </c>
      <c r="AE10" t="n">
        <v>494783.0329295876</v>
      </c>
      <c r="AF10" t="n">
        <v>1.683087927763264e-06</v>
      </c>
      <c r="AG10" t="n">
        <v>17</v>
      </c>
      <c r="AH10" t="n">
        <v>447561.6346991352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5.1999</v>
      </c>
      <c r="E11" t="n">
        <v>19.23</v>
      </c>
      <c r="F11" t="n">
        <v>15</v>
      </c>
      <c r="G11" t="n">
        <v>20.46</v>
      </c>
      <c r="H11" t="n">
        <v>0.29</v>
      </c>
      <c r="I11" t="n">
        <v>44</v>
      </c>
      <c r="J11" t="n">
        <v>198.27</v>
      </c>
      <c r="K11" t="n">
        <v>54.38</v>
      </c>
      <c r="L11" t="n">
        <v>3.25</v>
      </c>
      <c r="M11" t="n">
        <v>42</v>
      </c>
      <c r="N11" t="n">
        <v>40.64</v>
      </c>
      <c r="O11" t="n">
        <v>24687.06</v>
      </c>
      <c r="P11" t="n">
        <v>194.6</v>
      </c>
      <c r="Q11" t="n">
        <v>1389.91</v>
      </c>
      <c r="R11" t="n">
        <v>68.48</v>
      </c>
      <c r="S11" t="n">
        <v>39.31</v>
      </c>
      <c r="T11" t="n">
        <v>13584.57</v>
      </c>
      <c r="U11" t="n">
        <v>0.57</v>
      </c>
      <c r="V11" t="n">
        <v>0.86</v>
      </c>
      <c r="W11" t="n">
        <v>3.44</v>
      </c>
      <c r="X11" t="n">
        <v>0.88</v>
      </c>
      <c r="Y11" t="n">
        <v>1</v>
      </c>
      <c r="Z11" t="n">
        <v>10</v>
      </c>
      <c r="AA11" t="n">
        <v>356.4379964092295</v>
      </c>
      <c r="AB11" t="n">
        <v>487.6941916217002</v>
      </c>
      <c r="AC11" t="n">
        <v>441.1493424564212</v>
      </c>
      <c r="AD11" t="n">
        <v>356437.9964092295</v>
      </c>
      <c r="AE11" t="n">
        <v>487694.1916217002</v>
      </c>
      <c r="AF11" t="n">
        <v>1.702768379231915e-06</v>
      </c>
      <c r="AG11" t="n">
        <v>17</v>
      </c>
      <c r="AH11" t="n">
        <v>441149.3424564212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5.2483</v>
      </c>
      <c r="E12" t="n">
        <v>19.05</v>
      </c>
      <c r="F12" t="n">
        <v>14.94</v>
      </c>
      <c r="G12" t="n">
        <v>21.87</v>
      </c>
      <c r="H12" t="n">
        <v>0.31</v>
      </c>
      <c r="I12" t="n">
        <v>41</v>
      </c>
      <c r="J12" t="n">
        <v>198.66</v>
      </c>
      <c r="K12" t="n">
        <v>54.38</v>
      </c>
      <c r="L12" t="n">
        <v>3.5</v>
      </c>
      <c r="M12" t="n">
        <v>39</v>
      </c>
      <c r="N12" t="n">
        <v>40.78</v>
      </c>
      <c r="O12" t="n">
        <v>24735.17</v>
      </c>
      <c r="P12" t="n">
        <v>192.36</v>
      </c>
      <c r="Q12" t="n">
        <v>1389.84</v>
      </c>
      <c r="R12" t="n">
        <v>66.65000000000001</v>
      </c>
      <c r="S12" t="n">
        <v>39.31</v>
      </c>
      <c r="T12" t="n">
        <v>12683.99</v>
      </c>
      <c r="U12" t="n">
        <v>0.59</v>
      </c>
      <c r="V12" t="n">
        <v>0.86</v>
      </c>
      <c r="W12" t="n">
        <v>3.43</v>
      </c>
      <c r="X12" t="n">
        <v>0.82</v>
      </c>
      <c r="Y12" t="n">
        <v>1</v>
      </c>
      <c r="Z12" t="n">
        <v>10</v>
      </c>
      <c r="AA12" t="n">
        <v>351.9700205423511</v>
      </c>
      <c r="AB12" t="n">
        <v>481.5809099274534</v>
      </c>
      <c r="AC12" t="n">
        <v>435.6195037870287</v>
      </c>
      <c r="AD12" t="n">
        <v>351970.0205423511</v>
      </c>
      <c r="AE12" t="n">
        <v>481580.9099274534</v>
      </c>
      <c r="AF12" t="n">
        <v>1.718617528168399e-06</v>
      </c>
      <c r="AG12" t="n">
        <v>17</v>
      </c>
      <c r="AH12" t="n">
        <v>435619.5037870287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5.2986</v>
      </c>
      <c r="E13" t="n">
        <v>18.87</v>
      </c>
      <c r="F13" t="n">
        <v>14.88</v>
      </c>
      <c r="G13" t="n">
        <v>23.49</v>
      </c>
      <c r="H13" t="n">
        <v>0.33</v>
      </c>
      <c r="I13" t="n">
        <v>38</v>
      </c>
      <c r="J13" t="n">
        <v>199.05</v>
      </c>
      <c r="K13" t="n">
        <v>54.38</v>
      </c>
      <c r="L13" t="n">
        <v>3.75</v>
      </c>
      <c r="M13" t="n">
        <v>36</v>
      </c>
      <c r="N13" t="n">
        <v>40.92</v>
      </c>
      <c r="O13" t="n">
        <v>24783.33</v>
      </c>
      <c r="P13" t="n">
        <v>190.24</v>
      </c>
      <c r="Q13" t="n">
        <v>1389.64</v>
      </c>
      <c r="R13" t="n">
        <v>64.95</v>
      </c>
      <c r="S13" t="n">
        <v>39.31</v>
      </c>
      <c r="T13" t="n">
        <v>11849.2</v>
      </c>
      <c r="U13" t="n">
        <v>0.61</v>
      </c>
      <c r="V13" t="n">
        <v>0.86</v>
      </c>
      <c r="W13" t="n">
        <v>3.42</v>
      </c>
      <c r="X13" t="n">
        <v>0.76</v>
      </c>
      <c r="Y13" t="n">
        <v>1</v>
      </c>
      <c r="Z13" t="n">
        <v>10</v>
      </c>
      <c r="AA13" t="n">
        <v>347.6298259097151</v>
      </c>
      <c r="AB13" t="n">
        <v>475.6424641552074</v>
      </c>
      <c r="AC13" t="n">
        <v>430.2478149446248</v>
      </c>
      <c r="AD13" t="n">
        <v>347629.8259097151</v>
      </c>
      <c r="AE13" t="n">
        <v>475642.4641552074</v>
      </c>
      <c r="AF13" t="n">
        <v>1.735088854439167e-06</v>
      </c>
      <c r="AG13" t="n">
        <v>17</v>
      </c>
      <c r="AH13" t="n">
        <v>430247.8149446248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5.3485</v>
      </c>
      <c r="E14" t="n">
        <v>18.7</v>
      </c>
      <c r="F14" t="n">
        <v>14.82</v>
      </c>
      <c r="G14" t="n">
        <v>25.4</v>
      </c>
      <c r="H14" t="n">
        <v>0.36</v>
      </c>
      <c r="I14" t="n">
        <v>35</v>
      </c>
      <c r="J14" t="n">
        <v>199.44</v>
      </c>
      <c r="K14" t="n">
        <v>54.38</v>
      </c>
      <c r="L14" t="n">
        <v>4</v>
      </c>
      <c r="M14" t="n">
        <v>33</v>
      </c>
      <c r="N14" t="n">
        <v>41.06</v>
      </c>
      <c r="O14" t="n">
        <v>24831.54</v>
      </c>
      <c r="P14" t="n">
        <v>187.61</v>
      </c>
      <c r="Q14" t="n">
        <v>1389.71</v>
      </c>
      <c r="R14" t="n">
        <v>63</v>
      </c>
      <c r="S14" t="n">
        <v>39.31</v>
      </c>
      <c r="T14" t="n">
        <v>10889.18</v>
      </c>
      <c r="U14" t="n">
        <v>0.62</v>
      </c>
      <c r="V14" t="n">
        <v>0.87</v>
      </c>
      <c r="W14" t="n">
        <v>3.42</v>
      </c>
      <c r="X14" t="n">
        <v>0.7</v>
      </c>
      <c r="Y14" t="n">
        <v>1</v>
      </c>
      <c r="Z14" t="n">
        <v>10</v>
      </c>
      <c r="AA14" t="n">
        <v>342.8681176106006</v>
      </c>
      <c r="AB14" t="n">
        <v>469.1272847886148</v>
      </c>
      <c r="AC14" t="n">
        <v>424.3544351526681</v>
      </c>
      <c r="AD14" t="n">
        <v>342868.1176106005</v>
      </c>
      <c r="AE14" t="n">
        <v>469127.2847886148</v>
      </c>
      <c r="AF14" t="n">
        <v>1.75142919600798e-06</v>
      </c>
      <c r="AG14" t="n">
        <v>17</v>
      </c>
      <c r="AH14" t="n">
        <v>424354.4351526682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5.3877</v>
      </c>
      <c r="E15" t="n">
        <v>18.56</v>
      </c>
      <c r="F15" t="n">
        <v>14.76</v>
      </c>
      <c r="G15" t="n">
        <v>26.84</v>
      </c>
      <c r="H15" t="n">
        <v>0.38</v>
      </c>
      <c r="I15" t="n">
        <v>33</v>
      </c>
      <c r="J15" t="n">
        <v>199.83</v>
      </c>
      <c r="K15" t="n">
        <v>54.38</v>
      </c>
      <c r="L15" t="n">
        <v>4.25</v>
      </c>
      <c r="M15" t="n">
        <v>31</v>
      </c>
      <c r="N15" t="n">
        <v>41.2</v>
      </c>
      <c r="O15" t="n">
        <v>24879.79</v>
      </c>
      <c r="P15" t="n">
        <v>185.53</v>
      </c>
      <c r="Q15" t="n">
        <v>1389.76</v>
      </c>
      <c r="R15" t="n">
        <v>61.03</v>
      </c>
      <c r="S15" t="n">
        <v>39.31</v>
      </c>
      <c r="T15" t="n">
        <v>9914.059999999999</v>
      </c>
      <c r="U15" t="n">
        <v>0.64</v>
      </c>
      <c r="V15" t="n">
        <v>0.87</v>
      </c>
      <c r="W15" t="n">
        <v>3.42</v>
      </c>
      <c r="X15" t="n">
        <v>0.64</v>
      </c>
      <c r="Y15" t="n">
        <v>1</v>
      </c>
      <c r="Z15" t="n">
        <v>10</v>
      </c>
      <c r="AA15" t="n">
        <v>339.1584561683171</v>
      </c>
      <c r="AB15" t="n">
        <v>464.0515623445702</v>
      </c>
      <c r="AC15" t="n">
        <v>419.7631325348619</v>
      </c>
      <c r="AD15" t="n">
        <v>339158.4561683171</v>
      </c>
      <c r="AE15" t="n">
        <v>464051.5623445702</v>
      </c>
      <c r="AF15" t="n">
        <v>1.764265696799513e-06</v>
      </c>
      <c r="AG15" t="n">
        <v>17</v>
      </c>
      <c r="AH15" t="n">
        <v>419763.1325348619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5.4222</v>
      </c>
      <c r="E16" t="n">
        <v>18.44</v>
      </c>
      <c r="F16" t="n">
        <v>14.72</v>
      </c>
      <c r="G16" t="n">
        <v>28.49</v>
      </c>
      <c r="H16" t="n">
        <v>0.4</v>
      </c>
      <c r="I16" t="n">
        <v>31</v>
      </c>
      <c r="J16" t="n">
        <v>200.22</v>
      </c>
      <c r="K16" t="n">
        <v>54.38</v>
      </c>
      <c r="L16" t="n">
        <v>4.5</v>
      </c>
      <c r="M16" t="n">
        <v>29</v>
      </c>
      <c r="N16" t="n">
        <v>41.35</v>
      </c>
      <c r="O16" t="n">
        <v>24928.09</v>
      </c>
      <c r="P16" t="n">
        <v>183.75</v>
      </c>
      <c r="Q16" t="n">
        <v>1389.63</v>
      </c>
      <c r="R16" t="n">
        <v>59.81</v>
      </c>
      <c r="S16" t="n">
        <v>39.31</v>
      </c>
      <c r="T16" t="n">
        <v>9318.01</v>
      </c>
      <c r="U16" t="n">
        <v>0.66</v>
      </c>
      <c r="V16" t="n">
        <v>0.87</v>
      </c>
      <c r="W16" t="n">
        <v>3.41</v>
      </c>
      <c r="X16" t="n">
        <v>0.6</v>
      </c>
      <c r="Y16" t="n">
        <v>1</v>
      </c>
      <c r="Z16" t="n">
        <v>10</v>
      </c>
      <c r="AA16" t="n">
        <v>336.0053396799683</v>
      </c>
      <c r="AB16" t="n">
        <v>459.7373292595295</v>
      </c>
      <c r="AC16" t="n">
        <v>415.8606438003933</v>
      </c>
      <c r="AD16" t="n">
        <v>336005.3396799683</v>
      </c>
      <c r="AE16" t="n">
        <v>459737.3292595295</v>
      </c>
      <c r="AF16" t="n">
        <v>1.775563127343082e-06</v>
      </c>
      <c r="AG16" t="n">
        <v>17</v>
      </c>
      <c r="AH16" t="n">
        <v>415860.6438003933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5.457</v>
      </c>
      <c r="E17" t="n">
        <v>18.32</v>
      </c>
      <c r="F17" t="n">
        <v>14.68</v>
      </c>
      <c r="G17" t="n">
        <v>30.37</v>
      </c>
      <c r="H17" t="n">
        <v>0.42</v>
      </c>
      <c r="I17" t="n">
        <v>29</v>
      </c>
      <c r="J17" t="n">
        <v>200.61</v>
      </c>
      <c r="K17" t="n">
        <v>54.38</v>
      </c>
      <c r="L17" t="n">
        <v>4.75</v>
      </c>
      <c r="M17" t="n">
        <v>27</v>
      </c>
      <c r="N17" t="n">
        <v>41.49</v>
      </c>
      <c r="O17" t="n">
        <v>24976.45</v>
      </c>
      <c r="P17" t="n">
        <v>180.89</v>
      </c>
      <c r="Q17" t="n">
        <v>1389.69</v>
      </c>
      <c r="R17" t="n">
        <v>58.5</v>
      </c>
      <c r="S17" t="n">
        <v>39.31</v>
      </c>
      <c r="T17" t="n">
        <v>8668.1</v>
      </c>
      <c r="U17" t="n">
        <v>0.67</v>
      </c>
      <c r="V17" t="n">
        <v>0.87</v>
      </c>
      <c r="W17" t="n">
        <v>3.41</v>
      </c>
      <c r="X17" t="n">
        <v>0.5600000000000001</v>
      </c>
      <c r="Y17" t="n">
        <v>1</v>
      </c>
      <c r="Z17" t="n">
        <v>10</v>
      </c>
      <c r="AA17" t="n">
        <v>324.0950082941962</v>
      </c>
      <c r="AB17" t="n">
        <v>443.4410884107796</v>
      </c>
      <c r="AC17" t="n">
        <v>401.1196933063305</v>
      </c>
      <c r="AD17" t="n">
        <v>324095.0082941962</v>
      </c>
      <c r="AE17" t="n">
        <v>443441.0884107796</v>
      </c>
      <c r="AF17" t="n">
        <v>1.786958796413116e-06</v>
      </c>
      <c r="AG17" t="n">
        <v>16</v>
      </c>
      <c r="AH17" t="n">
        <v>401119.6933063305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5.4891</v>
      </c>
      <c r="E18" t="n">
        <v>18.22</v>
      </c>
      <c r="F18" t="n">
        <v>14.65</v>
      </c>
      <c r="G18" t="n">
        <v>32.56</v>
      </c>
      <c r="H18" t="n">
        <v>0.44</v>
      </c>
      <c r="I18" t="n">
        <v>27</v>
      </c>
      <c r="J18" t="n">
        <v>201.01</v>
      </c>
      <c r="K18" t="n">
        <v>54.38</v>
      </c>
      <c r="L18" t="n">
        <v>5</v>
      </c>
      <c r="M18" t="n">
        <v>25</v>
      </c>
      <c r="N18" t="n">
        <v>41.63</v>
      </c>
      <c r="O18" t="n">
        <v>25024.84</v>
      </c>
      <c r="P18" t="n">
        <v>178.89</v>
      </c>
      <c r="Q18" t="n">
        <v>1389.62</v>
      </c>
      <c r="R18" t="n">
        <v>57.76</v>
      </c>
      <c r="S18" t="n">
        <v>39.31</v>
      </c>
      <c r="T18" t="n">
        <v>8311.879999999999</v>
      </c>
      <c r="U18" t="n">
        <v>0.68</v>
      </c>
      <c r="V18" t="n">
        <v>0.88</v>
      </c>
      <c r="W18" t="n">
        <v>3.4</v>
      </c>
      <c r="X18" t="n">
        <v>0.53</v>
      </c>
      <c r="Y18" t="n">
        <v>1</v>
      </c>
      <c r="Z18" t="n">
        <v>10</v>
      </c>
      <c r="AA18" t="n">
        <v>320.9083663111113</v>
      </c>
      <c r="AB18" t="n">
        <v>439.0809842648006</v>
      </c>
      <c r="AC18" t="n">
        <v>397.1757113805991</v>
      </c>
      <c r="AD18" t="n">
        <v>320908.3663111113</v>
      </c>
      <c r="AE18" t="n">
        <v>439080.9842648006</v>
      </c>
      <c r="AF18" t="n">
        <v>1.797470318744957e-06</v>
      </c>
      <c r="AG18" t="n">
        <v>16</v>
      </c>
      <c r="AH18" t="n">
        <v>397175.7113805991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5.5066</v>
      </c>
      <c r="E19" t="n">
        <v>18.16</v>
      </c>
      <c r="F19" t="n">
        <v>14.63</v>
      </c>
      <c r="G19" t="n">
        <v>33.77</v>
      </c>
      <c r="H19" t="n">
        <v>0.46</v>
      </c>
      <c r="I19" t="n">
        <v>26</v>
      </c>
      <c r="J19" t="n">
        <v>201.4</v>
      </c>
      <c r="K19" t="n">
        <v>54.38</v>
      </c>
      <c r="L19" t="n">
        <v>5.25</v>
      </c>
      <c r="M19" t="n">
        <v>24</v>
      </c>
      <c r="N19" t="n">
        <v>41.77</v>
      </c>
      <c r="O19" t="n">
        <v>25073.29</v>
      </c>
      <c r="P19" t="n">
        <v>177.34</v>
      </c>
      <c r="Q19" t="n">
        <v>1389.59</v>
      </c>
      <c r="R19" t="n">
        <v>57.3</v>
      </c>
      <c r="S19" t="n">
        <v>39.31</v>
      </c>
      <c r="T19" t="n">
        <v>8086.76</v>
      </c>
      <c r="U19" t="n">
        <v>0.6899999999999999</v>
      </c>
      <c r="V19" t="n">
        <v>0.88</v>
      </c>
      <c r="W19" t="n">
        <v>3.4</v>
      </c>
      <c r="X19" t="n">
        <v>0.51</v>
      </c>
      <c r="Y19" t="n">
        <v>1</v>
      </c>
      <c r="Z19" t="n">
        <v>10</v>
      </c>
      <c r="AA19" t="n">
        <v>318.7278376494869</v>
      </c>
      <c r="AB19" t="n">
        <v>436.0974887518308</v>
      </c>
      <c r="AC19" t="n">
        <v>394.4769564920249</v>
      </c>
      <c r="AD19" t="n">
        <v>318727.8376494869</v>
      </c>
      <c r="AE19" t="n">
        <v>436097.4887518308</v>
      </c>
      <c r="AF19" t="n">
        <v>1.803200899455463e-06</v>
      </c>
      <c r="AG19" t="n">
        <v>16</v>
      </c>
      <c r="AH19" t="n">
        <v>394476.9564920249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5.5458</v>
      </c>
      <c r="E20" t="n">
        <v>18.03</v>
      </c>
      <c r="F20" t="n">
        <v>14.58</v>
      </c>
      <c r="G20" t="n">
        <v>36.45</v>
      </c>
      <c r="H20" t="n">
        <v>0.48</v>
      </c>
      <c r="I20" t="n">
        <v>24</v>
      </c>
      <c r="J20" t="n">
        <v>201.79</v>
      </c>
      <c r="K20" t="n">
        <v>54.38</v>
      </c>
      <c r="L20" t="n">
        <v>5.5</v>
      </c>
      <c r="M20" t="n">
        <v>22</v>
      </c>
      <c r="N20" t="n">
        <v>41.92</v>
      </c>
      <c r="O20" t="n">
        <v>25121.79</v>
      </c>
      <c r="P20" t="n">
        <v>174.73</v>
      </c>
      <c r="Q20" t="n">
        <v>1389.62</v>
      </c>
      <c r="R20" t="n">
        <v>55.45</v>
      </c>
      <c r="S20" t="n">
        <v>39.31</v>
      </c>
      <c r="T20" t="n">
        <v>7170.76</v>
      </c>
      <c r="U20" t="n">
        <v>0.71</v>
      </c>
      <c r="V20" t="n">
        <v>0.88</v>
      </c>
      <c r="W20" t="n">
        <v>3.4</v>
      </c>
      <c r="X20" t="n">
        <v>0.46</v>
      </c>
      <c r="Y20" t="n">
        <v>1</v>
      </c>
      <c r="Z20" t="n">
        <v>10</v>
      </c>
      <c r="AA20" t="n">
        <v>314.7326643335641</v>
      </c>
      <c r="AB20" t="n">
        <v>430.6311163663778</v>
      </c>
      <c r="AC20" t="n">
        <v>389.5322870149378</v>
      </c>
      <c r="AD20" t="n">
        <v>314732.6643335641</v>
      </c>
      <c r="AE20" t="n">
        <v>430631.1163663778</v>
      </c>
      <c r="AF20" t="n">
        <v>1.816037400246996e-06</v>
      </c>
      <c r="AG20" t="n">
        <v>16</v>
      </c>
      <c r="AH20" t="n">
        <v>389532.2870149378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5.5651</v>
      </c>
      <c r="E21" t="n">
        <v>17.97</v>
      </c>
      <c r="F21" t="n">
        <v>14.56</v>
      </c>
      <c r="G21" t="n">
        <v>37.98</v>
      </c>
      <c r="H21" t="n">
        <v>0.51</v>
      </c>
      <c r="I21" t="n">
        <v>23</v>
      </c>
      <c r="J21" t="n">
        <v>202.19</v>
      </c>
      <c r="K21" t="n">
        <v>54.38</v>
      </c>
      <c r="L21" t="n">
        <v>5.75</v>
      </c>
      <c r="M21" t="n">
        <v>21</v>
      </c>
      <c r="N21" t="n">
        <v>42.06</v>
      </c>
      <c r="O21" t="n">
        <v>25170.34</v>
      </c>
      <c r="P21" t="n">
        <v>172.56</v>
      </c>
      <c r="Q21" t="n">
        <v>1389.61</v>
      </c>
      <c r="R21" t="n">
        <v>54.78</v>
      </c>
      <c r="S21" t="n">
        <v>39.31</v>
      </c>
      <c r="T21" t="n">
        <v>6840.48</v>
      </c>
      <c r="U21" t="n">
        <v>0.72</v>
      </c>
      <c r="V21" t="n">
        <v>0.88</v>
      </c>
      <c r="W21" t="n">
        <v>3.4</v>
      </c>
      <c r="X21" t="n">
        <v>0.44</v>
      </c>
      <c r="Y21" t="n">
        <v>1</v>
      </c>
      <c r="Z21" t="n">
        <v>10</v>
      </c>
      <c r="AA21" t="n">
        <v>311.9267659854239</v>
      </c>
      <c r="AB21" t="n">
        <v>426.7919624589538</v>
      </c>
      <c r="AC21" t="n">
        <v>386.059536568152</v>
      </c>
      <c r="AD21" t="n">
        <v>311926.7659854239</v>
      </c>
      <c r="AE21" t="n">
        <v>426791.9624589538</v>
      </c>
      <c r="AF21" t="n">
        <v>1.822357412116297e-06</v>
      </c>
      <c r="AG21" t="n">
        <v>16</v>
      </c>
      <c r="AH21" t="n">
        <v>386059.536568152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5.5838</v>
      </c>
      <c r="E22" t="n">
        <v>17.91</v>
      </c>
      <c r="F22" t="n">
        <v>14.54</v>
      </c>
      <c r="G22" t="n">
        <v>39.65</v>
      </c>
      <c r="H22" t="n">
        <v>0.53</v>
      </c>
      <c r="I22" t="n">
        <v>22</v>
      </c>
      <c r="J22" t="n">
        <v>202.58</v>
      </c>
      <c r="K22" t="n">
        <v>54.38</v>
      </c>
      <c r="L22" t="n">
        <v>6</v>
      </c>
      <c r="M22" t="n">
        <v>20</v>
      </c>
      <c r="N22" t="n">
        <v>42.2</v>
      </c>
      <c r="O22" t="n">
        <v>25218.93</v>
      </c>
      <c r="P22" t="n">
        <v>171.27</v>
      </c>
      <c r="Q22" t="n">
        <v>1389.68</v>
      </c>
      <c r="R22" t="n">
        <v>54.37</v>
      </c>
      <c r="S22" t="n">
        <v>39.31</v>
      </c>
      <c r="T22" t="n">
        <v>6640.72</v>
      </c>
      <c r="U22" t="n">
        <v>0.72</v>
      </c>
      <c r="V22" t="n">
        <v>0.88</v>
      </c>
      <c r="W22" t="n">
        <v>3.39</v>
      </c>
      <c r="X22" t="n">
        <v>0.41</v>
      </c>
      <c r="Y22" t="n">
        <v>1</v>
      </c>
      <c r="Z22" t="n">
        <v>10</v>
      </c>
      <c r="AA22" t="n">
        <v>310.0177155815546</v>
      </c>
      <c r="AB22" t="n">
        <v>424.1799154750202</v>
      </c>
      <c r="AC22" t="n">
        <v>383.696779682334</v>
      </c>
      <c r="AD22" t="n">
        <v>310017.7155815546</v>
      </c>
      <c r="AE22" t="n">
        <v>424179.9154750202</v>
      </c>
      <c r="AF22" t="n">
        <v>1.828480946932666e-06</v>
      </c>
      <c r="AG22" t="n">
        <v>16</v>
      </c>
      <c r="AH22" t="n">
        <v>383696.7796823339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5.6038</v>
      </c>
      <c r="E23" t="n">
        <v>17.84</v>
      </c>
      <c r="F23" t="n">
        <v>14.51</v>
      </c>
      <c r="G23" t="n">
        <v>41.46</v>
      </c>
      <c r="H23" t="n">
        <v>0.55</v>
      </c>
      <c r="I23" t="n">
        <v>21</v>
      </c>
      <c r="J23" t="n">
        <v>202.98</v>
      </c>
      <c r="K23" t="n">
        <v>54.38</v>
      </c>
      <c r="L23" t="n">
        <v>6.25</v>
      </c>
      <c r="M23" t="n">
        <v>19</v>
      </c>
      <c r="N23" t="n">
        <v>42.35</v>
      </c>
      <c r="O23" t="n">
        <v>25267.7</v>
      </c>
      <c r="P23" t="n">
        <v>168.05</v>
      </c>
      <c r="Q23" t="n">
        <v>1389.66</v>
      </c>
      <c r="R23" t="n">
        <v>53.37</v>
      </c>
      <c r="S23" t="n">
        <v>39.31</v>
      </c>
      <c r="T23" t="n">
        <v>6146.29</v>
      </c>
      <c r="U23" t="n">
        <v>0.74</v>
      </c>
      <c r="V23" t="n">
        <v>0.88</v>
      </c>
      <c r="W23" t="n">
        <v>3.4</v>
      </c>
      <c r="X23" t="n">
        <v>0.39</v>
      </c>
      <c r="Y23" t="n">
        <v>1</v>
      </c>
      <c r="Z23" t="n">
        <v>10</v>
      </c>
      <c r="AA23" t="n">
        <v>306.1920874552219</v>
      </c>
      <c r="AB23" t="n">
        <v>418.9455222977703</v>
      </c>
      <c r="AC23" t="n">
        <v>378.9619496434039</v>
      </c>
      <c r="AD23" t="n">
        <v>306192.0874552219</v>
      </c>
      <c r="AE23" t="n">
        <v>418945.5222977703</v>
      </c>
      <c r="AF23" t="n">
        <v>1.835030182030386e-06</v>
      </c>
      <c r="AG23" t="n">
        <v>16</v>
      </c>
      <c r="AH23" t="n">
        <v>378961.9496434039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5.6217</v>
      </c>
      <c r="E24" t="n">
        <v>17.79</v>
      </c>
      <c r="F24" t="n">
        <v>14.49</v>
      </c>
      <c r="G24" t="n">
        <v>43.48</v>
      </c>
      <c r="H24" t="n">
        <v>0.57</v>
      </c>
      <c r="I24" t="n">
        <v>20</v>
      </c>
      <c r="J24" t="n">
        <v>203.37</v>
      </c>
      <c r="K24" t="n">
        <v>54.38</v>
      </c>
      <c r="L24" t="n">
        <v>6.5</v>
      </c>
      <c r="M24" t="n">
        <v>18</v>
      </c>
      <c r="N24" t="n">
        <v>42.49</v>
      </c>
      <c r="O24" t="n">
        <v>25316.39</v>
      </c>
      <c r="P24" t="n">
        <v>167.39</v>
      </c>
      <c r="Q24" t="n">
        <v>1389.64</v>
      </c>
      <c r="R24" t="n">
        <v>52.82</v>
      </c>
      <c r="S24" t="n">
        <v>39.31</v>
      </c>
      <c r="T24" t="n">
        <v>5876.17</v>
      </c>
      <c r="U24" t="n">
        <v>0.74</v>
      </c>
      <c r="V24" t="n">
        <v>0.89</v>
      </c>
      <c r="W24" t="n">
        <v>3.4</v>
      </c>
      <c r="X24" t="n">
        <v>0.37</v>
      </c>
      <c r="Y24" t="n">
        <v>1</v>
      </c>
      <c r="Z24" t="n">
        <v>10</v>
      </c>
      <c r="AA24" t="n">
        <v>304.9506524500048</v>
      </c>
      <c r="AB24" t="n">
        <v>417.2469361553852</v>
      </c>
      <c r="AC24" t="n">
        <v>377.4254741784674</v>
      </c>
      <c r="AD24" t="n">
        <v>304950.6524500048</v>
      </c>
      <c r="AE24" t="n">
        <v>417246.9361553852</v>
      </c>
      <c r="AF24" t="n">
        <v>1.840891747442846e-06</v>
      </c>
      <c r="AG24" t="n">
        <v>16</v>
      </c>
      <c r="AH24" t="n">
        <v>377425.4741784674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5.6393</v>
      </c>
      <c r="E25" t="n">
        <v>17.73</v>
      </c>
      <c r="F25" t="n">
        <v>14.48</v>
      </c>
      <c r="G25" t="n">
        <v>45.72</v>
      </c>
      <c r="H25" t="n">
        <v>0.59</v>
      </c>
      <c r="I25" t="n">
        <v>19</v>
      </c>
      <c r="J25" t="n">
        <v>203.77</v>
      </c>
      <c r="K25" t="n">
        <v>54.38</v>
      </c>
      <c r="L25" t="n">
        <v>6.75</v>
      </c>
      <c r="M25" t="n">
        <v>17</v>
      </c>
      <c r="N25" t="n">
        <v>42.64</v>
      </c>
      <c r="O25" t="n">
        <v>25365.14</v>
      </c>
      <c r="P25" t="n">
        <v>164.57</v>
      </c>
      <c r="Q25" t="n">
        <v>1389.59</v>
      </c>
      <c r="R25" t="n">
        <v>52.61</v>
      </c>
      <c r="S25" t="n">
        <v>39.31</v>
      </c>
      <c r="T25" t="n">
        <v>5777.33</v>
      </c>
      <c r="U25" t="n">
        <v>0.75</v>
      </c>
      <c r="V25" t="n">
        <v>0.89</v>
      </c>
      <c r="W25" t="n">
        <v>3.39</v>
      </c>
      <c r="X25" t="n">
        <v>0.36</v>
      </c>
      <c r="Y25" t="n">
        <v>1</v>
      </c>
      <c r="Z25" t="n">
        <v>10</v>
      </c>
      <c r="AA25" t="n">
        <v>301.6546589065439</v>
      </c>
      <c r="AB25" t="n">
        <v>412.7372123802493</v>
      </c>
      <c r="AC25" t="n">
        <v>373.3461521109934</v>
      </c>
      <c r="AD25" t="n">
        <v>301654.6589065439</v>
      </c>
      <c r="AE25" t="n">
        <v>412737.2123802493</v>
      </c>
      <c r="AF25" t="n">
        <v>1.846655074328841e-06</v>
      </c>
      <c r="AG25" t="n">
        <v>16</v>
      </c>
      <c r="AH25" t="n">
        <v>373346.1521109934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5.6551</v>
      </c>
      <c r="E26" t="n">
        <v>17.68</v>
      </c>
      <c r="F26" t="n">
        <v>14.47</v>
      </c>
      <c r="G26" t="n">
        <v>48.22</v>
      </c>
      <c r="H26" t="n">
        <v>0.61</v>
      </c>
      <c r="I26" t="n">
        <v>18</v>
      </c>
      <c r="J26" t="n">
        <v>204.16</v>
      </c>
      <c r="K26" t="n">
        <v>54.38</v>
      </c>
      <c r="L26" t="n">
        <v>7</v>
      </c>
      <c r="M26" t="n">
        <v>15</v>
      </c>
      <c r="N26" t="n">
        <v>42.78</v>
      </c>
      <c r="O26" t="n">
        <v>25413.94</v>
      </c>
      <c r="P26" t="n">
        <v>162.23</v>
      </c>
      <c r="Q26" t="n">
        <v>1389.69</v>
      </c>
      <c r="R26" t="n">
        <v>51.95</v>
      </c>
      <c r="S26" t="n">
        <v>39.31</v>
      </c>
      <c r="T26" t="n">
        <v>5448.37</v>
      </c>
      <c r="U26" t="n">
        <v>0.76</v>
      </c>
      <c r="V26" t="n">
        <v>0.89</v>
      </c>
      <c r="W26" t="n">
        <v>3.39</v>
      </c>
      <c r="X26" t="n">
        <v>0.34</v>
      </c>
      <c r="Y26" t="n">
        <v>1</v>
      </c>
      <c r="Z26" t="n">
        <v>10</v>
      </c>
      <c r="AA26" t="n">
        <v>298.8963308559921</v>
      </c>
      <c r="AB26" t="n">
        <v>408.963146252639</v>
      </c>
      <c r="AC26" t="n">
        <v>369.9322775576671</v>
      </c>
      <c r="AD26" t="n">
        <v>298896.330855992</v>
      </c>
      <c r="AE26" t="n">
        <v>408963.146252639</v>
      </c>
      <c r="AF26" t="n">
        <v>1.85182897005604e-06</v>
      </c>
      <c r="AG26" t="n">
        <v>16</v>
      </c>
      <c r="AH26" t="n">
        <v>369932.2775576671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5.6807</v>
      </c>
      <c r="E27" t="n">
        <v>17.6</v>
      </c>
      <c r="F27" t="n">
        <v>14.43</v>
      </c>
      <c r="G27" t="n">
        <v>50.91</v>
      </c>
      <c r="H27" t="n">
        <v>0.63</v>
      </c>
      <c r="I27" t="n">
        <v>17</v>
      </c>
      <c r="J27" t="n">
        <v>204.56</v>
      </c>
      <c r="K27" t="n">
        <v>54.38</v>
      </c>
      <c r="L27" t="n">
        <v>7.25</v>
      </c>
      <c r="M27" t="n">
        <v>15</v>
      </c>
      <c r="N27" t="n">
        <v>42.93</v>
      </c>
      <c r="O27" t="n">
        <v>25462.78</v>
      </c>
      <c r="P27" t="n">
        <v>159.81</v>
      </c>
      <c r="Q27" t="n">
        <v>1389.62</v>
      </c>
      <c r="R27" t="n">
        <v>50.96</v>
      </c>
      <c r="S27" t="n">
        <v>39.31</v>
      </c>
      <c r="T27" t="n">
        <v>4960.4</v>
      </c>
      <c r="U27" t="n">
        <v>0.77</v>
      </c>
      <c r="V27" t="n">
        <v>0.89</v>
      </c>
      <c r="W27" t="n">
        <v>3.38</v>
      </c>
      <c r="X27" t="n">
        <v>0.3</v>
      </c>
      <c r="Y27" t="n">
        <v>1</v>
      </c>
      <c r="Z27" t="n">
        <v>10</v>
      </c>
      <c r="AA27" t="n">
        <v>295.7440423638609</v>
      </c>
      <c r="AB27" t="n">
        <v>404.6500460685519</v>
      </c>
      <c r="AC27" t="n">
        <v>366.0308136016752</v>
      </c>
      <c r="AD27" t="n">
        <v>295744.0423638609</v>
      </c>
      <c r="AE27" t="n">
        <v>404650.046068552</v>
      </c>
      <c r="AF27" t="n">
        <v>1.860211990981123e-06</v>
      </c>
      <c r="AG27" t="n">
        <v>16</v>
      </c>
      <c r="AH27" t="n">
        <v>366030.8136016752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5.6725</v>
      </c>
      <c r="E28" t="n">
        <v>17.63</v>
      </c>
      <c r="F28" t="n">
        <v>14.45</v>
      </c>
      <c r="G28" t="n">
        <v>51</v>
      </c>
      <c r="H28" t="n">
        <v>0.65</v>
      </c>
      <c r="I28" t="n">
        <v>17</v>
      </c>
      <c r="J28" t="n">
        <v>204.95</v>
      </c>
      <c r="K28" t="n">
        <v>54.38</v>
      </c>
      <c r="L28" t="n">
        <v>7.5</v>
      </c>
      <c r="M28" t="n">
        <v>13</v>
      </c>
      <c r="N28" t="n">
        <v>43.08</v>
      </c>
      <c r="O28" t="n">
        <v>25511.67</v>
      </c>
      <c r="P28" t="n">
        <v>159.06</v>
      </c>
      <c r="Q28" t="n">
        <v>1389.72</v>
      </c>
      <c r="R28" t="n">
        <v>51.33</v>
      </c>
      <c r="S28" t="n">
        <v>39.31</v>
      </c>
      <c r="T28" t="n">
        <v>5145.43</v>
      </c>
      <c r="U28" t="n">
        <v>0.77</v>
      </c>
      <c r="V28" t="n">
        <v>0.89</v>
      </c>
      <c r="W28" t="n">
        <v>3.4</v>
      </c>
      <c r="X28" t="n">
        <v>0.33</v>
      </c>
      <c r="Y28" t="n">
        <v>1</v>
      </c>
      <c r="Z28" t="n">
        <v>10</v>
      </c>
      <c r="AA28" t="n">
        <v>295.2963921251953</v>
      </c>
      <c r="AB28" t="n">
        <v>404.0375512630749</v>
      </c>
      <c r="AC28" t="n">
        <v>365.476774440791</v>
      </c>
      <c r="AD28" t="n">
        <v>295296.3921251952</v>
      </c>
      <c r="AE28" t="n">
        <v>404037.5512630749</v>
      </c>
      <c r="AF28" t="n">
        <v>1.857526804591057e-06</v>
      </c>
      <c r="AG28" t="n">
        <v>16</v>
      </c>
      <c r="AH28" t="n">
        <v>365476.774440791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5.6915</v>
      </c>
      <c r="E29" t="n">
        <v>17.57</v>
      </c>
      <c r="F29" t="n">
        <v>14.43</v>
      </c>
      <c r="G29" t="n">
        <v>54.12</v>
      </c>
      <c r="H29" t="n">
        <v>0.67</v>
      </c>
      <c r="I29" t="n">
        <v>16</v>
      </c>
      <c r="J29" t="n">
        <v>205.35</v>
      </c>
      <c r="K29" t="n">
        <v>54.38</v>
      </c>
      <c r="L29" t="n">
        <v>7.75</v>
      </c>
      <c r="M29" t="n">
        <v>9</v>
      </c>
      <c r="N29" t="n">
        <v>43.22</v>
      </c>
      <c r="O29" t="n">
        <v>25560.62</v>
      </c>
      <c r="P29" t="n">
        <v>156.79</v>
      </c>
      <c r="Q29" t="n">
        <v>1389.79</v>
      </c>
      <c r="R29" t="n">
        <v>50.73</v>
      </c>
      <c r="S29" t="n">
        <v>39.31</v>
      </c>
      <c r="T29" t="n">
        <v>4851.93</v>
      </c>
      <c r="U29" t="n">
        <v>0.77</v>
      </c>
      <c r="V29" t="n">
        <v>0.89</v>
      </c>
      <c r="W29" t="n">
        <v>3.39</v>
      </c>
      <c r="X29" t="n">
        <v>0.31</v>
      </c>
      <c r="Y29" t="n">
        <v>1</v>
      </c>
      <c r="Z29" t="n">
        <v>10</v>
      </c>
      <c r="AA29" t="n">
        <v>292.532088536522</v>
      </c>
      <c r="AB29" t="n">
        <v>400.2553091405849</v>
      </c>
      <c r="AC29" t="n">
        <v>362.0555041980613</v>
      </c>
      <c r="AD29" t="n">
        <v>292532.088536522</v>
      </c>
      <c r="AE29" t="n">
        <v>400255.3091405849</v>
      </c>
      <c r="AF29" t="n">
        <v>1.863748577933892e-06</v>
      </c>
      <c r="AG29" t="n">
        <v>16</v>
      </c>
      <c r="AH29" t="n">
        <v>362055.5041980612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5.6838</v>
      </c>
      <c r="E30" t="n">
        <v>17.59</v>
      </c>
      <c r="F30" t="n">
        <v>14.46</v>
      </c>
      <c r="G30" t="n">
        <v>54.21</v>
      </c>
      <c r="H30" t="n">
        <v>0.6899999999999999</v>
      </c>
      <c r="I30" t="n">
        <v>16</v>
      </c>
      <c r="J30" t="n">
        <v>205.75</v>
      </c>
      <c r="K30" t="n">
        <v>54.38</v>
      </c>
      <c r="L30" t="n">
        <v>8</v>
      </c>
      <c r="M30" t="n">
        <v>4</v>
      </c>
      <c r="N30" t="n">
        <v>43.37</v>
      </c>
      <c r="O30" t="n">
        <v>25609.61</v>
      </c>
      <c r="P30" t="n">
        <v>155.98</v>
      </c>
      <c r="Q30" t="n">
        <v>1389.86</v>
      </c>
      <c r="R30" t="n">
        <v>51.21</v>
      </c>
      <c r="S30" t="n">
        <v>39.31</v>
      </c>
      <c r="T30" t="n">
        <v>5088.42</v>
      </c>
      <c r="U30" t="n">
        <v>0.77</v>
      </c>
      <c r="V30" t="n">
        <v>0.89</v>
      </c>
      <c r="W30" t="n">
        <v>3.4</v>
      </c>
      <c r="X30" t="n">
        <v>0.33</v>
      </c>
      <c r="Y30" t="n">
        <v>1</v>
      </c>
      <c r="Z30" t="n">
        <v>10</v>
      </c>
      <c r="AA30" t="n">
        <v>292.0208514103666</v>
      </c>
      <c r="AB30" t="n">
        <v>399.5558119503888</v>
      </c>
      <c r="AC30" t="n">
        <v>361.422766037947</v>
      </c>
      <c r="AD30" t="n">
        <v>292020.8514103666</v>
      </c>
      <c r="AE30" t="n">
        <v>399555.8119503888</v>
      </c>
      <c r="AF30" t="n">
        <v>1.861227122421269e-06</v>
      </c>
      <c r="AG30" t="n">
        <v>16</v>
      </c>
      <c r="AH30" t="n">
        <v>361422.766037947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5.6861</v>
      </c>
      <c r="E31" t="n">
        <v>17.59</v>
      </c>
      <c r="F31" t="n">
        <v>14.45</v>
      </c>
      <c r="G31" t="n">
        <v>54.18</v>
      </c>
      <c r="H31" t="n">
        <v>0.71</v>
      </c>
      <c r="I31" t="n">
        <v>16</v>
      </c>
      <c r="J31" t="n">
        <v>206.15</v>
      </c>
      <c r="K31" t="n">
        <v>54.38</v>
      </c>
      <c r="L31" t="n">
        <v>8.25</v>
      </c>
      <c r="M31" t="n">
        <v>2</v>
      </c>
      <c r="N31" t="n">
        <v>43.52</v>
      </c>
      <c r="O31" t="n">
        <v>25658.66</v>
      </c>
      <c r="P31" t="n">
        <v>155.5</v>
      </c>
      <c r="Q31" t="n">
        <v>1389.78</v>
      </c>
      <c r="R31" t="n">
        <v>51</v>
      </c>
      <c r="S31" t="n">
        <v>39.31</v>
      </c>
      <c r="T31" t="n">
        <v>4983.12</v>
      </c>
      <c r="U31" t="n">
        <v>0.77</v>
      </c>
      <c r="V31" t="n">
        <v>0.89</v>
      </c>
      <c r="W31" t="n">
        <v>3.4</v>
      </c>
      <c r="X31" t="n">
        <v>0.33</v>
      </c>
      <c r="Y31" t="n">
        <v>1</v>
      </c>
      <c r="Z31" t="n">
        <v>10</v>
      </c>
      <c r="AA31" t="n">
        <v>291.4814700200533</v>
      </c>
      <c r="AB31" t="n">
        <v>398.8178065363346</v>
      </c>
      <c r="AC31" t="n">
        <v>360.755194824813</v>
      </c>
      <c r="AD31" t="n">
        <v>291481.4700200533</v>
      </c>
      <c r="AE31" t="n">
        <v>398817.8065363346</v>
      </c>
      <c r="AF31" t="n">
        <v>1.861980284457507e-06</v>
      </c>
      <c r="AG31" t="n">
        <v>16</v>
      </c>
      <c r="AH31" t="n">
        <v>360755.1948248131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5.7059</v>
      </c>
      <c r="E32" t="n">
        <v>17.53</v>
      </c>
      <c r="F32" t="n">
        <v>14.43</v>
      </c>
      <c r="G32" t="n">
        <v>57.7</v>
      </c>
      <c r="H32" t="n">
        <v>0.73</v>
      </c>
      <c r="I32" t="n">
        <v>15</v>
      </c>
      <c r="J32" t="n">
        <v>206.54</v>
      </c>
      <c r="K32" t="n">
        <v>54.38</v>
      </c>
      <c r="L32" t="n">
        <v>8.5</v>
      </c>
      <c r="M32" t="n">
        <v>1</v>
      </c>
      <c r="N32" t="n">
        <v>43.67</v>
      </c>
      <c r="O32" t="n">
        <v>25707.76</v>
      </c>
      <c r="P32" t="n">
        <v>155.37</v>
      </c>
      <c r="Q32" t="n">
        <v>1389.74</v>
      </c>
      <c r="R32" t="n">
        <v>50.3</v>
      </c>
      <c r="S32" t="n">
        <v>39.31</v>
      </c>
      <c r="T32" t="n">
        <v>4638.83</v>
      </c>
      <c r="U32" t="n">
        <v>0.78</v>
      </c>
      <c r="V32" t="n">
        <v>0.89</v>
      </c>
      <c r="W32" t="n">
        <v>3.4</v>
      </c>
      <c r="X32" t="n">
        <v>0.3</v>
      </c>
      <c r="Y32" t="n">
        <v>1</v>
      </c>
      <c r="Z32" t="n">
        <v>10</v>
      </c>
      <c r="AA32" t="n">
        <v>290.7544859126742</v>
      </c>
      <c r="AB32" t="n">
        <v>397.8231148083433</v>
      </c>
      <c r="AC32" t="n">
        <v>359.8554350792826</v>
      </c>
      <c r="AD32" t="n">
        <v>290754.4859126742</v>
      </c>
      <c r="AE32" t="n">
        <v>397823.1148083433</v>
      </c>
      <c r="AF32" t="n">
        <v>1.868464027204251e-06</v>
      </c>
      <c r="AG32" t="n">
        <v>16</v>
      </c>
      <c r="AH32" t="n">
        <v>359855.4350792826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5.7062</v>
      </c>
      <c r="E33" t="n">
        <v>17.52</v>
      </c>
      <c r="F33" t="n">
        <v>14.42</v>
      </c>
      <c r="G33" t="n">
        <v>57.7</v>
      </c>
      <c r="H33" t="n">
        <v>0.75</v>
      </c>
      <c r="I33" t="n">
        <v>15</v>
      </c>
      <c r="J33" t="n">
        <v>206.94</v>
      </c>
      <c r="K33" t="n">
        <v>54.38</v>
      </c>
      <c r="L33" t="n">
        <v>8.75</v>
      </c>
      <c r="M33" t="n">
        <v>0</v>
      </c>
      <c r="N33" t="n">
        <v>43.81</v>
      </c>
      <c r="O33" t="n">
        <v>25756.9</v>
      </c>
      <c r="P33" t="n">
        <v>155.58</v>
      </c>
      <c r="Q33" t="n">
        <v>1389.72</v>
      </c>
      <c r="R33" t="n">
        <v>50.29</v>
      </c>
      <c r="S33" t="n">
        <v>39.31</v>
      </c>
      <c r="T33" t="n">
        <v>4636.93</v>
      </c>
      <c r="U33" t="n">
        <v>0.78</v>
      </c>
      <c r="V33" t="n">
        <v>0.89</v>
      </c>
      <c r="W33" t="n">
        <v>3.4</v>
      </c>
      <c r="X33" t="n">
        <v>0.3</v>
      </c>
      <c r="Y33" t="n">
        <v>1</v>
      </c>
      <c r="Z33" t="n">
        <v>10</v>
      </c>
      <c r="AA33" t="n">
        <v>290.9337264846478</v>
      </c>
      <c r="AB33" t="n">
        <v>398.0683596664534</v>
      </c>
      <c r="AC33" t="n">
        <v>360.0772741123381</v>
      </c>
      <c r="AD33" t="n">
        <v>290933.7264846478</v>
      </c>
      <c r="AE33" t="n">
        <v>398068.3596664534</v>
      </c>
      <c r="AF33" t="n">
        <v>1.868562265730717e-06</v>
      </c>
      <c r="AG33" t="n">
        <v>16</v>
      </c>
      <c r="AH33" t="n">
        <v>360077.2741123381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2.7453</v>
      </c>
      <c r="E2" t="n">
        <v>36.43</v>
      </c>
      <c r="F2" t="n">
        <v>19.37</v>
      </c>
      <c r="G2" t="n">
        <v>4.59</v>
      </c>
      <c r="H2" t="n">
        <v>0.06</v>
      </c>
      <c r="I2" t="n">
        <v>253</v>
      </c>
      <c r="J2" t="n">
        <v>296.65</v>
      </c>
      <c r="K2" t="n">
        <v>61.82</v>
      </c>
      <c r="L2" t="n">
        <v>1</v>
      </c>
      <c r="M2" t="n">
        <v>251</v>
      </c>
      <c r="N2" t="n">
        <v>83.83</v>
      </c>
      <c r="O2" t="n">
        <v>36821.52</v>
      </c>
      <c r="P2" t="n">
        <v>351.84</v>
      </c>
      <c r="Q2" t="n">
        <v>1390.59</v>
      </c>
      <c r="R2" t="n">
        <v>205.08</v>
      </c>
      <c r="S2" t="n">
        <v>39.31</v>
      </c>
      <c r="T2" t="n">
        <v>80842.08</v>
      </c>
      <c r="U2" t="n">
        <v>0.19</v>
      </c>
      <c r="V2" t="n">
        <v>0.66</v>
      </c>
      <c r="W2" t="n">
        <v>3.78</v>
      </c>
      <c r="X2" t="n">
        <v>5.24</v>
      </c>
      <c r="Y2" t="n">
        <v>1</v>
      </c>
      <c r="Z2" t="n">
        <v>10</v>
      </c>
      <c r="AA2" t="n">
        <v>1009.497554718611</v>
      </c>
      <c r="AB2" t="n">
        <v>1381.239090254933</v>
      </c>
      <c r="AC2" t="n">
        <v>1249.41557006224</v>
      </c>
      <c r="AD2" t="n">
        <v>1009497.554718611</v>
      </c>
      <c r="AE2" t="n">
        <v>1381239.090254933</v>
      </c>
      <c r="AF2" t="n">
        <v>8.770958320800201e-07</v>
      </c>
      <c r="AG2" t="n">
        <v>32</v>
      </c>
      <c r="AH2" t="n">
        <v>1249415.57006224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3.1829</v>
      </c>
      <c r="E3" t="n">
        <v>31.42</v>
      </c>
      <c r="F3" t="n">
        <v>17.98</v>
      </c>
      <c r="G3" t="n">
        <v>5.74</v>
      </c>
      <c r="H3" t="n">
        <v>0.07000000000000001</v>
      </c>
      <c r="I3" t="n">
        <v>188</v>
      </c>
      <c r="J3" t="n">
        <v>297.17</v>
      </c>
      <c r="K3" t="n">
        <v>61.82</v>
      </c>
      <c r="L3" t="n">
        <v>1.25</v>
      </c>
      <c r="M3" t="n">
        <v>186</v>
      </c>
      <c r="N3" t="n">
        <v>84.09999999999999</v>
      </c>
      <c r="O3" t="n">
        <v>36885.7</v>
      </c>
      <c r="P3" t="n">
        <v>325.62</v>
      </c>
      <c r="Q3" t="n">
        <v>1390.33</v>
      </c>
      <c r="R3" t="n">
        <v>161.42</v>
      </c>
      <c r="S3" t="n">
        <v>39.31</v>
      </c>
      <c r="T3" t="n">
        <v>59335.84</v>
      </c>
      <c r="U3" t="n">
        <v>0.24</v>
      </c>
      <c r="V3" t="n">
        <v>0.71</v>
      </c>
      <c r="W3" t="n">
        <v>3.67</v>
      </c>
      <c r="X3" t="n">
        <v>3.85</v>
      </c>
      <c r="Y3" t="n">
        <v>1</v>
      </c>
      <c r="Z3" t="n">
        <v>10</v>
      </c>
      <c r="AA3" t="n">
        <v>825.6146492370882</v>
      </c>
      <c r="AB3" t="n">
        <v>1129.642386633864</v>
      </c>
      <c r="AC3" t="n">
        <v>1021.830902716575</v>
      </c>
      <c r="AD3" t="n">
        <v>825614.6492370882</v>
      </c>
      <c r="AE3" t="n">
        <v>1129642.386633864</v>
      </c>
      <c r="AF3" t="n">
        <v>1.016904645731795e-06</v>
      </c>
      <c r="AG3" t="n">
        <v>28</v>
      </c>
      <c r="AH3" t="n">
        <v>1021830.902716575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3.5143</v>
      </c>
      <c r="E4" t="n">
        <v>28.46</v>
      </c>
      <c r="F4" t="n">
        <v>17.18</v>
      </c>
      <c r="G4" t="n">
        <v>6.92</v>
      </c>
      <c r="H4" t="n">
        <v>0.09</v>
      </c>
      <c r="I4" t="n">
        <v>149</v>
      </c>
      <c r="J4" t="n">
        <v>297.7</v>
      </c>
      <c r="K4" t="n">
        <v>61.82</v>
      </c>
      <c r="L4" t="n">
        <v>1.5</v>
      </c>
      <c r="M4" t="n">
        <v>147</v>
      </c>
      <c r="N4" t="n">
        <v>84.37</v>
      </c>
      <c r="O4" t="n">
        <v>36949.99</v>
      </c>
      <c r="P4" t="n">
        <v>310.33</v>
      </c>
      <c r="Q4" t="n">
        <v>1390.16</v>
      </c>
      <c r="R4" t="n">
        <v>135.94</v>
      </c>
      <c r="S4" t="n">
        <v>39.31</v>
      </c>
      <c r="T4" t="n">
        <v>46788.38</v>
      </c>
      <c r="U4" t="n">
        <v>0.29</v>
      </c>
      <c r="V4" t="n">
        <v>0.75</v>
      </c>
      <c r="W4" t="n">
        <v>3.62</v>
      </c>
      <c r="X4" t="n">
        <v>3.05</v>
      </c>
      <c r="Y4" t="n">
        <v>1</v>
      </c>
      <c r="Z4" t="n">
        <v>10</v>
      </c>
      <c r="AA4" t="n">
        <v>719.5024407324125</v>
      </c>
      <c r="AB4" t="n">
        <v>984.4549816175202</v>
      </c>
      <c r="AC4" t="n">
        <v>890.4999798631877</v>
      </c>
      <c r="AD4" t="n">
        <v>719502.4407324125</v>
      </c>
      <c r="AE4" t="n">
        <v>984454.9816175202</v>
      </c>
      <c r="AF4" t="n">
        <v>1.122783623894953e-06</v>
      </c>
      <c r="AG4" t="n">
        <v>25</v>
      </c>
      <c r="AH4" t="n">
        <v>890499.9798631878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3.7705</v>
      </c>
      <c r="E5" t="n">
        <v>26.52</v>
      </c>
      <c r="F5" t="n">
        <v>16.64</v>
      </c>
      <c r="G5" t="n">
        <v>8.050000000000001</v>
      </c>
      <c r="H5" t="n">
        <v>0.1</v>
      </c>
      <c r="I5" t="n">
        <v>124</v>
      </c>
      <c r="J5" t="n">
        <v>298.22</v>
      </c>
      <c r="K5" t="n">
        <v>61.82</v>
      </c>
      <c r="L5" t="n">
        <v>1.75</v>
      </c>
      <c r="M5" t="n">
        <v>122</v>
      </c>
      <c r="N5" t="n">
        <v>84.65000000000001</v>
      </c>
      <c r="O5" t="n">
        <v>37014.39</v>
      </c>
      <c r="P5" t="n">
        <v>299.63</v>
      </c>
      <c r="Q5" t="n">
        <v>1390.09</v>
      </c>
      <c r="R5" t="n">
        <v>119.59</v>
      </c>
      <c r="S5" t="n">
        <v>39.31</v>
      </c>
      <c r="T5" t="n">
        <v>38738.75</v>
      </c>
      <c r="U5" t="n">
        <v>0.33</v>
      </c>
      <c r="V5" t="n">
        <v>0.77</v>
      </c>
      <c r="W5" t="n">
        <v>3.56</v>
      </c>
      <c r="X5" t="n">
        <v>2.51</v>
      </c>
      <c r="Y5" t="n">
        <v>1</v>
      </c>
      <c r="Z5" t="n">
        <v>10</v>
      </c>
      <c r="AA5" t="n">
        <v>659.5917242722123</v>
      </c>
      <c r="AB5" t="n">
        <v>902.4824962824028</v>
      </c>
      <c r="AC5" t="n">
        <v>816.3508334793486</v>
      </c>
      <c r="AD5" t="n">
        <v>659591.7242722124</v>
      </c>
      <c r="AE5" t="n">
        <v>902482.4962824029</v>
      </c>
      <c r="AF5" t="n">
        <v>1.204636955836417e-06</v>
      </c>
      <c r="AG5" t="n">
        <v>24</v>
      </c>
      <c r="AH5" t="n">
        <v>816350.8334793486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3.9756</v>
      </c>
      <c r="E6" t="n">
        <v>25.15</v>
      </c>
      <c r="F6" t="n">
        <v>16.27</v>
      </c>
      <c r="G6" t="n">
        <v>9.210000000000001</v>
      </c>
      <c r="H6" t="n">
        <v>0.12</v>
      </c>
      <c r="I6" t="n">
        <v>106</v>
      </c>
      <c r="J6" t="n">
        <v>298.74</v>
      </c>
      <c r="K6" t="n">
        <v>61.82</v>
      </c>
      <c r="L6" t="n">
        <v>2</v>
      </c>
      <c r="M6" t="n">
        <v>104</v>
      </c>
      <c r="N6" t="n">
        <v>84.92</v>
      </c>
      <c r="O6" t="n">
        <v>37078.91</v>
      </c>
      <c r="P6" t="n">
        <v>292.18</v>
      </c>
      <c r="Q6" t="n">
        <v>1390.34</v>
      </c>
      <c r="R6" t="n">
        <v>107.74</v>
      </c>
      <c r="S6" t="n">
        <v>39.31</v>
      </c>
      <c r="T6" t="n">
        <v>32904.69</v>
      </c>
      <c r="U6" t="n">
        <v>0.36</v>
      </c>
      <c r="V6" t="n">
        <v>0.79</v>
      </c>
      <c r="W6" t="n">
        <v>3.54</v>
      </c>
      <c r="X6" t="n">
        <v>2.14</v>
      </c>
      <c r="Y6" t="n">
        <v>1</v>
      </c>
      <c r="Z6" t="n">
        <v>10</v>
      </c>
      <c r="AA6" t="n">
        <v>608.6664709594504</v>
      </c>
      <c r="AB6" t="n">
        <v>832.8043180362674</v>
      </c>
      <c r="AC6" t="n">
        <v>753.3226427710865</v>
      </c>
      <c r="AD6" t="n">
        <v>608666.4709594504</v>
      </c>
      <c r="AE6" t="n">
        <v>832804.3180362674</v>
      </c>
      <c r="AF6" t="n">
        <v>1.270164349986278e-06</v>
      </c>
      <c r="AG6" t="n">
        <v>22</v>
      </c>
      <c r="AH6" t="n">
        <v>753322.6427710865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4.1382</v>
      </c>
      <c r="E7" t="n">
        <v>24.16</v>
      </c>
      <c r="F7" t="n">
        <v>16</v>
      </c>
      <c r="G7" t="n">
        <v>10.32</v>
      </c>
      <c r="H7" t="n">
        <v>0.13</v>
      </c>
      <c r="I7" t="n">
        <v>93</v>
      </c>
      <c r="J7" t="n">
        <v>299.26</v>
      </c>
      <c r="K7" t="n">
        <v>61.82</v>
      </c>
      <c r="L7" t="n">
        <v>2.25</v>
      </c>
      <c r="M7" t="n">
        <v>91</v>
      </c>
      <c r="N7" t="n">
        <v>85.19</v>
      </c>
      <c r="O7" t="n">
        <v>37143.54</v>
      </c>
      <c r="P7" t="n">
        <v>286.63</v>
      </c>
      <c r="Q7" t="n">
        <v>1390.01</v>
      </c>
      <c r="R7" t="n">
        <v>99.72</v>
      </c>
      <c r="S7" t="n">
        <v>39.31</v>
      </c>
      <c r="T7" t="n">
        <v>28961.35</v>
      </c>
      <c r="U7" t="n">
        <v>0.39</v>
      </c>
      <c r="V7" t="n">
        <v>0.8</v>
      </c>
      <c r="W7" t="n">
        <v>3.52</v>
      </c>
      <c r="X7" t="n">
        <v>1.88</v>
      </c>
      <c r="Y7" t="n">
        <v>1</v>
      </c>
      <c r="Z7" t="n">
        <v>10</v>
      </c>
      <c r="AA7" t="n">
        <v>575.9011052995359</v>
      </c>
      <c r="AB7" t="n">
        <v>787.9732992344582</v>
      </c>
      <c r="AC7" t="n">
        <v>712.7702334829921</v>
      </c>
      <c r="AD7" t="n">
        <v>575901.1052995359</v>
      </c>
      <c r="AE7" t="n">
        <v>787973.2992344581</v>
      </c>
      <c r="AF7" t="n">
        <v>1.322113420141165e-06</v>
      </c>
      <c r="AG7" t="n">
        <v>21</v>
      </c>
      <c r="AH7" t="n">
        <v>712770.2334829922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4.2858</v>
      </c>
      <c r="E8" t="n">
        <v>23.33</v>
      </c>
      <c r="F8" t="n">
        <v>15.78</v>
      </c>
      <c r="G8" t="n">
        <v>11.55</v>
      </c>
      <c r="H8" t="n">
        <v>0.15</v>
      </c>
      <c r="I8" t="n">
        <v>82</v>
      </c>
      <c r="J8" t="n">
        <v>299.79</v>
      </c>
      <c r="K8" t="n">
        <v>61.82</v>
      </c>
      <c r="L8" t="n">
        <v>2.5</v>
      </c>
      <c r="M8" t="n">
        <v>80</v>
      </c>
      <c r="N8" t="n">
        <v>85.47</v>
      </c>
      <c r="O8" t="n">
        <v>37208.42</v>
      </c>
      <c r="P8" t="n">
        <v>281.91</v>
      </c>
      <c r="Q8" t="n">
        <v>1390.09</v>
      </c>
      <c r="R8" t="n">
        <v>92.55</v>
      </c>
      <c r="S8" t="n">
        <v>39.31</v>
      </c>
      <c r="T8" t="n">
        <v>25429.54</v>
      </c>
      <c r="U8" t="n">
        <v>0.42</v>
      </c>
      <c r="V8" t="n">
        <v>0.8100000000000001</v>
      </c>
      <c r="W8" t="n">
        <v>3.5</v>
      </c>
      <c r="X8" t="n">
        <v>1.65</v>
      </c>
      <c r="Y8" t="n">
        <v>1</v>
      </c>
      <c r="Z8" t="n">
        <v>10</v>
      </c>
      <c r="AA8" t="n">
        <v>555.4002420787165</v>
      </c>
      <c r="AB8" t="n">
        <v>759.9231137414795</v>
      </c>
      <c r="AC8" t="n">
        <v>687.3971183247808</v>
      </c>
      <c r="AD8" t="n">
        <v>555400.2420787165</v>
      </c>
      <c r="AE8" t="n">
        <v>759923.1137414795</v>
      </c>
      <c r="AF8" t="n">
        <v>1.369270140650767e-06</v>
      </c>
      <c r="AG8" t="n">
        <v>21</v>
      </c>
      <c r="AH8" t="n">
        <v>687397.1183247807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4.3992</v>
      </c>
      <c r="E9" t="n">
        <v>22.73</v>
      </c>
      <c r="F9" t="n">
        <v>15.62</v>
      </c>
      <c r="G9" t="n">
        <v>12.67</v>
      </c>
      <c r="H9" t="n">
        <v>0.16</v>
      </c>
      <c r="I9" t="n">
        <v>74</v>
      </c>
      <c r="J9" t="n">
        <v>300.32</v>
      </c>
      <c r="K9" t="n">
        <v>61.82</v>
      </c>
      <c r="L9" t="n">
        <v>2.75</v>
      </c>
      <c r="M9" t="n">
        <v>72</v>
      </c>
      <c r="N9" t="n">
        <v>85.73999999999999</v>
      </c>
      <c r="O9" t="n">
        <v>37273.29</v>
      </c>
      <c r="P9" t="n">
        <v>278.14</v>
      </c>
      <c r="Q9" t="n">
        <v>1389.85</v>
      </c>
      <c r="R9" t="n">
        <v>87.84999999999999</v>
      </c>
      <c r="S9" t="n">
        <v>39.31</v>
      </c>
      <c r="T9" t="n">
        <v>23121.37</v>
      </c>
      <c r="U9" t="n">
        <v>0.45</v>
      </c>
      <c r="V9" t="n">
        <v>0.82</v>
      </c>
      <c r="W9" t="n">
        <v>3.49</v>
      </c>
      <c r="X9" t="n">
        <v>1.5</v>
      </c>
      <c r="Y9" t="n">
        <v>1</v>
      </c>
      <c r="Z9" t="n">
        <v>10</v>
      </c>
      <c r="AA9" t="n">
        <v>532.5414474245838</v>
      </c>
      <c r="AB9" t="n">
        <v>728.6467024368486</v>
      </c>
      <c r="AC9" t="n">
        <v>659.1056838183449</v>
      </c>
      <c r="AD9" t="n">
        <v>532541.4474245838</v>
      </c>
      <c r="AE9" t="n">
        <v>728646.7024368487</v>
      </c>
      <c r="AF9" t="n">
        <v>1.40550030396912e-06</v>
      </c>
      <c r="AG9" t="n">
        <v>20</v>
      </c>
      <c r="AH9" t="n">
        <v>659105.683818345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4.508</v>
      </c>
      <c r="E10" t="n">
        <v>22.18</v>
      </c>
      <c r="F10" t="n">
        <v>15.46</v>
      </c>
      <c r="G10" t="n">
        <v>13.85</v>
      </c>
      <c r="H10" t="n">
        <v>0.18</v>
      </c>
      <c r="I10" t="n">
        <v>67</v>
      </c>
      <c r="J10" t="n">
        <v>300.84</v>
      </c>
      <c r="K10" t="n">
        <v>61.82</v>
      </c>
      <c r="L10" t="n">
        <v>3</v>
      </c>
      <c r="M10" t="n">
        <v>65</v>
      </c>
      <c r="N10" t="n">
        <v>86.02</v>
      </c>
      <c r="O10" t="n">
        <v>37338.27</v>
      </c>
      <c r="P10" t="n">
        <v>274.65</v>
      </c>
      <c r="Q10" t="n">
        <v>1390.13</v>
      </c>
      <c r="R10" t="n">
        <v>82.83</v>
      </c>
      <c r="S10" t="n">
        <v>39.31</v>
      </c>
      <c r="T10" t="n">
        <v>20645.58</v>
      </c>
      <c r="U10" t="n">
        <v>0.47</v>
      </c>
      <c r="V10" t="n">
        <v>0.83</v>
      </c>
      <c r="W10" t="n">
        <v>3.47</v>
      </c>
      <c r="X10" t="n">
        <v>1.34</v>
      </c>
      <c r="Y10" t="n">
        <v>1</v>
      </c>
      <c r="Z10" t="n">
        <v>10</v>
      </c>
      <c r="AA10" t="n">
        <v>519.0218031342008</v>
      </c>
      <c r="AB10" t="n">
        <v>710.1485286741355</v>
      </c>
      <c r="AC10" t="n">
        <v>642.3729497971951</v>
      </c>
      <c r="AD10" t="n">
        <v>519021.8031342008</v>
      </c>
      <c r="AE10" t="n">
        <v>710148.5286741355</v>
      </c>
      <c r="AF10" t="n">
        <v>1.440260813396252e-06</v>
      </c>
      <c r="AG10" t="n">
        <v>20</v>
      </c>
      <c r="AH10" t="n">
        <v>642372.9497971951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4.6034</v>
      </c>
      <c r="E11" t="n">
        <v>21.72</v>
      </c>
      <c r="F11" t="n">
        <v>15.34</v>
      </c>
      <c r="G11" t="n">
        <v>15.09</v>
      </c>
      <c r="H11" t="n">
        <v>0.19</v>
      </c>
      <c r="I11" t="n">
        <v>61</v>
      </c>
      <c r="J11" t="n">
        <v>301.37</v>
      </c>
      <c r="K11" t="n">
        <v>61.82</v>
      </c>
      <c r="L11" t="n">
        <v>3.25</v>
      </c>
      <c r="M11" t="n">
        <v>59</v>
      </c>
      <c r="N11" t="n">
        <v>86.3</v>
      </c>
      <c r="O11" t="n">
        <v>37403.38</v>
      </c>
      <c r="P11" t="n">
        <v>271.45</v>
      </c>
      <c r="Q11" t="n">
        <v>1389.95</v>
      </c>
      <c r="R11" t="n">
        <v>79.06</v>
      </c>
      <c r="S11" t="n">
        <v>39.31</v>
      </c>
      <c r="T11" t="n">
        <v>18789.51</v>
      </c>
      <c r="U11" t="n">
        <v>0.5</v>
      </c>
      <c r="V11" t="n">
        <v>0.84</v>
      </c>
      <c r="W11" t="n">
        <v>3.46</v>
      </c>
      <c r="X11" t="n">
        <v>1.21</v>
      </c>
      <c r="Y11" t="n">
        <v>1</v>
      </c>
      <c r="Z11" t="n">
        <v>10</v>
      </c>
      <c r="AA11" t="n">
        <v>499.6824133181125</v>
      </c>
      <c r="AB11" t="n">
        <v>683.6875223341</v>
      </c>
      <c r="AC11" t="n">
        <v>618.437344763997</v>
      </c>
      <c r="AD11" t="n">
        <v>499682.4133181125</v>
      </c>
      <c r="AE11" t="n">
        <v>683687.5223341</v>
      </c>
      <c r="AF11" t="n">
        <v>1.470740157140263e-06</v>
      </c>
      <c r="AG11" t="n">
        <v>19</v>
      </c>
      <c r="AH11" t="n">
        <v>618437.344763997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4.6846</v>
      </c>
      <c r="E12" t="n">
        <v>21.35</v>
      </c>
      <c r="F12" t="n">
        <v>15.24</v>
      </c>
      <c r="G12" t="n">
        <v>16.33</v>
      </c>
      <c r="H12" t="n">
        <v>0.21</v>
      </c>
      <c r="I12" t="n">
        <v>56</v>
      </c>
      <c r="J12" t="n">
        <v>301.9</v>
      </c>
      <c r="K12" t="n">
        <v>61.82</v>
      </c>
      <c r="L12" t="n">
        <v>3.5</v>
      </c>
      <c r="M12" t="n">
        <v>54</v>
      </c>
      <c r="N12" t="n">
        <v>86.58</v>
      </c>
      <c r="O12" t="n">
        <v>37468.6</v>
      </c>
      <c r="P12" t="n">
        <v>268.83</v>
      </c>
      <c r="Q12" t="n">
        <v>1389.83</v>
      </c>
      <c r="R12" t="n">
        <v>75.87</v>
      </c>
      <c r="S12" t="n">
        <v>39.31</v>
      </c>
      <c r="T12" t="n">
        <v>17222.41</v>
      </c>
      <c r="U12" t="n">
        <v>0.52</v>
      </c>
      <c r="V12" t="n">
        <v>0.84</v>
      </c>
      <c r="W12" t="n">
        <v>3.45</v>
      </c>
      <c r="X12" t="n">
        <v>1.11</v>
      </c>
      <c r="Y12" t="n">
        <v>1</v>
      </c>
      <c r="Z12" t="n">
        <v>10</v>
      </c>
      <c r="AA12" t="n">
        <v>490.4221680495632</v>
      </c>
      <c r="AB12" t="n">
        <v>671.0172462244824</v>
      </c>
      <c r="AC12" t="n">
        <v>606.9763020234371</v>
      </c>
      <c r="AD12" t="n">
        <v>490422.1680495632</v>
      </c>
      <c r="AE12" t="n">
        <v>671017.2462244824</v>
      </c>
      <c r="AF12" t="n">
        <v>1.496682743220071e-06</v>
      </c>
      <c r="AG12" t="n">
        <v>19</v>
      </c>
      <c r="AH12" t="n">
        <v>606976.3020234371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4.7503</v>
      </c>
      <c r="E13" t="n">
        <v>21.05</v>
      </c>
      <c r="F13" t="n">
        <v>15.16</v>
      </c>
      <c r="G13" t="n">
        <v>17.5</v>
      </c>
      <c r="H13" t="n">
        <v>0.22</v>
      </c>
      <c r="I13" t="n">
        <v>52</v>
      </c>
      <c r="J13" t="n">
        <v>302.43</v>
      </c>
      <c r="K13" t="n">
        <v>61.82</v>
      </c>
      <c r="L13" t="n">
        <v>3.75</v>
      </c>
      <c r="M13" t="n">
        <v>50</v>
      </c>
      <c r="N13" t="n">
        <v>86.86</v>
      </c>
      <c r="O13" t="n">
        <v>37533.94</v>
      </c>
      <c r="P13" t="n">
        <v>266.84</v>
      </c>
      <c r="Q13" t="n">
        <v>1389.85</v>
      </c>
      <c r="R13" t="n">
        <v>73.3</v>
      </c>
      <c r="S13" t="n">
        <v>39.31</v>
      </c>
      <c r="T13" t="n">
        <v>15954.15</v>
      </c>
      <c r="U13" t="n">
        <v>0.54</v>
      </c>
      <c r="V13" t="n">
        <v>0.85</v>
      </c>
      <c r="W13" t="n">
        <v>3.46</v>
      </c>
      <c r="X13" t="n">
        <v>1.04</v>
      </c>
      <c r="Y13" t="n">
        <v>1</v>
      </c>
      <c r="Z13" t="n">
        <v>10</v>
      </c>
      <c r="AA13" t="n">
        <v>483.3116583491019</v>
      </c>
      <c r="AB13" t="n">
        <v>661.2883331587626</v>
      </c>
      <c r="AC13" t="n">
        <v>598.1759027660944</v>
      </c>
      <c r="AD13" t="n">
        <v>483311.6583491019</v>
      </c>
      <c r="AE13" t="n">
        <v>661288.3331587627</v>
      </c>
      <c r="AF13" t="n">
        <v>1.517673234666419e-06</v>
      </c>
      <c r="AG13" t="n">
        <v>19</v>
      </c>
      <c r="AH13" t="n">
        <v>598175.9027660944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4.8056</v>
      </c>
      <c r="E14" t="n">
        <v>20.81</v>
      </c>
      <c r="F14" t="n">
        <v>15.09</v>
      </c>
      <c r="G14" t="n">
        <v>18.48</v>
      </c>
      <c r="H14" t="n">
        <v>0.24</v>
      </c>
      <c r="I14" t="n">
        <v>49</v>
      </c>
      <c r="J14" t="n">
        <v>302.96</v>
      </c>
      <c r="K14" t="n">
        <v>61.82</v>
      </c>
      <c r="L14" t="n">
        <v>4</v>
      </c>
      <c r="M14" t="n">
        <v>47</v>
      </c>
      <c r="N14" t="n">
        <v>87.14</v>
      </c>
      <c r="O14" t="n">
        <v>37599.4</v>
      </c>
      <c r="P14" t="n">
        <v>264.55</v>
      </c>
      <c r="Q14" t="n">
        <v>1389.68</v>
      </c>
      <c r="R14" t="n">
        <v>71.59</v>
      </c>
      <c r="S14" t="n">
        <v>39.31</v>
      </c>
      <c r="T14" t="n">
        <v>15115.37</v>
      </c>
      <c r="U14" t="n">
        <v>0.55</v>
      </c>
      <c r="V14" t="n">
        <v>0.85</v>
      </c>
      <c r="W14" t="n">
        <v>3.43</v>
      </c>
      <c r="X14" t="n">
        <v>0.97</v>
      </c>
      <c r="Y14" t="n">
        <v>1</v>
      </c>
      <c r="Z14" t="n">
        <v>10</v>
      </c>
      <c r="AA14" t="n">
        <v>476.7763711781616</v>
      </c>
      <c r="AB14" t="n">
        <v>652.3464649349605</v>
      </c>
      <c r="AC14" t="n">
        <v>590.0874338955811</v>
      </c>
      <c r="AD14" t="n">
        <v>476776.3711781616</v>
      </c>
      <c r="AE14" t="n">
        <v>652346.4649349605</v>
      </c>
      <c r="AF14" t="n">
        <v>1.535341030358702e-06</v>
      </c>
      <c r="AG14" t="n">
        <v>19</v>
      </c>
      <c r="AH14" t="n">
        <v>590087.4338955811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4.8601</v>
      </c>
      <c r="E15" t="n">
        <v>20.58</v>
      </c>
      <c r="F15" t="n">
        <v>15.02</v>
      </c>
      <c r="G15" t="n">
        <v>19.59</v>
      </c>
      <c r="H15" t="n">
        <v>0.25</v>
      </c>
      <c r="I15" t="n">
        <v>46</v>
      </c>
      <c r="J15" t="n">
        <v>303.49</v>
      </c>
      <c r="K15" t="n">
        <v>61.82</v>
      </c>
      <c r="L15" t="n">
        <v>4.25</v>
      </c>
      <c r="M15" t="n">
        <v>44</v>
      </c>
      <c r="N15" t="n">
        <v>87.42</v>
      </c>
      <c r="O15" t="n">
        <v>37664.98</v>
      </c>
      <c r="P15" t="n">
        <v>262.42</v>
      </c>
      <c r="Q15" t="n">
        <v>1389.68</v>
      </c>
      <c r="R15" t="n">
        <v>69.48</v>
      </c>
      <c r="S15" t="n">
        <v>39.31</v>
      </c>
      <c r="T15" t="n">
        <v>14074.37</v>
      </c>
      <c r="U15" t="n">
        <v>0.57</v>
      </c>
      <c r="V15" t="n">
        <v>0.85</v>
      </c>
      <c r="W15" t="n">
        <v>3.43</v>
      </c>
      <c r="X15" t="n">
        <v>0.9</v>
      </c>
      <c r="Y15" t="n">
        <v>1</v>
      </c>
      <c r="Z15" t="n">
        <v>10</v>
      </c>
      <c r="AA15" t="n">
        <v>462.7396123213769</v>
      </c>
      <c r="AB15" t="n">
        <v>633.1407522090121</v>
      </c>
      <c r="AC15" t="n">
        <v>572.7146874368101</v>
      </c>
      <c r="AD15" t="n">
        <v>462739.6123213769</v>
      </c>
      <c r="AE15" t="n">
        <v>633140.7522090122</v>
      </c>
      <c r="AF15" t="n">
        <v>1.552753234069904e-06</v>
      </c>
      <c r="AG15" t="n">
        <v>18</v>
      </c>
      <c r="AH15" t="n">
        <v>572714.6874368101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4.9147</v>
      </c>
      <c r="E16" t="n">
        <v>20.35</v>
      </c>
      <c r="F16" t="n">
        <v>14.96</v>
      </c>
      <c r="G16" t="n">
        <v>20.88</v>
      </c>
      <c r="H16" t="n">
        <v>0.26</v>
      </c>
      <c r="I16" t="n">
        <v>43</v>
      </c>
      <c r="J16" t="n">
        <v>304.03</v>
      </c>
      <c r="K16" t="n">
        <v>61.82</v>
      </c>
      <c r="L16" t="n">
        <v>4.5</v>
      </c>
      <c r="M16" t="n">
        <v>41</v>
      </c>
      <c r="N16" t="n">
        <v>87.7</v>
      </c>
      <c r="O16" t="n">
        <v>37730.68</v>
      </c>
      <c r="P16" t="n">
        <v>260.74</v>
      </c>
      <c r="Q16" t="n">
        <v>1389.98</v>
      </c>
      <c r="R16" t="n">
        <v>67.54000000000001</v>
      </c>
      <c r="S16" t="n">
        <v>39.31</v>
      </c>
      <c r="T16" t="n">
        <v>13119.96</v>
      </c>
      <c r="U16" t="n">
        <v>0.58</v>
      </c>
      <c r="V16" t="n">
        <v>0.86</v>
      </c>
      <c r="W16" t="n">
        <v>3.43</v>
      </c>
      <c r="X16" t="n">
        <v>0.84</v>
      </c>
      <c r="Y16" t="n">
        <v>1</v>
      </c>
      <c r="Z16" t="n">
        <v>10</v>
      </c>
      <c r="AA16" t="n">
        <v>457.2299567232088</v>
      </c>
      <c r="AB16" t="n">
        <v>625.6021983507485</v>
      </c>
      <c r="AC16" t="n">
        <v>565.8956025783522</v>
      </c>
      <c r="AD16" t="n">
        <v>457229.9567232088</v>
      </c>
      <c r="AE16" t="n">
        <v>625602.1983507485</v>
      </c>
      <c r="AF16" t="n">
        <v>1.57019738677874e-06</v>
      </c>
      <c r="AG16" t="n">
        <v>18</v>
      </c>
      <c r="AH16" t="n">
        <v>565895.6025783522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4.967</v>
      </c>
      <c r="E17" t="n">
        <v>20.13</v>
      </c>
      <c r="F17" t="n">
        <v>14.91</v>
      </c>
      <c r="G17" t="n">
        <v>22.37</v>
      </c>
      <c r="H17" t="n">
        <v>0.28</v>
      </c>
      <c r="I17" t="n">
        <v>40</v>
      </c>
      <c r="J17" t="n">
        <v>304.56</v>
      </c>
      <c r="K17" t="n">
        <v>61.82</v>
      </c>
      <c r="L17" t="n">
        <v>4.75</v>
      </c>
      <c r="M17" t="n">
        <v>38</v>
      </c>
      <c r="N17" t="n">
        <v>87.98999999999999</v>
      </c>
      <c r="O17" t="n">
        <v>37796.51</v>
      </c>
      <c r="P17" t="n">
        <v>259.02</v>
      </c>
      <c r="Q17" t="n">
        <v>1389.79</v>
      </c>
      <c r="R17" t="n">
        <v>65.77</v>
      </c>
      <c r="S17" t="n">
        <v>39.31</v>
      </c>
      <c r="T17" t="n">
        <v>12251.4</v>
      </c>
      <c r="U17" t="n">
        <v>0.6</v>
      </c>
      <c r="V17" t="n">
        <v>0.86</v>
      </c>
      <c r="W17" t="n">
        <v>3.43</v>
      </c>
      <c r="X17" t="n">
        <v>0.79</v>
      </c>
      <c r="Y17" t="n">
        <v>1</v>
      </c>
      <c r="Z17" t="n">
        <v>10</v>
      </c>
      <c r="AA17" t="n">
        <v>451.9570612608087</v>
      </c>
      <c r="AB17" t="n">
        <v>618.3875901553627</v>
      </c>
      <c r="AC17" t="n">
        <v>559.3695464633679</v>
      </c>
      <c r="AD17" t="n">
        <v>451957.0612608087</v>
      </c>
      <c r="AE17" t="n">
        <v>618387.5901553626</v>
      </c>
      <c r="AF17" t="n">
        <v>1.586906712541966e-06</v>
      </c>
      <c r="AG17" t="n">
        <v>18</v>
      </c>
      <c r="AH17" t="n">
        <v>559369.5464633679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5.0069</v>
      </c>
      <c r="E18" t="n">
        <v>19.97</v>
      </c>
      <c r="F18" t="n">
        <v>14.86</v>
      </c>
      <c r="G18" t="n">
        <v>23.47</v>
      </c>
      <c r="H18" t="n">
        <v>0.29</v>
      </c>
      <c r="I18" t="n">
        <v>38</v>
      </c>
      <c r="J18" t="n">
        <v>305.09</v>
      </c>
      <c r="K18" t="n">
        <v>61.82</v>
      </c>
      <c r="L18" t="n">
        <v>5</v>
      </c>
      <c r="M18" t="n">
        <v>36</v>
      </c>
      <c r="N18" t="n">
        <v>88.27</v>
      </c>
      <c r="O18" t="n">
        <v>37862.45</v>
      </c>
      <c r="P18" t="n">
        <v>257.51</v>
      </c>
      <c r="Q18" t="n">
        <v>1389.74</v>
      </c>
      <c r="R18" t="n">
        <v>64.37</v>
      </c>
      <c r="S18" t="n">
        <v>39.31</v>
      </c>
      <c r="T18" t="n">
        <v>11562.65</v>
      </c>
      <c r="U18" t="n">
        <v>0.61</v>
      </c>
      <c r="V18" t="n">
        <v>0.86</v>
      </c>
      <c r="W18" t="n">
        <v>3.42</v>
      </c>
      <c r="X18" t="n">
        <v>0.74</v>
      </c>
      <c r="Y18" t="n">
        <v>1</v>
      </c>
      <c r="Z18" t="n">
        <v>10</v>
      </c>
      <c r="AA18" t="n">
        <v>447.7738373936202</v>
      </c>
      <c r="AB18" t="n">
        <v>612.6639187094632</v>
      </c>
      <c r="AC18" t="n">
        <v>554.1921341870418</v>
      </c>
      <c r="AD18" t="n">
        <v>447773.8373936202</v>
      </c>
      <c r="AE18" t="n">
        <v>612663.9187094632</v>
      </c>
      <c r="AF18" t="n">
        <v>1.599654362598424e-06</v>
      </c>
      <c r="AG18" t="n">
        <v>18</v>
      </c>
      <c r="AH18" t="n">
        <v>554192.1341870418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5.0455</v>
      </c>
      <c r="E19" t="n">
        <v>19.82</v>
      </c>
      <c r="F19" t="n">
        <v>14.82</v>
      </c>
      <c r="G19" t="n">
        <v>24.7</v>
      </c>
      <c r="H19" t="n">
        <v>0.31</v>
      </c>
      <c r="I19" t="n">
        <v>36</v>
      </c>
      <c r="J19" t="n">
        <v>305.63</v>
      </c>
      <c r="K19" t="n">
        <v>61.82</v>
      </c>
      <c r="L19" t="n">
        <v>5.25</v>
      </c>
      <c r="M19" t="n">
        <v>34</v>
      </c>
      <c r="N19" t="n">
        <v>88.56</v>
      </c>
      <c r="O19" t="n">
        <v>37928.52</v>
      </c>
      <c r="P19" t="n">
        <v>255.95</v>
      </c>
      <c r="Q19" t="n">
        <v>1389.74</v>
      </c>
      <c r="R19" t="n">
        <v>63.1</v>
      </c>
      <c r="S19" t="n">
        <v>39.31</v>
      </c>
      <c r="T19" t="n">
        <v>10935.39</v>
      </c>
      <c r="U19" t="n">
        <v>0.62</v>
      </c>
      <c r="V19" t="n">
        <v>0.87</v>
      </c>
      <c r="W19" t="n">
        <v>3.42</v>
      </c>
      <c r="X19" t="n">
        <v>0.7</v>
      </c>
      <c r="Y19" t="n">
        <v>1</v>
      </c>
      <c r="Z19" t="n">
        <v>10</v>
      </c>
      <c r="AA19" t="n">
        <v>443.6966053452144</v>
      </c>
      <c r="AB19" t="n">
        <v>607.0852699460513</v>
      </c>
      <c r="AC19" t="n">
        <v>549.1459038319272</v>
      </c>
      <c r="AD19" t="n">
        <v>443696.6053452144</v>
      </c>
      <c r="AE19" t="n">
        <v>607085.2699460513</v>
      </c>
      <c r="AF19" t="n">
        <v>1.611986675685623e-06</v>
      </c>
      <c r="AG19" t="n">
        <v>18</v>
      </c>
      <c r="AH19" t="n">
        <v>549145.9038319272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5.0631</v>
      </c>
      <c r="E20" t="n">
        <v>19.75</v>
      </c>
      <c r="F20" t="n">
        <v>14.81</v>
      </c>
      <c r="G20" t="n">
        <v>25.39</v>
      </c>
      <c r="H20" t="n">
        <v>0.32</v>
      </c>
      <c r="I20" t="n">
        <v>35</v>
      </c>
      <c r="J20" t="n">
        <v>306.17</v>
      </c>
      <c r="K20" t="n">
        <v>61.82</v>
      </c>
      <c r="L20" t="n">
        <v>5.5</v>
      </c>
      <c r="M20" t="n">
        <v>33</v>
      </c>
      <c r="N20" t="n">
        <v>88.84</v>
      </c>
      <c r="O20" t="n">
        <v>37994.72</v>
      </c>
      <c r="P20" t="n">
        <v>254.6</v>
      </c>
      <c r="Q20" t="n">
        <v>1389.9</v>
      </c>
      <c r="R20" t="n">
        <v>62.72</v>
      </c>
      <c r="S20" t="n">
        <v>39.31</v>
      </c>
      <c r="T20" t="n">
        <v>10751.94</v>
      </c>
      <c r="U20" t="n">
        <v>0.63</v>
      </c>
      <c r="V20" t="n">
        <v>0.87</v>
      </c>
      <c r="W20" t="n">
        <v>3.42</v>
      </c>
      <c r="X20" t="n">
        <v>0.6899999999999999</v>
      </c>
      <c r="Y20" t="n">
        <v>1</v>
      </c>
      <c r="Z20" t="n">
        <v>10</v>
      </c>
      <c r="AA20" t="n">
        <v>441.1851553577145</v>
      </c>
      <c r="AB20" t="n">
        <v>603.6489932758002</v>
      </c>
      <c r="AC20" t="n">
        <v>546.0375805842401</v>
      </c>
      <c r="AD20" t="n">
        <v>441185.1553577145</v>
      </c>
      <c r="AE20" t="n">
        <v>603648.9932758001</v>
      </c>
      <c r="AF20" t="n">
        <v>1.617609699269424e-06</v>
      </c>
      <c r="AG20" t="n">
        <v>18</v>
      </c>
      <c r="AH20" t="n">
        <v>546037.5805842401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5.1031</v>
      </c>
      <c r="E21" t="n">
        <v>19.6</v>
      </c>
      <c r="F21" t="n">
        <v>14.77</v>
      </c>
      <c r="G21" t="n">
        <v>26.85</v>
      </c>
      <c r="H21" t="n">
        <v>0.33</v>
      </c>
      <c r="I21" t="n">
        <v>33</v>
      </c>
      <c r="J21" t="n">
        <v>306.7</v>
      </c>
      <c r="K21" t="n">
        <v>61.82</v>
      </c>
      <c r="L21" t="n">
        <v>5.75</v>
      </c>
      <c r="M21" t="n">
        <v>31</v>
      </c>
      <c r="N21" t="n">
        <v>89.13</v>
      </c>
      <c r="O21" t="n">
        <v>38061.04</v>
      </c>
      <c r="P21" t="n">
        <v>253.31</v>
      </c>
      <c r="Q21" t="n">
        <v>1389.63</v>
      </c>
      <c r="R21" t="n">
        <v>61.22</v>
      </c>
      <c r="S21" t="n">
        <v>39.31</v>
      </c>
      <c r="T21" t="n">
        <v>10011.98</v>
      </c>
      <c r="U21" t="n">
        <v>0.64</v>
      </c>
      <c r="V21" t="n">
        <v>0.87</v>
      </c>
      <c r="W21" t="n">
        <v>3.42</v>
      </c>
      <c r="X21" t="n">
        <v>0.64</v>
      </c>
      <c r="Y21" t="n">
        <v>1</v>
      </c>
      <c r="Z21" t="n">
        <v>10</v>
      </c>
      <c r="AA21" t="n">
        <v>437.4099968169275</v>
      </c>
      <c r="AB21" t="n">
        <v>598.4836548120551</v>
      </c>
      <c r="AC21" t="n">
        <v>541.3652147738768</v>
      </c>
      <c r="AD21" t="n">
        <v>437409.9968169275</v>
      </c>
      <c r="AE21" t="n">
        <v>598483.6548120551</v>
      </c>
      <c r="AF21" t="n">
        <v>1.630389298323517e-06</v>
      </c>
      <c r="AG21" t="n">
        <v>18</v>
      </c>
      <c r="AH21" t="n">
        <v>541365.2147738768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5.1181</v>
      </c>
      <c r="E22" t="n">
        <v>19.54</v>
      </c>
      <c r="F22" t="n">
        <v>14.76</v>
      </c>
      <c r="G22" t="n">
        <v>27.68</v>
      </c>
      <c r="H22" t="n">
        <v>0.35</v>
      </c>
      <c r="I22" t="n">
        <v>32</v>
      </c>
      <c r="J22" t="n">
        <v>307.24</v>
      </c>
      <c r="K22" t="n">
        <v>61.82</v>
      </c>
      <c r="L22" t="n">
        <v>6</v>
      </c>
      <c r="M22" t="n">
        <v>30</v>
      </c>
      <c r="N22" t="n">
        <v>89.42</v>
      </c>
      <c r="O22" t="n">
        <v>38127.48</v>
      </c>
      <c r="P22" t="n">
        <v>252.47</v>
      </c>
      <c r="Q22" t="n">
        <v>1389.68</v>
      </c>
      <c r="R22" t="n">
        <v>61.22</v>
      </c>
      <c r="S22" t="n">
        <v>39.31</v>
      </c>
      <c r="T22" t="n">
        <v>10013.5</v>
      </c>
      <c r="U22" t="n">
        <v>0.64</v>
      </c>
      <c r="V22" t="n">
        <v>0.87</v>
      </c>
      <c r="W22" t="n">
        <v>3.42</v>
      </c>
      <c r="X22" t="n">
        <v>0.64</v>
      </c>
      <c r="Y22" t="n">
        <v>1</v>
      </c>
      <c r="Z22" t="n">
        <v>10</v>
      </c>
      <c r="AA22" t="n">
        <v>427.7569529087082</v>
      </c>
      <c r="AB22" t="n">
        <v>585.2759342745881</v>
      </c>
      <c r="AC22" t="n">
        <v>529.4180205473535</v>
      </c>
      <c r="AD22" t="n">
        <v>427756.9529087082</v>
      </c>
      <c r="AE22" t="n">
        <v>585275.934274588</v>
      </c>
      <c r="AF22" t="n">
        <v>1.635181647968802e-06</v>
      </c>
      <c r="AG22" t="n">
        <v>17</v>
      </c>
      <c r="AH22" t="n">
        <v>529418.0205473535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5.1697</v>
      </c>
      <c r="E23" t="n">
        <v>19.34</v>
      </c>
      <c r="F23" t="n">
        <v>14.68</v>
      </c>
      <c r="G23" t="n">
        <v>29.36</v>
      </c>
      <c r="H23" t="n">
        <v>0.36</v>
      </c>
      <c r="I23" t="n">
        <v>30</v>
      </c>
      <c r="J23" t="n">
        <v>307.78</v>
      </c>
      <c r="K23" t="n">
        <v>61.82</v>
      </c>
      <c r="L23" t="n">
        <v>6.25</v>
      </c>
      <c r="M23" t="n">
        <v>28</v>
      </c>
      <c r="N23" t="n">
        <v>89.70999999999999</v>
      </c>
      <c r="O23" t="n">
        <v>38194.05</v>
      </c>
      <c r="P23" t="n">
        <v>250.21</v>
      </c>
      <c r="Q23" t="n">
        <v>1389.6</v>
      </c>
      <c r="R23" t="n">
        <v>58.71</v>
      </c>
      <c r="S23" t="n">
        <v>39.31</v>
      </c>
      <c r="T23" t="n">
        <v>8771.129999999999</v>
      </c>
      <c r="U23" t="n">
        <v>0.67</v>
      </c>
      <c r="V23" t="n">
        <v>0.87</v>
      </c>
      <c r="W23" t="n">
        <v>3.4</v>
      </c>
      <c r="X23" t="n">
        <v>0.5600000000000001</v>
      </c>
      <c r="Y23" t="n">
        <v>1</v>
      </c>
      <c r="Z23" t="n">
        <v>10</v>
      </c>
      <c r="AA23" t="n">
        <v>422.332367024963</v>
      </c>
      <c r="AB23" t="n">
        <v>577.8537765526086</v>
      </c>
      <c r="AC23" t="n">
        <v>522.704223141296</v>
      </c>
      <c r="AD23" t="n">
        <v>422332.367024963</v>
      </c>
      <c r="AE23" t="n">
        <v>577853.7765526086</v>
      </c>
      <c r="AF23" t="n">
        <v>1.651667330748581e-06</v>
      </c>
      <c r="AG23" t="n">
        <v>17</v>
      </c>
      <c r="AH23" t="n">
        <v>522704.223141296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5.1827</v>
      </c>
      <c r="E24" t="n">
        <v>19.3</v>
      </c>
      <c r="F24" t="n">
        <v>14.69</v>
      </c>
      <c r="G24" t="n">
        <v>30.39</v>
      </c>
      <c r="H24" t="n">
        <v>0.38</v>
      </c>
      <c r="I24" t="n">
        <v>29</v>
      </c>
      <c r="J24" t="n">
        <v>308.32</v>
      </c>
      <c r="K24" t="n">
        <v>61.82</v>
      </c>
      <c r="L24" t="n">
        <v>6.5</v>
      </c>
      <c r="M24" t="n">
        <v>27</v>
      </c>
      <c r="N24" t="n">
        <v>90</v>
      </c>
      <c r="O24" t="n">
        <v>38260.74</v>
      </c>
      <c r="P24" t="n">
        <v>249.54</v>
      </c>
      <c r="Q24" t="n">
        <v>1389.68</v>
      </c>
      <c r="R24" t="n">
        <v>58.96</v>
      </c>
      <c r="S24" t="n">
        <v>39.31</v>
      </c>
      <c r="T24" t="n">
        <v>8900.190000000001</v>
      </c>
      <c r="U24" t="n">
        <v>0.67</v>
      </c>
      <c r="V24" t="n">
        <v>0.87</v>
      </c>
      <c r="W24" t="n">
        <v>3.41</v>
      </c>
      <c r="X24" t="n">
        <v>0.5600000000000001</v>
      </c>
      <c r="Y24" t="n">
        <v>1</v>
      </c>
      <c r="Z24" t="n">
        <v>10</v>
      </c>
      <c r="AA24" t="n">
        <v>420.925222945034</v>
      </c>
      <c r="AB24" t="n">
        <v>575.9284599436343</v>
      </c>
      <c r="AC24" t="n">
        <v>520.9626560472834</v>
      </c>
      <c r="AD24" t="n">
        <v>420925.222945034</v>
      </c>
      <c r="AE24" t="n">
        <v>575928.4599436342</v>
      </c>
      <c r="AF24" t="n">
        <v>1.655820700441161e-06</v>
      </c>
      <c r="AG24" t="n">
        <v>17</v>
      </c>
      <c r="AH24" t="n">
        <v>520962.6560472834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5.2034</v>
      </c>
      <c r="E25" t="n">
        <v>19.22</v>
      </c>
      <c r="F25" t="n">
        <v>14.67</v>
      </c>
      <c r="G25" t="n">
        <v>31.43</v>
      </c>
      <c r="H25" t="n">
        <v>0.39</v>
      </c>
      <c r="I25" t="n">
        <v>28</v>
      </c>
      <c r="J25" t="n">
        <v>308.86</v>
      </c>
      <c r="K25" t="n">
        <v>61.82</v>
      </c>
      <c r="L25" t="n">
        <v>6.75</v>
      </c>
      <c r="M25" t="n">
        <v>26</v>
      </c>
      <c r="N25" t="n">
        <v>90.29000000000001</v>
      </c>
      <c r="O25" t="n">
        <v>38327.57</v>
      </c>
      <c r="P25" t="n">
        <v>248.4</v>
      </c>
      <c r="Q25" t="n">
        <v>1389.63</v>
      </c>
      <c r="R25" t="n">
        <v>58.27</v>
      </c>
      <c r="S25" t="n">
        <v>39.31</v>
      </c>
      <c r="T25" t="n">
        <v>8558.84</v>
      </c>
      <c r="U25" t="n">
        <v>0.67</v>
      </c>
      <c r="V25" t="n">
        <v>0.88</v>
      </c>
      <c r="W25" t="n">
        <v>3.4</v>
      </c>
      <c r="X25" t="n">
        <v>0.54</v>
      </c>
      <c r="Y25" t="n">
        <v>1</v>
      </c>
      <c r="Z25" t="n">
        <v>10</v>
      </c>
      <c r="AA25" t="n">
        <v>418.5655074124745</v>
      </c>
      <c r="AB25" t="n">
        <v>572.6997930486842</v>
      </c>
      <c r="AC25" t="n">
        <v>518.042128589325</v>
      </c>
      <c r="AD25" t="n">
        <v>418565.5074124745</v>
      </c>
      <c r="AE25" t="n">
        <v>572699.7930486843</v>
      </c>
      <c r="AF25" t="n">
        <v>1.662434142951655e-06</v>
      </c>
      <c r="AG25" t="n">
        <v>17</v>
      </c>
      <c r="AH25" t="n">
        <v>518042.1285893249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5.2193</v>
      </c>
      <c r="E26" t="n">
        <v>19.16</v>
      </c>
      <c r="F26" t="n">
        <v>14.66</v>
      </c>
      <c r="G26" t="n">
        <v>32.58</v>
      </c>
      <c r="H26" t="n">
        <v>0.4</v>
      </c>
      <c r="I26" t="n">
        <v>27</v>
      </c>
      <c r="J26" t="n">
        <v>309.41</v>
      </c>
      <c r="K26" t="n">
        <v>61.82</v>
      </c>
      <c r="L26" t="n">
        <v>7</v>
      </c>
      <c r="M26" t="n">
        <v>25</v>
      </c>
      <c r="N26" t="n">
        <v>90.59</v>
      </c>
      <c r="O26" t="n">
        <v>38394.52</v>
      </c>
      <c r="P26" t="n">
        <v>247.25</v>
      </c>
      <c r="Q26" t="n">
        <v>1389.61</v>
      </c>
      <c r="R26" t="n">
        <v>58.13</v>
      </c>
      <c r="S26" t="n">
        <v>39.31</v>
      </c>
      <c r="T26" t="n">
        <v>8497.91</v>
      </c>
      <c r="U26" t="n">
        <v>0.68</v>
      </c>
      <c r="V26" t="n">
        <v>0.88</v>
      </c>
      <c r="W26" t="n">
        <v>3.41</v>
      </c>
      <c r="X26" t="n">
        <v>0.54</v>
      </c>
      <c r="Y26" t="n">
        <v>1</v>
      </c>
      <c r="Z26" t="n">
        <v>10</v>
      </c>
      <c r="AA26" t="n">
        <v>416.488130295477</v>
      </c>
      <c r="AB26" t="n">
        <v>569.857434029798</v>
      </c>
      <c r="AC26" t="n">
        <v>515.4710403259253</v>
      </c>
      <c r="AD26" t="n">
        <v>416488.130295477</v>
      </c>
      <c r="AE26" t="n">
        <v>569857.434029798</v>
      </c>
      <c r="AF26" t="n">
        <v>1.667514033575656e-06</v>
      </c>
      <c r="AG26" t="n">
        <v>17</v>
      </c>
      <c r="AH26" t="n">
        <v>515471.0403259253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5.241</v>
      </c>
      <c r="E27" t="n">
        <v>19.08</v>
      </c>
      <c r="F27" t="n">
        <v>14.64</v>
      </c>
      <c r="G27" t="n">
        <v>33.78</v>
      </c>
      <c r="H27" t="n">
        <v>0.42</v>
      </c>
      <c r="I27" t="n">
        <v>26</v>
      </c>
      <c r="J27" t="n">
        <v>309.95</v>
      </c>
      <c r="K27" t="n">
        <v>61.82</v>
      </c>
      <c r="L27" t="n">
        <v>7.25</v>
      </c>
      <c r="M27" t="n">
        <v>24</v>
      </c>
      <c r="N27" t="n">
        <v>90.88</v>
      </c>
      <c r="O27" t="n">
        <v>38461.6</v>
      </c>
      <c r="P27" t="n">
        <v>246.36</v>
      </c>
      <c r="Q27" t="n">
        <v>1389.67</v>
      </c>
      <c r="R27" t="n">
        <v>57.34</v>
      </c>
      <c r="S27" t="n">
        <v>39.31</v>
      </c>
      <c r="T27" t="n">
        <v>8104.52</v>
      </c>
      <c r="U27" t="n">
        <v>0.6899999999999999</v>
      </c>
      <c r="V27" t="n">
        <v>0.88</v>
      </c>
      <c r="W27" t="n">
        <v>3.41</v>
      </c>
      <c r="X27" t="n">
        <v>0.52</v>
      </c>
      <c r="Y27" t="n">
        <v>1</v>
      </c>
      <c r="Z27" t="n">
        <v>10</v>
      </c>
      <c r="AA27" t="n">
        <v>414.3688323370488</v>
      </c>
      <c r="AB27" t="n">
        <v>566.9577170662493</v>
      </c>
      <c r="AC27" t="n">
        <v>512.8480682795994</v>
      </c>
      <c r="AD27" t="n">
        <v>414368.8323370488</v>
      </c>
      <c r="AE27" t="n">
        <v>566957.7170662493</v>
      </c>
      <c r="AF27" t="n">
        <v>1.674446966062501e-06</v>
      </c>
      <c r="AG27" t="n">
        <v>17</v>
      </c>
      <c r="AH27" t="n">
        <v>512848.0682795994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5.2655</v>
      </c>
      <c r="E28" t="n">
        <v>18.99</v>
      </c>
      <c r="F28" t="n">
        <v>14.61</v>
      </c>
      <c r="G28" t="n">
        <v>35.05</v>
      </c>
      <c r="H28" t="n">
        <v>0.43</v>
      </c>
      <c r="I28" t="n">
        <v>25</v>
      </c>
      <c r="J28" t="n">
        <v>310.5</v>
      </c>
      <c r="K28" t="n">
        <v>61.82</v>
      </c>
      <c r="L28" t="n">
        <v>7.5</v>
      </c>
      <c r="M28" t="n">
        <v>23</v>
      </c>
      <c r="N28" t="n">
        <v>91.18000000000001</v>
      </c>
      <c r="O28" t="n">
        <v>38528.81</v>
      </c>
      <c r="P28" t="n">
        <v>245.1</v>
      </c>
      <c r="Q28" t="n">
        <v>1389.59</v>
      </c>
      <c r="R28" t="n">
        <v>56.44</v>
      </c>
      <c r="S28" t="n">
        <v>39.31</v>
      </c>
      <c r="T28" t="n">
        <v>7661.82</v>
      </c>
      <c r="U28" t="n">
        <v>0.7</v>
      </c>
      <c r="V28" t="n">
        <v>0.88</v>
      </c>
      <c r="W28" t="n">
        <v>3.4</v>
      </c>
      <c r="X28" t="n">
        <v>0.48</v>
      </c>
      <c r="Y28" t="n">
        <v>1</v>
      </c>
      <c r="Z28" t="n">
        <v>10</v>
      </c>
      <c r="AA28" t="n">
        <v>411.7217018776243</v>
      </c>
      <c r="AB28" t="n">
        <v>563.3357963885111</v>
      </c>
      <c r="AC28" t="n">
        <v>509.5718186279468</v>
      </c>
      <c r="AD28" t="n">
        <v>411721.7018776243</v>
      </c>
      <c r="AE28" t="n">
        <v>563335.7963885111</v>
      </c>
      <c r="AF28" t="n">
        <v>1.682274470483134e-06</v>
      </c>
      <c r="AG28" t="n">
        <v>17</v>
      </c>
      <c r="AH28" t="n">
        <v>509571.8186279468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5.2877</v>
      </c>
      <c r="E29" t="n">
        <v>18.91</v>
      </c>
      <c r="F29" t="n">
        <v>14.58</v>
      </c>
      <c r="G29" t="n">
        <v>36.45</v>
      </c>
      <c r="H29" t="n">
        <v>0.44</v>
      </c>
      <c r="I29" t="n">
        <v>24</v>
      </c>
      <c r="J29" t="n">
        <v>311.04</v>
      </c>
      <c r="K29" t="n">
        <v>61.82</v>
      </c>
      <c r="L29" t="n">
        <v>7.75</v>
      </c>
      <c r="M29" t="n">
        <v>22</v>
      </c>
      <c r="N29" t="n">
        <v>91.47</v>
      </c>
      <c r="O29" t="n">
        <v>38596.15</v>
      </c>
      <c r="P29" t="n">
        <v>243.44</v>
      </c>
      <c r="Q29" t="n">
        <v>1389.64</v>
      </c>
      <c r="R29" t="n">
        <v>55.61</v>
      </c>
      <c r="S29" t="n">
        <v>39.31</v>
      </c>
      <c r="T29" t="n">
        <v>7248.31</v>
      </c>
      <c r="U29" t="n">
        <v>0.71</v>
      </c>
      <c r="V29" t="n">
        <v>0.88</v>
      </c>
      <c r="W29" t="n">
        <v>3.4</v>
      </c>
      <c r="X29" t="n">
        <v>0.46</v>
      </c>
      <c r="Y29" t="n">
        <v>1</v>
      </c>
      <c r="Z29" t="n">
        <v>10</v>
      </c>
      <c r="AA29" t="n">
        <v>408.8064498479072</v>
      </c>
      <c r="AB29" t="n">
        <v>559.3470199496095</v>
      </c>
      <c r="AC29" t="n">
        <v>505.9637254140911</v>
      </c>
      <c r="AD29" t="n">
        <v>408806.4498479072</v>
      </c>
      <c r="AE29" t="n">
        <v>559347.0199496095</v>
      </c>
      <c r="AF29" t="n">
        <v>1.689367147958155e-06</v>
      </c>
      <c r="AG29" t="n">
        <v>17</v>
      </c>
      <c r="AH29" t="n">
        <v>505963.7254140911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5.3091</v>
      </c>
      <c r="E30" t="n">
        <v>18.84</v>
      </c>
      <c r="F30" t="n">
        <v>14.56</v>
      </c>
      <c r="G30" t="n">
        <v>37.98</v>
      </c>
      <c r="H30" t="n">
        <v>0.46</v>
      </c>
      <c r="I30" t="n">
        <v>23</v>
      </c>
      <c r="J30" t="n">
        <v>311.59</v>
      </c>
      <c r="K30" t="n">
        <v>61.82</v>
      </c>
      <c r="L30" t="n">
        <v>8</v>
      </c>
      <c r="M30" t="n">
        <v>21</v>
      </c>
      <c r="N30" t="n">
        <v>91.77</v>
      </c>
      <c r="O30" t="n">
        <v>38663.62</v>
      </c>
      <c r="P30" t="n">
        <v>242.4</v>
      </c>
      <c r="Q30" t="n">
        <v>1389.71</v>
      </c>
      <c r="R30" t="n">
        <v>54.96</v>
      </c>
      <c r="S30" t="n">
        <v>39.31</v>
      </c>
      <c r="T30" t="n">
        <v>6928.6</v>
      </c>
      <c r="U30" t="n">
        <v>0.72</v>
      </c>
      <c r="V30" t="n">
        <v>0.88</v>
      </c>
      <c r="W30" t="n">
        <v>3.4</v>
      </c>
      <c r="X30" t="n">
        <v>0.44</v>
      </c>
      <c r="Y30" t="n">
        <v>1</v>
      </c>
      <c r="Z30" t="n">
        <v>10</v>
      </c>
      <c r="AA30" t="n">
        <v>406.6074262570327</v>
      </c>
      <c r="AB30" t="n">
        <v>556.3382188585011</v>
      </c>
      <c r="AC30" t="n">
        <v>503.2420800762392</v>
      </c>
      <c r="AD30" t="n">
        <v>406607.4262570327</v>
      </c>
      <c r="AE30" t="n">
        <v>556338.2188585012</v>
      </c>
      <c r="AF30" t="n">
        <v>1.696204233452094e-06</v>
      </c>
      <c r="AG30" t="n">
        <v>17</v>
      </c>
      <c r="AH30" t="n">
        <v>503242.0800762392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5.3319</v>
      </c>
      <c r="E31" t="n">
        <v>18.76</v>
      </c>
      <c r="F31" t="n">
        <v>14.54</v>
      </c>
      <c r="G31" t="n">
        <v>39.64</v>
      </c>
      <c r="H31" t="n">
        <v>0.47</v>
      </c>
      <c r="I31" t="n">
        <v>22</v>
      </c>
      <c r="J31" t="n">
        <v>312.14</v>
      </c>
      <c r="K31" t="n">
        <v>61.82</v>
      </c>
      <c r="L31" t="n">
        <v>8.25</v>
      </c>
      <c r="M31" t="n">
        <v>20</v>
      </c>
      <c r="N31" t="n">
        <v>92.06999999999999</v>
      </c>
      <c r="O31" t="n">
        <v>38731.35</v>
      </c>
      <c r="P31" t="n">
        <v>240.64</v>
      </c>
      <c r="Q31" t="n">
        <v>1389.71</v>
      </c>
      <c r="R31" t="n">
        <v>54.05</v>
      </c>
      <c r="S31" t="n">
        <v>39.31</v>
      </c>
      <c r="T31" t="n">
        <v>6479.3</v>
      </c>
      <c r="U31" t="n">
        <v>0.73</v>
      </c>
      <c r="V31" t="n">
        <v>0.88</v>
      </c>
      <c r="W31" t="n">
        <v>3.4</v>
      </c>
      <c r="X31" t="n">
        <v>0.41</v>
      </c>
      <c r="Y31" t="n">
        <v>1</v>
      </c>
      <c r="Z31" t="n">
        <v>10</v>
      </c>
      <c r="AA31" t="n">
        <v>403.6205731306337</v>
      </c>
      <c r="AB31" t="n">
        <v>552.2514746403021</v>
      </c>
      <c r="AC31" t="n">
        <v>499.5453689904435</v>
      </c>
      <c r="AD31" t="n">
        <v>403620.5731306337</v>
      </c>
      <c r="AE31" t="n">
        <v>552251.4746403021</v>
      </c>
      <c r="AF31" t="n">
        <v>1.703488604912927e-06</v>
      </c>
      <c r="AG31" t="n">
        <v>17</v>
      </c>
      <c r="AH31" t="n">
        <v>499545.3689904435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5.329</v>
      </c>
      <c r="E32" t="n">
        <v>18.77</v>
      </c>
      <c r="F32" t="n">
        <v>14.55</v>
      </c>
      <c r="G32" t="n">
        <v>39.67</v>
      </c>
      <c r="H32" t="n">
        <v>0.48</v>
      </c>
      <c r="I32" t="n">
        <v>22</v>
      </c>
      <c r="J32" t="n">
        <v>312.69</v>
      </c>
      <c r="K32" t="n">
        <v>61.82</v>
      </c>
      <c r="L32" t="n">
        <v>8.5</v>
      </c>
      <c r="M32" t="n">
        <v>20</v>
      </c>
      <c r="N32" t="n">
        <v>92.37</v>
      </c>
      <c r="O32" t="n">
        <v>38799.09</v>
      </c>
      <c r="P32" t="n">
        <v>240.32</v>
      </c>
      <c r="Q32" t="n">
        <v>1389.62</v>
      </c>
      <c r="R32" t="n">
        <v>54.69</v>
      </c>
      <c r="S32" t="n">
        <v>39.31</v>
      </c>
      <c r="T32" t="n">
        <v>6801.84</v>
      </c>
      <c r="U32" t="n">
        <v>0.72</v>
      </c>
      <c r="V32" t="n">
        <v>0.88</v>
      </c>
      <c r="W32" t="n">
        <v>3.39</v>
      </c>
      <c r="X32" t="n">
        <v>0.42</v>
      </c>
      <c r="Y32" t="n">
        <v>1</v>
      </c>
      <c r="Z32" t="n">
        <v>10</v>
      </c>
      <c r="AA32" t="n">
        <v>403.4552482540598</v>
      </c>
      <c r="AB32" t="n">
        <v>552.0252698505549</v>
      </c>
      <c r="AC32" t="n">
        <v>499.3407528683494</v>
      </c>
      <c r="AD32" t="n">
        <v>403455.2482540598</v>
      </c>
      <c r="AE32" t="n">
        <v>552025.2698505549</v>
      </c>
      <c r="AF32" t="n">
        <v>1.702562083981506e-06</v>
      </c>
      <c r="AG32" t="n">
        <v>17</v>
      </c>
      <c r="AH32" t="n">
        <v>499340.7528683494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5.352</v>
      </c>
      <c r="E33" t="n">
        <v>18.68</v>
      </c>
      <c r="F33" t="n">
        <v>14.52</v>
      </c>
      <c r="G33" t="n">
        <v>41.49</v>
      </c>
      <c r="H33" t="n">
        <v>0.5</v>
      </c>
      <c r="I33" t="n">
        <v>21</v>
      </c>
      <c r="J33" t="n">
        <v>313.24</v>
      </c>
      <c r="K33" t="n">
        <v>61.82</v>
      </c>
      <c r="L33" t="n">
        <v>8.75</v>
      </c>
      <c r="M33" t="n">
        <v>19</v>
      </c>
      <c r="N33" t="n">
        <v>92.67</v>
      </c>
      <c r="O33" t="n">
        <v>38866.96</v>
      </c>
      <c r="P33" t="n">
        <v>239.04</v>
      </c>
      <c r="Q33" t="n">
        <v>1389.61</v>
      </c>
      <c r="R33" t="n">
        <v>53.86</v>
      </c>
      <c r="S33" t="n">
        <v>39.31</v>
      </c>
      <c r="T33" t="n">
        <v>6388.27</v>
      </c>
      <c r="U33" t="n">
        <v>0.73</v>
      </c>
      <c r="V33" t="n">
        <v>0.88</v>
      </c>
      <c r="W33" t="n">
        <v>3.39</v>
      </c>
      <c r="X33" t="n">
        <v>0.4</v>
      </c>
      <c r="Y33" t="n">
        <v>1</v>
      </c>
      <c r="Z33" t="n">
        <v>10</v>
      </c>
      <c r="AA33" t="n">
        <v>400.9556369438794</v>
      </c>
      <c r="AB33" t="n">
        <v>548.6051913808978</v>
      </c>
      <c r="AC33" t="n">
        <v>496.2470818877263</v>
      </c>
      <c r="AD33" t="n">
        <v>400955.6369438794</v>
      </c>
      <c r="AE33" t="n">
        <v>548605.1913808979</v>
      </c>
      <c r="AF33" t="n">
        <v>1.709910353437609e-06</v>
      </c>
      <c r="AG33" t="n">
        <v>17</v>
      </c>
      <c r="AH33" t="n">
        <v>496247.0818877263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5.3762</v>
      </c>
      <c r="E34" t="n">
        <v>18.6</v>
      </c>
      <c r="F34" t="n">
        <v>14.49</v>
      </c>
      <c r="G34" t="n">
        <v>43.48</v>
      </c>
      <c r="H34" t="n">
        <v>0.51</v>
      </c>
      <c r="I34" t="n">
        <v>20</v>
      </c>
      <c r="J34" t="n">
        <v>313.79</v>
      </c>
      <c r="K34" t="n">
        <v>61.82</v>
      </c>
      <c r="L34" t="n">
        <v>9</v>
      </c>
      <c r="M34" t="n">
        <v>18</v>
      </c>
      <c r="N34" t="n">
        <v>92.97</v>
      </c>
      <c r="O34" t="n">
        <v>38934.97</v>
      </c>
      <c r="P34" t="n">
        <v>237.17</v>
      </c>
      <c r="Q34" t="n">
        <v>1389.68</v>
      </c>
      <c r="R34" t="n">
        <v>52.75</v>
      </c>
      <c r="S34" t="n">
        <v>39.31</v>
      </c>
      <c r="T34" t="n">
        <v>5840.62</v>
      </c>
      <c r="U34" t="n">
        <v>0.75</v>
      </c>
      <c r="V34" t="n">
        <v>0.89</v>
      </c>
      <c r="W34" t="n">
        <v>3.39</v>
      </c>
      <c r="X34" t="n">
        <v>0.37</v>
      </c>
      <c r="Y34" t="n">
        <v>1</v>
      </c>
      <c r="Z34" t="n">
        <v>10</v>
      </c>
      <c r="AA34" t="n">
        <v>397.8214926889149</v>
      </c>
      <c r="AB34" t="n">
        <v>544.3169169425694</v>
      </c>
      <c r="AC34" t="n">
        <v>492.3680743431609</v>
      </c>
      <c r="AD34" t="n">
        <v>397821.4926889149</v>
      </c>
      <c r="AE34" t="n">
        <v>544316.9169425694</v>
      </c>
      <c r="AF34" t="n">
        <v>1.717642010865335e-06</v>
      </c>
      <c r="AG34" t="n">
        <v>17</v>
      </c>
      <c r="AH34" t="n">
        <v>492368.0743431608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5.377</v>
      </c>
      <c r="E35" t="n">
        <v>18.6</v>
      </c>
      <c r="F35" t="n">
        <v>14.49</v>
      </c>
      <c r="G35" t="n">
        <v>43.47</v>
      </c>
      <c r="H35" t="n">
        <v>0.52</v>
      </c>
      <c r="I35" t="n">
        <v>20</v>
      </c>
      <c r="J35" t="n">
        <v>314.34</v>
      </c>
      <c r="K35" t="n">
        <v>61.82</v>
      </c>
      <c r="L35" t="n">
        <v>9.25</v>
      </c>
      <c r="M35" t="n">
        <v>18</v>
      </c>
      <c r="N35" t="n">
        <v>93.27</v>
      </c>
      <c r="O35" t="n">
        <v>39003.11</v>
      </c>
      <c r="P35" t="n">
        <v>237.37</v>
      </c>
      <c r="Q35" t="n">
        <v>1389.68</v>
      </c>
      <c r="R35" t="n">
        <v>52.73</v>
      </c>
      <c r="S35" t="n">
        <v>39.31</v>
      </c>
      <c r="T35" t="n">
        <v>5831.07</v>
      </c>
      <c r="U35" t="n">
        <v>0.75</v>
      </c>
      <c r="V35" t="n">
        <v>0.89</v>
      </c>
      <c r="W35" t="n">
        <v>3.39</v>
      </c>
      <c r="X35" t="n">
        <v>0.37</v>
      </c>
      <c r="Y35" t="n">
        <v>1</v>
      </c>
      <c r="Z35" t="n">
        <v>10</v>
      </c>
      <c r="AA35" t="n">
        <v>397.9848733133164</v>
      </c>
      <c r="AB35" t="n">
        <v>544.5404615207199</v>
      </c>
      <c r="AC35" t="n">
        <v>492.5702841405194</v>
      </c>
      <c r="AD35" t="n">
        <v>397984.8733133164</v>
      </c>
      <c r="AE35" t="n">
        <v>544540.4615207199</v>
      </c>
      <c r="AF35" t="n">
        <v>1.717897602846417e-06</v>
      </c>
      <c r="AG35" t="n">
        <v>17</v>
      </c>
      <c r="AH35" t="n">
        <v>492570.2841405194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5.3967</v>
      </c>
      <c r="E36" t="n">
        <v>18.53</v>
      </c>
      <c r="F36" t="n">
        <v>14.48</v>
      </c>
      <c r="G36" t="n">
        <v>45.72</v>
      </c>
      <c r="H36" t="n">
        <v>0.54</v>
      </c>
      <c r="I36" t="n">
        <v>19</v>
      </c>
      <c r="J36" t="n">
        <v>314.9</v>
      </c>
      <c r="K36" t="n">
        <v>61.82</v>
      </c>
      <c r="L36" t="n">
        <v>9.5</v>
      </c>
      <c r="M36" t="n">
        <v>17</v>
      </c>
      <c r="N36" t="n">
        <v>93.56999999999999</v>
      </c>
      <c r="O36" t="n">
        <v>39071.38</v>
      </c>
      <c r="P36" t="n">
        <v>235.72</v>
      </c>
      <c r="Q36" t="n">
        <v>1389.62</v>
      </c>
      <c r="R36" t="n">
        <v>52.3</v>
      </c>
      <c r="S36" t="n">
        <v>39.31</v>
      </c>
      <c r="T36" t="n">
        <v>5621.95</v>
      </c>
      <c r="U36" t="n">
        <v>0.75</v>
      </c>
      <c r="V36" t="n">
        <v>0.89</v>
      </c>
      <c r="W36" t="n">
        <v>3.39</v>
      </c>
      <c r="X36" t="n">
        <v>0.35</v>
      </c>
      <c r="Y36" t="n">
        <v>1</v>
      </c>
      <c r="Z36" t="n">
        <v>10</v>
      </c>
      <c r="AA36" t="n">
        <v>395.3473690254463</v>
      </c>
      <c r="AB36" t="n">
        <v>540.931711795579</v>
      </c>
      <c r="AC36" t="n">
        <v>489.3059484242339</v>
      </c>
      <c r="AD36" t="n">
        <v>395347.3690254462</v>
      </c>
      <c r="AE36" t="n">
        <v>540931.7117955789</v>
      </c>
      <c r="AF36" t="n">
        <v>1.724191555380558e-06</v>
      </c>
      <c r="AG36" t="n">
        <v>17</v>
      </c>
      <c r="AH36" t="n">
        <v>489305.9484242339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5.3957</v>
      </c>
      <c r="E37" t="n">
        <v>18.53</v>
      </c>
      <c r="F37" t="n">
        <v>14.48</v>
      </c>
      <c r="G37" t="n">
        <v>45.73</v>
      </c>
      <c r="H37" t="n">
        <v>0.55</v>
      </c>
      <c r="I37" t="n">
        <v>19</v>
      </c>
      <c r="J37" t="n">
        <v>315.45</v>
      </c>
      <c r="K37" t="n">
        <v>61.82</v>
      </c>
      <c r="L37" t="n">
        <v>9.75</v>
      </c>
      <c r="M37" t="n">
        <v>17</v>
      </c>
      <c r="N37" t="n">
        <v>93.88</v>
      </c>
      <c r="O37" t="n">
        <v>39139.8</v>
      </c>
      <c r="P37" t="n">
        <v>235.02</v>
      </c>
      <c r="Q37" t="n">
        <v>1389.65</v>
      </c>
      <c r="R37" t="n">
        <v>52.4</v>
      </c>
      <c r="S37" t="n">
        <v>39.31</v>
      </c>
      <c r="T37" t="n">
        <v>5668.94</v>
      </c>
      <c r="U37" t="n">
        <v>0.75</v>
      </c>
      <c r="V37" t="n">
        <v>0.89</v>
      </c>
      <c r="W37" t="n">
        <v>3.39</v>
      </c>
      <c r="X37" t="n">
        <v>0.36</v>
      </c>
      <c r="Y37" t="n">
        <v>1</v>
      </c>
      <c r="Z37" t="n">
        <v>10</v>
      </c>
      <c r="AA37" t="n">
        <v>394.6895345460362</v>
      </c>
      <c r="AB37" t="n">
        <v>540.0316336392411</v>
      </c>
      <c r="AC37" t="n">
        <v>488.4917724638693</v>
      </c>
      <c r="AD37" t="n">
        <v>394689.5345460362</v>
      </c>
      <c r="AE37" t="n">
        <v>540031.6336392411</v>
      </c>
      <c r="AF37" t="n">
        <v>1.723872065404205e-06</v>
      </c>
      <c r="AG37" t="n">
        <v>17</v>
      </c>
      <c r="AH37" t="n">
        <v>488491.7724638693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5.4187</v>
      </c>
      <c r="E38" t="n">
        <v>18.45</v>
      </c>
      <c r="F38" t="n">
        <v>14.46</v>
      </c>
      <c r="G38" t="n">
        <v>48.19</v>
      </c>
      <c r="H38" t="n">
        <v>0.5600000000000001</v>
      </c>
      <c r="I38" t="n">
        <v>18</v>
      </c>
      <c r="J38" t="n">
        <v>316.01</v>
      </c>
      <c r="K38" t="n">
        <v>61.82</v>
      </c>
      <c r="L38" t="n">
        <v>10</v>
      </c>
      <c r="M38" t="n">
        <v>16</v>
      </c>
      <c r="N38" t="n">
        <v>94.18000000000001</v>
      </c>
      <c r="O38" t="n">
        <v>39208.35</v>
      </c>
      <c r="P38" t="n">
        <v>233.82</v>
      </c>
      <c r="Q38" t="n">
        <v>1389.72</v>
      </c>
      <c r="R38" t="n">
        <v>51.78</v>
      </c>
      <c r="S38" t="n">
        <v>39.31</v>
      </c>
      <c r="T38" t="n">
        <v>5364.35</v>
      </c>
      <c r="U38" t="n">
        <v>0.76</v>
      </c>
      <c r="V38" t="n">
        <v>0.89</v>
      </c>
      <c r="W38" t="n">
        <v>3.39</v>
      </c>
      <c r="X38" t="n">
        <v>0.33</v>
      </c>
      <c r="Y38" t="n">
        <v>1</v>
      </c>
      <c r="Z38" t="n">
        <v>10</v>
      </c>
      <c r="AA38" t="n">
        <v>392.3535084533374</v>
      </c>
      <c r="AB38" t="n">
        <v>536.8353796810129</v>
      </c>
      <c r="AC38" t="n">
        <v>485.6005644974438</v>
      </c>
      <c r="AD38" t="n">
        <v>392353.5084533374</v>
      </c>
      <c r="AE38" t="n">
        <v>536835.3796810129</v>
      </c>
      <c r="AF38" t="n">
        <v>1.731220334860309e-06</v>
      </c>
      <c r="AG38" t="n">
        <v>17</v>
      </c>
      <c r="AH38" t="n">
        <v>485600.5644974438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5.4174</v>
      </c>
      <c r="E39" t="n">
        <v>18.46</v>
      </c>
      <c r="F39" t="n">
        <v>14.46</v>
      </c>
      <c r="G39" t="n">
        <v>48.21</v>
      </c>
      <c r="H39" t="n">
        <v>0.58</v>
      </c>
      <c r="I39" t="n">
        <v>18</v>
      </c>
      <c r="J39" t="n">
        <v>316.56</v>
      </c>
      <c r="K39" t="n">
        <v>61.82</v>
      </c>
      <c r="L39" t="n">
        <v>10.25</v>
      </c>
      <c r="M39" t="n">
        <v>16</v>
      </c>
      <c r="N39" t="n">
        <v>94.48999999999999</v>
      </c>
      <c r="O39" t="n">
        <v>39277.04</v>
      </c>
      <c r="P39" t="n">
        <v>231.73</v>
      </c>
      <c r="Q39" t="n">
        <v>1389.68</v>
      </c>
      <c r="R39" t="n">
        <v>51.97</v>
      </c>
      <c r="S39" t="n">
        <v>39.31</v>
      </c>
      <c r="T39" t="n">
        <v>5458.69</v>
      </c>
      <c r="U39" t="n">
        <v>0.76</v>
      </c>
      <c r="V39" t="n">
        <v>0.89</v>
      </c>
      <c r="W39" t="n">
        <v>3.39</v>
      </c>
      <c r="X39" t="n">
        <v>0.34</v>
      </c>
      <c r="Y39" t="n">
        <v>1</v>
      </c>
      <c r="Z39" t="n">
        <v>10</v>
      </c>
      <c r="AA39" t="n">
        <v>390.3156814738871</v>
      </c>
      <c r="AB39" t="n">
        <v>534.0471349051476</v>
      </c>
      <c r="AC39" t="n">
        <v>483.078425889661</v>
      </c>
      <c r="AD39" t="n">
        <v>390315.6814738871</v>
      </c>
      <c r="AE39" t="n">
        <v>534047.1349051476</v>
      </c>
      <c r="AF39" t="n">
        <v>1.730804997891051e-06</v>
      </c>
      <c r="AG39" t="n">
        <v>17</v>
      </c>
      <c r="AH39" t="n">
        <v>483078.4258896611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5.4416</v>
      </c>
      <c r="E40" t="n">
        <v>18.38</v>
      </c>
      <c r="F40" t="n">
        <v>14.44</v>
      </c>
      <c r="G40" t="n">
        <v>50.95</v>
      </c>
      <c r="H40" t="n">
        <v>0.59</v>
      </c>
      <c r="I40" t="n">
        <v>17</v>
      </c>
      <c r="J40" t="n">
        <v>317.12</v>
      </c>
      <c r="K40" t="n">
        <v>61.82</v>
      </c>
      <c r="L40" t="n">
        <v>10.5</v>
      </c>
      <c r="M40" t="n">
        <v>15</v>
      </c>
      <c r="N40" t="n">
        <v>94.8</v>
      </c>
      <c r="O40" t="n">
        <v>39345.87</v>
      </c>
      <c r="P40" t="n">
        <v>231.27</v>
      </c>
      <c r="Q40" t="n">
        <v>1389.63</v>
      </c>
      <c r="R40" t="n">
        <v>51.15</v>
      </c>
      <c r="S40" t="n">
        <v>39.31</v>
      </c>
      <c r="T40" t="n">
        <v>5057.24</v>
      </c>
      <c r="U40" t="n">
        <v>0.77</v>
      </c>
      <c r="V40" t="n">
        <v>0.89</v>
      </c>
      <c r="W40" t="n">
        <v>3.38</v>
      </c>
      <c r="X40" t="n">
        <v>0.31</v>
      </c>
      <c r="Y40" t="n">
        <v>1</v>
      </c>
      <c r="Z40" t="n">
        <v>10</v>
      </c>
      <c r="AA40" t="n">
        <v>380.8099568692528</v>
      </c>
      <c r="AB40" t="n">
        <v>521.0409831381147</v>
      </c>
      <c r="AC40" t="n">
        <v>471.313562993025</v>
      </c>
      <c r="AD40" t="n">
        <v>380809.9568692528</v>
      </c>
      <c r="AE40" t="n">
        <v>521040.9831381147</v>
      </c>
      <c r="AF40" t="n">
        <v>1.738536655318777e-06</v>
      </c>
      <c r="AG40" t="n">
        <v>16</v>
      </c>
      <c r="AH40" t="n">
        <v>471313.5629930249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5.4401</v>
      </c>
      <c r="E41" t="n">
        <v>18.38</v>
      </c>
      <c r="F41" t="n">
        <v>14.44</v>
      </c>
      <c r="G41" t="n">
        <v>50.97</v>
      </c>
      <c r="H41" t="n">
        <v>0.6</v>
      </c>
      <c r="I41" t="n">
        <v>17</v>
      </c>
      <c r="J41" t="n">
        <v>317.68</v>
      </c>
      <c r="K41" t="n">
        <v>61.82</v>
      </c>
      <c r="L41" t="n">
        <v>10.75</v>
      </c>
      <c r="M41" t="n">
        <v>15</v>
      </c>
      <c r="N41" t="n">
        <v>95.11</v>
      </c>
      <c r="O41" t="n">
        <v>39414.84</v>
      </c>
      <c r="P41" t="n">
        <v>230.75</v>
      </c>
      <c r="Q41" t="n">
        <v>1389.7</v>
      </c>
      <c r="R41" t="n">
        <v>51.22</v>
      </c>
      <c r="S41" t="n">
        <v>39.31</v>
      </c>
      <c r="T41" t="n">
        <v>5089.67</v>
      </c>
      <c r="U41" t="n">
        <v>0.77</v>
      </c>
      <c r="V41" t="n">
        <v>0.89</v>
      </c>
      <c r="W41" t="n">
        <v>3.39</v>
      </c>
      <c r="X41" t="n">
        <v>0.32</v>
      </c>
      <c r="Y41" t="n">
        <v>1</v>
      </c>
      <c r="Z41" t="n">
        <v>10</v>
      </c>
      <c r="AA41" t="n">
        <v>380.3596045713924</v>
      </c>
      <c r="AB41" t="n">
        <v>520.4247912560409</v>
      </c>
      <c r="AC41" t="n">
        <v>470.7561795993457</v>
      </c>
      <c r="AD41" t="n">
        <v>380359.6045713924</v>
      </c>
      <c r="AE41" t="n">
        <v>520424.7912560409</v>
      </c>
      <c r="AF41" t="n">
        <v>1.738057420354248e-06</v>
      </c>
      <c r="AG41" t="n">
        <v>16</v>
      </c>
      <c r="AH41" t="n">
        <v>470756.1795993457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5.4622</v>
      </c>
      <c r="E42" t="n">
        <v>18.31</v>
      </c>
      <c r="F42" t="n">
        <v>14.42</v>
      </c>
      <c r="G42" t="n">
        <v>54.08</v>
      </c>
      <c r="H42" t="n">
        <v>0.62</v>
      </c>
      <c r="I42" t="n">
        <v>16</v>
      </c>
      <c r="J42" t="n">
        <v>318.24</v>
      </c>
      <c r="K42" t="n">
        <v>61.82</v>
      </c>
      <c r="L42" t="n">
        <v>11</v>
      </c>
      <c r="M42" t="n">
        <v>14</v>
      </c>
      <c r="N42" t="n">
        <v>95.42</v>
      </c>
      <c r="O42" t="n">
        <v>39483.95</v>
      </c>
      <c r="P42" t="n">
        <v>228.21</v>
      </c>
      <c r="Q42" t="n">
        <v>1389.64</v>
      </c>
      <c r="R42" t="n">
        <v>50.58</v>
      </c>
      <c r="S42" t="n">
        <v>39.31</v>
      </c>
      <c r="T42" t="n">
        <v>4773.84</v>
      </c>
      <c r="U42" t="n">
        <v>0.78</v>
      </c>
      <c r="V42" t="n">
        <v>0.89</v>
      </c>
      <c r="W42" t="n">
        <v>3.39</v>
      </c>
      <c r="X42" t="n">
        <v>0.3</v>
      </c>
      <c r="Y42" t="n">
        <v>1</v>
      </c>
      <c r="Z42" t="n">
        <v>10</v>
      </c>
      <c r="AA42" t="n">
        <v>376.7759506095939</v>
      </c>
      <c r="AB42" t="n">
        <v>515.5214778058536</v>
      </c>
      <c r="AC42" t="n">
        <v>466.3208315030005</v>
      </c>
      <c r="AD42" t="n">
        <v>376775.9506095939</v>
      </c>
      <c r="AE42" t="n">
        <v>515521.4778058536</v>
      </c>
      <c r="AF42" t="n">
        <v>1.745118148831635e-06</v>
      </c>
      <c r="AG42" t="n">
        <v>16</v>
      </c>
      <c r="AH42" t="n">
        <v>466320.8315030005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5.4599</v>
      </c>
      <c r="E43" t="n">
        <v>18.32</v>
      </c>
      <c r="F43" t="n">
        <v>14.43</v>
      </c>
      <c r="G43" t="n">
        <v>54.11</v>
      </c>
      <c r="H43" t="n">
        <v>0.63</v>
      </c>
      <c r="I43" t="n">
        <v>16</v>
      </c>
      <c r="J43" t="n">
        <v>318.8</v>
      </c>
      <c r="K43" t="n">
        <v>61.82</v>
      </c>
      <c r="L43" t="n">
        <v>11.25</v>
      </c>
      <c r="M43" t="n">
        <v>14</v>
      </c>
      <c r="N43" t="n">
        <v>95.73</v>
      </c>
      <c r="O43" t="n">
        <v>39553.2</v>
      </c>
      <c r="P43" t="n">
        <v>228.79</v>
      </c>
      <c r="Q43" t="n">
        <v>1389.67</v>
      </c>
      <c r="R43" t="n">
        <v>50.9</v>
      </c>
      <c r="S43" t="n">
        <v>39.31</v>
      </c>
      <c r="T43" t="n">
        <v>4937.55</v>
      </c>
      <c r="U43" t="n">
        <v>0.77</v>
      </c>
      <c r="V43" t="n">
        <v>0.89</v>
      </c>
      <c r="W43" t="n">
        <v>3.39</v>
      </c>
      <c r="X43" t="n">
        <v>0.31</v>
      </c>
      <c r="Y43" t="n">
        <v>1</v>
      </c>
      <c r="Z43" t="n">
        <v>10</v>
      </c>
      <c r="AA43" t="n">
        <v>377.474174400053</v>
      </c>
      <c r="AB43" t="n">
        <v>516.4768183994194</v>
      </c>
      <c r="AC43" t="n">
        <v>467.1849957311452</v>
      </c>
      <c r="AD43" t="n">
        <v>377474.174400053</v>
      </c>
      <c r="AE43" t="n">
        <v>516476.8183994193</v>
      </c>
      <c r="AF43" t="n">
        <v>1.744383321886024e-06</v>
      </c>
      <c r="AG43" t="n">
        <v>16</v>
      </c>
      <c r="AH43" t="n">
        <v>467184.9957311453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5.4587</v>
      </c>
      <c r="E44" t="n">
        <v>18.32</v>
      </c>
      <c r="F44" t="n">
        <v>14.43</v>
      </c>
      <c r="G44" t="n">
        <v>54.12</v>
      </c>
      <c r="H44" t="n">
        <v>0.64</v>
      </c>
      <c r="I44" t="n">
        <v>16</v>
      </c>
      <c r="J44" t="n">
        <v>319.36</v>
      </c>
      <c r="K44" t="n">
        <v>61.82</v>
      </c>
      <c r="L44" t="n">
        <v>11.5</v>
      </c>
      <c r="M44" t="n">
        <v>14</v>
      </c>
      <c r="N44" t="n">
        <v>96.04000000000001</v>
      </c>
      <c r="O44" t="n">
        <v>39622.59</v>
      </c>
      <c r="P44" t="n">
        <v>227.81</v>
      </c>
      <c r="Q44" t="n">
        <v>1389.81</v>
      </c>
      <c r="R44" t="n">
        <v>50.87</v>
      </c>
      <c r="S44" t="n">
        <v>39.31</v>
      </c>
      <c r="T44" t="n">
        <v>4918.63</v>
      </c>
      <c r="U44" t="n">
        <v>0.77</v>
      </c>
      <c r="V44" t="n">
        <v>0.89</v>
      </c>
      <c r="W44" t="n">
        <v>3.39</v>
      </c>
      <c r="X44" t="n">
        <v>0.31</v>
      </c>
      <c r="Y44" t="n">
        <v>1</v>
      </c>
      <c r="Z44" t="n">
        <v>10</v>
      </c>
      <c r="AA44" t="n">
        <v>376.5521166208749</v>
      </c>
      <c r="AB44" t="n">
        <v>515.2152182676296</v>
      </c>
      <c r="AC44" t="n">
        <v>466.0438009452666</v>
      </c>
      <c r="AD44" t="n">
        <v>376552.1166208749</v>
      </c>
      <c r="AE44" t="n">
        <v>515215.2182676295</v>
      </c>
      <c r="AF44" t="n">
        <v>1.743999933914402e-06</v>
      </c>
      <c r="AG44" t="n">
        <v>16</v>
      </c>
      <c r="AH44" t="n">
        <v>466043.8009452666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5.487</v>
      </c>
      <c r="E45" t="n">
        <v>18.23</v>
      </c>
      <c r="F45" t="n">
        <v>14.39</v>
      </c>
      <c r="G45" t="n">
        <v>57.58</v>
      </c>
      <c r="H45" t="n">
        <v>0.65</v>
      </c>
      <c r="I45" t="n">
        <v>15</v>
      </c>
      <c r="J45" t="n">
        <v>319.93</v>
      </c>
      <c r="K45" t="n">
        <v>61.82</v>
      </c>
      <c r="L45" t="n">
        <v>11.75</v>
      </c>
      <c r="M45" t="n">
        <v>13</v>
      </c>
      <c r="N45" t="n">
        <v>96.36</v>
      </c>
      <c r="O45" t="n">
        <v>39692.13</v>
      </c>
      <c r="P45" t="n">
        <v>226.17</v>
      </c>
      <c r="Q45" t="n">
        <v>1389.58</v>
      </c>
      <c r="R45" t="n">
        <v>49.77</v>
      </c>
      <c r="S45" t="n">
        <v>39.31</v>
      </c>
      <c r="T45" t="n">
        <v>4374.83</v>
      </c>
      <c r="U45" t="n">
        <v>0.79</v>
      </c>
      <c r="V45" t="n">
        <v>0.89</v>
      </c>
      <c r="W45" t="n">
        <v>3.39</v>
      </c>
      <c r="X45" t="n">
        <v>0.27</v>
      </c>
      <c r="Y45" t="n">
        <v>1</v>
      </c>
      <c r="Z45" t="n">
        <v>10</v>
      </c>
      <c r="AA45" t="n">
        <v>373.5811202260056</v>
      </c>
      <c r="AB45" t="n">
        <v>511.150169929059</v>
      </c>
      <c r="AC45" t="n">
        <v>462.3667151147981</v>
      </c>
      <c r="AD45" t="n">
        <v>373581.1202260056</v>
      </c>
      <c r="AE45" t="n">
        <v>511150.169929059</v>
      </c>
      <c r="AF45" t="n">
        <v>1.753041500245172e-06</v>
      </c>
      <c r="AG45" t="n">
        <v>16</v>
      </c>
      <c r="AH45" t="n">
        <v>462366.715114798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5.4836</v>
      </c>
      <c r="E46" t="n">
        <v>18.24</v>
      </c>
      <c r="F46" t="n">
        <v>14.41</v>
      </c>
      <c r="G46" t="n">
        <v>57.62</v>
      </c>
      <c r="H46" t="n">
        <v>0.67</v>
      </c>
      <c r="I46" t="n">
        <v>15</v>
      </c>
      <c r="J46" t="n">
        <v>320.49</v>
      </c>
      <c r="K46" t="n">
        <v>61.82</v>
      </c>
      <c r="L46" t="n">
        <v>12</v>
      </c>
      <c r="M46" t="n">
        <v>13</v>
      </c>
      <c r="N46" t="n">
        <v>96.67</v>
      </c>
      <c r="O46" t="n">
        <v>39761.81</v>
      </c>
      <c r="P46" t="n">
        <v>225.05</v>
      </c>
      <c r="Q46" t="n">
        <v>1389.61</v>
      </c>
      <c r="R46" t="n">
        <v>50.27</v>
      </c>
      <c r="S46" t="n">
        <v>39.31</v>
      </c>
      <c r="T46" t="n">
        <v>4625.77</v>
      </c>
      <c r="U46" t="n">
        <v>0.78</v>
      </c>
      <c r="V46" t="n">
        <v>0.89</v>
      </c>
      <c r="W46" t="n">
        <v>3.38</v>
      </c>
      <c r="X46" t="n">
        <v>0.28</v>
      </c>
      <c r="Y46" t="n">
        <v>1</v>
      </c>
      <c r="Z46" t="n">
        <v>10</v>
      </c>
      <c r="AA46" t="n">
        <v>372.6523310114775</v>
      </c>
      <c r="AB46" t="n">
        <v>509.8793595504533</v>
      </c>
      <c r="AC46" t="n">
        <v>461.2171890951329</v>
      </c>
      <c r="AD46" t="n">
        <v>372652.3310114775</v>
      </c>
      <c r="AE46" t="n">
        <v>509879.3595504533</v>
      </c>
      <c r="AF46" t="n">
        <v>1.751955234325574e-06</v>
      </c>
      <c r="AG46" t="n">
        <v>16</v>
      </c>
      <c r="AH46" t="n">
        <v>461217.1890951329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5.4808</v>
      </c>
      <c r="E47" t="n">
        <v>18.25</v>
      </c>
      <c r="F47" t="n">
        <v>14.41</v>
      </c>
      <c r="G47" t="n">
        <v>57.66</v>
      </c>
      <c r="H47" t="n">
        <v>0.68</v>
      </c>
      <c r="I47" t="n">
        <v>15</v>
      </c>
      <c r="J47" t="n">
        <v>321.06</v>
      </c>
      <c r="K47" t="n">
        <v>61.82</v>
      </c>
      <c r="L47" t="n">
        <v>12.25</v>
      </c>
      <c r="M47" t="n">
        <v>13</v>
      </c>
      <c r="N47" t="n">
        <v>96.98999999999999</v>
      </c>
      <c r="O47" t="n">
        <v>39831.64</v>
      </c>
      <c r="P47" t="n">
        <v>224.14</v>
      </c>
      <c r="Q47" t="n">
        <v>1389.59</v>
      </c>
      <c r="R47" t="n">
        <v>50.56</v>
      </c>
      <c r="S47" t="n">
        <v>39.31</v>
      </c>
      <c r="T47" t="n">
        <v>4769.97</v>
      </c>
      <c r="U47" t="n">
        <v>0.78</v>
      </c>
      <c r="V47" t="n">
        <v>0.89</v>
      </c>
      <c r="W47" t="n">
        <v>3.38</v>
      </c>
      <c r="X47" t="n">
        <v>0.29</v>
      </c>
      <c r="Y47" t="n">
        <v>1</v>
      </c>
      <c r="Z47" t="n">
        <v>10</v>
      </c>
      <c r="AA47" t="n">
        <v>371.8739852591954</v>
      </c>
      <c r="AB47" t="n">
        <v>508.8143925539899</v>
      </c>
      <c r="AC47" t="n">
        <v>460.2538610541215</v>
      </c>
      <c r="AD47" t="n">
        <v>371873.9852591954</v>
      </c>
      <c r="AE47" t="n">
        <v>508814.3925539899</v>
      </c>
      <c r="AF47" t="n">
        <v>1.751060662391788e-06</v>
      </c>
      <c r="AG47" t="n">
        <v>16</v>
      </c>
      <c r="AH47" t="n">
        <v>460253.8610541215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5.5053</v>
      </c>
      <c r="E48" t="n">
        <v>18.16</v>
      </c>
      <c r="F48" t="n">
        <v>14.39</v>
      </c>
      <c r="G48" t="n">
        <v>61.67</v>
      </c>
      <c r="H48" t="n">
        <v>0.6899999999999999</v>
      </c>
      <c r="I48" t="n">
        <v>14</v>
      </c>
      <c r="J48" t="n">
        <v>321.63</v>
      </c>
      <c r="K48" t="n">
        <v>61.82</v>
      </c>
      <c r="L48" t="n">
        <v>12.5</v>
      </c>
      <c r="M48" t="n">
        <v>12</v>
      </c>
      <c r="N48" t="n">
        <v>97.31</v>
      </c>
      <c r="O48" t="n">
        <v>39901.61</v>
      </c>
      <c r="P48" t="n">
        <v>222.66</v>
      </c>
      <c r="Q48" t="n">
        <v>1389.57</v>
      </c>
      <c r="R48" t="n">
        <v>49.52</v>
      </c>
      <c r="S48" t="n">
        <v>39.31</v>
      </c>
      <c r="T48" t="n">
        <v>4257.61</v>
      </c>
      <c r="U48" t="n">
        <v>0.79</v>
      </c>
      <c r="V48" t="n">
        <v>0.89</v>
      </c>
      <c r="W48" t="n">
        <v>3.39</v>
      </c>
      <c r="X48" t="n">
        <v>0.27</v>
      </c>
      <c r="Y48" t="n">
        <v>1</v>
      </c>
      <c r="Z48" t="n">
        <v>10</v>
      </c>
      <c r="AA48" t="n">
        <v>369.2937532752414</v>
      </c>
      <c r="AB48" t="n">
        <v>505.2840053217428</v>
      </c>
      <c r="AC48" t="n">
        <v>457.0604090243904</v>
      </c>
      <c r="AD48" t="n">
        <v>369293.7532752415</v>
      </c>
      <c r="AE48" t="n">
        <v>505284.0053217429</v>
      </c>
      <c r="AF48" t="n">
        <v>1.758888166812419e-06</v>
      </c>
      <c r="AG48" t="n">
        <v>16</v>
      </c>
      <c r="AH48" t="n">
        <v>457060.4090243904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5.5084</v>
      </c>
      <c r="E49" t="n">
        <v>18.15</v>
      </c>
      <c r="F49" t="n">
        <v>14.38</v>
      </c>
      <c r="G49" t="n">
        <v>61.62</v>
      </c>
      <c r="H49" t="n">
        <v>0.71</v>
      </c>
      <c r="I49" t="n">
        <v>14</v>
      </c>
      <c r="J49" t="n">
        <v>322.2</v>
      </c>
      <c r="K49" t="n">
        <v>61.82</v>
      </c>
      <c r="L49" t="n">
        <v>12.75</v>
      </c>
      <c r="M49" t="n">
        <v>12</v>
      </c>
      <c r="N49" t="n">
        <v>97.62</v>
      </c>
      <c r="O49" t="n">
        <v>39971.73</v>
      </c>
      <c r="P49" t="n">
        <v>221.66</v>
      </c>
      <c r="Q49" t="n">
        <v>1389.64</v>
      </c>
      <c r="R49" t="n">
        <v>49.3</v>
      </c>
      <c r="S49" t="n">
        <v>39.31</v>
      </c>
      <c r="T49" t="n">
        <v>4146.57</v>
      </c>
      <c r="U49" t="n">
        <v>0.8</v>
      </c>
      <c r="V49" t="n">
        <v>0.89</v>
      </c>
      <c r="W49" t="n">
        <v>3.38</v>
      </c>
      <c r="X49" t="n">
        <v>0.26</v>
      </c>
      <c r="Y49" t="n">
        <v>1</v>
      </c>
      <c r="Z49" t="n">
        <v>10</v>
      </c>
      <c r="AA49" t="n">
        <v>368.1547613698192</v>
      </c>
      <c r="AB49" t="n">
        <v>503.7255863479676</v>
      </c>
      <c r="AC49" t="n">
        <v>455.6507233702176</v>
      </c>
      <c r="AD49" t="n">
        <v>368154.7613698192</v>
      </c>
      <c r="AE49" t="n">
        <v>503725.5863479676</v>
      </c>
      <c r="AF49" t="n">
        <v>1.759878585739112e-06</v>
      </c>
      <c r="AG49" t="n">
        <v>16</v>
      </c>
      <c r="AH49" t="n">
        <v>455650.7233702176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5.5058</v>
      </c>
      <c r="E50" t="n">
        <v>18.16</v>
      </c>
      <c r="F50" t="n">
        <v>14.39</v>
      </c>
      <c r="G50" t="n">
        <v>61.66</v>
      </c>
      <c r="H50" t="n">
        <v>0.72</v>
      </c>
      <c r="I50" t="n">
        <v>14</v>
      </c>
      <c r="J50" t="n">
        <v>322.77</v>
      </c>
      <c r="K50" t="n">
        <v>61.82</v>
      </c>
      <c r="L50" t="n">
        <v>13</v>
      </c>
      <c r="M50" t="n">
        <v>12</v>
      </c>
      <c r="N50" t="n">
        <v>97.94</v>
      </c>
      <c r="O50" t="n">
        <v>40042</v>
      </c>
      <c r="P50" t="n">
        <v>220.79</v>
      </c>
      <c r="Q50" t="n">
        <v>1389.57</v>
      </c>
      <c r="R50" t="n">
        <v>49.59</v>
      </c>
      <c r="S50" t="n">
        <v>39.31</v>
      </c>
      <c r="T50" t="n">
        <v>4290.73</v>
      </c>
      <c r="U50" t="n">
        <v>0.79</v>
      </c>
      <c r="V50" t="n">
        <v>0.89</v>
      </c>
      <c r="W50" t="n">
        <v>3.39</v>
      </c>
      <c r="X50" t="n">
        <v>0.27</v>
      </c>
      <c r="Y50" t="n">
        <v>1</v>
      </c>
      <c r="Z50" t="n">
        <v>10</v>
      </c>
      <c r="AA50" t="n">
        <v>367.4234849415766</v>
      </c>
      <c r="AB50" t="n">
        <v>502.7250216772071</v>
      </c>
      <c r="AC50" t="n">
        <v>454.7456511873331</v>
      </c>
      <c r="AD50" t="n">
        <v>367423.4849415766</v>
      </c>
      <c r="AE50" t="n">
        <v>502725.0216772071</v>
      </c>
      <c r="AF50" t="n">
        <v>1.759047911800595e-06</v>
      </c>
      <c r="AG50" t="n">
        <v>16</v>
      </c>
      <c r="AH50" t="n">
        <v>454745.651187333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5.528</v>
      </c>
      <c r="E51" t="n">
        <v>18.09</v>
      </c>
      <c r="F51" t="n">
        <v>14.37</v>
      </c>
      <c r="G51" t="n">
        <v>66.31999999999999</v>
      </c>
      <c r="H51" t="n">
        <v>0.73</v>
      </c>
      <c r="I51" t="n">
        <v>13</v>
      </c>
      <c r="J51" t="n">
        <v>323.34</v>
      </c>
      <c r="K51" t="n">
        <v>61.82</v>
      </c>
      <c r="L51" t="n">
        <v>13.25</v>
      </c>
      <c r="M51" t="n">
        <v>11</v>
      </c>
      <c r="N51" t="n">
        <v>98.27</v>
      </c>
      <c r="O51" t="n">
        <v>40112.54</v>
      </c>
      <c r="P51" t="n">
        <v>220.03</v>
      </c>
      <c r="Q51" t="n">
        <v>1389.65</v>
      </c>
      <c r="R51" t="n">
        <v>49.05</v>
      </c>
      <c r="S51" t="n">
        <v>39.31</v>
      </c>
      <c r="T51" t="n">
        <v>4024.32</v>
      </c>
      <c r="U51" t="n">
        <v>0.8</v>
      </c>
      <c r="V51" t="n">
        <v>0.89</v>
      </c>
      <c r="W51" t="n">
        <v>3.38</v>
      </c>
      <c r="X51" t="n">
        <v>0.25</v>
      </c>
      <c r="Y51" t="n">
        <v>1</v>
      </c>
      <c r="Z51" t="n">
        <v>10</v>
      </c>
      <c r="AA51" t="n">
        <v>365.682159810507</v>
      </c>
      <c r="AB51" t="n">
        <v>500.3424638110345</v>
      </c>
      <c r="AC51" t="n">
        <v>452.5904812999671</v>
      </c>
      <c r="AD51" t="n">
        <v>365682.159810507</v>
      </c>
      <c r="AE51" t="n">
        <v>500342.4638110345</v>
      </c>
      <c r="AF51" t="n">
        <v>1.766140589275617e-06</v>
      </c>
      <c r="AG51" t="n">
        <v>16</v>
      </c>
      <c r="AH51" t="n">
        <v>452590.481299967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5.5315</v>
      </c>
      <c r="E52" t="n">
        <v>18.08</v>
      </c>
      <c r="F52" t="n">
        <v>14.36</v>
      </c>
      <c r="G52" t="n">
        <v>66.27</v>
      </c>
      <c r="H52" t="n">
        <v>0.74</v>
      </c>
      <c r="I52" t="n">
        <v>13</v>
      </c>
      <c r="J52" t="n">
        <v>323.91</v>
      </c>
      <c r="K52" t="n">
        <v>61.82</v>
      </c>
      <c r="L52" t="n">
        <v>13.5</v>
      </c>
      <c r="M52" t="n">
        <v>11</v>
      </c>
      <c r="N52" t="n">
        <v>98.59</v>
      </c>
      <c r="O52" t="n">
        <v>40183.11</v>
      </c>
      <c r="P52" t="n">
        <v>218.97</v>
      </c>
      <c r="Q52" t="n">
        <v>1389.57</v>
      </c>
      <c r="R52" t="n">
        <v>48.76</v>
      </c>
      <c r="S52" t="n">
        <v>39.31</v>
      </c>
      <c r="T52" t="n">
        <v>3878.23</v>
      </c>
      <c r="U52" t="n">
        <v>0.8100000000000001</v>
      </c>
      <c r="V52" t="n">
        <v>0.89</v>
      </c>
      <c r="W52" t="n">
        <v>3.38</v>
      </c>
      <c r="X52" t="n">
        <v>0.24</v>
      </c>
      <c r="Y52" t="n">
        <v>1</v>
      </c>
      <c r="Z52" t="n">
        <v>10</v>
      </c>
      <c r="AA52" t="n">
        <v>364.4737012286138</v>
      </c>
      <c r="AB52" t="n">
        <v>498.6889974658583</v>
      </c>
      <c r="AC52" t="n">
        <v>451.09481946212</v>
      </c>
      <c r="AD52" t="n">
        <v>364473.7012286138</v>
      </c>
      <c r="AE52" t="n">
        <v>498688.9974658584</v>
      </c>
      <c r="AF52" t="n">
        <v>1.76725880419285e-06</v>
      </c>
      <c r="AG52" t="n">
        <v>16</v>
      </c>
      <c r="AH52" t="n">
        <v>451094.81946212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5.5314</v>
      </c>
      <c r="E53" t="n">
        <v>18.08</v>
      </c>
      <c r="F53" t="n">
        <v>14.36</v>
      </c>
      <c r="G53" t="n">
        <v>66.27</v>
      </c>
      <c r="H53" t="n">
        <v>0.76</v>
      </c>
      <c r="I53" t="n">
        <v>13</v>
      </c>
      <c r="J53" t="n">
        <v>324.48</v>
      </c>
      <c r="K53" t="n">
        <v>61.82</v>
      </c>
      <c r="L53" t="n">
        <v>13.75</v>
      </c>
      <c r="M53" t="n">
        <v>11</v>
      </c>
      <c r="N53" t="n">
        <v>98.91</v>
      </c>
      <c r="O53" t="n">
        <v>40253.84</v>
      </c>
      <c r="P53" t="n">
        <v>217.09</v>
      </c>
      <c r="Q53" t="n">
        <v>1389.58</v>
      </c>
      <c r="R53" t="n">
        <v>48.8</v>
      </c>
      <c r="S53" t="n">
        <v>39.31</v>
      </c>
      <c r="T53" t="n">
        <v>3901.15</v>
      </c>
      <c r="U53" t="n">
        <v>0.8100000000000001</v>
      </c>
      <c r="V53" t="n">
        <v>0.89</v>
      </c>
      <c r="W53" t="n">
        <v>3.38</v>
      </c>
      <c r="X53" t="n">
        <v>0.24</v>
      </c>
      <c r="Y53" t="n">
        <v>1</v>
      </c>
      <c r="Z53" t="n">
        <v>10</v>
      </c>
      <c r="AA53" t="n">
        <v>362.6283832373583</v>
      </c>
      <c r="AB53" t="n">
        <v>496.1641519805384</v>
      </c>
      <c r="AC53" t="n">
        <v>448.810941686276</v>
      </c>
      <c r="AD53" t="n">
        <v>362628.3832373583</v>
      </c>
      <c r="AE53" t="n">
        <v>496164.1519805384</v>
      </c>
      <c r="AF53" t="n">
        <v>1.767226855195215e-06</v>
      </c>
      <c r="AG53" t="n">
        <v>16</v>
      </c>
      <c r="AH53" t="n">
        <v>448810.941686276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5.5558</v>
      </c>
      <c r="E54" t="n">
        <v>18</v>
      </c>
      <c r="F54" t="n">
        <v>14.34</v>
      </c>
      <c r="G54" t="n">
        <v>71.68000000000001</v>
      </c>
      <c r="H54" t="n">
        <v>0.77</v>
      </c>
      <c r="I54" t="n">
        <v>12</v>
      </c>
      <c r="J54" t="n">
        <v>325.06</v>
      </c>
      <c r="K54" t="n">
        <v>61.82</v>
      </c>
      <c r="L54" t="n">
        <v>14</v>
      </c>
      <c r="M54" t="n">
        <v>10</v>
      </c>
      <c r="N54" t="n">
        <v>99.23999999999999</v>
      </c>
      <c r="O54" t="n">
        <v>40324.71</v>
      </c>
      <c r="P54" t="n">
        <v>214.94</v>
      </c>
      <c r="Q54" t="n">
        <v>1389.63</v>
      </c>
      <c r="R54" t="n">
        <v>47.95</v>
      </c>
      <c r="S54" t="n">
        <v>39.31</v>
      </c>
      <c r="T54" t="n">
        <v>3478.21</v>
      </c>
      <c r="U54" t="n">
        <v>0.82</v>
      </c>
      <c r="V54" t="n">
        <v>0.9</v>
      </c>
      <c r="W54" t="n">
        <v>3.38</v>
      </c>
      <c r="X54" t="n">
        <v>0.21</v>
      </c>
      <c r="Y54" t="n">
        <v>1</v>
      </c>
      <c r="Z54" t="n">
        <v>10</v>
      </c>
      <c r="AA54" t="n">
        <v>359.460335342485</v>
      </c>
      <c r="AB54" t="n">
        <v>491.8294890863637</v>
      </c>
      <c r="AC54" t="n">
        <v>444.8899729349837</v>
      </c>
      <c r="AD54" t="n">
        <v>359460.335342485</v>
      </c>
      <c r="AE54" t="n">
        <v>491829.4890863637</v>
      </c>
      <c r="AF54" t="n">
        <v>1.775022410618211e-06</v>
      </c>
      <c r="AG54" t="n">
        <v>16</v>
      </c>
      <c r="AH54" t="n">
        <v>444889.9729349837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5.5543</v>
      </c>
      <c r="E55" t="n">
        <v>18</v>
      </c>
      <c r="F55" t="n">
        <v>14.34</v>
      </c>
      <c r="G55" t="n">
        <v>71.7</v>
      </c>
      <c r="H55" t="n">
        <v>0.78</v>
      </c>
      <c r="I55" t="n">
        <v>12</v>
      </c>
      <c r="J55" t="n">
        <v>325.63</v>
      </c>
      <c r="K55" t="n">
        <v>61.82</v>
      </c>
      <c r="L55" t="n">
        <v>14.25</v>
      </c>
      <c r="M55" t="n">
        <v>10</v>
      </c>
      <c r="N55" t="n">
        <v>99.56</v>
      </c>
      <c r="O55" t="n">
        <v>40395.74</v>
      </c>
      <c r="P55" t="n">
        <v>214.95</v>
      </c>
      <c r="Q55" t="n">
        <v>1389.57</v>
      </c>
      <c r="R55" t="n">
        <v>48.14</v>
      </c>
      <c r="S55" t="n">
        <v>39.31</v>
      </c>
      <c r="T55" t="n">
        <v>3576.03</v>
      </c>
      <c r="U55" t="n">
        <v>0.82</v>
      </c>
      <c r="V55" t="n">
        <v>0.9</v>
      </c>
      <c r="W55" t="n">
        <v>3.38</v>
      </c>
      <c r="X55" t="n">
        <v>0.22</v>
      </c>
      <c r="Y55" t="n">
        <v>1</v>
      </c>
      <c r="Z55" t="n">
        <v>10</v>
      </c>
      <c r="AA55" t="n">
        <v>359.5327570828678</v>
      </c>
      <c r="AB55" t="n">
        <v>491.9285797065771</v>
      </c>
      <c r="AC55" t="n">
        <v>444.9796064854786</v>
      </c>
      <c r="AD55" t="n">
        <v>359532.7570828678</v>
      </c>
      <c r="AE55" t="n">
        <v>491928.5797065771</v>
      </c>
      <c r="AF55" t="n">
        <v>1.774543175653683e-06</v>
      </c>
      <c r="AG55" t="n">
        <v>16</v>
      </c>
      <c r="AH55" t="n">
        <v>444979.6064854786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5.5522</v>
      </c>
      <c r="E56" t="n">
        <v>18.01</v>
      </c>
      <c r="F56" t="n">
        <v>14.35</v>
      </c>
      <c r="G56" t="n">
        <v>71.73</v>
      </c>
      <c r="H56" t="n">
        <v>0.79</v>
      </c>
      <c r="I56" t="n">
        <v>12</v>
      </c>
      <c r="J56" t="n">
        <v>326.21</v>
      </c>
      <c r="K56" t="n">
        <v>61.82</v>
      </c>
      <c r="L56" t="n">
        <v>14.5</v>
      </c>
      <c r="M56" t="n">
        <v>9</v>
      </c>
      <c r="N56" t="n">
        <v>99.89</v>
      </c>
      <c r="O56" t="n">
        <v>40466.92</v>
      </c>
      <c r="P56" t="n">
        <v>214.53</v>
      </c>
      <c r="Q56" t="n">
        <v>1389.6</v>
      </c>
      <c r="R56" t="n">
        <v>48.22</v>
      </c>
      <c r="S56" t="n">
        <v>39.31</v>
      </c>
      <c r="T56" t="n">
        <v>3616.79</v>
      </c>
      <c r="U56" t="n">
        <v>0.82</v>
      </c>
      <c r="V56" t="n">
        <v>0.89</v>
      </c>
      <c r="W56" t="n">
        <v>3.38</v>
      </c>
      <c r="X56" t="n">
        <v>0.23</v>
      </c>
      <c r="Y56" t="n">
        <v>1</v>
      </c>
      <c r="Z56" t="n">
        <v>10</v>
      </c>
      <c r="AA56" t="n">
        <v>359.2237303929402</v>
      </c>
      <c r="AB56" t="n">
        <v>491.5057557561228</v>
      </c>
      <c r="AC56" t="n">
        <v>444.5971362594183</v>
      </c>
      <c r="AD56" t="n">
        <v>359223.7303929402</v>
      </c>
      <c r="AE56" t="n">
        <v>491505.7557561228</v>
      </c>
      <c r="AF56" t="n">
        <v>1.773872246703343e-06</v>
      </c>
      <c r="AG56" t="n">
        <v>16</v>
      </c>
      <c r="AH56" t="n">
        <v>444597.1362594183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5.554</v>
      </c>
      <c r="E57" t="n">
        <v>18</v>
      </c>
      <c r="F57" t="n">
        <v>14.34</v>
      </c>
      <c r="G57" t="n">
        <v>71.70999999999999</v>
      </c>
      <c r="H57" t="n">
        <v>0.8</v>
      </c>
      <c r="I57" t="n">
        <v>12</v>
      </c>
      <c r="J57" t="n">
        <v>326.79</v>
      </c>
      <c r="K57" t="n">
        <v>61.82</v>
      </c>
      <c r="L57" t="n">
        <v>14.75</v>
      </c>
      <c r="M57" t="n">
        <v>9</v>
      </c>
      <c r="N57" t="n">
        <v>100.22</v>
      </c>
      <c r="O57" t="n">
        <v>40538.25</v>
      </c>
      <c r="P57" t="n">
        <v>213.72</v>
      </c>
      <c r="Q57" t="n">
        <v>1389.73</v>
      </c>
      <c r="R57" t="n">
        <v>48.06</v>
      </c>
      <c r="S57" t="n">
        <v>39.31</v>
      </c>
      <c r="T57" t="n">
        <v>3537.68</v>
      </c>
      <c r="U57" t="n">
        <v>0.82</v>
      </c>
      <c r="V57" t="n">
        <v>0.9</v>
      </c>
      <c r="W57" t="n">
        <v>3.38</v>
      </c>
      <c r="X57" t="n">
        <v>0.22</v>
      </c>
      <c r="Y57" t="n">
        <v>1</v>
      </c>
      <c r="Z57" t="n">
        <v>10</v>
      </c>
      <c r="AA57" t="n">
        <v>358.3400993922935</v>
      </c>
      <c r="AB57" t="n">
        <v>490.2967328379895</v>
      </c>
      <c r="AC57" t="n">
        <v>443.5035007917174</v>
      </c>
      <c r="AD57" t="n">
        <v>358340.0993922935</v>
      </c>
      <c r="AE57" t="n">
        <v>490296.7328379895</v>
      </c>
      <c r="AF57" t="n">
        <v>1.774447328660777e-06</v>
      </c>
      <c r="AG57" t="n">
        <v>16</v>
      </c>
      <c r="AH57" t="n">
        <v>443503.5007917174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5.549</v>
      </c>
      <c r="E58" t="n">
        <v>18.02</v>
      </c>
      <c r="F58" t="n">
        <v>14.36</v>
      </c>
      <c r="G58" t="n">
        <v>71.79000000000001</v>
      </c>
      <c r="H58" t="n">
        <v>0.82</v>
      </c>
      <c r="I58" t="n">
        <v>12</v>
      </c>
      <c r="J58" t="n">
        <v>327.37</v>
      </c>
      <c r="K58" t="n">
        <v>61.82</v>
      </c>
      <c r="L58" t="n">
        <v>15</v>
      </c>
      <c r="M58" t="n">
        <v>8</v>
      </c>
      <c r="N58" t="n">
        <v>100.55</v>
      </c>
      <c r="O58" t="n">
        <v>40609.74</v>
      </c>
      <c r="P58" t="n">
        <v>211.84</v>
      </c>
      <c r="Q58" t="n">
        <v>1389.6</v>
      </c>
      <c r="R58" t="n">
        <v>48.69</v>
      </c>
      <c r="S58" t="n">
        <v>39.31</v>
      </c>
      <c r="T58" t="n">
        <v>3850.9</v>
      </c>
      <c r="U58" t="n">
        <v>0.8100000000000001</v>
      </c>
      <c r="V58" t="n">
        <v>0.89</v>
      </c>
      <c r="W58" t="n">
        <v>3.38</v>
      </c>
      <c r="X58" t="n">
        <v>0.24</v>
      </c>
      <c r="Y58" t="n">
        <v>1</v>
      </c>
      <c r="Z58" t="n">
        <v>10</v>
      </c>
      <c r="AA58" t="n">
        <v>356.7341185711314</v>
      </c>
      <c r="AB58" t="n">
        <v>488.0993590276021</v>
      </c>
      <c r="AC58" t="n">
        <v>441.5158412537599</v>
      </c>
      <c r="AD58" t="n">
        <v>356734.1185711314</v>
      </c>
      <c r="AE58" t="n">
        <v>488099.3590276021</v>
      </c>
      <c r="AF58" t="n">
        <v>1.772849878779016e-06</v>
      </c>
      <c r="AG58" t="n">
        <v>16</v>
      </c>
      <c r="AH58" t="n">
        <v>441515.8412537599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5.5724</v>
      </c>
      <c r="E59" t="n">
        <v>17.95</v>
      </c>
      <c r="F59" t="n">
        <v>14.34</v>
      </c>
      <c r="G59" t="n">
        <v>78.2</v>
      </c>
      <c r="H59" t="n">
        <v>0.83</v>
      </c>
      <c r="I59" t="n">
        <v>11</v>
      </c>
      <c r="J59" t="n">
        <v>327.95</v>
      </c>
      <c r="K59" t="n">
        <v>61.82</v>
      </c>
      <c r="L59" t="n">
        <v>15.25</v>
      </c>
      <c r="M59" t="n">
        <v>7</v>
      </c>
      <c r="N59" t="n">
        <v>100.88</v>
      </c>
      <c r="O59" t="n">
        <v>40681.39</v>
      </c>
      <c r="P59" t="n">
        <v>210.83</v>
      </c>
      <c r="Q59" t="n">
        <v>1389.57</v>
      </c>
      <c r="R59" t="n">
        <v>47.98</v>
      </c>
      <c r="S59" t="n">
        <v>39.31</v>
      </c>
      <c r="T59" t="n">
        <v>3499.54</v>
      </c>
      <c r="U59" t="n">
        <v>0.82</v>
      </c>
      <c r="V59" t="n">
        <v>0.9</v>
      </c>
      <c r="W59" t="n">
        <v>3.38</v>
      </c>
      <c r="X59" t="n">
        <v>0.22</v>
      </c>
      <c r="Y59" t="n">
        <v>1</v>
      </c>
      <c r="Z59" t="n">
        <v>10</v>
      </c>
      <c r="AA59" t="n">
        <v>354.7557563641299</v>
      </c>
      <c r="AB59" t="n">
        <v>485.3924765768021</v>
      </c>
      <c r="AC59" t="n">
        <v>439.0672998649309</v>
      </c>
      <c r="AD59" t="n">
        <v>354755.7563641299</v>
      </c>
      <c r="AE59" t="n">
        <v>485392.4765768021</v>
      </c>
      <c r="AF59" t="n">
        <v>1.78032594422566e-06</v>
      </c>
      <c r="AG59" t="n">
        <v>16</v>
      </c>
      <c r="AH59" t="n">
        <v>439067.2998649309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5.5751</v>
      </c>
      <c r="E60" t="n">
        <v>17.94</v>
      </c>
      <c r="F60" t="n">
        <v>14.33</v>
      </c>
      <c r="G60" t="n">
        <v>78.16</v>
      </c>
      <c r="H60" t="n">
        <v>0.84</v>
      </c>
      <c r="I60" t="n">
        <v>11</v>
      </c>
      <c r="J60" t="n">
        <v>328.53</v>
      </c>
      <c r="K60" t="n">
        <v>61.82</v>
      </c>
      <c r="L60" t="n">
        <v>15.5</v>
      </c>
      <c r="M60" t="n">
        <v>6</v>
      </c>
      <c r="N60" t="n">
        <v>101.21</v>
      </c>
      <c r="O60" t="n">
        <v>40753.2</v>
      </c>
      <c r="P60" t="n">
        <v>210.74</v>
      </c>
      <c r="Q60" t="n">
        <v>1389.57</v>
      </c>
      <c r="R60" t="n">
        <v>47.65</v>
      </c>
      <c r="S60" t="n">
        <v>39.31</v>
      </c>
      <c r="T60" t="n">
        <v>3333.06</v>
      </c>
      <c r="U60" t="n">
        <v>0.82</v>
      </c>
      <c r="V60" t="n">
        <v>0.9</v>
      </c>
      <c r="W60" t="n">
        <v>3.38</v>
      </c>
      <c r="X60" t="n">
        <v>0.21</v>
      </c>
      <c r="Y60" t="n">
        <v>1</v>
      </c>
      <c r="Z60" t="n">
        <v>10</v>
      </c>
      <c r="AA60" t="n">
        <v>354.5430427935731</v>
      </c>
      <c r="AB60" t="n">
        <v>485.1014324853057</v>
      </c>
      <c r="AC60" t="n">
        <v>438.804032613044</v>
      </c>
      <c r="AD60" t="n">
        <v>354543.0427935731</v>
      </c>
      <c r="AE60" t="n">
        <v>485101.4324853057</v>
      </c>
      <c r="AF60" t="n">
        <v>1.781188567161811e-06</v>
      </c>
      <c r="AG60" t="n">
        <v>16</v>
      </c>
      <c r="AH60" t="n">
        <v>438804.032613044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5.5813</v>
      </c>
      <c r="E61" t="n">
        <v>17.92</v>
      </c>
      <c r="F61" t="n">
        <v>14.31</v>
      </c>
      <c r="G61" t="n">
        <v>78.05</v>
      </c>
      <c r="H61" t="n">
        <v>0.85</v>
      </c>
      <c r="I61" t="n">
        <v>11</v>
      </c>
      <c r="J61" t="n">
        <v>329.12</v>
      </c>
      <c r="K61" t="n">
        <v>61.82</v>
      </c>
      <c r="L61" t="n">
        <v>15.75</v>
      </c>
      <c r="M61" t="n">
        <v>6</v>
      </c>
      <c r="N61" t="n">
        <v>101.54</v>
      </c>
      <c r="O61" t="n">
        <v>40825.16</v>
      </c>
      <c r="P61" t="n">
        <v>210.21</v>
      </c>
      <c r="Q61" t="n">
        <v>1389.57</v>
      </c>
      <c r="R61" t="n">
        <v>47.1</v>
      </c>
      <c r="S61" t="n">
        <v>39.31</v>
      </c>
      <c r="T61" t="n">
        <v>3059.55</v>
      </c>
      <c r="U61" t="n">
        <v>0.83</v>
      </c>
      <c r="V61" t="n">
        <v>0.9</v>
      </c>
      <c r="W61" t="n">
        <v>3.38</v>
      </c>
      <c r="X61" t="n">
        <v>0.19</v>
      </c>
      <c r="Y61" t="n">
        <v>1</v>
      </c>
      <c r="Z61" t="n">
        <v>10</v>
      </c>
      <c r="AA61" t="n">
        <v>353.7444989910111</v>
      </c>
      <c r="AB61" t="n">
        <v>484.0088296253742</v>
      </c>
      <c r="AC61" t="n">
        <v>437.8157062365865</v>
      </c>
      <c r="AD61" t="n">
        <v>353744.4989910111</v>
      </c>
      <c r="AE61" t="n">
        <v>484008.8296253742</v>
      </c>
      <c r="AF61" t="n">
        <v>1.783169405015196e-06</v>
      </c>
      <c r="AG61" t="n">
        <v>16</v>
      </c>
      <c r="AH61" t="n">
        <v>437815.7062365866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5.5777</v>
      </c>
      <c r="E62" t="n">
        <v>17.93</v>
      </c>
      <c r="F62" t="n">
        <v>14.32</v>
      </c>
      <c r="G62" t="n">
        <v>78.11</v>
      </c>
      <c r="H62" t="n">
        <v>0.86</v>
      </c>
      <c r="I62" t="n">
        <v>11</v>
      </c>
      <c r="J62" t="n">
        <v>329.7</v>
      </c>
      <c r="K62" t="n">
        <v>61.82</v>
      </c>
      <c r="L62" t="n">
        <v>16</v>
      </c>
      <c r="M62" t="n">
        <v>5</v>
      </c>
      <c r="N62" t="n">
        <v>101.88</v>
      </c>
      <c r="O62" t="n">
        <v>40897.29</v>
      </c>
      <c r="P62" t="n">
        <v>209.32</v>
      </c>
      <c r="Q62" t="n">
        <v>1389.62</v>
      </c>
      <c r="R62" t="n">
        <v>47.3</v>
      </c>
      <c r="S62" t="n">
        <v>39.31</v>
      </c>
      <c r="T62" t="n">
        <v>3160.17</v>
      </c>
      <c r="U62" t="n">
        <v>0.83</v>
      </c>
      <c r="V62" t="n">
        <v>0.9</v>
      </c>
      <c r="W62" t="n">
        <v>3.38</v>
      </c>
      <c r="X62" t="n">
        <v>0.2</v>
      </c>
      <c r="Y62" t="n">
        <v>1</v>
      </c>
      <c r="Z62" t="n">
        <v>10</v>
      </c>
      <c r="AA62" t="n">
        <v>353.0369680868986</v>
      </c>
      <c r="AB62" t="n">
        <v>483.0407546283068</v>
      </c>
      <c r="AC62" t="n">
        <v>436.9400229585376</v>
      </c>
      <c r="AD62" t="n">
        <v>353036.9680868986</v>
      </c>
      <c r="AE62" t="n">
        <v>483040.7546283068</v>
      </c>
      <c r="AF62" t="n">
        <v>1.782019241100327e-06</v>
      </c>
      <c r="AG62" t="n">
        <v>16</v>
      </c>
      <c r="AH62" t="n">
        <v>436940.0229585376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5.5772</v>
      </c>
      <c r="E63" t="n">
        <v>17.93</v>
      </c>
      <c r="F63" t="n">
        <v>14.32</v>
      </c>
      <c r="G63" t="n">
        <v>78.12</v>
      </c>
      <c r="H63" t="n">
        <v>0.88</v>
      </c>
      <c r="I63" t="n">
        <v>11</v>
      </c>
      <c r="J63" t="n">
        <v>330.29</v>
      </c>
      <c r="K63" t="n">
        <v>61.82</v>
      </c>
      <c r="L63" t="n">
        <v>16.25</v>
      </c>
      <c r="M63" t="n">
        <v>3</v>
      </c>
      <c r="N63" t="n">
        <v>102.21</v>
      </c>
      <c r="O63" t="n">
        <v>40969.57</v>
      </c>
      <c r="P63" t="n">
        <v>208.94</v>
      </c>
      <c r="Q63" t="n">
        <v>1389.61</v>
      </c>
      <c r="R63" t="n">
        <v>47.23</v>
      </c>
      <c r="S63" t="n">
        <v>39.31</v>
      </c>
      <c r="T63" t="n">
        <v>3127.86</v>
      </c>
      <c r="U63" t="n">
        <v>0.83</v>
      </c>
      <c r="V63" t="n">
        <v>0.9</v>
      </c>
      <c r="W63" t="n">
        <v>3.39</v>
      </c>
      <c r="X63" t="n">
        <v>0.2</v>
      </c>
      <c r="Y63" t="n">
        <v>1</v>
      </c>
      <c r="Z63" t="n">
        <v>10</v>
      </c>
      <c r="AA63" t="n">
        <v>352.6863957967244</v>
      </c>
      <c r="AB63" t="n">
        <v>482.5610861547327</v>
      </c>
      <c r="AC63" t="n">
        <v>436.5061333708624</v>
      </c>
      <c r="AD63" t="n">
        <v>352686.3957967244</v>
      </c>
      <c r="AE63" t="n">
        <v>482561.0861547327</v>
      </c>
      <c r="AF63" t="n">
        <v>1.781859496112151e-06</v>
      </c>
      <c r="AG63" t="n">
        <v>16</v>
      </c>
      <c r="AH63" t="n">
        <v>436506.1333708623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5.576</v>
      </c>
      <c r="E64" t="n">
        <v>17.93</v>
      </c>
      <c r="F64" t="n">
        <v>14.33</v>
      </c>
      <c r="G64" t="n">
        <v>78.14</v>
      </c>
      <c r="H64" t="n">
        <v>0.89</v>
      </c>
      <c r="I64" t="n">
        <v>11</v>
      </c>
      <c r="J64" t="n">
        <v>330.87</v>
      </c>
      <c r="K64" t="n">
        <v>61.82</v>
      </c>
      <c r="L64" t="n">
        <v>16.5</v>
      </c>
      <c r="M64" t="n">
        <v>2</v>
      </c>
      <c r="N64" t="n">
        <v>102.55</v>
      </c>
      <c r="O64" t="n">
        <v>41042.02</v>
      </c>
      <c r="P64" t="n">
        <v>209.2</v>
      </c>
      <c r="Q64" t="n">
        <v>1389.61</v>
      </c>
      <c r="R64" t="n">
        <v>47.31</v>
      </c>
      <c r="S64" t="n">
        <v>39.31</v>
      </c>
      <c r="T64" t="n">
        <v>3167.73</v>
      </c>
      <c r="U64" t="n">
        <v>0.83</v>
      </c>
      <c r="V64" t="n">
        <v>0.9</v>
      </c>
      <c r="W64" t="n">
        <v>3.39</v>
      </c>
      <c r="X64" t="n">
        <v>0.2</v>
      </c>
      <c r="Y64" t="n">
        <v>1</v>
      </c>
      <c r="Z64" t="n">
        <v>10</v>
      </c>
      <c r="AA64" t="n">
        <v>353.003428352758</v>
      </c>
      <c r="AB64" t="n">
        <v>482.9948640843871</v>
      </c>
      <c r="AC64" t="n">
        <v>436.8985121437217</v>
      </c>
      <c r="AD64" t="n">
        <v>353003.4283527579</v>
      </c>
      <c r="AE64" t="n">
        <v>482994.8640843871</v>
      </c>
      <c r="AF64" t="n">
        <v>1.781476108140528e-06</v>
      </c>
      <c r="AG64" t="n">
        <v>16</v>
      </c>
      <c r="AH64" t="n">
        <v>436898.5121437217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5.5748</v>
      </c>
      <c r="E65" t="n">
        <v>17.94</v>
      </c>
      <c r="F65" t="n">
        <v>14.33</v>
      </c>
      <c r="G65" t="n">
        <v>78.16</v>
      </c>
      <c r="H65" t="n">
        <v>0.9</v>
      </c>
      <c r="I65" t="n">
        <v>11</v>
      </c>
      <c r="J65" t="n">
        <v>331.46</v>
      </c>
      <c r="K65" t="n">
        <v>61.82</v>
      </c>
      <c r="L65" t="n">
        <v>16.75</v>
      </c>
      <c r="M65" t="n">
        <v>0</v>
      </c>
      <c r="N65" t="n">
        <v>102.89</v>
      </c>
      <c r="O65" t="n">
        <v>41114.63</v>
      </c>
      <c r="P65" t="n">
        <v>209.34</v>
      </c>
      <c r="Q65" t="n">
        <v>1389.67</v>
      </c>
      <c r="R65" t="n">
        <v>47.36</v>
      </c>
      <c r="S65" t="n">
        <v>39.31</v>
      </c>
      <c r="T65" t="n">
        <v>3193</v>
      </c>
      <c r="U65" t="n">
        <v>0.83</v>
      </c>
      <c r="V65" t="n">
        <v>0.9</v>
      </c>
      <c r="W65" t="n">
        <v>3.39</v>
      </c>
      <c r="X65" t="n">
        <v>0.21</v>
      </c>
      <c r="Y65" t="n">
        <v>1</v>
      </c>
      <c r="Z65" t="n">
        <v>10</v>
      </c>
      <c r="AA65" t="n">
        <v>353.1886173999951</v>
      </c>
      <c r="AB65" t="n">
        <v>483.248247908781</v>
      </c>
      <c r="AC65" t="n">
        <v>437.1277133715419</v>
      </c>
      <c r="AD65" t="n">
        <v>353188.617399995</v>
      </c>
      <c r="AE65" t="n">
        <v>483248.247908781</v>
      </c>
      <c r="AF65" t="n">
        <v>1.781092720168905e-06</v>
      </c>
      <c r="AG65" t="n">
        <v>16</v>
      </c>
      <c r="AH65" t="n">
        <v>437127.7133715419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4.9232</v>
      </c>
      <c r="E2" t="n">
        <v>20.31</v>
      </c>
      <c r="F2" t="n">
        <v>17.11</v>
      </c>
      <c r="G2" t="n">
        <v>7.33</v>
      </c>
      <c r="H2" t="n">
        <v>0.64</v>
      </c>
      <c r="I2" t="n">
        <v>140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50.1</v>
      </c>
      <c r="Q2" t="n">
        <v>1390.89</v>
      </c>
      <c r="R2" t="n">
        <v>128.68</v>
      </c>
      <c r="S2" t="n">
        <v>39.31</v>
      </c>
      <c r="T2" t="n">
        <v>43204.46</v>
      </c>
      <c r="U2" t="n">
        <v>0.31</v>
      </c>
      <c r="V2" t="n">
        <v>0.75</v>
      </c>
      <c r="W2" t="n">
        <v>3.76</v>
      </c>
      <c r="X2" t="n">
        <v>2.98</v>
      </c>
      <c r="Y2" t="n">
        <v>1</v>
      </c>
      <c r="Z2" t="n">
        <v>10</v>
      </c>
      <c r="AA2" t="n">
        <v>194.6566889403862</v>
      </c>
      <c r="AB2" t="n">
        <v>266.3378694551444</v>
      </c>
      <c r="AC2" t="n">
        <v>240.9189570019708</v>
      </c>
      <c r="AD2" t="n">
        <v>194656.6889403862</v>
      </c>
      <c r="AE2" t="n">
        <v>266337.8694551444</v>
      </c>
      <c r="AF2" t="n">
        <v>1.76182580921502e-06</v>
      </c>
      <c r="AG2" t="n">
        <v>18</v>
      </c>
      <c r="AH2" t="n">
        <v>240918.9570019708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4.9679</v>
      </c>
      <c r="E2" t="n">
        <v>20.13</v>
      </c>
      <c r="F2" t="n">
        <v>16.11</v>
      </c>
      <c r="G2" t="n">
        <v>9.76</v>
      </c>
      <c r="H2" t="n">
        <v>0.18</v>
      </c>
      <c r="I2" t="n">
        <v>99</v>
      </c>
      <c r="J2" t="n">
        <v>98.70999999999999</v>
      </c>
      <c r="K2" t="n">
        <v>39.72</v>
      </c>
      <c r="L2" t="n">
        <v>1</v>
      </c>
      <c r="M2" t="n">
        <v>97</v>
      </c>
      <c r="N2" t="n">
        <v>12.99</v>
      </c>
      <c r="O2" t="n">
        <v>12407.75</v>
      </c>
      <c r="P2" t="n">
        <v>135.87</v>
      </c>
      <c r="Q2" t="n">
        <v>1389.91</v>
      </c>
      <c r="R2" t="n">
        <v>102.85</v>
      </c>
      <c r="S2" t="n">
        <v>39.31</v>
      </c>
      <c r="T2" t="n">
        <v>30495.81</v>
      </c>
      <c r="U2" t="n">
        <v>0.38</v>
      </c>
      <c r="V2" t="n">
        <v>0.8</v>
      </c>
      <c r="W2" t="n">
        <v>3.53</v>
      </c>
      <c r="X2" t="n">
        <v>1.98</v>
      </c>
      <c r="Y2" t="n">
        <v>1</v>
      </c>
      <c r="Z2" t="n">
        <v>10</v>
      </c>
      <c r="AA2" t="n">
        <v>300.7456798438495</v>
      </c>
      <c r="AB2" t="n">
        <v>411.4935071253448</v>
      </c>
      <c r="AC2" t="n">
        <v>372.2211443400657</v>
      </c>
      <c r="AD2" t="n">
        <v>300745.6798438495</v>
      </c>
      <c r="AE2" t="n">
        <v>411493.5071253448</v>
      </c>
      <c r="AF2" t="n">
        <v>1.692232376440513e-06</v>
      </c>
      <c r="AG2" t="n">
        <v>18</v>
      </c>
      <c r="AH2" t="n">
        <v>372221.1443400657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5.217</v>
      </c>
      <c r="E3" t="n">
        <v>19.17</v>
      </c>
      <c r="F3" t="n">
        <v>15.64</v>
      </c>
      <c r="G3" t="n">
        <v>12.51</v>
      </c>
      <c r="H3" t="n">
        <v>0.22</v>
      </c>
      <c r="I3" t="n">
        <v>75</v>
      </c>
      <c r="J3" t="n">
        <v>99.02</v>
      </c>
      <c r="K3" t="n">
        <v>39.72</v>
      </c>
      <c r="L3" t="n">
        <v>1.25</v>
      </c>
      <c r="M3" t="n">
        <v>73</v>
      </c>
      <c r="N3" t="n">
        <v>13.05</v>
      </c>
      <c r="O3" t="n">
        <v>12446.14</v>
      </c>
      <c r="P3" t="n">
        <v>128.77</v>
      </c>
      <c r="Q3" t="n">
        <v>1389.76</v>
      </c>
      <c r="R3" t="n">
        <v>88.31999999999999</v>
      </c>
      <c r="S3" t="n">
        <v>39.31</v>
      </c>
      <c r="T3" t="n">
        <v>23348.11</v>
      </c>
      <c r="U3" t="n">
        <v>0.45</v>
      </c>
      <c r="V3" t="n">
        <v>0.82</v>
      </c>
      <c r="W3" t="n">
        <v>3.49</v>
      </c>
      <c r="X3" t="n">
        <v>1.51</v>
      </c>
      <c r="Y3" t="n">
        <v>1</v>
      </c>
      <c r="Z3" t="n">
        <v>10</v>
      </c>
      <c r="AA3" t="n">
        <v>277.5450606610164</v>
      </c>
      <c r="AB3" t="n">
        <v>379.749396420312</v>
      </c>
      <c r="AC3" t="n">
        <v>343.506647007582</v>
      </c>
      <c r="AD3" t="n">
        <v>277545.0606610164</v>
      </c>
      <c r="AE3" t="n">
        <v>379749.396420312</v>
      </c>
      <c r="AF3" t="n">
        <v>1.777084141768183e-06</v>
      </c>
      <c r="AG3" t="n">
        <v>17</v>
      </c>
      <c r="AH3" t="n">
        <v>343506.647007582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5.3929</v>
      </c>
      <c r="E4" t="n">
        <v>18.54</v>
      </c>
      <c r="F4" t="n">
        <v>15.32</v>
      </c>
      <c r="G4" t="n">
        <v>15.32</v>
      </c>
      <c r="H4" t="n">
        <v>0.27</v>
      </c>
      <c r="I4" t="n">
        <v>60</v>
      </c>
      <c r="J4" t="n">
        <v>99.33</v>
      </c>
      <c r="K4" t="n">
        <v>39.72</v>
      </c>
      <c r="L4" t="n">
        <v>1.5</v>
      </c>
      <c r="M4" t="n">
        <v>58</v>
      </c>
      <c r="N4" t="n">
        <v>13.11</v>
      </c>
      <c r="O4" t="n">
        <v>12484.55</v>
      </c>
      <c r="P4" t="n">
        <v>122.61</v>
      </c>
      <c r="Q4" t="n">
        <v>1389.78</v>
      </c>
      <c r="R4" t="n">
        <v>78.5</v>
      </c>
      <c r="S4" t="n">
        <v>39.31</v>
      </c>
      <c r="T4" t="n">
        <v>18514.69</v>
      </c>
      <c r="U4" t="n">
        <v>0.5</v>
      </c>
      <c r="V4" t="n">
        <v>0.84</v>
      </c>
      <c r="W4" t="n">
        <v>3.46</v>
      </c>
      <c r="X4" t="n">
        <v>1.2</v>
      </c>
      <c r="Y4" t="n">
        <v>1</v>
      </c>
      <c r="Z4" t="n">
        <v>10</v>
      </c>
      <c r="AA4" t="n">
        <v>266.1480906398736</v>
      </c>
      <c r="AB4" t="n">
        <v>364.1555592385528</v>
      </c>
      <c r="AC4" t="n">
        <v>329.401063760362</v>
      </c>
      <c r="AD4" t="n">
        <v>266148.0906398736</v>
      </c>
      <c r="AE4" t="n">
        <v>364155.5592385528</v>
      </c>
      <c r="AF4" t="n">
        <v>1.837001546509802e-06</v>
      </c>
      <c r="AG4" t="n">
        <v>17</v>
      </c>
      <c r="AH4" t="n">
        <v>329401.063760362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5.5281</v>
      </c>
      <c r="E5" t="n">
        <v>18.09</v>
      </c>
      <c r="F5" t="n">
        <v>15.09</v>
      </c>
      <c r="G5" t="n">
        <v>18.48</v>
      </c>
      <c r="H5" t="n">
        <v>0.31</v>
      </c>
      <c r="I5" t="n">
        <v>49</v>
      </c>
      <c r="J5" t="n">
        <v>99.64</v>
      </c>
      <c r="K5" t="n">
        <v>39.72</v>
      </c>
      <c r="L5" t="n">
        <v>1.75</v>
      </c>
      <c r="M5" t="n">
        <v>47</v>
      </c>
      <c r="N5" t="n">
        <v>13.18</v>
      </c>
      <c r="O5" t="n">
        <v>12522.99</v>
      </c>
      <c r="P5" t="n">
        <v>117.18</v>
      </c>
      <c r="Q5" t="n">
        <v>1389.91</v>
      </c>
      <c r="R5" t="n">
        <v>71.51000000000001</v>
      </c>
      <c r="S5" t="n">
        <v>39.31</v>
      </c>
      <c r="T5" t="n">
        <v>15073.64</v>
      </c>
      <c r="U5" t="n">
        <v>0.55</v>
      </c>
      <c r="V5" t="n">
        <v>0.85</v>
      </c>
      <c r="W5" t="n">
        <v>3.44</v>
      </c>
      <c r="X5" t="n">
        <v>0.97</v>
      </c>
      <c r="Y5" t="n">
        <v>1</v>
      </c>
      <c r="Z5" t="n">
        <v>10</v>
      </c>
      <c r="AA5" t="n">
        <v>249.7701278971737</v>
      </c>
      <c r="AB5" t="n">
        <v>341.7465080691081</v>
      </c>
      <c r="AC5" t="n">
        <v>309.1307009833308</v>
      </c>
      <c r="AD5" t="n">
        <v>249770.1278971737</v>
      </c>
      <c r="AE5" t="n">
        <v>341746.5080691081</v>
      </c>
      <c r="AF5" t="n">
        <v>1.883055174258903e-06</v>
      </c>
      <c r="AG5" t="n">
        <v>16</v>
      </c>
      <c r="AH5" t="n">
        <v>309130.7009833308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5.6182</v>
      </c>
      <c r="E6" t="n">
        <v>17.8</v>
      </c>
      <c r="F6" t="n">
        <v>14.95</v>
      </c>
      <c r="G6" t="n">
        <v>21.35</v>
      </c>
      <c r="H6" t="n">
        <v>0.35</v>
      </c>
      <c r="I6" t="n">
        <v>42</v>
      </c>
      <c r="J6" t="n">
        <v>99.95</v>
      </c>
      <c r="K6" t="n">
        <v>39.72</v>
      </c>
      <c r="L6" t="n">
        <v>2</v>
      </c>
      <c r="M6" t="n">
        <v>39</v>
      </c>
      <c r="N6" t="n">
        <v>13.24</v>
      </c>
      <c r="O6" t="n">
        <v>12561.45</v>
      </c>
      <c r="P6" t="n">
        <v>112.59</v>
      </c>
      <c r="Q6" t="n">
        <v>1389.73</v>
      </c>
      <c r="R6" t="n">
        <v>67.02</v>
      </c>
      <c r="S6" t="n">
        <v>39.31</v>
      </c>
      <c r="T6" t="n">
        <v>12866.22</v>
      </c>
      <c r="U6" t="n">
        <v>0.59</v>
      </c>
      <c r="V6" t="n">
        <v>0.86</v>
      </c>
      <c r="W6" t="n">
        <v>3.43</v>
      </c>
      <c r="X6" t="n">
        <v>0.83</v>
      </c>
      <c r="Y6" t="n">
        <v>1</v>
      </c>
      <c r="Z6" t="n">
        <v>10</v>
      </c>
      <c r="AA6" t="n">
        <v>243.124502637118</v>
      </c>
      <c r="AB6" t="n">
        <v>332.6536704040097</v>
      </c>
      <c r="AC6" t="n">
        <v>300.9056709831087</v>
      </c>
      <c r="AD6" t="n">
        <v>243124.502637118</v>
      </c>
      <c r="AE6" t="n">
        <v>332653.6704040098</v>
      </c>
      <c r="AF6" t="n">
        <v>1.913746238313592e-06</v>
      </c>
      <c r="AG6" t="n">
        <v>16</v>
      </c>
      <c r="AH6" t="n">
        <v>300905.6709831088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5.6937</v>
      </c>
      <c r="E7" t="n">
        <v>17.56</v>
      </c>
      <c r="F7" t="n">
        <v>14.84</v>
      </c>
      <c r="G7" t="n">
        <v>24.73</v>
      </c>
      <c r="H7" t="n">
        <v>0.39</v>
      </c>
      <c r="I7" t="n">
        <v>36</v>
      </c>
      <c r="J7" t="n">
        <v>100.27</v>
      </c>
      <c r="K7" t="n">
        <v>39.72</v>
      </c>
      <c r="L7" t="n">
        <v>2.25</v>
      </c>
      <c r="M7" t="n">
        <v>28</v>
      </c>
      <c r="N7" t="n">
        <v>13.3</v>
      </c>
      <c r="O7" t="n">
        <v>12599.94</v>
      </c>
      <c r="P7" t="n">
        <v>108.06</v>
      </c>
      <c r="Q7" t="n">
        <v>1389.69</v>
      </c>
      <c r="R7" t="n">
        <v>63.32</v>
      </c>
      <c r="S7" t="n">
        <v>39.31</v>
      </c>
      <c r="T7" t="n">
        <v>11044.06</v>
      </c>
      <c r="U7" t="n">
        <v>0.62</v>
      </c>
      <c r="V7" t="n">
        <v>0.87</v>
      </c>
      <c r="W7" t="n">
        <v>3.43</v>
      </c>
      <c r="X7" t="n">
        <v>0.71</v>
      </c>
      <c r="Y7" t="n">
        <v>1</v>
      </c>
      <c r="Z7" t="n">
        <v>10</v>
      </c>
      <c r="AA7" t="n">
        <v>237.0707123094823</v>
      </c>
      <c r="AB7" t="n">
        <v>324.3706074033626</v>
      </c>
      <c r="AC7" t="n">
        <v>293.4131318898888</v>
      </c>
      <c r="AD7" t="n">
        <v>237070.7123094823</v>
      </c>
      <c r="AE7" t="n">
        <v>324370.6074033626</v>
      </c>
      <c r="AF7" t="n">
        <v>1.939464055584724e-06</v>
      </c>
      <c r="AG7" t="n">
        <v>16</v>
      </c>
      <c r="AH7" t="n">
        <v>293413.1318898888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5.7265</v>
      </c>
      <c r="E8" t="n">
        <v>17.46</v>
      </c>
      <c r="F8" t="n">
        <v>14.8</v>
      </c>
      <c r="G8" t="n">
        <v>26.9</v>
      </c>
      <c r="H8" t="n">
        <v>0.44</v>
      </c>
      <c r="I8" t="n">
        <v>33</v>
      </c>
      <c r="J8" t="n">
        <v>100.58</v>
      </c>
      <c r="K8" t="n">
        <v>39.72</v>
      </c>
      <c r="L8" t="n">
        <v>2.5</v>
      </c>
      <c r="M8" t="n">
        <v>10</v>
      </c>
      <c r="N8" t="n">
        <v>13.36</v>
      </c>
      <c r="O8" t="n">
        <v>12638.45</v>
      </c>
      <c r="P8" t="n">
        <v>105.58</v>
      </c>
      <c r="Q8" t="n">
        <v>1389.76</v>
      </c>
      <c r="R8" t="n">
        <v>61.41</v>
      </c>
      <c r="S8" t="n">
        <v>39.31</v>
      </c>
      <c r="T8" t="n">
        <v>10103.8</v>
      </c>
      <c r="U8" t="n">
        <v>0.64</v>
      </c>
      <c r="V8" t="n">
        <v>0.87</v>
      </c>
      <c r="W8" t="n">
        <v>3.44</v>
      </c>
      <c r="X8" t="n">
        <v>0.67</v>
      </c>
      <c r="Y8" t="n">
        <v>1</v>
      </c>
      <c r="Z8" t="n">
        <v>10</v>
      </c>
      <c r="AA8" t="n">
        <v>234.0108228437259</v>
      </c>
      <c r="AB8" t="n">
        <v>320.1839316435209</v>
      </c>
      <c r="AC8" t="n">
        <v>289.6260265885286</v>
      </c>
      <c r="AD8" t="n">
        <v>234010.8228437259</v>
      </c>
      <c r="AE8" t="n">
        <v>320183.9316435208</v>
      </c>
      <c r="AF8" t="n">
        <v>1.95063682918066e-06</v>
      </c>
      <c r="AG8" t="n">
        <v>16</v>
      </c>
      <c r="AH8" t="n">
        <v>289626.0265885286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5.7382</v>
      </c>
      <c r="E9" t="n">
        <v>17.43</v>
      </c>
      <c r="F9" t="n">
        <v>14.78</v>
      </c>
      <c r="G9" t="n">
        <v>27.71</v>
      </c>
      <c r="H9" t="n">
        <v>0.48</v>
      </c>
      <c r="I9" t="n">
        <v>32</v>
      </c>
      <c r="J9" t="n">
        <v>100.89</v>
      </c>
      <c r="K9" t="n">
        <v>39.72</v>
      </c>
      <c r="L9" t="n">
        <v>2.75</v>
      </c>
      <c r="M9" t="n">
        <v>0</v>
      </c>
      <c r="N9" t="n">
        <v>13.42</v>
      </c>
      <c r="O9" t="n">
        <v>12676.98</v>
      </c>
      <c r="P9" t="n">
        <v>105.24</v>
      </c>
      <c r="Q9" t="n">
        <v>1389.73</v>
      </c>
      <c r="R9" t="n">
        <v>60.6</v>
      </c>
      <c r="S9" t="n">
        <v>39.31</v>
      </c>
      <c r="T9" t="n">
        <v>9705.629999999999</v>
      </c>
      <c r="U9" t="n">
        <v>0.65</v>
      </c>
      <c r="V9" t="n">
        <v>0.87</v>
      </c>
      <c r="W9" t="n">
        <v>3.45</v>
      </c>
      <c r="X9" t="n">
        <v>0.66</v>
      </c>
      <c r="Y9" t="n">
        <v>1</v>
      </c>
      <c r="Z9" t="n">
        <v>10</v>
      </c>
      <c r="AA9" t="n">
        <v>233.439234908804</v>
      </c>
      <c r="AB9" t="n">
        <v>319.4018598142812</v>
      </c>
      <c r="AC9" t="n">
        <v>288.9185945970267</v>
      </c>
      <c r="AD9" t="n">
        <v>233439.234908804</v>
      </c>
      <c r="AE9" t="n">
        <v>319401.8598142812</v>
      </c>
      <c r="AF9" t="n">
        <v>1.954622239274332e-06</v>
      </c>
      <c r="AG9" t="n">
        <v>16</v>
      </c>
      <c r="AH9" t="n">
        <v>288918.5945970267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3.5769</v>
      </c>
      <c r="E2" t="n">
        <v>27.96</v>
      </c>
      <c r="F2" t="n">
        <v>17.93</v>
      </c>
      <c r="G2" t="n">
        <v>5.85</v>
      </c>
      <c r="H2" t="n">
        <v>0.09</v>
      </c>
      <c r="I2" t="n">
        <v>184</v>
      </c>
      <c r="J2" t="n">
        <v>204</v>
      </c>
      <c r="K2" t="n">
        <v>55.27</v>
      </c>
      <c r="L2" t="n">
        <v>1</v>
      </c>
      <c r="M2" t="n">
        <v>182</v>
      </c>
      <c r="N2" t="n">
        <v>42.72</v>
      </c>
      <c r="O2" t="n">
        <v>25393.6</v>
      </c>
      <c r="P2" t="n">
        <v>255.48</v>
      </c>
      <c r="Q2" t="n">
        <v>1390.14</v>
      </c>
      <c r="R2" t="n">
        <v>159.19</v>
      </c>
      <c r="S2" t="n">
        <v>39.31</v>
      </c>
      <c r="T2" t="n">
        <v>58240.15</v>
      </c>
      <c r="U2" t="n">
        <v>0.25</v>
      </c>
      <c r="V2" t="n">
        <v>0.72</v>
      </c>
      <c r="W2" t="n">
        <v>3.69</v>
      </c>
      <c r="X2" t="n">
        <v>3.8</v>
      </c>
      <c r="Y2" t="n">
        <v>1</v>
      </c>
      <c r="Z2" t="n">
        <v>10</v>
      </c>
      <c r="AA2" t="n">
        <v>619.274921733625</v>
      </c>
      <c r="AB2" t="n">
        <v>847.3192683973105</v>
      </c>
      <c r="AC2" t="n">
        <v>766.4523066415327</v>
      </c>
      <c r="AD2" t="n">
        <v>619274.921733625</v>
      </c>
      <c r="AE2" t="n">
        <v>847319.2683973104</v>
      </c>
      <c r="AF2" t="n">
        <v>1.168037985430967e-06</v>
      </c>
      <c r="AG2" t="n">
        <v>25</v>
      </c>
      <c r="AH2" t="n">
        <v>766452.3066415327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3.9762</v>
      </c>
      <c r="E3" t="n">
        <v>25.15</v>
      </c>
      <c r="F3" t="n">
        <v>16.95</v>
      </c>
      <c r="G3" t="n">
        <v>7.32</v>
      </c>
      <c r="H3" t="n">
        <v>0.11</v>
      </c>
      <c r="I3" t="n">
        <v>139</v>
      </c>
      <c r="J3" t="n">
        <v>204.39</v>
      </c>
      <c r="K3" t="n">
        <v>55.27</v>
      </c>
      <c r="L3" t="n">
        <v>1.25</v>
      </c>
      <c r="M3" t="n">
        <v>137</v>
      </c>
      <c r="N3" t="n">
        <v>42.87</v>
      </c>
      <c r="O3" t="n">
        <v>25442.42</v>
      </c>
      <c r="P3" t="n">
        <v>240.11</v>
      </c>
      <c r="Q3" t="n">
        <v>1390.24</v>
      </c>
      <c r="R3" t="n">
        <v>129.35</v>
      </c>
      <c r="S3" t="n">
        <v>39.31</v>
      </c>
      <c r="T3" t="n">
        <v>43544.77</v>
      </c>
      <c r="U3" t="n">
        <v>0.3</v>
      </c>
      <c r="V3" t="n">
        <v>0.76</v>
      </c>
      <c r="W3" t="n">
        <v>3.58</v>
      </c>
      <c r="X3" t="n">
        <v>2.82</v>
      </c>
      <c r="Y3" t="n">
        <v>1</v>
      </c>
      <c r="Z3" t="n">
        <v>10</v>
      </c>
      <c r="AA3" t="n">
        <v>530.6484685264799</v>
      </c>
      <c r="AB3" t="n">
        <v>726.0566451961278</v>
      </c>
      <c r="AC3" t="n">
        <v>656.7628180055102</v>
      </c>
      <c r="AD3" t="n">
        <v>530648.4685264799</v>
      </c>
      <c r="AE3" t="n">
        <v>726056.6451961277</v>
      </c>
      <c r="AF3" t="n">
        <v>1.298429544485619e-06</v>
      </c>
      <c r="AG3" t="n">
        <v>22</v>
      </c>
      <c r="AH3" t="n">
        <v>656762.8180055103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4.2684</v>
      </c>
      <c r="E4" t="n">
        <v>23.43</v>
      </c>
      <c r="F4" t="n">
        <v>16.36</v>
      </c>
      <c r="G4" t="n">
        <v>8.84</v>
      </c>
      <c r="H4" t="n">
        <v>0.13</v>
      </c>
      <c r="I4" t="n">
        <v>111</v>
      </c>
      <c r="J4" t="n">
        <v>204.79</v>
      </c>
      <c r="K4" t="n">
        <v>55.27</v>
      </c>
      <c r="L4" t="n">
        <v>1.5</v>
      </c>
      <c r="M4" t="n">
        <v>109</v>
      </c>
      <c r="N4" t="n">
        <v>43.02</v>
      </c>
      <c r="O4" t="n">
        <v>25491.3</v>
      </c>
      <c r="P4" t="n">
        <v>230.37</v>
      </c>
      <c r="Q4" t="n">
        <v>1390.18</v>
      </c>
      <c r="R4" t="n">
        <v>111.07</v>
      </c>
      <c r="S4" t="n">
        <v>39.31</v>
      </c>
      <c r="T4" t="n">
        <v>34545.19</v>
      </c>
      <c r="U4" t="n">
        <v>0.35</v>
      </c>
      <c r="V4" t="n">
        <v>0.78</v>
      </c>
      <c r="W4" t="n">
        <v>3.54</v>
      </c>
      <c r="X4" t="n">
        <v>2.23</v>
      </c>
      <c r="Y4" t="n">
        <v>1</v>
      </c>
      <c r="Z4" t="n">
        <v>10</v>
      </c>
      <c r="AA4" t="n">
        <v>484.9249171551326</v>
      </c>
      <c r="AB4" t="n">
        <v>663.4956650291293</v>
      </c>
      <c r="AC4" t="n">
        <v>600.172569980763</v>
      </c>
      <c r="AD4" t="n">
        <v>484924.9171551326</v>
      </c>
      <c r="AE4" t="n">
        <v>663495.6650291294</v>
      </c>
      <c r="AF4" t="n">
        <v>1.393847559902022e-06</v>
      </c>
      <c r="AG4" t="n">
        <v>21</v>
      </c>
      <c r="AH4" t="n">
        <v>600172.569980763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4.4751</v>
      </c>
      <c r="E5" t="n">
        <v>22.35</v>
      </c>
      <c r="F5" t="n">
        <v>16.01</v>
      </c>
      <c r="G5" t="n">
        <v>10.33</v>
      </c>
      <c r="H5" t="n">
        <v>0.15</v>
      </c>
      <c r="I5" t="n">
        <v>93</v>
      </c>
      <c r="J5" t="n">
        <v>205.18</v>
      </c>
      <c r="K5" t="n">
        <v>55.27</v>
      </c>
      <c r="L5" t="n">
        <v>1.75</v>
      </c>
      <c r="M5" t="n">
        <v>91</v>
      </c>
      <c r="N5" t="n">
        <v>43.16</v>
      </c>
      <c r="O5" t="n">
        <v>25540.22</v>
      </c>
      <c r="P5" t="n">
        <v>224.12</v>
      </c>
      <c r="Q5" t="n">
        <v>1389.65</v>
      </c>
      <c r="R5" t="n">
        <v>99.61</v>
      </c>
      <c r="S5" t="n">
        <v>39.31</v>
      </c>
      <c r="T5" t="n">
        <v>28908.01</v>
      </c>
      <c r="U5" t="n">
        <v>0.39</v>
      </c>
      <c r="V5" t="n">
        <v>0.8</v>
      </c>
      <c r="W5" t="n">
        <v>3.53</v>
      </c>
      <c r="X5" t="n">
        <v>1.89</v>
      </c>
      <c r="Y5" t="n">
        <v>1</v>
      </c>
      <c r="Z5" t="n">
        <v>10</v>
      </c>
      <c r="AA5" t="n">
        <v>454.2015588960988</v>
      </c>
      <c r="AB5" t="n">
        <v>621.4586108402137</v>
      </c>
      <c r="AC5" t="n">
        <v>562.1474732442615</v>
      </c>
      <c r="AD5" t="n">
        <v>454201.5588960989</v>
      </c>
      <c r="AE5" t="n">
        <v>621458.6108402137</v>
      </c>
      <c r="AF5" t="n">
        <v>1.461345519472762e-06</v>
      </c>
      <c r="AG5" t="n">
        <v>20</v>
      </c>
      <c r="AH5" t="n">
        <v>562147.4732442615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4.6423</v>
      </c>
      <c r="E6" t="n">
        <v>21.54</v>
      </c>
      <c r="F6" t="n">
        <v>15.73</v>
      </c>
      <c r="G6" t="n">
        <v>11.8</v>
      </c>
      <c r="H6" t="n">
        <v>0.17</v>
      </c>
      <c r="I6" t="n">
        <v>80</v>
      </c>
      <c r="J6" t="n">
        <v>205.58</v>
      </c>
      <c r="K6" t="n">
        <v>55.27</v>
      </c>
      <c r="L6" t="n">
        <v>2</v>
      </c>
      <c r="M6" t="n">
        <v>78</v>
      </c>
      <c r="N6" t="n">
        <v>43.31</v>
      </c>
      <c r="O6" t="n">
        <v>25589.2</v>
      </c>
      <c r="P6" t="n">
        <v>218.74</v>
      </c>
      <c r="Q6" t="n">
        <v>1390.05</v>
      </c>
      <c r="R6" t="n">
        <v>91.14</v>
      </c>
      <c r="S6" t="n">
        <v>39.31</v>
      </c>
      <c r="T6" t="n">
        <v>24737.5</v>
      </c>
      <c r="U6" t="n">
        <v>0.43</v>
      </c>
      <c r="V6" t="n">
        <v>0.82</v>
      </c>
      <c r="W6" t="n">
        <v>3.5</v>
      </c>
      <c r="X6" t="n">
        <v>1.61</v>
      </c>
      <c r="Y6" t="n">
        <v>1</v>
      </c>
      <c r="Z6" t="n">
        <v>10</v>
      </c>
      <c r="AA6" t="n">
        <v>428.9952068842276</v>
      </c>
      <c r="AB6" t="n">
        <v>586.9701679918035</v>
      </c>
      <c r="AC6" t="n">
        <v>530.9505589764698</v>
      </c>
      <c r="AD6" t="n">
        <v>428995.2068842276</v>
      </c>
      <c r="AE6" t="n">
        <v>586970.1679918035</v>
      </c>
      <c r="AF6" t="n">
        <v>1.515944739793167e-06</v>
      </c>
      <c r="AG6" t="n">
        <v>19</v>
      </c>
      <c r="AH6" t="n">
        <v>530950.5589764698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4.7767</v>
      </c>
      <c r="E7" t="n">
        <v>20.94</v>
      </c>
      <c r="F7" t="n">
        <v>15.53</v>
      </c>
      <c r="G7" t="n">
        <v>13.31</v>
      </c>
      <c r="H7" t="n">
        <v>0.19</v>
      </c>
      <c r="I7" t="n">
        <v>70</v>
      </c>
      <c r="J7" t="n">
        <v>205.98</v>
      </c>
      <c r="K7" t="n">
        <v>55.27</v>
      </c>
      <c r="L7" t="n">
        <v>2.25</v>
      </c>
      <c r="M7" t="n">
        <v>68</v>
      </c>
      <c r="N7" t="n">
        <v>43.46</v>
      </c>
      <c r="O7" t="n">
        <v>25638.22</v>
      </c>
      <c r="P7" t="n">
        <v>214.6</v>
      </c>
      <c r="Q7" t="n">
        <v>1389.79</v>
      </c>
      <c r="R7" t="n">
        <v>84.8</v>
      </c>
      <c r="S7" t="n">
        <v>39.31</v>
      </c>
      <c r="T7" t="n">
        <v>21617.49</v>
      </c>
      <c r="U7" t="n">
        <v>0.46</v>
      </c>
      <c r="V7" t="n">
        <v>0.83</v>
      </c>
      <c r="W7" t="n">
        <v>3.49</v>
      </c>
      <c r="X7" t="n">
        <v>1.41</v>
      </c>
      <c r="Y7" t="n">
        <v>1</v>
      </c>
      <c r="Z7" t="n">
        <v>10</v>
      </c>
      <c r="AA7" t="n">
        <v>416.0808995242389</v>
      </c>
      <c r="AB7" t="n">
        <v>569.3002429228364</v>
      </c>
      <c r="AC7" t="n">
        <v>514.9670267561895</v>
      </c>
      <c r="AD7" t="n">
        <v>416080.899524239</v>
      </c>
      <c r="AE7" t="n">
        <v>569300.2429228364</v>
      </c>
      <c r="AF7" t="n">
        <v>1.559833108280383e-06</v>
      </c>
      <c r="AG7" t="n">
        <v>19</v>
      </c>
      <c r="AH7" t="n">
        <v>514967.0267561895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4.8904</v>
      </c>
      <c r="E8" t="n">
        <v>20.45</v>
      </c>
      <c r="F8" t="n">
        <v>15.37</v>
      </c>
      <c r="G8" t="n">
        <v>14.87</v>
      </c>
      <c r="H8" t="n">
        <v>0.22</v>
      </c>
      <c r="I8" t="n">
        <v>62</v>
      </c>
      <c r="J8" t="n">
        <v>206.38</v>
      </c>
      <c r="K8" t="n">
        <v>55.27</v>
      </c>
      <c r="L8" t="n">
        <v>2.5</v>
      </c>
      <c r="M8" t="n">
        <v>60</v>
      </c>
      <c r="N8" t="n">
        <v>43.6</v>
      </c>
      <c r="O8" t="n">
        <v>25687.3</v>
      </c>
      <c r="P8" t="n">
        <v>211.09</v>
      </c>
      <c r="Q8" t="n">
        <v>1389.87</v>
      </c>
      <c r="R8" t="n">
        <v>80.06999999999999</v>
      </c>
      <c r="S8" t="n">
        <v>39.31</v>
      </c>
      <c r="T8" t="n">
        <v>19291.46</v>
      </c>
      <c r="U8" t="n">
        <v>0.49</v>
      </c>
      <c r="V8" t="n">
        <v>0.84</v>
      </c>
      <c r="W8" t="n">
        <v>3.46</v>
      </c>
      <c r="X8" t="n">
        <v>1.24</v>
      </c>
      <c r="Y8" t="n">
        <v>1</v>
      </c>
      <c r="Z8" t="n">
        <v>10</v>
      </c>
      <c r="AA8" t="n">
        <v>397.9864872372618</v>
      </c>
      <c r="AB8" t="n">
        <v>544.5426697626633</v>
      </c>
      <c r="AC8" t="n">
        <v>492.5722816309511</v>
      </c>
      <c r="AD8" t="n">
        <v>397986.4872372618</v>
      </c>
      <c r="AE8" t="n">
        <v>544542.6697626633</v>
      </c>
      <c r="AF8" t="n">
        <v>1.596961884299702e-06</v>
      </c>
      <c r="AG8" t="n">
        <v>18</v>
      </c>
      <c r="AH8" t="n">
        <v>492572.2816309511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5.0033</v>
      </c>
      <c r="E9" t="n">
        <v>19.99</v>
      </c>
      <c r="F9" t="n">
        <v>15.19</v>
      </c>
      <c r="G9" t="n">
        <v>16.57</v>
      </c>
      <c r="H9" t="n">
        <v>0.24</v>
      </c>
      <c r="I9" t="n">
        <v>55</v>
      </c>
      <c r="J9" t="n">
        <v>206.78</v>
      </c>
      <c r="K9" t="n">
        <v>55.27</v>
      </c>
      <c r="L9" t="n">
        <v>2.75</v>
      </c>
      <c r="M9" t="n">
        <v>53</v>
      </c>
      <c r="N9" t="n">
        <v>43.75</v>
      </c>
      <c r="O9" t="n">
        <v>25736.42</v>
      </c>
      <c r="P9" t="n">
        <v>207.14</v>
      </c>
      <c r="Q9" t="n">
        <v>1389.73</v>
      </c>
      <c r="R9" t="n">
        <v>74.63</v>
      </c>
      <c r="S9" t="n">
        <v>39.31</v>
      </c>
      <c r="T9" t="n">
        <v>16605.35</v>
      </c>
      <c r="U9" t="n">
        <v>0.53</v>
      </c>
      <c r="V9" t="n">
        <v>0.85</v>
      </c>
      <c r="W9" t="n">
        <v>3.44</v>
      </c>
      <c r="X9" t="n">
        <v>1.07</v>
      </c>
      <c r="Y9" t="n">
        <v>1</v>
      </c>
      <c r="Z9" t="n">
        <v>10</v>
      </c>
      <c r="AA9" t="n">
        <v>387.6238764176059</v>
      </c>
      <c r="AB9" t="n">
        <v>530.364088473086</v>
      </c>
      <c r="AC9" t="n">
        <v>479.7468842398872</v>
      </c>
      <c r="AD9" t="n">
        <v>387623.8764176059</v>
      </c>
      <c r="AE9" t="n">
        <v>530364.088473086</v>
      </c>
      <c r="AF9" t="n">
        <v>1.633829420030406e-06</v>
      </c>
      <c r="AG9" t="n">
        <v>18</v>
      </c>
      <c r="AH9" t="n">
        <v>479746.8842398872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5.0709</v>
      </c>
      <c r="E10" t="n">
        <v>19.72</v>
      </c>
      <c r="F10" t="n">
        <v>15.13</v>
      </c>
      <c r="G10" t="n">
        <v>18.15</v>
      </c>
      <c r="H10" t="n">
        <v>0.26</v>
      </c>
      <c r="I10" t="n">
        <v>50</v>
      </c>
      <c r="J10" t="n">
        <v>207.17</v>
      </c>
      <c r="K10" t="n">
        <v>55.27</v>
      </c>
      <c r="L10" t="n">
        <v>3</v>
      </c>
      <c r="M10" t="n">
        <v>48</v>
      </c>
      <c r="N10" t="n">
        <v>43.9</v>
      </c>
      <c r="O10" t="n">
        <v>25785.6</v>
      </c>
      <c r="P10" t="n">
        <v>204.97</v>
      </c>
      <c r="Q10" t="n">
        <v>1389.93</v>
      </c>
      <c r="R10" t="n">
        <v>72.5</v>
      </c>
      <c r="S10" t="n">
        <v>39.31</v>
      </c>
      <c r="T10" t="n">
        <v>15566.22</v>
      </c>
      <c r="U10" t="n">
        <v>0.54</v>
      </c>
      <c r="V10" t="n">
        <v>0.85</v>
      </c>
      <c r="W10" t="n">
        <v>3.44</v>
      </c>
      <c r="X10" t="n">
        <v>1</v>
      </c>
      <c r="Y10" t="n">
        <v>1</v>
      </c>
      <c r="Z10" t="n">
        <v>10</v>
      </c>
      <c r="AA10" t="n">
        <v>381.9168948570021</v>
      </c>
      <c r="AB10" t="n">
        <v>522.5555445276107</v>
      </c>
      <c r="AC10" t="n">
        <v>472.6835767692077</v>
      </c>
      <c r="AD10" t="n">
        <v>381916.8948570021</v>
      </c>
      <c r="AE10" t="n">
        <v>522555.5445276106</v>
      </c>
      <c r="AF10" t="n">
        <v>1.655904224418321e-06</v>
      </c>
      <c r="AG10" t="n">
        <v>18</v>
      </c>
      <c r="AH10" t="n">
        <v>472683.5767692077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5.1419</v>
      </c>
      <c r="E11" t="n">
        <v>19.45</v>
      </c>
      <c r="F11" t="n">
        <v>15.02</v>
      </c>
      <c r="G11" t="n">
        <v>19.59</v>
      </c>
      <c r="H11" t="n">
        <v>0.28</v>
      </c>
      <c r="I11" t="n">
        <v>46</v>
      </c>
      <c r="J11" t="n">
        <v>207.57</v>
      </c>
      <c r="K11" t="n">
        <v>55.27</v>
      </c>
      <c r="L11" t="n">
        <v>3.25</v>
      </c>
      <c r="M11" t="n">
        <v>44</v>
      </c>
      <c r="N11" t="n">
        <v>44.05</v>
      </c>
      <c r="O11" t="n">
        <v>25834.83</v>
      </c>
      <c r="P11" t="n">
        <v>201.94</v>
      </c>
      <c r="Q11" t="n">
        <v>1389.78</v>
      </c>
      <c r="R11" t="n">
        <v>69.17</v>
      </c>
      <c r="S11" t="n">
        <v>39.31</v>
      </c>
      <c r="T11" t="n">
        <v>13920.89</v>
      </c>
      <c r="U11" t="n">
        <v>0.57</v>
      </c>
      <c r="V11" t="n">
        <v>0.85</v>
      </c>
      <c r="W11" t="n">
        <v>3.43</v>
      </c>
      <c r="X11" t="n">
        <v>0.9</v>
      </c>
      <c r="Y11" t="n">
        <v>1</v>
      </c>
      <c r="Z11" t="n">
        <v>10</v>
      </c>
      <c r="AA11" t="n">
        <v>367.4959332495994</v>
      </c>
      <c r="AB11" t="n">
        <v>502.8241486484376</v>
      </c>
      <c r="AC11" t="n">
        <v>454.8353176195549</v>
      </c>
      <c r="AD11" t="n">
        <v>367495.9332495994</v>
      </c>
      <c r="AE11" t="n">
        <v>502824.1486484376</v>
      </c>
      <c r="AF11" t="n">
        <v>1.679089300032847e-06</v>
      </c>
      <c r="AG11" t="n">
        <v>17</v>
      </c>
      <c r="AH11" t="n">
        <v>454835.3176195549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5.2001</v>
      </c>
      <c r="E12" t="n">
        <v>19.23</v>
      </c>
      <c r="F12" t="n">
        <v>14.96</v>
      </c>
      <c r="G12" t="n">
        <v>21.37</v>
      </c>
      <c r="H12" t="n">
        <v>0.3</v>
      </c>
      <c r="I12" t="n">
        <v>42</v>
      </c>
      <c r="J12" t="n">
        <v>207.97</v>
      </c>
      <c r="K12" t="n">
        <v>55.27</v>
      </c>
      <c r="L12" t="n">
        <v>3.5</v>
      </c>
      <c r="M12" t="n">
        <v>40</v>
      </c>
      <c r="N12" t="n">
        <v>44.2</v>
      </c>
      <c r="O12" t="n">
        <v>25884.1</v>
      </c>
      <c r="P12" t="n">
        <v>199.89</v>
      </c>
      <c r="Q12" t="n">
        <v>1389.77</v>
      </c>
      <c r="R12" t="n">
        <v>67.12</v>
      </c>
      <c r="S12" t="n">
        <v>39.31</v>
      </c>
      <c r="T12" t="n">
        <v>12913.16</v>
      </c>
      <c r="U12" t="n">
        <v>0.59</v>
      </c>
      <c r="V12" t="n">
        <v>0.86</v>
      </c>
      <c r="W12" t="n">
        <v>3.44</v>
      </c>
      <c r="X12" t="n">
        <v>0.84</v>
      </c>
      <c r="Y12" t="n">
        <v>1</v>
      </c>
      <c r="Z12" t="n">
        <v>10</v>
      </c>
      <c r="AA12" t="n">
        <v>362.6416871882859</v>
      </c>
      <c r="AB12" t="n">
        <v>496.1823550331264</v>
      </c>
      <c r="AC12" t="n">
        <v>448.8274074650731</v>
      </c>
      <c r="AD12" t="n">
        <v>362641.6871882859</v>
      </c>
      <c r="AE12" t="n">
        <v>496182.3550331264</v>
      </c>
      <c r="AF12" t="n">
        <v>1.698094531029543e-06</v>
      </c>
      <c r="AG12" t="n">
        <v>17</v>
      </c>
      <c r="AH12" t="n">
        <v>448827.407465073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5.2565</v>
      </c>
      <c r="E13" t="n">
        <v>19.02</v>
      </c>
      <c r="F13" t="n">
        <v>14.88</v>
      </c>
      <c r="G13" t="n">
        <v>22.89</v>
      </c>
      <c r="H13" t="n">
        <v>0.32</v>
      </c>
      <c r="I13" t="n">
        <v>39</v>
      </c>
      <c r="J13" t="n">
        <v>208.37</v>
      </c>
      <c r="K13" t="n">
        <v>55.27</v>
      </c>
      <c r="L13" t="n">
        <v>3.75</v>
      </c>
      <c r="M13" t="n">
        <v>37</v>
      </c>
      <c r="N13" t="n">
        <v>44.35</v>
      </c>
      <c r="O13" t="n">
        <v>25933.43</v>
      </c>
      <c r="P13" t="n">
        <v>197.43</v>
      </c>
      <c r="Q13" t="n">
        <v>1389.79</v>
      </c>
      <c r="R13" t="n">
        <v>64.8</v>
      </c>
      <c r="S13" t="n">
        <v>39.31</v>
      </c>
      <c r="T13" t="n">
        <v>11768.2</v>
      </c>
      <c r="U13" t="n">
        <v>0.61</v>
      </c>
      <c r="V13" t="n">
        <v>0.86</v>
      </c>
      <c r="W13" t="n">
        <v>3.42</v>
      </c>
      <c r="X13" t="n">
        <v>0.75</v>
      </c>
      <c r="Y13" t="n">
        <v>1</v>
      </c>
      <c r="Z13" t="n">
        <v>10</v>
      </c>
      <c r="AA13" t="n">
        <v>357.5202380072499</v>
      </c>
      <c r="AB13" t="n">
        <v>489.1749623212413</v>
      </c>
      <c r="AC13" t="n">
        <v>442.488790478673</v>
      </c>
      <c r="AD13" t="n">
        <v>357520.2380072499</v>
      </c>
      <c r="AE13" t="n">
        <v>489174.9623212413</v>
      </c>
      <c r="AF13" t="n">
        <v>1.716511971376857e-06</v>
      </c>
      <c r="AG13" t="n">
        <v>17</v>
      </c>
      <c r="AH13" t="n">
        <v>442488.7904786729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5.3078</v>
      </c>
      <c r="E14" t="n">
        <v>18.84</v>
      </c>
      <c r="F14" t="n">
        <v>14.82</v>
      </c>
      <c r="G14" t="n">
        <v>24.69</v>
      </c>
      <c r="H14" t="n">
        <v>0.34</v>
      </c>
      <c r="I14" t="n">
        <v>36</v>
      </c>
      <c r="J14" t="n">
        <v>208.77</v>
      </c>
      <c r="K14" t="n">
        <v>55.27</v>
      </c>
      <c r="L14" t="n">
        <v>4</v>
      </c>
      <c r="M14" t="n">
        <v>34</v>
      </c>
      <c r="N14" t="n">
        <v>44.5</v>
      </c>
      <c r="O14" t="n">
        <v>25982.82</v>
      </c>
      <c r="P14" t="n">
        <v>195.08</v>
      </c>
      <c r="Q14" t="n">
        <v>1389.79</v>
      </c>
      <c r="R14" t="n">
        <v>62.97</v>
      </c>
      <c r="S14" t="n">
        <v>39.31</v>
      </c>
      <c r="T14" t="n">
        <v>10869.22</v>
      </c>
      <c r="U14" t="n">
        <v>0.62</v>
      </c>
      <c r="V14" t="n">
        <v>0.87</v>
      </c>
      <c r="W14" t="n">
        <v>3.42</v>
      </c>
      <c r="X14" t="n">
        <v>0.6899999999999999</v>
      </c>
      <c r="Y14" t="n">
        <v>1</v>
      </c>
      <c r="Z14" t="n">
        <v>10</v>
      </c>
      <c r="AA14" t="n">
        <v>352.8583620130506</v>
      </c>
      <c r="AB14" t="n">
        <v>482.7963779185241</v>
      </c>
      <c r="AC14" t="n">
        <v>436.7189692189517</v>
      </c>
      <c r="AD14" t="n">
        <v>352858.3620130506</v>
      </c>
      <c r="AE14" t="n">
        <v>482796.3779185241</v>
      </c>
      <c r="AF14" t="n">
        <v>1.733264004884254e-06</v>
      </c>
      <c r="AG14" t="n">
        <v>17</v>
      </c>
      <c r="AH14" t="n">
        <v>436718.9692189516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5.3345</v>
      </c>
      <c r="E15" t="n">
        <v>18.75</v>
      </c>
      <c r="F15" t="n">
        <v>14.8</v>
      </c>
      <c r="G15" t="n">
        <v>26.12</v>
      </c>
      <c r="H15" t="n">
        <v>0.36</v>
      </c>
      <c r="I15" t="n">
        <v>34</v>
      </c>
      <c r="J15" t="n">
        <v>209.17</v>
      </c>
      <c r="K15" t="n">
        <v>55.27</v>
      </c>
      <c r="L15" t="n">
        <v>4.25</v>
      </c>
      <c r="M15" t="n">
        <v>32</v>
      </c>
      <c r="N15" t="n">
        <v>44.65</v>
      </c>
      <c r="O15" t="n">
        <v>26032.25</v>
      </c>
      <c r="P15" t="n">
        <v>193.32</v>
      </c>
      <c r="Q15" t="n">
        <v>1389.67</v>
      </c>
      <c r="R15" t="n">
        <v>62.42</v>
      </c>
      <c r="S15" t="n">
        <v>39.31</v>
      </c>
      <c r="T15" t="n">
        <v>10607.01</v>
      </c>
      <c r="U15" t="n">
        <v>0.63</v>
      </c>
      <c r="V15" t="n">
        <v>0.87</v>
      </c>
      <c r="W15" t="n">
        <v>3.42</v>
      </c>
      <c r="X15" t="n">
        <v>0.68</v>
      </c>
      <c r="Y15" t="n">
        <v>1</v>
      </c>
      <c r="Z15" t="n">
        <v>10</v>
      </c>
      <c r="AA15" t="n">
        <v>349.9348462164335</v>
      </c>
      <c r="AB15" t="n">
        <v>478.7962946291785</v>
      </c>
      <c r="AC15" t="n">
        <v>433.1006482645889</v>
      </c>
      <c r="AD15" t="n">
        <v>349934.8462164334</v>
      </c>
      <c r="AE15" t="n">
        <v>478796.2946291785</v>
      </c>
      <c r="AF15" t="n">
        <v>1.741982899516759e-06</v>
      </c>
      <c r="AG15" t="n">
        <v>17</v>
      </c>
      <c r="AH15" t="n">
        <v>433100.6482645889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5.3728</v>
      </c>
      <c r="E16" t="n">
        <v>18.61</v>
      </c>
      <c r="F16" t="n">
        <v>14.75</v>
      </c>
      <c r="G16" t="n">
        <v>27.66</v>
      </c>
      <c r="H16" t="n">
        <v>0.38</v>
      </c>
      <c r="I16" t="n">
        <v>32</v>
      </c>
      <c r="J16" t="n">
        <v>209.58</v>
      </c>
      <c r="K16" t="n">
        <v>55.27</v>
      </c>
      <c r="L16" t="n">
        <v>4.5</v>
      </c>
      <c r="M16" t="n">
        <v>30</v>
      </c>
      <c r="N16" t="n">
        <v>44.8</v>
      </c>
      <c r="O16" t="n">
        <v>26081.73</v>
      </c>
      <c r="P16" t="n">
        <v>191.28</v>
      </c>
      <c r="Q16" t="n">
        <v>1389.59</v>
      </c>
      <c r="R16" t="n">
        <v>60.83</v>
      </c>
      <c r="S16" t="n">
        <v>39.31</v>
      </c>
      <c r="T16" t="n">
        <v>9821.139999999999</v>
      </c>
      <c r="U16" t="n">
        <v>0.65</v>
      </c>
      <c r="V16" t="n">
        <v>0.87</v>
      </c>
      <c r="W16" t="n">
        <v>3.41</v>
      </c>
      <c r="X16" t="n">
        <v>0.63</v>
      </c>
      <c r="Y16" t="n">
        <v>1</v>
      </c>
      <c r="Z16" t="n">
        <v>10</v>
      </c>
      <c r="AA16" t="n">
        <v>346.2543901810393</v>
      </c>
      <c r="AB16" t="n">
        <v>473.7605323112913</v>
      </c>
      <c r="AC16" t="n">
        <v>428.5454920345842</v>
      </c>
      <c r="AD16" t="n">
        <v>346254.3901810393</v>
      </c>
      <c r="AE16" t="n">
        <v>473760.5323112913</v>
      </c>
      <c r="AF16" t="n">
        <v>1.754489778334172e-06</v>
      </c>
      <c r="AG16" t="n">
        <v>17</v>
      </c>
      <c r="AH16" t="n">
        <v>428545.4920345842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5.4134</v>
      </c>
      <c r="E17" t="n">
        <v>18.47</v>
      </c>
      <c r="F17" t="n">
        <v>14.69</v>
      </c>
      <c r="G17" t="n">
        <v>29.38</v>
      </c>
      <c r="H17" t="n">
        <v>0.4</v>
      </c>
      <c r="I17" t="n">
        <v>30</v>
      </c>
      <c r="J17" t="n">
        <v>209.98</v>
      </c>
      <c r="K17" t="n">
        <v>55.27</v>
      </c>
      <c r="L17" t="n">
        <v>4.75</v>
      </c>
      <c r="M17" t="n">
        <v>28</v>
      </c>
      <c r="N17" t="n">
        <v>44.95</v>
      </c>
      <c r="O17" t="n">
        <v>26131.27</v>
      </c>
      <c r="P17" t="n">
        <v>188.94</v>
      </c>
      <c r="Q17" t="n">
        <v>1389.79</v>
      </c>
      <c r="R17" t="n">
        <v>58.91</v>
      </c>
      <c r="S17" t="n">
        <v>39.31</v>
      </c>
      <c r="T17" t="n">
        <v>8869.059999999999</v>
      </c>
      <c r="U17" t="n">
        <v>0.67</v>
      </c>
      <c r="V17" t="n">
        <v>0.87</v>
      </c>
      <c r="W17" t="n">
        <v>3.41</v>
      </c>
      <c r="X17" t="n">
        <v>0.57</v>
      </c>
      <c r="Y17" t="n">
        <v>1</v>
      </c>
      <c r="Z17" t="n">
        <v>10</v>
      </c>
      <c r="AA17" t="n">
        <v>342.2220882152586</v>
      </c>
      <c r="AB17" t="n">
        <v>468.2433588691025</v>
      </c>
      <c r="AC17" t="n">
        <v>423.5548698823162</v>
      </c>
      <c r="AD17" t="n">
        <v>342222.0882152586</v>
      </c>
      <c r="AE17" t="n">
        <v>468243.3588691024</v>
      </c>
      <c r="AF17" t="n">
        <v>1.767747722981352e-06</v>
      </c>
      <c r="AG17" t="n">
        <v>17</v>
      </c>
      <c r="AH17" t="n">
        <v>423554.8698823162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5.447</v>
      </c>
      <c r="E18" t="n">
        <v>18.36</v>
      </c>
      <c r="F18" t="n">
        <v>14.66</v>
      </c>
      <c r="G18" t="n">
        <v>31.41</v>
      </c>
      <c r="H18" t="n">
        <v>0.42</v>
      </c>
      <c r="I18" t="n">
        <v>28</v>
      </c>
      <c r="J18" t="n">
        <v>210.38</v>
      </c>
      <c r="K18" t="n">
        <v>55.27</v>
      </c>
      <c r="L18" t="n">
        <v>5</v>
      </c>
      <c r="M18" t="n">
        <v>26</v>
      </c>
      <c r="N18" t="n">
        <v>45.11</v>
      </c>
      <c r="O18" t="n">
        <v>26180.86</v>
      </c>
      <c r="P18" t="n">
        <v>186.9</v>
      </c>
      <c r="Q18" t="n">
        <v>1389.65</v>
      </c>
      <c r="R18" t="n">
        <v>58</v>
      </c>
      <c r="S18" t="n">
        <v>39.31</v>
      </c>
      <c r="T18" t="n">
        <v>8426.190000000001</v>
      </c>
      <c r="U18" t="n">
        <v>0.68</v>
      </c>
      <c r="V18" t="n">
        <v>0.88</v>
      </c>
      <c r="W18" t="n">
        <v>3.4</v>
      </c>
      <c r="X18" t="n">
        <v>0.54</v>
      </c>
      <c r="Y18" t="n">
        <v>1</v>
      </c>
      <c r="Z18" t="n">
        <v>10</v>
      </c>
      <c r="AA18" t="n">
        <v>331.1245900626569</v>
      </c>
      <c r="AB18" t="n">
        <v>453.0592723096478</v>
      </c>
      <c r="AC18" t="n">
        <v>409.8199312330965</v>
      </c>
      <c r="AD18" t="n">
        <v>331124.5900626569</v>
      </c>
      <c r="AE18" t="n">
        <v>453059.2723096478</v>
      </c>
      <c r="AF18" t="n">
        <v>1.778719815103156e-06</v>
      </c>
      <c r="AG18" t="n">
        <v>16</v>
      </c>
      <c r="AH18" t="n">
        <v>409819.9312330965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5.4583</v>
      </c>
      <c r="E19" t="n">
        <v>18.32</v>
      </c>
      <c r="F19" t="n">
        <v>14.66</v>
      </c>
      <c r="G19" t="n">
        <v>32.58</v>
      </c>
      <c r="H19" t="n">
        <v>0.44</v>
      </c>
      <c r="I19" t="n">
        <v>27</v>
      </c>
      <c r="J19" t="n">
        <v>210.78</v>
      </c>
      <c r="K19" t="n">
        <v>55.27</v>
      </c>
      <c r="L19" t="n">
        <v>5.25</v>
      </c>
      <c r="M19" t="n">
        <v>25</v>
      </c>
      <c r="N19" t="n">
        <v>45.26</v>
      </c>
      <c r="O19" t="n">
        <v>26230.5</v>
      </c>
      <c r="P19" t="n">
        <v>185.58</v>
      </c>
      <c r="Q19" t="n">
        <v>1389.87</v>
      </c>
      <c r="R19" t="n">
        <v>58.07</v>
      </c>
      <c r="S19" t="n">
        <v>39.31</v>
      </c>
      <c r="T19" t="n">
        <v>8467.34</v>
      </c>
      <c r="U19" t="n">
        <v>0.68</v>
      </c>
      <c r="V19" t="n">
        <v>0.88</v>
      </c>
      <c r="W19" t="n">
        <v>3.4</v>
      </c>
      <c r="X19" t="n">
        <v>0.54</v>
      </c>
      <c r="Y19" t="n">
        <v>1</v>
      </c>
      <c r="Z19" t="n">
        <v>10</v>
      </c>
      <c r="AA19" t="n">
        <v>329.3820549424883</v>
      </c>
      <c r="AB19" t="n">
        <v>450.6750588830092</v>
      </c>
      <c r="AC19" t="n">
        <v>407.6632637896319</v>
      </c>
      <c r="AD19" t="n">
        <v>329382.0549424883</v>
      </c>
      <c r="AE19" t="n">
        <v>450675.0588830092</v>
      </c>
      <c r="AF19" t="n">
        <v>1.782409834179834e-06</v>
      </c>
      <c r="AG19" t="n">
        <v>16</v>
      </c>
      <c r="AH19" t="n">
        <v>407663.2637896319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5.4982</v>
      </c>
      <c r="E20" t="n">
        <v>18.19</v>
      </c>
      <c r="F20" t="n">
        <v>14.61</v>
      </c>
      <c r="G20" t="n">
        <v>35.06</v>
      </c>
      <c r="H20" t="n">
        <v>0.46</v>
      </c>
      <c r="I20" t="n">
        <v>25</v>
      </c>
      <c r="J20" t="n">
        <v>211.18</v>
      </c>
      <c r="K20" t="n">
        <v>55.27</v>
      </c>
      <c r="L20" t="n">
        <v>5.5</v>
      </c>
      <c r="M20" t="n">
        <v>23</v>
      </c>
      <c r="N20" t="n">
        <v>45.41</v>
      </c>
      <c r="O20" t="n">
        <v>26280.2</v>
      </c>
      <c r="P20" t="n">
        <v>183.71</v>
      </c>
      <c r="Q20" t="n">
        <v>1389.88</v>
      </c>
      <c r="R20" t="n">
        <v>56.46</v>
      </c>
      <c r="S20" t="n">
        <v>39.31</v>
      </c>
      <c r="T20" t="n">
        <v>7670.46</v>
      </c>
      <c r="U20" t="n">
        <v>0.7</v>
      </c>
      <c r="V20" t="n">
        <v>0.88</v>
      </c>
      <c r="W20" t="n">
        <v>3.4</v>
      </c>
      <c r="X20" t="n">
        <v>0.49</v>
      </c>
      <c r="Y20" t="n">
        <v>1</v>
      </c>
      <c r="Z20" t="n">
        <v>10</v>
      </c>
      <c r="AA20" t="n">
        <v>325.9836933956025</v>
      </c>
      <c r="AB20" t="n">
        <v>446.0252706894298</v>
      </c>
      <c r="AC20" t="n">
        <v>403.4572448552289</v>
      </c>
      <c r="AD20" t="n">
        <v>325983.6933956025</v>
      </c>
      <c r="AE20" t="n">
        <v>446025.2706894298</v>
      </c>
      <c r="AF20" t="n">
        <v>1.795439193574476e-06</v>
      </c>
      <c r="AG20" t="n">
        <v>16</v>
      </c>
      <c r="AH20" t="n">
        <v>403457.2448552289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5.521</v>
      </c>
      <c r="E21" t="n">
        <v>18.11</v>
      </c>
      <c r="F21" t="n">
        <v>14.57</v>
      </c>
      <c r="G21" t="n">
        <v>36.44</v>
      </c>
      <c r="H21" t="n">
        <v>0.48</v>
      </c>
      <c r="I21" t="n">
        <v>24</v>
      </c>
      <c r="J21" t="n">
        <v>211.59</v>
      </c>
      <c r="K21" t="n">
        <v>55.27</v>
      </c>
      <c r="L21" t="n">
        <v>5.75</v>
      </c>
      <c r="M21" t="n">
        <v>22</v>
      </c>
      <c r="N21" t="n">
        <v>45.57</v>
      </c>
      <c r="O21" t="n">
        <v>26329.94</v>
      </c>
      <c r="P21" t="n">
        <v>181.33</v>
      </c>
      <c r="Q21" t="n">
        <v>1389.76</v>
      </c>
      <c r="R21" t="n">
        <v>55.45</v>
      </c>
      <c r="S21" t="n">
        <v>39.31</v>
      </c>
      <c r="T21" t="n">
        <v>7170.39</v>
      </c>
      <c r="U21" t="n">
        <v>0.71</v>
      </c>
      <c r="V21" t="n">
        <v>0.88</v>
      </c>
      <c r="W21" t="n">
        <v>3.4</v>
      </c>
      <c r="X21" t="n">
        <v>0.45</v>
      </c>
      <c r="Y21" t="n">
        <v>1</v>
      </c>
      <c r="Z21" t="n">
        <v>10</v>
      </c>
      <c r="AA21" t="n">
        <v>322.7563429447783</v>
      </c>
      <c r="AB21" t="n">
        <v>441.6094674219588</v>
      </c>
      <c r="AC21" t="n">
        <v>399.4628796539865</v>
      </c>
      <c r="AD21" t="n">
        <v>322756.3429447783</v>
      </c>
      <c r="AE21" t="n">
        <v>441609.4674219588</v>
      </c>
      <c r="AF21" t="n">
        <v>1.802884541799986e-06</v>
      </c>
      <c r="AG21" t="n">
        <v>16</v>
      </c>
      <c r="AH21" t="n">
        <v>399462.8796539865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5.5345</v>
      </c>
      <c r="E22" t="n">
        <v>18.07</v>
      </c>
      <c r="F22" t="n">
        <v>14.57</v>
      </c>
      <c r="G22" t="n">
        <v>38.01</v>
      </c>
      <c r="H22" t="n">
        <v>0.5</v>
      </c>
      <c r="I22" t="n">
        <v>23</v>
      </c>
      <c r="J22" t="n">
        <v>211.99</v>
      </c>
      <c r="K22" t="n">
        <v>55.27</v>
      </c>
      <c r="L22" t="n">
        <v>6</v>
      </c>
      <c r="M22" t="n">
        <v>21</v>
      </c>
      <c r="N22" t="n">
        <v>45.72</v>
      </c>
      <c r="O22" t="n">
        <v>26379.74</v>
      </c>
      <c r="P22" t="n">
        <v>179.45</v>
      </c>
      <c r="Q22" t="n">
        <v>1389.64</v>
      </c>
      <c r="R22" t="n">
        <v>55.14</v>
      </c>
      <c r="S22" t="n">
        <v>39.31</v>
      </c>
      <c r="T22" t="n">
        <v>7020.62</v>
      </c>
      <c r="U22" t="n">
        <v>0.71</v>
      </c>
      <c r="V22" t="n">
        <v>0.88</v>
      </c>
      <c r="W22" t="n">
        <v>3.4</v>
      </c>
      <c r="X22" t="n">
        <v>0.45</v>
      </c>
      <c r="Y22" t="n">
        <v>1</v>
      </c>
      <c r="Z22" t="n">
        <v>10</v>
      </c>
      <c r="AA22" t="n">
        <v>320.4256855709271</v>
      </c>
      <c r="AB22" t="n">
        <v>438.4205591817091</v>
      </c>
      <c r="AC22" t="n">
        <v>396.5783163405255</v>
      </c>
      <c r="AD22" t="n">
        <v>320425.6855709271</v>
      </c>
      <c r="AE22" t="n">
        <v>438420.5591817091</v>
      </c>
      <c r="AF22" t="n">
        <v>1.807292971670354e-06</v>
      </c>
      <c r="AG22" t="n">
        <v>16</v>
      </c>
      <c r="AH22" t="n">
        <v>396578.3163405255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5.5534</v>
      </c>
      <c r="E23" t="n">
        <v>18.01</v>
      </c>
      <c r="F23" t="n">
        <v>14.55</v>
      </c>
      <c r="G23" t="n">
        <v>39.68</v>
      </c>
      <c r="H23" t="n">
        <v>0.52</v>
      </c>
      <c r="I23" t="n">
        <v>22</v>
      </c>
      <c r="J23" t="n">
        <v>212.4</v>
      </c>
      <c r="K23" t="n">
        <v>55.27</v>
      </c>
      <c r="L23" t="n">
        <v>6.25</v>
      </c>
      <c r="M23" t="n">
        <v>20</v>
      </c>
      <c r="N23" t="n">
        <v>45.87</v>
      </c>
      <c r="O23" t="n">
        <v>26429.59</v>
      </c>
      <c r="P23" t="n">
        <v>177.82</v>
      </c>
      <c r="Q23" t="n">
        <v>1389.58</v>
      </c>
      <c r="R23" t="n">
        <v>54.51</v>
      </c>
      <c r="S23" t="n">
        <v>39.31</v>
      </c>
      <c r="T23" t="n">
        <v>6712.55</v>
      </c>
      <c r="U23" t="n">
        <v>0.72</v>
      </c>
      <c r="V23" t="n">
        <v>0.88</v>
      </c>
      <c r="W23" t="n">
        <v>3.4</v>
      </c>
      <c r="X23" t="n">
        <v>0.43</v>
      </c>
      <c r="Y23" t="n">
        <v>1</v>
      </c>
      <c r="Z23" t="n">
        <v>10</v>
      </c>
      <c r="AA23" t="n">
        <v>318.1378939302986</v>
      </c>
      <c r="AB23" t="n">
        <v>435.2903017287574</v>
      </c>
      <c r="AC23" t="n">
        <v>393.7468062655395</v>
      </c>
      <c r="AD23" t="n">
        <v>318137.8939302986</v>
      </c>
      <c r="AE23" t="n">
        <v>435290.3017287573</v>
      </c>
      <c r="AF23" t="n">
        <v>1.813464773488869e-06</v>
      </c>
      <c r="AG23" t="n">
        <v>16</v>
      </c>
      <c r="AH23" t="n">
        <v>393746.8062655395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5.5785</v>
      </c>
      <c r="E24" t="n">
        <v>17.93</v>
      </c>
      <c r="F24" t="n">
        <v>14.51</v>
      </c>
      <c r="G24" t="n">
        <v>41.46</v>
      </c>
      <c r="H24" t="n">
        <v>0.54</v>
      </c>
      <c r="I24" t="n">
        <v>21</v>
      </c>
      <c r="J24" t="n">
        <v>212.8</v>
      </c>
      <c r="K24" t="n">
        <v>55.27</v>
      </c>
      <c r="L24" t="n">
        <v>6.5</v>
      </c>
      <c r="M24" t="n">
        <v>19</v>
      </c>
      <c r="N24" t="n">
        <v>46.03</v>
      </c>
      <c r="O24" t="n">
        <v>26479.5</v>
      </c>
      <c r="P24" t="n">
        <v>175.03</v>
      </c>
      <c r="Q24" t="n">
        <v>1389.63</v>
      </c>
      <c r="R24" t="n">
        <v>53.41</v>
      </c>
      <c r="S24" t="n">
        <v>39.31</v>
      </c>
      <c r="T24" t="n">
        <v>6163.9</v>
      </c>
      <c r="U24" t="n">
        <v>0.74</v>
      </c>
      <c r="V24" t="n">
        <v>0.88</v>
      </c>
      <c r="W24" t="n">
        <v>3.39</v>
      </c>
      <c r="X24" t="n">
        <v>0.39</v>
      </c>
      <c r="Y24" t="n">
        <v>1</v>
      </c>
      <c r="Z24" t="n">
        <v>10</v>
      </c>
      <c r="AA24" t="n">
        <v>314.4963289247634</v>
      </c>
      <c r="AB24" t="n">
        <v>430.3077518336744</v>
      </c>
      <c r="AC24" t="n">
        <v>389.2397839393906</v>
      </c>
      <c r="AD24" t="n">
        <v>314496.3289247634</v>
      </c>
      <c r="AE24" t="n">
        <v>430307.7518336744</v>
      </c>
      <c r="AF24" t="n">
        <v>1.821661187544145e-06</v>
      </c>
      <c r="AG24" t="n">
        <v>16</v>
      </c>
      <c r="AH24" t="n">
        <v>389239.7839393906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5.5925</v>
      </c>
      <c r="E25" t="n">
        <v>17.88</v>
      </c>
      <c r="F25" t="n">
        <v>14.51</v>
      </c>
      <c r="G25" t="n">
        <v>43.52</v>
      </c>
      <c r="H25" t="n">
        <v>0.5600000000000001</v>
      </c>
      <c r="I25" t="n">
        <v>20</v>
      </c>
      <c r="J25" t="n">
        <v>213.21</v>
      </c>
      <c r="K25" t="n">
        <v>55.27</v>
      </c>
      <c r="L25" t="n">
        <v>6.75</v>
      </c>
      <c r="M25" t="n">
        <v>18</v>
      </c>
      <c r="N25" t="n">
        <v>46.18</v>
      </c>
      <c r="O25" t="n">
        <v>26529.46</v>
      </c>
      <c r="P25" t="n">
        <v>174.68</v>
      </c>
      <c r="Q25" t="n">
        <v>1389.7</v>
      </c>
      <c r="R25" t="n">
        <v>53.04</v>
      </c>
      <c r="S25" t="n">
        <v>39.31</v>
      </c>
      <c r="T25" t="n">
        <v>5985.79</v>
      </c>
      <c r="U25" t="n">
        <v>0.74</v>
      </c>
      <c r="V25" t="n">
        <v>0.88</v>
      </c>
      <c r="W25" t="n">
        <v>3.4</v>
      </c>
      <c r="X25" t="n">
        <v>0.38</v>
      </c>
      <c r="Y25" t="n">
        <v>1</v>
      </c>
      <c r="Z25" t="n">
        <v>10</v>
      </c>
      <c r="AA25" t="n">
        <v>313.6816652727843</v>
      </c>
      <c r="AB25" t="n">
        <v>429.1930930846129</v>
      </c>
      <c r="AC25" t="n">
        <v>388.2315066569061</v>
      </c>
      <c r="AD25" t="n">
        <v>313681.6652727843</v>
      </c>
      <c r="AE25" t="n">
        <v>429193.0930846129</v>
      </c>
      <c r="AF25" t="n">
        <v>1.826232892594897e-06</v>
      </c>
      <c r="AG25" t="n">
        <v>16</v>
      </c>
      <c r="AH25" t="n">
        <v>388231.5066569061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5.6125</v>
      </c>
      <c r="E26" t="n">
        <v>17.82</v>
      </c>
      <c r="F26" t="n">
        <v>14.48</v>
      </c>
      <c r="G26" t="n">
        <v>45.73</v>
      </c>
      <c r="H26" t="n">
        <v>0.58</v>
      </c>
      <c r="I26" t="n">
        <v>19</v>
      </c>
      <c r="J26" t="n">
        <v>213.61</v>
      </c>
      <c r="K26" t="n">
        <v>55.27</v>
      </c>
      <c r="L26" t="n">
        <v>7</v>
      </c>
      <c r="M26" t="n">
        <v>17</v>
      </c>
      <c r="N26" t="n">
        <v>46.34</v>
      </c>
      <c r="O26" t="n">
        <v>26579.47</v>
      </c>
      <c r="P26" t="n">
        <v>172.23</v>
      </c>
      <c r="Q26" t="n">
        <v>1389.57</v>
      </c>
      <c r="R26" t="n">
        <v>52.58</v>
      </c>
      <c r="S26" t="n">
        <v>39.31</v>
      </c>
      <c r="T26" t="n">
        <v>5762.16</v>
      </c>
      <c r="U26" t="n">
        <v>0.75</v>
      </c>
      <c r="V26" t="n">
        <v>0.89</v>
      </c>
      <c r="W26" t="n">
        <v>3.39</v>
      </c>
      <c r="X26" t="n">
        <v>0.36</v>
      </c>
      <c r="Y26" t="n">
        <v>1</v>
      </c>
      <c r="Z26" t="n">
        <v>10</v>
      </c>
      <c r="AA26" t="n">
        <v>310.5958694914383</v>
      </c>
      <c r="AB26" t="n">
        <v>424.9709711608734</v>
      </c>
      <c r="AC26" t="n">
        <v>384.4123381237829</v>
      </c>
      <c r="AD26" t="n">
        <v>310595.8694914383</v>
      </c>
      <c r="AE26" t="n">
        <v>424970.9711608734</v>
      </c>
      <c r="AF26" t="n">
        <v>1.832763899810256e-06</v>
      </c>
      <c r="AG26" t="n">
        <v>16</v>
      </c>
      <c r="AH26" t="n">
        <v>384412.3381237829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5.6321</v>
      </c>
      <c r="E27" t="n">
        <v>17.76</v>
      </c>
      <c r="F27" t="n">
        <v>14.46</v>
      </c>
      <c r="G27" t="n">
        <v>48.2</v>
      </c>
      <c r="H27" t="n">
        <v>0.6</v>
      </c>
      <c r="I27" t="n">
        <v>18</v>
      </c>
      <c r="J27" t="n">
        <v>214.02</v>
      </c>
      <c r="K27" t="n">
        <v>55.27</v>
      </c>
      <c r="L27" t="n">
        <v>7.25</v>
      </c>
      <c r="M27" t="n">
        <v>16</v>
      </c>
      <c r="N27" t="n">
        <v>46.49</v>
      </c>
      <c r="O27" t="n">
        <v>26629.54</v>
      </c>
      <c r="P27" t="n">
        <v>169.77</v>
      </c>
      <c r="Q27" t="n">
        <v>1389.57</v>
      </c>
      <c r="R27" t="n">
        <v>51.71</v>
      </c>
      <c r="S27" t="n">
        <v>39.31</v>
      </c>
      <c r="T27" t="n">
        <v>5331.74</v>
      </c>
      <c r="U27" t="n">
        <v>0.76</v>
      </c>
      <c r="V27" t="n">
        <v>0.89</v>
      </c>
      <c r="W27" t="n">
        <v>3.39</v>
      </c>
      <c r="X27" t="n">
        <v>0.34</v>
      </c>
      <c r="Y27" t="n">
        <v>1</v>
      </c>
      <c r="Z27" t="n">
        <v>10</v>
      </c>
      <c r="AA27" t="n">
        <v>307.548001039014</v>
      </c>
      <c r="AB27" t="n">
        <v>420.8007430818002</v>
      </c>
      <c r="AC27" t="n">
        <v>380.6401107596246</v>
      </c>
      <c r="AD27" t="n">
        <v>307548.001039014</v>
      </c>
      <c r="AE27" t="n">
        <v>420800.7430818002</v>
      </c>
      <c r="AF27" t="n">
        <v>1.839164286881308e-06</v>
      </c>
      <c r="AG27" t="n">
        <v>16</v>
      </c>
      <c r="AH27" t="n">
        <v>380640.1107596246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5.651</v>
      </c>
      <c r="E28" t="n">
        <v>17.7</v>
      </c>
      <c r="F28" t="n">
        <v>14.44</v>
      </c>
      <c r="G28" t="n">
        <v>50.97</v>
      </c>
      <c r="H28" t="n">
        <v>0.62</v>
      </c>
      <c r="I28" t="n">
        <v>17</v>
      </c>
      <c r="J28" t="n">
        <v>214.42</v>
      </c>
      <c r="K28" t="n">
        <v>55.27</v>
      </c>
      <c r="L28" t="n">
        <v>7.5</v>
      </c>
      <c r="M28" t="n">
        <v>15</v>
      </c>
      <c r="N28" t="n">
        <v>46.65</v>
      </c>
      <c r="O28" t="n">
        <v>26679.66</v>
      </c>
      <c r="P28" t="n">
        <v>166.7</v>
      </c>
      <c r="Q28" t="n">
        <v>1389.57</v>
      </c>
      <c r="R28" t="n">
        <v>51.44</v>
      </c>
      <c r="S28" t="n">
        <v>39.31</v>
      </c>
      <c r="T28" t="n">
        <v>5201.96</v>
      </c>
      <c r="U28" t="n">
        <v>0.76</v>
      </c>
      <c r="V28" t="n">
        <v>0.89</v>
      </c>
      <c r="W28" t="n">
        <v>3.38</v>
      </c>
      <c r="X28" t="n">
        <v>0.32</v>
      </c>
      <c r="Y28" t="n">
        <v>1</v>
      </c>
      <c r="Z28" t="n">
        <v>10</v>
      </c>
      <c r="AA28" t="n">
        <v>303.9560608167819</v>
      </c>
      <c r="AB28" t="n">
        <v>415.8860920045236</v>
      </c>
      <c r="AC28" t="n">
        <v>376.1945070834071</v>
      </c>
      <c r="AD28" t="n">
        <v>303956.0608167819</v>
      </c>
      <c r="AE28" t="n">
        <v>415886.0920045236</v>
      </c>
      <c r="AF28" t="n">
        <v>1.845336088699823e-06</v>
      </c>
      <c r="AG28" t="n">
        <v>16</v>
      </c>
      <c r="AH28" t="n">
        <v>376194.5070834071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5.6511</v>
      </c>
      <c r="E29" t="n">
        <v>17.7</v>
      </c>
      <c r="F29" t="n">
        <v>14.44</v>
      </c>
      <c r="G29" t="n">
        <v>50.97</v>
      </c>
      <c r="H29" t="n">
        <v>0.64</v>
      </c>
      <c r="I29" t="n">
        <v>17</v>
      </c>
      <c r="J29" t="n">
        <v>214.83</v>
      </c>
      <c r="K29" t="n">
        <v>55.27</v>
      </c>
      <c r="L29" t="n">
        <v>7.75</v>
      </c>
      <c r="M29" t="n">
        <v>14</v>
      </c>
      <c r="N29" t="n">
        <v>46.81</v>
      </c>
      <c r="O29" t="n">
        <v>26729.83</v>
      </c>
      <c r="P29" t="n">
        <v>166.21</v>
      </c>
      <c r="Q29" t="n">
        <v>1389.57</v>
      </c>
      <c r="R29" t="n">
        <v>51.16</v>
      </c>
      <c r="S29" t="n">
        <v>39.31</v>
      </c>
      <c r="T29" t="n">
        <v>5062.61</v>
      </c>
      <c r="U29" t="n">
        <v>0.77</v>
      </c>
      <c r="V29" t="n">
        <v>0.89</v>
      </c>
      <c r="W29" t="n">
        <v>3.39</v>
      </c>
      <c r="X29" t="n">
        <v>0.32</v>
      </c>
      <c r="Y29" t="n">
        <v>1</v>
      </c>
      <c r="Z29" t="n">
        <v>10</v>
      </c>
      <c r="AA29" t="n">
        <v>303.4810305256943</v>
      </c>
      <c r="AB29" t="n">
        <v>415.2361346034002</v>
      </c>
      <c r="AC29" t="n">
        <v>375.6065807044259</v>
      </c>
      <c r="AD29" t="n">
        <v>303481.0305256943</v>
      </c>
      <c r="AE29" t="n">
        <v>415236.1346034001</v>
      </c>
      <c r="AF29" t="n">
        <v>1.8453687437359e-06</v>
      </c>
      <c r="AG29" t="n">
        <v>16</v>
      </c>
      <c r="AH29" t="n">
        <v>375606.5807044259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5.672</v>
      </c>
      <c r="E30" t="n">
        <v>17.63</v>
      </c>
      <c r="F30" t="n">
        <v>14.42</v>
      </c>
      <c r="G30" t="n">
        <v>54.06</v>
      </c>
      <c r="H30" t="n">
        <v>0.66</v>
      </c>
      <c r="I30" t="n">
        <v>16</v>
      </c>
      <c r="J30" t="n">
        <v>215.24</v>
      </c>
      <c r="K30" t="n">
        <v>55.27</v>
      </c>
      <c r="L30" t="n">
        <v>8</v>
      </c>
      <c r="M30" t="n">
        <v>12</v>
      </c>
      <c r="N30" t="n">
        <v>46.97</v>
      </c>
      <c r="O30" t="n">
        <v>26780.06</v>
      </c>
      <c r="P30" t="n">
        <v>163.37</v>
      </c>
      <c r="Q30" t="n">
        <v>1389.68</v>
      </c>
      <c r="R30" t="n">
        <v>50.48</v>
      </c>
      <c r="S30" t="n">
        <v>39.31</v>
      </c>
      <c r="T30" t="n">
        <v>4727.81</v>
      </c>
      <c r="U30" t="n">
        <v>0.78</v>
      </c>
      <c r="V30" t="n">
        <v>0.89</v>
      </c>
      <c r="W30" t="n">
        <v>3.39</v>
      </c>
      <c r="X30" t="n">
        <v>0.29</v>
      </c>
      <c r="Y30" t="n">
        <v>1</v>
      </c>
      <c r="Z30" t="n">
        <v>10</v>
      </c>
      <c r="AA30" t="n">
        <v>300.0737196079835</v>
      </c>
      <c r="AB30" t="n">
        <v>410.5741014858395</v>
      </c>
      <c r="AC30" t="n">
        <v>371.3894854844008</v>
      </c>
      <c r="AD30" t="n">
        <v>300073.7196079835</v>
      </c>
      <c r="AE30" t="n">
        <v>410574.1014858395</v>
      </c>
      <c r="AF30" t="n">
        <v>1.85219364627595e-06</v>
      </c>
      <c r="AG30" t="n">
        <v>16</v>
      </c>
      <c r="AH30" t="n">
        <v>371389.4854844008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5.6639</v>
      </c>
      <c r="E31" t="n">
        <v>17.66</v>
      </c>
      <c r="F31" t="n">
        <v>14.44</v>
      </c>
      <c r="G31" t="n">
        <v>54.16</v>
      </c>
      <c r="H31" t="n">
        <v>0.68</v>
      </c>
      <c r="I31" t="n">
        <v>16</v>
      </c>
      <c r="J31" t="n">
        <v>215.65</v>
      </c>
      <c r="K31" t="n">
        <v>55.27</v>
      </c>
      <c r="L31" t="n">
        <v>8.25</v>
      </c>
      <c r="M31" t="n">
        <v>11</v>
      </c>
      <c r="N31" t="n">
        <v>47.12</v>
      </c>
      <c r="O31" t="n">
        <v>26830.34</v>
      </c>
      <c r="P31" t="n">
        <v>162.94</v>
      </c>
      <c r="Q31" t="n">
        <v>1389.62</v>
      </c>
      <c r="R31" t="n">
        <v>51.12</v>
      </c>
      <c r="S31" t="n">
        <v>39.31</v>
      </c>
      <c r="T31" t="n">
        <v>5044.41</v>
      </c>
      <c r="U31" t="n">
        <v>0.77</v>
      </c>
      <c r="V31" t="n">
        <v>0.89</v>
      </c>
      <c r="W31" t="n">
        <v>3.39</v>
      </c>
      <c r="X31" t="n">
        <v>0.32</v>
      </c>
      <c r="Y31" t="n">
        <v>1</v>
      </c>
      <c r="Z31" t="n">
        <v>10</v>
      </c>
      <c r="AA31" t="n">
        <v>299.9360750028018</v>
      </c>
      <c r="AB31" t="n">
        <v>410.3857700645786</v>
      </c>
      <c r="AC31" t="n">
        <v>371.2191281496602</v>
      </c>
      <c r="AD31" t="n">
        <v>299936.0750028018</v>
      </c>
      <c r="AE31" t="n">
        <v>410385.7700645786</v>
      </c>
      <c r="AF31" t="n">
        <v>1.84954858835373e-06</v>
      </c>
      <c r="AG31" t="n">
        <v>16</v>
      </c>
      <c r="AH31" t="n">
        <v>371219.1281496602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5.6848</v>
      </c>
      <c r="E32" t="n">
        <v>17.59</v>
      </c>
      <c r="F32" t="n">
        <v>14.42</v>
      </c>
      <c r="G32" t="n">
        <v>57.67</v>
      </c>
      <c r="H32" t="n">
        <v>0.7</v>
      </c>
      <c r="I32" t="n">
        <v>15</v>
      </c>
      <c r="J32" t="n">
        <v>216.05</v>
      </c>
      <c r="K32" t="n">
        <v>55.27</v>
      </c>
      <c r="L32" t="n">
        <v>8.5</v>
      </c>
      <c r="M32" t="n">
        <v>8</v>
      </c>
      <c r="N32" t="n">
        <v>47.28</v>
      </c>
      <c r="O32" t="n">
        <v>26880.68</v>
      </c>
      <c r="P32" t="n">
        <v>161.16</v>
      </c>
      <c r="Q32" t="n">
        <v>1389.57</v>
      </c>
      <c r="R32" t="n">
        <v>50.38</v>
      </c>
      <c r="S32" t="n">
        <v>39.31</v>
      </c>
      <c r="T32" t="n">
        <v>4680.65</v>
      </c>
      <c r="U32" t="n">
        <v>0.78</v>
      </c>
      <c r="V32" t="n">
        <v>0.89</v>
      </c>
      <c r="W32" t="n">
        <v>3.39</v>
      </c>
      <c r="X32" t="n">
        <v>0.3</v>
      </c>
      <c r="Y32" t="n">
        <v>1</v>
      </c>
      <c r="Z32" t="n">
        <v>10</v>
      </c>
      <c r="AA32" t="n">
        <v>297.5641882391776</v>
      </c>
      <c r="AB32" t="n">
        <v>407.1404499543291</v>
      </c>
      <c r="AC32" t="n">
        <v>368.2835368358976</v>
      </c>
      <c r="AD32" t="n">
        <v>297564.1882391776</v>
      </c>
      <c r="AE32" t="n">
        <v>407140.4499543291</v>
      </c>
      <c r="AF32" t="n">
        <v>1.856373490893781e-06</v>
      </c>
      <c r="AG32" t="n">
        <v>16</v>
      </c>
      <c r="AH32" t="n">
        <v>368283.5368358976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5.6843</v>
      </c>
      <c r="E33" t="n">
        <v>17.59</v>
      </c>
      <c r="F33" t="n">
        <v>14.42</v>
      </c>
      <c r="G33" t="n">
        <v>57.68</v>
      </c>
      <c r="H33" t="n">
        <v>0.72</v>
      </c>
      <c r="I33" t="n">
        <v>15</v>
      </c>
      <c r="J33" t="n">
        <v>216.46</v>
      </c>
      <c r="K33" t="n">
        <v>55.27</v>
      </c>
      <c r="L33" t="n">
        <v>8.75</v>
      </c>
      <c r="M33" t="n">
        <v>5</v>
      </c>
      <c r="N33" t="n">
        <v>47.44</v>
      </c>
      <c r="O33" t="n">
        <v>26931.07</v>
      </c>
      <c r="P33" t="n">
        <v>160.3</v>
      </c>
      <c r="Q33" t="n">
        <v>1389.64</v>
      </c>
      <c r="R33" t="n">
        <v>50.15</v>
      </c>
      <c r="S33" t="n">
        <v>39.31</v>
      </c>
      <c r="T33" t="n">
        <v>4567.73</v>
      </c>
      <c r="U33" t="n">
        <v>0.78</v>
      </c>
      <c r="V33" t="n">
        <v>0.89</v>
      </c>
      <c r="W33" t="n">
        <v>3.4</v>
      </c>
      <c r="X33" t="n">
        <v>0.3</v>
      </c>
      <c r="Y33" t="n">
        <v>1</v>
      </c>
      <c r="Z33" t="n">
        <v>10</v>
      </c>
      <c r="AA33" t="n">
        <v>296.7560218153265</v>
      </c>
      <c r="AB33" t="n">
        <v>406.0346809994298</v>
      </c>
      <c r="AC33" t="n">
        <v>367.2833009180974</v>
      </c>
      <c r="AD33" t="n">
        <v>296756.0218153265</v>
      </c>
      <c r="AE33" t="n">
        <v>406034.6809994298</v>
      </c>
      <c r="AF33" t="n">
        <v>1.856210215713397e-06</v>
      </c>
      <c r="AG33" t="n">
        <v>16</v>
      </c>
      <c r="AH33" t="n">
        <v>367283.3009180974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5.6805</v>
      </c>
      <c r="E34" t="n">
        <v>17.6</v>
      </c>
      <c r="F34" t="n">
        <v>14.43</v>
      </c>
      <c r="G34" t="n">
        <v>57.72</v>
      </c>
      <c r="H34" t="n">
        <v>0.74</v>
      </c>
      <c r="I34" t="n">
        <v>15</v>
      </c>
      <c r="J34" t="n">
        <v>216.87</v>
      </c>
      <c r="K34" t="n">
        <v>55.27</v>
      </c>
      <c r="L34" t="n">
        <v>9</v>
      </c>
      <c r="M34" t="n">
        <v>3</v>
      </c>
      <c r="N34" t="n">
        <v>47.6</v>
      </c>
      <c r="O34" t="n">
        <v>26981.51</v>
      </c>
      <c r="P34" t="n">
        <v>159.96</v>
      </c>
      <c r="Q34" t="n">
        <v>1389.71</v>
      </c>
      <c r="R34" t="n">
        <v>50.48</v>
      </c>
      <c r="S34" t="n">
        <v>39.31</v>
      </c>
      <c r="T34" t="n">
        <v>4731.15</v>
      </c>
      <c r="U34" t="n">
        <v>0.78</v>
      </c>
      <c r="V34" t="n">
        <v>0.89</v>
      </c>
      <c r="W34" t="n">
        <v>3.4</v>
      </c>
      <c r="X34" t="n">
        <v>0.31</v>
      </c>
      <c r="Y34" t="n">
        <v>1</v>
      </c>
      <c r="Z34" t="n">
        <v>10</v>
      </c>
      <c r="AA34" t="n">
        <v>296.5577304541414</v>
      </c>
      <c r="AB34" t="n">
        <v>405.7633700110589</v>
      </c>
      <c r="AC34" t="n">
        <v>367.0378834696692</v>
      </c>
      <c r="AD34" t="n">
        <v>296557.7304541414</v>
      </c>
      <c r="AE34" t="n">
        <v>405763.3700110589</v>
      </c>
      <c r="AF34" t="n">
        <v>1.854969324342478e-06</v>
      </c>
      <c r="AG34" t="n">
        <v>16</v>
      </c>
      <c r="AH34" t="n">
        <v>367037.8834696691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5.6807</v>
      </c>
      <c r="E35" t="n">
        <v>17.6</v>
      </c>
      <c r="F35" t="n">
        <v>14.43</v>
      </c>
      <c r="G35" t="n">
        <v>57.72</v>
      </c>
      <c r="H35" t="n">
        <v>0.76</v>
      </c>
      <c r="I35" t="n">
        <v>15</v>
      </c>
      <c r="J35" t="n">
        <v>217.28</v>
      </c>
      <c r="K35" t="n">
        <v>55.27</v>
      </c>
      <c r="L35" t="n">
        <v>9.25</v>
      </c>
      <c r="M35" t="n">
        <v>0</v>
      </c>
      <c r="N35" t="n">
        <v>47.76</v>
      </c>
      <c r="O35" t="n">
        <v>27032.02</v>
      </c>
      <c r="P35" t="n">
        <v>159.97</v>
      </c>
      <c r="Q35" t="n">
        <v>1389.82</v>
      </c>
      <c r="R35" t="n">
        <v>50.36</v>
      </c>
      <c r="S35" t="n">
        <v>39.31</v>
      </c>
      <c r="T35" t="n">
        <v>4669.46</v>
      </c>
      <c r="U35" t="n">
        <v>0.78</v>
      </c>
      <c r="V35" t="n">
        <v>0.89</v>
      </c>
      <c r="W35" t="n">
        <v>3.4</v>
      </c>
      <c r="X35" t="n">
        <v>0.31</v>
      </c>
      <c r="Y35" t="n">
        <v>1</v>
      </c>
      <c r="Z35" t="n">
        <v>10</v>
      </c>
      <c r="AA35" t="n">
        <v>296.5612742588542</v>
      </c>
      <c r="AB35" t="n">
        <v>405.7682188010083</v>
      </c>
      <c r="AC35" t="n">
        <v>367.0422694979113</v>
      </c>
      <c r="AD35" t="n">
        <v>296561.2742588542</v>
      </c>
      <c r="AE35" t="n">
        <v>405768.2188010084</v>
      </c>
      <c r="AF35" t="n">
        <v>1.855034634414632e-06</v>
      </c>
      <c r="AG35" t="n">
        <v>16</v>
      </c>
      <c r="AH35" t="n">
        <v>367042.2694979113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4.5726</v>
      </c>
      <c r="E2" t="n">
        <v>21.87</v>
      </c>
      <c r="F2" t="n">
        <v>16.62</v>
      </c>
      <c r="G2" t="n">
        <v>8.17</v>
      </c>
      <c r="H2" t="n">
        <v>0.14</v>
      </c>
      <c r="I2" t="n">
        <v>122</v>
      </c>
      <c r="J2" t="n">
        <v>124.63</v>
      </c>
      <c r="K2" t="n">
        <v>45</v>
      </c>
      <c r="L2" t="n">
        <v>1</v>
      </c>
      <c r="M2" t="n">
        <v>120</v>
      </c>
      <c r="N2" t="n">
        <v>18.64</v>
      </c>
      <c r="O2" t="n">
        <v>15605.44</v>
      </c>
      <c r="P2" t="n">
        <v>168.09</v>
      </c>
      <c r="Q2" t="n">
        <v>1390.02</v>
      </c>
      <c r="R2" t="n">
        <v>118.78</v>
      </c>
      <c r="S2" t="n">
        <v>39.31</v>
      </c>
      <c r="T2" t="n">
        <v>38344.36</v>
      </c>
      <c r="U2" t="n">
        <v>0.33</v>
      </c>
      <c r="V2" t="n">
        <v>0.77</v>
      </c>
      <c r="W2" t="n">
        <v>3.57</v>
      </c>
      <c r="X2" t="n">
        <v>2.49</v>
      </c>
      <c r="Y2" t="n">
        <v>1</v>
      </c>
      <c r="Z2" t="n">
        <v>10</v>
      </c>
      <c r="AA2" t="n">
        <v>365.3182255523873</v>
      </c>
      <c r="AB2" t="n">
        <v>499.8445129034289</v>
      </c>
      <c r="AC2" t="n">
        <v>452.1400541281048</v>
      </c>
      <c r="AD2" t="n">
        <v>365318.2255523873</v>
      </c>
      <c r="AE2" t="n">
        <v>499844.5129034289</v>
      </c>
      <c r="AF2" t="n">
        <v>1.537555465252047e-06</v>
      </c>
      <c r="AG2" t="n">
        <v>19</v>
      </c>
      <c r="AH2" t="n">
        <v>452140.0541281048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4.8902</v>
      </c>
      <c r="E3" t="n">
        <v>20.45</v>
      </c>
      <c r="F3" t="n">
        <v>15.97</v>
      </c>
      <c r="G3" t="n">
        <v>10.41</v>
      </c>
      <c r="H3" t="n">
        <v>0.18</v>
      </c>
      <c r="I3" t="n">
        <v>92</v>
      </c>
      <c r="J3" t="n">
        <v>124.96</v>
      </c>
      <c r="K3" t="n">
        <v>45</v>
      </c>
      <c r="L3" t="n">
        <v>1.25</v>
      </c>
      <c r="M3" t="n">
        <v>90</v>
      </c>
      <c r="N3" t="n">
        <v>18.71</v>
      </c>
      <c r="O3" t="n">
        <v>15645.96</v>
      </c>
      <c r="P3" t="n">
        <v>158.95</v>
      </c>
      <c r="Q3" t="n">
        <v>1389.77</v>
      </c>
      <c r="R3" t="n">
        <v>98.89</v>
      </c>
      <c r="S3" t="n">
        <v>39.31</v>
      </c>
      <c r="T3" t="n">
        <v>28548.16</v>
      </c>
      <c r="U3" t="n">
        <v>0.4</v>
      </c>
      <c r="V3" t="n">
        <v>0.8</v>
      </c>
      <c r="W3" t="n">
        <v>3.51</v>
      </c>
      <c r="X3" t="n">
        <v>1.84</v>
      </c>
      <c r="Y3" t="n">
        <v>1</v>
      </c>
      <c r="Z3" t="n">
        <v>10</v>
      </c>
      <c r="AA3" t="n">
        <v>332.5174572263268</v>
      </c>
      <c r="AB3" t="n">
        <v>454.9650546119433</v>
      </c>
      <c r="AC3" t="n">
        <v>411.5438283472434</v>
      </c>
      <c r="AD3" t="n">
        <v>332517.4572263268</v>
      </c>
      <c r="AE3" t="n">
        <v>454965.0546119434</v>
      </c>
      <c r="AF3" t="n">
        <v>1.644349765161081e-06</v>
      </c>
      <c r="AG3" t="n">
        <v>18</v>
      </c>
      <c r="AH3" t="n">
        <v>411543.8283472434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5.0972</v>
      </c>
      <c r="E4" t="n">
        <v>19.62</v>
      </c>
      <c r="F4" t="n">
        <v>15.6</v>
      </c>
      <c r="G4" t="n">
        <v>12.64</v>
      </c>
      <c r="H4" t="n">
        <v>0.21</v>
      </c>
      <c r="I4" t="n">
        <v>74</v>
      </c>
      <c r="J4" t="n">
        <v>125.29</v>
      </c>
      <c r="K4" t="n">
        <v>45</v>
      </c>
      <c r="L4" t="n">
        <v>1.5</v>
      </c>
      <c r="M4" t="n">
        <v>72</v>
      </c>
      <c r="N4" t="n">
        <v>18.79</v>
      </c>
      <c r="O4" t="n">
        <v>15686.51</v>
      </c>
      <c r="P4" t="n">
        <v>152.77</v>
      </c>
      <c r="Q4" t="n">
        <v>1389.84</v>
      </c>
      <c r="R4" t="n">
        <v>87.31</v>
      </c>
      <c r="S4" t="n">
        <v>39.31</v>
      </c>
      <c r="T4" t="n">
        <v>22852.89</v>
      </c>
      <c r="U4" t="n">
        <v>0.45</v>
      </c>
      <c r="V4" t="n">
        <v>0.82</v>
      </c>
      <c r="W4" t="n">
        <v>3.48</v>
      </c>
      <c r="X4" t="n">
        <v>1.47</v>
      </c>
      <c r="Y4" t="n">
        <v>1</v>
      </c>
      <c r="Z4" t="n">
        <v>10</v>
      </c>
      <c r="AA4" t="n">
        <v>317.5630397209578</v>
      </c>
      <c r="AB4" t="n">
        <v>434.5037608387593</v>
      </c>
      <c r="AC4" t="n">
        <v>393.0353317341658</v>
      </c>
      <c r="AD4" t="n">
        <v>317563.0397209577</v>
      </c>
      <c r="AE4" t="n">
        <v>434503.7608387593</v>
      </c>
      <c r="AF4" t="n">
        <v>1.713954362393984e-06</v>
      </c>
      <c r="AG4" t="n">
        <v>18</v>
      </c>
      <c r="AH4" t="n">
        <v>393035.3317341658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5.2397</v>
      </c>
      <c r="E5" t="n">
        <v>19.08</v>
      </c>
      <c r="F5" t="n">
        <v>15.37</v>
      </c>
      <c r="G5" t="n">
        <v>14.87</v>
      </c>
      <c r="H5" t="n">
        <v>0.25</v>
      </c>
      <c r="I5" t="n">
        <v>62</v>
      </c>
      <c r="J5" t="n">
        <v>125.62</v>
      </c>
      <c r="K5" t="n">
        <v>45</v>
      </c>
      <c r="L5" t="n">
        <v>1.75</v>
      </c>
      <c r="M5" t="n">
        <v>60</v>
      </c>
      <c r="N5" t="n">
        <v>18.87</v>
      </c>
      <c r="O5" t="n">
        <v>15727.09</v>
      </c>
      <c r="P5" t="n">
        <v>148.07</v>
      </c>
      <c r="Q5" t="n">
        <v>1389.68</v>
      </c>
      <c r="R5" t="n">
        <v>79.95999999999999</v>
      </c>
      <c r="S5" t="n">
        <v>39.31</v>
      </c>
      <c r="T5" t="n">
        <v>19234.83</v>
      </c>
      <c r="U5" t="n">
        <v>0.49</v>
      </c>
      <c r="V5" t="n">
        <v>0.84</v>
      </c>
      <c r="W5" t="n">
        <v>3.47</v>
      </c>
      <c r="X5" t="n">
        <v>1.25</v>
      </c>
      <c r="Y5" t="n">
        <v>1</v>
      </c>
      <c r="Z5" t="n">
        <v>10</v>
      </c>
      <c r="AA5" t="n">
        <v>299.9911690400046</v>
      </c>
      <c r="AB5" t="n">
        <v>410.4611521568567</v>
      </c>
      <c r="AC5" t="n">
        <v>371.2873158808508</v>
      </c>
      <c r="AD5" t="n">
        <v>299991.1690400046</v>
      </c>
      <c r="AE5" t="n">
        <v>410461.1521568567</v>
      </c>
      <c r="AF5" t="n">
        <v>1.761870570634026e-06</v>
      </c>
      <c r="AG5" t="n">
        <v>17</v>
      </c>
      <c r="AH5" t="n">
        <v>371287.3158808508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5.3625</v>
      </c>
      <c r="E6" t="n">
        <v>18.65</v>
      </c>
      <c r="F6" t="n">
        <v>15.16</v>
      </c>
      <c r="G6" t="n">
        <v>17.16</v>
      </c>
      <c r="H6" t="n">
        <v>0.28</v>
      </c>
      <c r="I6" t="n">
        <v>53</v>
      </c>
      <c r="J6" t="n">
        <v>125.95</v>
      </c>
      <c r="K6" t="n">
        <v>45</v>
      </c>
      <c r="L6" t="n">
        <v>2</v>
      </c>
      <c r="M6" t="n">
        <v>51</v>
      </c>
      <c r="N6" t="n">
        <v>18.95</v>
      </c>
      <c r="O6" t="n">
        <v>15767.7</v>
      </c>
      <c r="P6" t="n">
        <v>143.39</v>
      </c>
      <c r="Q6" t="n">
        <v>1389.92</v>
      </c>
      <c r="R6" t="n">
        <v>73.88</v>
      </c>
      <c r="S6" t="n">
        <v>39.31</v>
      </c>
      <c r="T6" t="n">
        <v>16240.54</v>
      </c>
      <c r="U6" t="n">
        <v>0.53</v>
      </c>
      <c r="V6" t="n">
        <v>0.85</v>
      </c>
      <c r="W6" t="n">
        <v>3.44</v>
      </c>
      <c r="X6" t="n">
        <v>1.04</v>
      </c>
      <c r="Y6" t="n">
        <v>1</v>
      </c>
      <c r="Z6" t="n">
        <v>10</v>
      </c>
      <c r="AA6" t="n">
        <v>291.1123229219281</v>
      </c>
      <c r="AB6" t="n">
        <v>398.3127231910592</v>
      </c>
      <c r="AC6" t="n">
        <v>360.2983159251218</v>
      </c>
      <c r="AD6" t="n">
        <v>291112.3229219281</v>
      </c>
      <c r="AE6" t="n">
        <v>398312.7231910592</v>
      </c>
      <c r="AF6" t="n">
        <v>1.803162573243691e-06</v>
      </c>
      <c r="AG6" t="n">
        <v>17</v>
      </c>
      <c r="AH6" t="n">
        <v>360298.3159251218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5.454</v>
      </c>
      <c r="E7" t="n">
        <v>18.34</v>
      </c>
      <c r="F7" t="n">
        <v>15.03</v>
      </c>
      <c r="G7" t="n">
        <v>19.6</v>
      </c>
      <c r="H7" t="n">
        <v>0.31</v>
      </c>
      <c r="I7" t="n">
        <v>46</v>
      </c>
      <c r="J7" t="n">
        <v>126.28</v>
      </c>
      <c r="K7" t="n">
        <v>45</v>
      </c>
      <c r="L7" t="n">
        <v>2.25</v>
      </c>
      <c r="M7" t="n">
        <v>44</v>
      </c>
      <c r="N7" t="n">
        <v>19.03</v>
      </c>
      <c r="O7" t="n">
        <v>15808.34</v>
      </c>
      <c r="P7" t="n">
        <v>139.24</v>
      </c>
      <c r="Q7" t="n">
        <v>1389.7</v>
      </c>
      <c r="R7" t="n">
        <v>69.23</v>
      </c>
      <c r="S7" t="n">
        <v>39.31</v>
      </c>
      <c r="T7" t="n">
        <v>13952.22</v>
      </c>
      <c r="U7" t="n">
        <v>0.57</v>
      </c>
      <c r="V7" t="n">
        <v>0.85</v>
      </c>
      <c r="W7" t="n">
        <v>3.44</v>
      </c>
      <c r="X7" t="n">
        <v>0.9</v>
      </c>
      <c r="Y7" t="n">
        <v>1</v>
      </c>
      <c r="Z7" t="n">
        <v>10</v>
      </c>
      <c r="AA7" t="n">
        <v>276.5949159341379</v>
      </c>
      <c r="AB7" t="n">
        <v>378.4493664875699</v>
      </c>
      <c r="AC7" t="n">
        <v>342.3306901070172</v>
      </c>
      <c r="AD7" t="n">
        <v>276594.9159341379</v>
      </c>
      <c r="AE7" t="n">
        <v>378449.3664875699</v>
      </c>
      <c r="AF7" t="n">
        <v>1.833929822745191e-06</v>
      </c>
      <c r="AG7" t="n">
        <v>16</v>
      </c>
      <c r="AH7" t="n">
        <v>342330.6901070172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5.538</v>
      </c>
      <c r="E8" t="n">
        <v>18.06</v>
      </c>
      <c r="F8" t="n">
        <v>14.9</v>
      </c>
      <c r="G8" t="n">
        <v>22.35</v>
      </c>
      <c r="H8" t="n">
        <v>0.35</v>
      </c>
      <c r="I8" t="n">
        <v>40</v>
      </c>
      <c r="J8" t="n">
        <v>126.61</v>
      </c>
      <c r="K8" t="n">
        <v>45</v>
      </c>
      <c r="L8" t="n">
        <v>2.5</v>
      </c>
      <c r="M8" t="n">
        <v>38</v>
      </c>
      <c r="N8" t="n">
        <v>19.11</v>
      </c>
      <c r="O8" t="n">
        <v>15849</v>
      </c>
      <c r="P8" t="n">
        <v>135.44</v>
      </c>
      <c r="Q8" t="n">
        <v>1389.79</v>
      </c>
      <c r="R8" t="n">
        <v>65.48</v>
      </c>
      <c r="S8" t="n">
        <v>39.31</v>
      </c>
      <c r="T8" t="n">
        <v>12104.27</v>
      </c>
      <c r="U8" t="n">
        <v>0.6</v>
      </c>
      <c r="V8" t="n">
        <v>0.86</v>
      </c>
      <c r="W8" t="n">
        <v>3.43</v>
      </c>
      <c r="X8" t="n">
        <v>0.78</v>
      </c>
      <c r="Y8" t="n">
        <v>1</v>
      </c>
      <c r="Z8" t="n">
        <v>10</v>
      </c>
      <c r="AA8" t="n">
        <v>270.3803702991337</v>
      </c>
      <c r="AB8" t="n">
        <v>369.9463509833535</v>
      </c>
      <c r="AC8" t="n">
        <v>334.639190468466</v>
      </c>
      <c r="AD8" t="n">
        <v>270380.3702991338</v>
      </c>
      <c r="AE8" t="n">
        <v>369946.3509833534</v>
      </c>
      <c r="AF8" t="n">
        <v>1.862175166549848e-06</v>
      </c>
      <c r="AG8" t="n">
        <v>16</v>
      </c>
      <c r="AH8" t="n">
        <v>334639.190468466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5.5942</v>
      </c>
      <c r="E9" t="n">
        <v>17.88</v>
      </c>
      <c r="F9" t="n">
        <v>14.82</v>
      </c>
      <c r="G9" t="n">
        <v>24.71</v>
      </c>
      <c r="H9" t="n">
        <v>0.38</v>
      </c>
      <c r="I9" t="n">
        <v>36</v>
      </c>
      <c r="J9" t="n">
        <v>126.94</v>
      </c>
      <c r="K9" t="n">
        <v>45</v>
      </c>
      <c r="L9" t="n">
        <v>2.75</v>
      </c>
      <c r="M9" t="n">
        <v>34</v>
      </c>
      <c r="N9" t="n">
        <v>19.19</v>
      </c>
      <c r="O9" t="n">
        <v>15889.69</v>
      </c>
      <c r="P9" t="n">
        <v>131.8</v>
      </c>
      <c r="Q9" t="n">
        <v>1389.6</v>
      </c>
      <c r="R9" t="n">
        <v>63.34</v>
      </c>
      <c r="S9" t="n">
        <v>39.31</v>
      </c>
      <c r="T9" t="n">
        <v>11053.94</v>
      </c>
      <c r="U9" t="n">
        <v>0.62</v>
      </c>
      <c r="V9" t="n">
        <v>0.87</v>
      </c>
      <c r="W9" t="n">
        <v>3.41</v>
      </c>
      <c r="X9" t="n">
        <v>0.7</v>
      </c>
      <c r="Y9" t="n">
        <v>1</v>
      </c>
      <c r="Z9" t="n">
        <v>10</v>
      </c>
      <c r="AA9" t="n">
        <v>265.2661256699751</v>
      </c>
      <c r="AB9" t="n">
        <v>362.9488158571893</v>
      </c>
      <c r="AC9" t="n">
        <v>328.3094902736408</v>
      </c>
      <c r="AD9" t="n">
        <v>265266.1256699751</v>
      </c>
      <c r="AE9" t="n">
        <v>362948.8158571894</v>
      </c>
      <c r="AF9" t="n">
        <v>1.881072646571534e-06</v>
      </c>
      <c r="AG9" t="n">
        <v>16</v>
      </c>
      <c r="AH9" t="n">
        <v>328309.4902736408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5.6487</v>
      </c>
      <c r="E10" t="n">
        <v>17.7</v>
      </c>
      <c r="F10" t="n">
        <v>14.75</v>
      </c>
      <c r="G10" t="n">
        <v>27.66</v>
      </c>
      <c r="H10" t="n">
        <v>0.42</v>
      </c>
      <c r="I10" t="n">
        <v>32</v>
      </c>
      <c r="J10" t="n">
        <v>127.27</v>
      </c>
      <c r="K10" t="n">
        <v>45</v>
      </c>
      <c r="L10" t="n">
        <v>3</v>
      </c>
      <c r="M10" t="n">
        <v>30</v>
      </c>
      <c r="N10" t="n">
        <v>19.27</v>
      </c>
      <c r="O10" t="n">
        <v>15930.42</v>
      </c>
      <c r="P10" t="n">
        <v>127.99</v>
      </c>
      <c r="Q10" t="n">
        <v>1389.7</v>
      </c>
      <c r="R10" t="n">
        <v>60.78</v>
      </c>
      <c r="S10" t="n">
        <v>39.31</v>
      </c>
      <c r="T10" t="n">
        <v>9798</v>
      </c>
      <c r="U10" t="n">
        <v>0.65</v>
      </c>
      <c r="V10" t="n">
        <v>0.87</v>
      </c>
      <c r="W10" t="n">
        <v>3.42</v>
      </c>
      <c r="X10" t="n">
        <v>0.63</v>
      </c>
      <c r="Y10" t="n">
        <v>1</v>
      </c>
      <c r="Z10" t="n">
        <v>10</v>
      </c>
      <c r="AA10" t="n">
        <v>260.1415926337165</v>
      </c>
      <c r="AB10" t="n">
        <v>355.9372036785387</v>
      </c>
      <c r="AC10" t="n">
        <v>321.967056520461</v>
      </c>
      <c r="AD10" t="n">
        <v>260141.5926337165</v>
      </c>
      <c r="AE10" t="n">
        <v>355937.2036785387</v>
      </c>
      <c r="AF10" t="n">
        <v>1.89939849463527e-06</v>
      </c>
      <c r="AG10" t="n">
        <v>16</v>
      </c>
      <c r="AH10" t="n">
        <v>321967.056520461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5.6888</v>
      </c>
      <c r="E11" t="n">
        <v>17.58</v>
      </c>
      <c r="F11" t="n">
        <v>14.71</v>
      </c>
      <c r="G11" t="n">
        <v>30.42</v>
      </c>
      <c r="H11" t="n">
        <v>0.45</v>
      </c>
      <c r="I11" t="n">
        <v>29</v>
      </c>
      <c r="J11" t="n">
        <v>127.6</v>
      </c>
      <c r="K11" t="n">
        <v>45</v>
      </c>
      <c r="L11" t="n">
        <v>3.25</v>
      </c>
      <c r="M11" t="n">
        <v>25</v>
      </c>
      <c r="N11" t="n">
        <v>19.35</v>
      </c>
      <c r="O11" t="n">
        <v>15971.17</v>
      </c>
      <c r="P11" t="n">
        <v>125.41</v>
      </c>
      <c r="Q11" t="n">
        <v>1389.84</v>
      </c>
      <c r="R11" t="n">
        <v>59.04</v>
      </c>
      <c r="S11" t="n">
        <v>39.31</v>
      </c>
      <c r="T11" t="n">
        <v>8942.27</v>
      </c>
      <c r="U11" t="n">
        <v>0.67</v>
      </c>
      <c r="V11" t="n">
        <v>0.87</v>
      </c>
      <c r="W11" t="n">
        <v>3.42</v>
      </c>
      <c r="X11" t="n">
        <v>0.58</v>
      </c>
      <c r="Y11" t="n">
        <v>1</v>
      </c>
      <c r="Z11" t="n">
        <v>10</v>
      </c>
      <c r="AA11" t="n">
        <v>256.65895671197</v>
      </c>
      <c r="AB11" t="n">
        <v>351.1721075671858</v>
      </c>
      <c r="AC11" t="n">
        <v>317.656734494227</v>
      </c>
      <c r="AD11" t="n">
        <v>256658.95671197</v>
      </c>
      <c r="AE11" t="n">
        <v>351172.1075671858</v>
      </c>
      <c r="AF11" t="n">
        <v>1.912882283761064e-06</v>
      </c>
      <c r="AG11" t="n">
        <v>16</v>
      </c>
      <c r="AH11" t="n">
        <v>317656.7344942269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5.7371</v>
      </c>
      <c r="E12" t="n">
        <v>17.43</v>
      </c>
      <c r="F12" t="n">
        <v>14.63</v>
      </c>
      <c r="G12" t="n">
        <v>33.77</v>
      </c>
      <c r="H12" t="n">
        <v>0.48</v>
      </c>
      <c r="I12" t="n">
        <v>26</v>
      </c>
      <c r="J12" t="n">
        <v>127.93</v>
      </c>
      <c r="K12" t="n">
        <v>45</v>
      </c>
      <c r="L12" t="n">
        <v>3.5</v>
      </c>
      <c r="M12" t="n">
        <v>17</v>
      </c>
      <c r="N12" t="n">
        <v>19.43</v>
      </c>
      <c r="O12" t="n">
        <v>16011.95</v>
      </c>
      <c r="P12" t="n">
        <v>121.24</v>
      </c>
      <c r="Q12" t="n">
        <v>1389.83</v>
      </c>
      <c r="R12" t="n">
        <v>56.91</v>
      </c>
      <c r="S12" t="n">
        <v>39.31</v>
      </c>
      <c r="T12" t="n">
        <v>7892.38</v>
      </c>
      <c r="U12" t="n">
        <v>0.6899999999999999</v>
      </c>
      <c r="V12" t="n">
        <v>0.88</v>
      </c>
      <c r="W12" t="n">
        <v>3.41</v>
      </c>
      <c r="X12" t="n">
        <v>0.51</v>
      </c>
      <c r="Y12" t="n">
        <v>1</v>
      </c>
      <c r="Z12" t="n">
        <v>10</v>
      </c>
      <c r="AA12" t="n">
        <v>251.489327433441</v>
      </c>
      <c r="AB12" t="n">
        <v>344.0987927203584</v>
      </c>
      <c r="AC12" t="n">
        <v>311.2584868889188</v>
      </c>
      <c r="AD12" t="n">
        <v>251489.327433441</v>
      </c>
      <c r="AE12" t="n">
        <v>344098.7927203584</v>
      </c>
      <c r="AF12" t="n">
        <v>1.929123356448741e-06</v>
      </c>
      <c r="AG12" t="n">
        <v>16</v>
      </c>
      <c r="AH12" t="n">
        <v>311258.4868889187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5.7475</v>
      </c>
      <c r="E13" t="n">
        <v>17.4</v>
      </c>
      <c r="F13" t="n">
        <v>14.63</v>
      </c>
      <c r="G13" t="n">
        <v>35.11</v>
      </c>
      <c r="H13" t="n">
        <v>0.52</v>
      </c>
      <c r="I13" t="n">
        <v>25</v>
      </c>
      <c r="J13" t="n">
        <v>128.26</v>
      </c>
      <c r="K13" t="n">
        <v>45</v>
      </c>
      <c r="L13" t="n">
        <v>3.75</v>
      </c>
      <c r="M13" t="n">
        <v>10</v>
      </c>
      <c r="N13" t="n">
        <v>19.51</v>
      </c>
      <c r="O13" t="n">
        <v>16052.76</v>
      </c>
      <c r="P13" t="n">
        <v>120.66</v>
      </c>
      <c r="Q13" t="n">
        <v>1389.61</v>
      </c>
      <c r="R13" t="n">
        <v>56.69</v>
      </c>
      <c r="S13" t="n">
        <v>39.31</v>
      </c>
      <c r="T13" t="n">
        <v>7785.34</v>
      </c>
      <c r="U13" t="n">
        <v>0.6899999999999999</v>
      </c>
      <c r="V13" t="n">
        <v>0.88</v>
      </c>
      <c r="W13" t="n">
        <v>3.41</v>
      </c>
      <c r="X13" t="n">
        <v>0.51</v>
      </c>
      <c r="Y13" t="n">
        <v>1</v>
      </c>
      <c r="Z13" t="n">
        <v>10</v>
      </c>
      <c r="AA13" t="n">
        <v>250.7056880130201</v>
      </c>
      <c r="AB13" t="n">
        <v>343.0265826936078</v>
      </c>
      <c r="AC13" t="n">
        <v>310.2886070822646</v>
      </c>
      <c r="AD13" t="n">
        <v>250705.6880130201</v>
      </c>
      <c r="AE13" t="n">
        <v>343026.5826936078</v>
      </c>
      <c r="AF13" t="n">
        <v>1.932620399015032e-06</v>
      </c>
      <c r="AG13" t="n">
        <v>16</v>
      </c>
      <c r="AH13" t="n">
        <v>310288.6070822646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5.7441</v>
      </c>
      <c r="E14" t="n">
        <v>17.41</v>
      </c>
      <c r="F14" t="n">
        <v>14.64</v>
      </c>
      <c r="G14" t="n">
        <v>35.13</v>
      </c>
      <c r="H14" t="n">
        <v>0.55</v>
      </c>
      <c r="I14" t="n">
        <v>25</v>
      </c>
      <c r="J14" t="n">
        <v>128.59</v>
      </c>
      <c r="K14" t="n">
        <v>45</v>
      </c>
      <c r="L14" t="n">
        <v>4</v>
      </c>
      <c r="M14" t="n">
        <v>1</v>
      </c>
      <c r="N14" t="n">
        <v>19.59</v>
      </c>
      <c r="O14" t="n">
        <v>16093.6</v>
      </c>
      <c r="P14" t="n">
        <v>119.9</v>
      </c>
      <c r="Q14" t="n">
        <v>1389.84</v>
      </c>
      <c r="R14" t="n">
        <v>56.41</v>
      </c>
      <c r="S14" t="n">
        <v>39.31</v>
      </c>
      <c r="T14" t="n">
        <v>7644.47</v>
      </c>
      <c r="U14" t="n">
        <v>0.7</v>
      </c>
      <c r="V14" t="n">
        <v>0.88</v>
      </c>
      <c r="W14" t="n">
        <v>3.43</v>
      </c>
      <c r="X14" t="n">
        <v>0.52</v>
      </c>
      <c r="Y14" t="n">
        <v>1</v>
      </c>
      <c r="Z14" t="n">
        <v>10</v>
      </c>
      <c r="AA14" t="n">
        <v>250.0718519801256</v>
      </c>
      <c r="AB14" t="n">
        <v>342.1593402705298</v>
      </c>
      <c r="AC14" t="n">
        <v>309.5041330588625</v>
      </c>
      <c r="AD14" t="n">
        <v>250071.8519801256</v>
      </c>
      <c r="AE14" t="n">
        <v>342159.3402705297</v>
      </c>
      <c r="AF14" t="n">
        <v>1.93147713509913e-06</v>
      </c>
      <c r="AG14" t="n">
        <v>16</v>
      </c>
      <c r="AH14" t="n">
        <v>309504.1330588625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5.7449</v>
      </c>
      <c r="E15" t="n">
        <v>17.41</v>
      </c>
      <c r="F15" t="n">
        <v>14.64</v>
      </c>
      <c r="G15" t="n">
        <v>35.13</v>
      </c>
      <c r="H15" t="n">
        <v>0.58</v>
      </c>
      <c r="I15" t="n">
        <v>25</v>
      </c>
      <c r="J15" t="n">
        <v>128.92</v>
      </c>
      <c r="K15" t="n">
        <v>45</v>
      </c>
      <c r="L15" t="n">
        <v>4.25</v>
      </c>
      <c r="M15" t="n">
        <v>0</v>
      </c>
      <c r="N15" t="n">
        <v>19.68</v>
      </c>
      <c r="O15" t="n">
        <v>16134.46</v>
      </c>
      <c r="P15" t="n">
        <v>120.07</v>
      </c>
      <c r="Q15" t="n">
        <v>1389.8</v>
      </c>
      <c r="R15" t="n">
        <v>56.37</v>
      </c>
      <c r="S15" t="n">
        <v>39.31</v>
      </c>
      <c r="T15" t="n">
        <v>7624.07</v>
      </c>
      <c r="U15" t="n">
        <v>0.7</v>
      </c>
      <c r="V15" t="n">
        <v>0.88</v>
      </c>
      <c r="W15" t="n">
        <v>3.43</v>
      </c>
      <c r="X15" t="n">
        <v>0.51</v>
      </c>
      <c r="Y15" t="n">
        <v>1</v>
      </c>
      <c r="Z15" t="n">
        <v>10</v>
      </c>
      <c r="AA15" t="n">
        <v>250.2150403676541</v>
      </c>
      <c r="AB15" t="n">
        <v>342.3552569393718</v>
      </c>
      <c r="AC15" t="n">
        <v>309.6813517158012</v>
      </c>
      <c r="AD15" t="n">
        <v>250215.0403676541</v>
      </c>
      <c r="AE15" t="n">
        <v>342355.2569393718</v>
      </c>
      <c r="AF15" t="n">
        <v>1.93174613837346e-06</v>
      </c>
      <c r="AG15" t="n">
        <v>16</v>
      </c>
      <c r="AH15" t="n">
        <v>309681.3517158012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3.0022</v>
      </c>
      <c r="E2" t="n">
        <v>33.31</v>
      </c>
      <c r="F2" t="n">
        <v>18.88</v>
      </c>
      <c r="G2" t="n">
        <v>4.95</v>
      </c>
      <c r="H2" t="n">
        <v>0.07000000000000001</v>
      </c>
      <c r="I2" t="n">
        <v>229</v>
      </c>
      <c r="J2" t="n">
        <v>263.32</v>
      </c>
      <c r="K2" t="n">
        <v>59.89</v>
      </c>
      <c r="L2" t="n">
        <v>1</v>
      </c>
      <c r="M2" t="n">
        <v>227</v>
      </c>
      <c r="N2" t="n">
        <v>67.43000000000001</v>
      </c>
      <c r="O2" t="n">
        <v>32710.1</v>
      </c>
      <c r="P2" t="n">
        <v>317.72</v>
      </c>
      <c r="Q2" t="n">
        <v>1390.54</v>
      </c>
      <c r="R2" t="n">
        <v>189.23</v>
      </c>
      <c r="S2" t="n">
        <v>39.31</v>
      </c>
      <c r="T2" t="n">
        <v>73035.36</v>
      </c>
      <c r="U2" t="n">
        <v>0.21</v>
      </c>
      <c r="V2" t="n">
        <v>0.68</v>
      </c>
      <c r="W2" t="n">
        <v>3.75</v>
      </c>
      <c r="X2" t="n">
        <v>4.75</v>
      </c>
      <c r="Y2" t="n">
        <v>1</v>
      </c>
      <c r="Z2" t="n">
        <v>10</v>
      </c>
      <c r="AA2" t="n">
        <v>854.4313545558597</v>
      </c>
      <c r="AB2" t="n">
        <v>1169.070674154322</v>
      </c>
      <c r="AC2" t="n">
        <v>1057.496209814029</v>
      </c>
      <c r="AD2" t="n">
        <v>854431.3545558597</v>
      </c>
      <c r="AE2" t="n">
        <v>1169070.674154322</v>
      </c>
      <c r="AF2" t="n">
        <v>9.656558426794873e-07</v>
      </c>
      <c r="AG2" t="n">
        <v>29</v>
      </c>
      <c r="AH2" t="n">
        <v>1057496.209814029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3.4297</v>
      </c>
      <c r="E3" t="n">
        <v>29.16</v>
      </c>
      <c r="F3" t="n">
        <v>17.66</v>
      </c>
      <c r="G3" t="n">
        <v>6.2</v>
      </c>
      <c r="H3" t="n">
        <v>0.08</v>
      </c>
      <c r="I3" t="n">
        <v>171</v>
      </c>
      <c r="J3" t="n">
        <v>263.79</v>
      </c>
      <c r="K3" t="n">
        <v>59.89</v>
      </c>
      <c r="L3" t="n">
        <v>1.25</v>
      </c>
      <c r="M3" t="n">
        <v>169</v>
      </c>
      <c r="N3" t="n">
        <v>67.65000000000001</v>
      </c>
      <c r="O3" t="n">
        <v>32767.75</v>
      </c>
      <c r="P3" t="n">
        <v>296.21</v>
      </c>
      <c r="Q3" t="n">
        <v>1390.32</v>
      </c>
      <c r="R3" t="n">
        <v>150.76</v>
      </c>
      <c r="S3" t="n">
        <v>39.31</v>
      </c>
      <c r="T3" t="n">
        <v>54091.29</v>
      </c>
      <c r="U3" t="n">
        <v>0.26</v>
      </c>
      <c r="V3" t="n">
        <v>0.73</v>
      </c>
      <c r="W3" t="n">
        <v>3.67</v>
      </c>
      <c r="X3" t="n">
        <v>3.53</v>
      </c>
      <c r="Y3" t="n">
        <v>1</v>
      </c>
      <c r="Z3" t="n">
        <v>10</v>
      </c>
      <c r="AA3" t="n">
        <v>715.9772847291042</v>
      </c>
      <c r="AB3" t="n">
        <v>979.6317076548867</v>
      </c>
      <c r="AC3" t="n">
        <v>886.1370323980407</v>
      </c>
      <c r="AD3" t="n">
        <v>715977.2847291043</v>
      </c>
      <c r="AE3" t="n">
        <v>979631.7076548866</v>
      </c>
      <c r="AF3" t="n">
        <v>1.103160963172952e-06</v>
      </c>
      <c r="AG3" t="n">
        <v>26</v>
      </c>
      <c r="AH3" t="n">
        <v>886137.0323980406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3.7556</v>
      </c>
      <c r="E4" t="n">
        <v>26.63</v>
      </c>
      <c r="F4" t="n">
        <v>16.9</v>
      </c>
      <c r="G4" t="n">
        <v>7.46</v>
      </c>
      <c r="H4" t="n">
        <v>0.1</v>
      </c>
      <c r="I4" t="n">
        <v>136</v>
      </c>
      <c r="J4" t="n">
        <v>264.25</v>
      </c>
      <c r="K4" t="n">
        <v>59.89</v>
      </c>
      <c r="L4" t="n">
        <v>1.5</v>
      </c>
      <c r="M4" t="n">
        <v>134</v>
      </c>
      <c r="N4" t="n">
        <v>67.87</v>
      </c>
      <c r="O4" t="n">
        <v>32825.49</v>
      </c>
      <c r="P4" t="n">
        <v>282.43</v>
      </c>
      <c r="Q4" t="n">
        <v>1390.25</v>
      </c>
      <c r="R4" t="n">
        <v>127.42</v>
      </c>
      <c r="S4" t="n">
        <v>39.31</v>
      </c>
      <c r="T4" t="n">
        <v>42593.22</v>
      </c>
      <c r="U4" t="n">
        <v>0.31</v>
      </c>
      <c r="V4" t="n">
        <v>0.76</v>
      </c>
      <c r="W4" t="n">
        <v>3.59</v>
      </c>
      <c r="X4" t="n">
        <v>2.77</v>
      </c>
      <c r="Y4" t="n">
        <v>1</v>
      </c>
      <c r="Z4" t="n">
        <v>10</v>
      </c>
      <c r="AA4" t="n">
        <v>634.4089043194931</v>
      </c>
      <c r="AB4" t="n">
        <v>868.0262510354856</v>
      </c>
      <c r="AC4" t="n">
        <v>785.183043919153</v>
      </c>
      <c r="AD4" t="n">
        <v>634408.9043194931</v>
      </c>
      <c r="AE4" t="n">
        <v>868026.2510354856</v>
      </c>
      <c r="AF4" t="n">
        <v>1.207986504152649e-06</v>
      </c>
      <c r="AG4" t="n">
        <v>24</v>
      </c>
      <c r="AH4" t="n">
        <v>785183.0439191529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4.0035</v>
      </c>
      <c r="E5" t="n">
        <v>24.98</v>
      </c>
      <c r="F5" t="n">
        <v>16.41</v>
      </c>
      <c r="G5" t="n">
        <v>8.710000000000001</v>
      </c>
      <c r="H5" t="n">
        <v>0.12</v>
      </c>
      <c r="I5" t="n">
        <v>113</v>
      </c>
      <c r="J5" t="n">
        <v>264.72</v>
      </c>
      <c r="K5" t="n">
        <v>59.89</v>
      </c>
      <c r="L5" t="n">
        <v>1.75</v>
      </c>
      <c r="M5" t="n">
        <v>111</v>
      </c>
      <c r="N5" t="n">
        <v>68.09</v>
      </c>
      <c r="O5" t="n">
        <v>32883.31</v>
      </c>
      <c r="P5" t="n">
        <v>273.31</v>
      </c>
      <c r="Q5" t="n">
        <v>1390.05</v>
      </c>
      <c r="R5" t="n">
        <v>112.15</v>
      </c>
      <c r="S5" t="n">
        <v>39.31</v>
      </c>
      <c r="T5" t="n">
        <v>35076.62</v>
      </c>
      <c r="U5" t="n">
        <v>0.35</v>
      </c>
      <c r="V5" t="n">
        <v>0.78</v>
      </c>
      <c r="W5" t="n">
        <v>3.56</v>
      </c>
      <c r="X5" t="n">
        <v>2.29</v>
      </c>
      <c r="Y5" t="n">
        <v>1</v>
      </c>
      <c r="Z5" t="n">
        <v>10</v>
      </c>
      <c r="AA5" t="n">
        <v>577.8231215076792</v>
      </c>
      <c r="AB5" t="n">
        <v>790.6030866038105</v>
      </c>
      <c r="AC5" t="n">
        <v>715.1490376367433</v>
      </c>
      <c r="AD5" t="n">
        <v>577823.1215076791</v>
      </c>
      <c r="AE5" t="n">
        <v>790603.0866038105</v>
      </c>
      <c r="AF5" t="n">
        <v>1.287723391568625e-06</v>
      </c>
      <c r="AG5" t="n">
        <v>22</v>
      </c>
      <c r="AH5" t="n">
        <v>715149.0376367433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4.1978</v>
      </c>
      <c r="E6" t="n">
        <v>23.82</v>
      </c>
      <c r="F6" t="n">
        <v>16.07</v>
      </c>
      <c r="G6" t="n">
        <v>9.94</v>
      </c>
      <c r="H6" t="n">
        <v>0.13</v>
      </c>
      <c r="I6" t="n">
        <v>97</v>
      </c>
      <c r="J6" t="n">
        <v>265.19</v>
      </c>
      <c r="K6" t="n">
        <v>59.89</v>
      </c>
      <c r="L6" t="n">
        <v>2</v>
      </c>
      <c r="M6" t="n">
        <v>95</v>
      </c>
      <c r="N6" t="n">
        <v>68.31</v>
      </c>
      <c r="O6" t="n">
        <v>32941.21</v>
      </c>
      <c r="P6" t="n">
        <v>266.54</v>
      </c>
      <c r="Q6" t="n">
        <v>1390.08</v>
      </c>
      <c r="R6" t="n">
        <v>102.09</v>
      </c>
      <c r="S6" t="n">
        <v>39.31</v>
      </c>
      <c r="T6" t="n">
        <v>30124.75</v>
      </c>
      <c r="U6" t="n">
        <v>0.39</v>
      </c>
      <c r="V6" t="n">
        <v>0.8</v>
      </c>
      <c r="W6" t="n">
        <v>3.51</v>
      </c>
      <c r="X6" t="n">
        <v>1.94</v>
      </c>
      <c r="Y6" t="n">
        <v>1</v>
      </c>
      <c r="Z6" t="n">
        <v>10</v>
      </c>
      <c r="AA6" t="n">
        <v>541.8702430887499</v>
      </c>
      <c r="AB6" t="n">
        <v>741.410772221979</v>
      </c>
      <c r="AC6" t="n">
        <v>670.6515686976669</v>
      </c>
      <c r="AD6" t="n">
        <v>541870.2430887499</v>
      </c>
      <c r="AE6" t="n">
        <v>741410.772221979</v>
      </c>
      <c r="AF6" t="n">
        <v>1.350219870894661e-06</v>
      </c>
      <c r="AG6" t="n">
        <v>21</v>
      </c>
      <c r="AH6" t="n">
        <v>670651.5686976669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4.3485</v>
      </c>
      <c r="E7" t="n">
        <v>23</v>
      </c>
      <c r="F7" t="n">
        <v>15.85</v>
      </c>
      <c r="G7" t="n">
        <v>11.19</v>
      </c>
      <c r="H7" t="n">
        <v>0.15</v>
      </c>
      <c r="I7" t="n">
        <v>85</v>
      </c>
      <c r="J7" t="n">
        <v>265.66</v>
      </c>
      <c r="K7" t="n">
        <v>59.89</v>
      </c>
      <c r="L7" t="n">
        <v>2.25</v>
      </c>
      <c r="M7" t="n">
        <v>83</v>
      </c>
      <c r="N7" t="n">
        <v>68.53</v>
      </c>
      <c r="O7" t="n">
        <v>32999.19</v>
      </c>
      <c r="P7" t="n">
        <v>262.02</v>
      </c>
      <c r="Q7" t="n">
        <v>1389.95</v>
      </c>
      <c r="R7" t="n">
        <v>95.33</v>
      </c>
      <c r="S7" t="n">
        <v>39.31</v>
      </c>
      <c r="T7" t="n">
        <v>26804.3</v>
      </c>
      <c r="U7" t="n">
        <v>0.41</v>
      </c>
      <c r="V7" t="n">
        <v>0.8100000000000001</v>
      </c>
      <c r="W7" t="n">
        <v>3.49</v>
      </c>
      <c r="X7" t="n">
        <v>1.72</v>
      </c>
      <c r="Y7" t="n">
        <v>1</v>
      </c>
      <c r="Z7" t="n">
        <v>10</v>
      </c>
      <c r="AA7" t="n">
        <v>514.9516427950242</v>
      </c>
      <c r="AB7" t="n">
        <v>704.5795557352726</v>
      </c>
      <c r="AC7" t="n">
        <v>637.3354718195149</v>
      </c>
      <c r="AD7" t="n">
        <v>514951.6427950242</v>
      </c>
      <c r="AE7" t="n">
        <v>704579.5557352726</v>
      </c>
      <c r="AF7" t="n">
        <v>1.398692436177386e-06</v>
      </c>
      <c r="AG7" t="n">
        <v>20</v>
      </c>
      <c r="AH7" t="n">
        <v>637335.4718195149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4.4888</v>
      </c>
      <c r="E8" t="n">
        <v>22.28</v>
      </c>
      <c r="F8" t="n">
        <v>15.63</v>
      </c>
      <c r="G8" t="n">
        <v>12.51</v>
      </c>
      <c r="H8" t="n">
        <v>0.17</v>
      </c>
      <c r="I8" t="n">
        <v>75</v>
      </c>
      <c r="J8" t="n">
        <v>266.13</v>
      </c>
      <c r="K8" t="n">
        <v>59.89</v>
      </c>
      <c r="L8" t="n">
        <v>2.5</v>
      </c>
      <c r="M8" t="n">
        <v>73</v>
      </c>
      <c r="N8" t="n">
        <v>68.75</v>
      </c>
      <c r="O8" t="n">
        <v>33057.26</v>
      </c>
      <c r="P8" t="n">
        <v>257.48</v>
      </c>
      <c r="Q8" t="n">
        <v>1389.82</v>
      </c>
      <c r="R8" t="n">
        <v>88.19</v>
      </c>
      <c r="S8" t="n">
        <v>39.31</v>
      </c>
      <c r="T8" t="n">
        <v>23286.76</v>
      </c>
      <c r="U8" t="n">
        <v>0.45</v>
      </c>
      <c r="V8" t="n">
        <v>0.82</v>
      </c>
      <c r="W8" t="n">
        <v>3.49</v>
      </c>
      <c r="X8" t="n">
        <v>1.51</v>
      </c>
      <c r="Y8" t="n">
        <v>1</v>
      </c>
      <c r="Z8" t="n">
        <v>10</v>
      </c>
      <c r="AA8" t="n">
        <v>497.9068768828229</v>
      </c>
      <c r="AB8" t="n">
        <v>681.2581550521976</v>
      </c>
      <c r="AC8" t="n">
        <v>616.239832885841</v>
      </c>
      <c r="AD8" t="n">
        <v>497906.876882823</v>
      </c>
      <c r="AE8" t="n">
        <v>681258.1550521976</v>
      </c>
      <c r="AF8" t="n">
        <v>1.443819847651616e-06</v>
      </c>
      <c r="AG8" t="n">
        <v>20</v>
      </c>
      <c r="AH8" t="n">
        <v>616239.832885841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4.5886</v>
      </c>
      <c r="E9" t="n">
        <v>21.79</v>
      </c>
      <c r="F9" t="n">
        <v>15.5</v>
      </c>
      <c r="G9" t="n">
        <v>13.68</v>
      </c>
      <c r="H9" t="n">
        <v>0.18</v>
      </c>
      <c r="I9" t="n">
        <v>68</v>
      </c>
      <c r="J9" t="n">
        <v>266.6</v>
      </c>
      <c r="K9" t="n">
        <v>59.89</v>
      </c>
      <c r="L9" t="n">
        <v>2.75</v>
      </c>
      <c r="M9" t="n">
        <v>66</v>
      </c>
      <c r="N9" t="n">
        <v>68.97</v>
      </c>
      <c r="O9" t="n">
        <v>33115.41</v>
      </c>
      <c r="P9" t="n">
        <v>254.28</v>
      </c>
      <c r="Q9" t="n">
        <v>1389.86</v>
      </c>
      <c r="R9" t="n">
        <v>83.92</v>
      </c>
      <c r="S9" t="n">
        <v>39.31</v>
      </c>
      <c r="T9" t="n">
        <v>21184.93</v>
      </c>
      <c r="U9" t="n">
        <v>0.47</v>
      </c>
      <c r="V9" t="n">
        <v>0.83</v>
      </c>
      <c r="W9" t="n">
        <v>3.48</v>
      </c>
      <c r="X9" t="n">
        <v>1.38</v>
      </c>
      <c r="Y9" t="n">
        <v>1</v>
      </c>
      <c r="Z9" t="n">
        <v>10</v>
      </c>
      <c r="AA9" t="n">
        <v>478.6632950228428</v>
      </c>
      <c r="AB9" t="n">
        <v>654.9282373844583</v>
      </c>
      <c r="AC9" t="n">
        <v>592.4228056060391</v>
      </c>
      <c r="AD9" t="n">
        <v>478663.2950228428</v>
      </c>
      <c r="AE9" t="n">
        <v>654928.2373844583</v>
      </c>
      <c r="AF9" t="n">
        <v>1.475920458236991e-06</v>
      </c>
      <c r="AG9" t="n">
        <v>19</v>
      </c>
      <c r="AH9" t="n">
        <v>592422.8056060391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4.7002</v>
      </c>
      <c r="E10" t="n">
        <v>21.28</v>
      </c>
      <c r="F10" t="n">
        <v>15.34</v>
      </c>
      <c r="G10" t="n">
        <v>15.09</v>
      </c>
      <c r="H10" t="n">
        <v>0.2</v>
      </c>
      <c r="I10" t="n">
        <v>61</v>
      </c>
      <c r="J10" t="n">
        <v>267.08</v>
      </c>
      <c r="K10" t="n">
        <v>59.89</v>
      </c>
      <c r="L10" t="n">
        <v>3</v>
      </c>
      <c r="M10" t="n">
        <v>59</v>
      </c>
      <c r="N10" t="n">
        <v>69.19</v>
      </c>
      <c r="O10" t="n">
        <v>33173.65</v>
      </c>
      <c r="P10" t="n">
        <v>250.61</v>
      </c>
      <c r="Q10" t="n">
        <v>1389.82</v>
      </c>
      <c r="R10" t="n">
        <v>79.09</v>
      </c>
      <c r="S10" t="n">
        <v>39.31</v>
      </c>
      <c r="T10" t="n">
        <v>18803.64</v>
      </c>
      <c r="U10" t="n">
        <v>0.5</v>
      </c>
      <c r="V10" t="n">
        <v>0.84</v>
      </c>
      <c r="W10" t="n">
        <v>3.46</v>
      </c>
      <c r="X10" t="n">
        <v>1.22</v>
      </c>
      <c r="Y10" t="n">
        <v>1</v>
      </c>
      <c r="Z10" t="n">
        <v>10</v>
      </c>
      <c r="AA10" t="n">
        <v>466.347960086859</v>
      </c>
      <c r="AB10" t="n">
        <v>638.0778528108132</v>
      </c>
      <c r="AC10" t="n">
        <v>577.1805980864392</v>
      </c>
      <c r="AD10" t="n">
        <v>466347.9600868589</v>
      </c>
      <c r="AE10" t="n">
        <v>638077.8528108131</v>
      </c>
      <c r="AF10" t="n">
        <v>1.51181653179739e-06</v>
      </c>
      <c r="AG10" t="n">
        <v>19</v>
      </c>
      <c r="AH10" t="n">
        <v>577180.5980864392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4.7834</v>
      </c>
      <c r="E11" t="n">
        <v>20.91</v>
      </c>
      <c r="F11" t="n">
        <v>15.22</v>
      </c>
      <c r="G11" t="n">
        <v>16.31</v>
      </c>
      <c r="H11" t="n">
        <v>0.22</v>
      </c>
      <c r="I11" t="n">
        <v>56</v>
      </c>
      <c r="J11" t="n">
        <v>267.55</v>
      </c>
      <c r="K11" t="n">
        <v>59.89</v>
      </c>
      <c r="L11" t="n">
        <v>3.25</v>
      </c>
      <c r="M11" t="n">
        <v>54</v>
      </c>
      <c r="N11" t="n">
        <v>69.41</v>
      </c>
      <c r="O11" t="n">
        <v>33231.97</v>
      </c>
      <c r="P11" t="n">
        <v>247.75</v>
      </c>
      <c r="Q11" t="n">
        <v>1389.71</v>
      </c>
      <c r="R11" t="n">
        <v>75.58</v>
      </c>
      <c r="S11" t="n">
        <v>39.31</v>
      </c>
      <c r="T11" t="n">
        <v>17077.12</v>
      </c>
      <c r="U11" t="n">
        <v>0.52</v>
      </c>
      <c r="V11" t="n">
        <v>0.84</v>
      </c>
      <c r="W11" t="n">
        <v>3.45</v>
      </c>
      <c r="X11" t="n">
        <v>1.1</v>
      </c>
      <c r="Y11" t="n">
        <v>1</v>
      </c>
      <c r="Z11" t="n">
        <v>10</v>
      </c>
      <c r="AA11" t="n">
        <v>457.3983422372242</v>
      </c>
      <c r="AB11" t="n">
        <v>625.8325908396689</v>
      </c>
      <c r="AC11" t="n">
        <v>566.1040067314881</v>
      </c>
      <c r="AD11" t="n">
        <v>457398.3422372242</v>
      </c>
      <c r="AE11" t="n">
        <v>625832.5908396689</v>
      </c>
      <c r="AF11" t="n">
        <v>1.538577762265358e-06</v>
      </c>
      <c r="AG11" t="n">
        <v>19</v>
      </c>
      <c r="AH11" t="n">
        <v>566104.006731488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4.8442</v>
      </c>
      <c r="E12" t="n">
        <v>20.64</v>
      </c>
      <c r="F12" t="n">
        <v>15.16</v>
      </c>
      <c r="G12" t="n">
        <v>17.49</v>
      </c>
      <c r="H12" t="n">
        <v>0.23</v>
      </c>
      <c r="I12" t="n">
        <v>52</v>
      </c>
      <c r="J12" t="n">
        <v>268.02</v>
      </c>
      <c r="K12" t="n">
        <v>59.89</v>
      </c>
      <c r="L12" t="n">
        <v>3.5</v>
      </c>
      <c r="M12" t="n">
        <v>50</v>
      </c>
      <c r="N12" t="n">
        <v>69.64</v>
      </c>
      <c r="O12" t="n">
        <v>33290.38</v>
      </c>
      <c r="P12" t="n">
        <v>245.79</v>
      </c>
      <c r="Q12" t="n">
        <v>1389.68</v>
      </c>
      <c r="R12" t="n">
        <v>73.58</v>
      </c>
      <c r="S12" t="n">
        <v>39.31</v>
      </c>
      <c r="T12" t="n">
        <v>16097.73</v>
      </c>
      <c r="U12" t="n">
        <v>0.53</v>
      </c>
      <c r="V12" t="n">
        <v>0.85</v>
      </c>
      <c r="W12" t="n">
        <v>3.45</v>
      </c>
      <c r="X12" t="n">
        <v>1.04</v>
      </c>
      <c r="Y12" t="n">
        <v>1</v>
      </c>
      <c r="Z12" t="n">
        <v>10</v>
      </c>
      <c r="AA12" t="n">
        <v>443.4098118931792</v>
      </c>
      <c r="AB12" t="n">
        <v>606.6928664925426</v>
      </c>
      <c r="AC12" t="n">
        <v>548.7909508132797</v>
      </c>
      <c r="AD12" t="n">
        <v>443409.8118931792</v>
      </c>
      <c r="AE12" t="n">
        <v>606692.8664925427</v>
      </c>
      <c r="AF12" t="n">
        <v>1.558134046068873e-06</v>
      </c>
      <c r="AG12" t="n">
        <v>18</v>
      </c>
      <c r="AH12" t="n">
        <v>548790.9508132797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4.9137</v>
      </c>
      <c r="E13" t="n">
        <v>20.35</v>
      </c>
      <c r="F13" t="n">
        <v>15.07</v>
      </c>
      <c r="G13" t="n">
        <v>18.84</v>
      </c>
      <c r="H13" t="n">
        <v>0.25</v>
      </c>
      <c r="I13" t="n">
        <v>48</v>
      </c>
      <c r="J13" t="n">
        <v>268.5</v>
      </c>
      <c r="K13" t="n">
        <v>59.89</v>
      </c>
      <c r="L13" t="n">
        <v>3.75</v>
      </c>
      <c r="M13" t="n">
        <v>46</v>
      </c>
      <c r="N13" t="n">
        <v>69.86</v>
      </c>
      <c r="O13" t="n">
        <v>33348.87</v>
      </c>
      <c r="P13" t="n">
        <v>243.67</v>
      </c>
      <c r="Q13" t="n">
        <v>1389.69</v>
      </c>
      <c r="R13" t="n">
        <v>70.81999999999999</v>
      </c>
      <c r="S13" t="n">
        <v>39.31</v>
      </c>
      <c r="T13" t="n">
        <v>14735.92</v>
      </c>
      <c r="U13" t="n">
        <v>0.55</v>
      </c>
      <c r="V13" t="n">
        <v>0.85</v>
      </c>
      <c r="W13" t="n">
        <v>3.44</v>
      </c>
      <c r="X13" t="n">
        <v>0.95</v>
      </c>
      <c r="Y13" t="n">
        <v>1</v>
      </c>
      <c r="Z13" t="n">
        <v>10</v>
      </c>
      <c r="AA13" t="n">
        <v>436.660257968241</v>
      </c>
      <c r="AB13" t="n">
        <v>597.4578290431385</v>
      </c>
      <c r="AC13" t="n">
        <v>540.4372923765902</v>
      </c>
      <c r="AD13" t="n">
        <v>436660.257968241</v>
      </c>
      <c r="AE13" t="n">
        <v>597457.8290431385</v>
      </c>
      <c r="AF13" t="n">
        <v>1.580488679692958e-06</v>
      </c>
      <c r="AG13" t="n">
        <v>18</v>
      </c>
      <c r="AH13" t="n">
        <v>540437.2923765902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4.9657</v>
      </c>
      <c r="E14" t="n">
        <v>20.14</v>
      </c>
      <c r="F14" t="n">
        <v>15.01</v>
      </c>
      <c r="G14" t="n">
        <v>20.01</v>
      </c>
      <c r="H14" t="n">
        <v>0.26</v>
      </c>
      <c r="I14" t="n">
        <v>45</v>
      </c>
      <c r="J14" t="n">
        <v>268.97</v>
      </c>
      <c r="K14" t="n">
        <v>59.89</v>
      </c>
      <c r="L14" t="n">
        <v>4</v>
      </c>
      <c r="M14" t="n">
        <v>43</v>
      </c>
      <c r="N14" t="n">
        <v>70.09</v>
      </c>
      <c r="O14" t="n">
        <v>33407.45</v>
      </c>
      <c r="P14" t="n">
        <v>241.18</v>
      </c>
      <c r="Q14" t="n">
        <v>1390.01</v>
      </c>
      <c r="R14" t="n">
        <v>68.91</v>
      </c>
      <c r="S14" t="n">
        <v>39.31</v>
      </c>
      <c r="T14" t="n">
        <v>13797.06</v>
      </c>
      <c r="U14" t="n">
        <v>0.57</v>
      </c>
      <c r="V14" t="n">
        <v>0.86</v>
      </c>
      <c r="W14" t="n">
        <v>3.43</v>
      </c>
      <c r="X14" t="n">
        <v>0.89</v>
      </c>
      <c r="Y14" t="n">
        <v>1</v>
      </c>
      <c r="Z14" t="n">
        <v>10</v>
      </c>
      <c r="AA14" t="n">
        <v>430.7550143383666</v>
      </c>
      <c r="AB14" t="n">
        <v>589.3780141877821</v>
      </c>
      <c r="AC14" t="n">
        <v>533.1286037109378</v>
      </c>
      <c r="AD14" t="n">
        <v>430755.0143383666</v>
      </c>
      <c r="AE14" t="n">
        <v>589378.0141877821</v>
      </c>
      <c r="AF14" t="n">
        <v>1.597214448735437e-06</v>
      </c>
      <c r="AG14" t="n">
        <v>18</v>
      </c>
      <c r="AH14" t="n">
        <v>533128.6037109378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5.0153</v>
      </c>
      <c r="E15" t="n">
        <v>19.94</v>
      </c>
      <c r="F15" t="n">
        <v>14.96</v>
      </c>
      <c r="G15" t="n">
        <v>21.38</v>
      </c>
      <c r="H15" t="n">
        <v>0.28</v>
      </c>
      <c r="I15" t="n">
        <v>42</v>
      </c>
      <c r="J15" t="n">
        <v>269.45</v>
      </c>
      <c r="K15" t="n">
        <v>59.89</v>
      </c>
      <c r="L15" t="n">
        <v>4.25</v>
      </c>
      <c r="M15" t="n">
        <v>40</v>
      </c>
      <c r="N15" t="n">
        <v>70.31</v>
      </c>
      <c r="O15" t="n">
        <v>33466.11</v>
      </c>
      <c r="P15" t="n">
        <v>239.66</v>
      </c>
      <c r="Q15" t="n">
        <v>1389.72</v>
      </c>
      <c r="R15" t="n">
        <v>67.51000000000001</v>
      </c>
      <c r="S15" t="n">
        <v>39.31</v>
      </c>
      <c r="T15" t="n">
        <v>13111.65</v>
      </c>
      <c r="U15" t="n">
        <v>0.58</v>
      </c>
      <c r="V15" t="n">
        <v>0.86</v>
      </c>
      <c r="W15" t="n">
        <v>3.43</v>
      </c>
      <c r="X15" t="n">
        <v>0.84</v>
      </c>
      <c r="Y15" t="n">
        <v>1</v>
      </c>
      <c r="Z15" t="n">
        <v>10</v>
      </c>
      <c r="AA15" t="n">
        <v>426.175677893813</v>
      </c>
      <c r="AB15" t="n">
        <v>583.1123640382782</v>
      </c>
      <c r="AC15" t="n">
        <v>527.4609384178071</v>
      </c>
      <c r="AD15" t="n">
        <v>426175.677893813</v>
      </c>
      <c r="AE15" t="n">
        <v>583112.3640382782</v>
      </c>
      <c r="AF15" t="n">
        <v>1.613168259206726e-06</v>
      </c>
      <c r="AG15" t="n">
        <v>18</v>
      </c>
      <c r="AH15" t="n">
        <v>527460.9384178071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5.0737</v>
      </c>
      <c r="E16" t="n">
        <v>19.71</v>
      </c>
      <c r="F16" t="n">
        <v>14.88</v>
      </c>
      <c r="G16" t="n">
        <v>22.9</v>
      </c>
      <c r="H16" t="n">
        <v>0.3</v>
      </c>
      <c r="I16" t="n">
        <v>39</v>
      </c>
      <c r="J16" t="n">
        <v>269.92</v>
      </c>
      <c r="K16" t="n">
        <v>59.89</v>
      </c>
      <c r="L16" t="n">
        <v>4.5</v>
      </c>
      <c r="M16" t="n">
        <v>37</v>
      </c>
      <c r="N16" t="n">
        <v>70.54000000000001</v>
      </c>
      <c r="O16" t="n">
        <v>33524.86</v>
      </c>
      <c r="P16" t="n">
        <v>237.32</v>
      </c>
      <c r="Q16" t="n">
        <v>1389.59</v>
      </c>
      <c r="R16" t="n">
        <v>64.95999999999999</v>
      </c>
      <c r="S16" t="n">
        <v>39.31</v>
      </c>
      <c r="T16" t="n">
        <v>11849.59</v>
      </c>
      <c r="U16" t="n">
        <v>0.61</v>
      </c>
      <c r="V16" t="n">
        <v>0.86</v>
      </c>
      <c r="W16" t="n">
        <v>3.43</v>
      </c>
      <c r="X16" t="n">
        <v>0.76</v>
      </c>
      <c r="Y16" t="n">
        <v>1</v>
      </c>
      <c r="Z16" t="n">
        <v>10</v>
      </c>
      <c r="AA16" t="n">
        <v>420.2753661890262</v>
      </c>
      <c r="AB16" t="n">
        <v>575.0392972604077</v>
      </c>
      <c r="AC16" t="n">
        <v>520.1583538025963</v>
      </c>
      <c r="AD16" t="n">
        <v>420275.3661890262</v>
      </c>
      <c r="AE16" t="n">
        <v>575039.2972604077</v>
      </c>
      <c r="AF16" t="n">
        <v>1.631952584439049e-06</v>
      </c>
      <c r="AG16" t="n">
        <v>18</v>
      </c>
      <c r="AH16" t="n">
        <v>520158.3538025963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5.1143</v>
      </c>
      <c r="E17" t="n">
        <v>19.55</v>
      </c>
      <c r="F17" t="n">
        <v>14.83</v>
      </c>
      <c r="G17" t="n">
        <v>24.05</v>
      </c>
      <c r="H17" t="n">
        <v>0.31</v>
      </c>
      <c r="I17" t="n">
        <v>37</v>
      </c>
      <c r="J17" t="n">
        <v>270.4</v>
      </c>
      <c r="K17" t="n">
        <v>59.89</v>
      </c>
      <c r="L17" t="n">
        <v>4.75</v>
      </c>
      <c r="M17" t="n">
        <v>35</v>
      </c>
      <c r="N17" t="n">
        <v>70.76000000000001</v>
      </c>
      <c r="O17" t="n">
        <v>33583.7</v>
      </c>
      <c r="P17" t="n">
        <v>235.63</v>
      </c>
      <c r="Q17" t="n">
        <v>1389.94</v>
      </c>
      <c r="R17" t="n">
        <v>63.14</v>
      </c>
      <c r="S17" t="n">
        <v>39.31</v>
      </c>
      <c r="T17" t="n">
        <v>10952.22</v>
      </c>
      <c r="U17" t="n">
        <v>0.62</v>
      </c>
      <c r="V17" t="n">
        <v>0.87</v>
      </c>
      <c r="W17" t="n">
        <v>3.42</v>
      </c>
      <c r="X17" t="n">
        <v>0.71</v>
      </c>
      <c r="Y17" t="n">
        <v>1</v>
      </c>
      <c r="Z17" t="n">
        <v>10</v>
      </c>
      <c r="AA17" t="n">
        <v>408.3600743755257</v>
      </c>
      <c r="AB17" t="n">
        <v>558.7362693356012</v>
      </c>
      <c r="AC17" t="n">
        <v>505.4112639814898</v>
      </c>
      <c r="AD17" t="n">
        <v>408360.0743755257</v>
      </c>
      <c r="AE17" t="n">
        <v>558736.2693356011</v>
      </c>
      <c r="AF17" t="n">
        <v>1.64501155026837e-06</v>
      </c>
      <c r="AG17" t="n">
        <v>17</v>
      </c>
      <c r="AH17" t="n">
        <v>505411.2639814898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5.146</v>
      </c>
      <c r="E18" t="n">
        <v>19.43</v>
      </c>
      <c r="F18" t="n">
        <v>14.81</v>
      </c>
      <c r="G18" t="n">
        <v>25.39</v>
      </c>
      <c r="H18" t="n">
        <v>0.33</v>
      </c>
      <c r="I18" t="n">
        <v>35</v>
      </c>
      <c r="J18" t="n">
        <v>270.88</v>
      </c>
      <c r="K18" t="n">
        <v>59.89</v>
      </c>
      <c r="L18" t="n">
        <v>5</v>
      </c>
      <c r="M18" t="n">
        <v>33</v>
      </c>
      <c r="N18" t="n">
        <v>70.98999999999999</v>
      </c>
      <c r="O18" t="n">
        <v>33642.62</v>
      </c>
      <c r="P18" t="n">
        <v>234</v>
      </c>
      <c r="Q18" t="n">
        <v>1389.68</v>
      </c>
      <c r="R18" t="n">
        <v>62.68</v>
      </c>
      <c r="S18" t="n">
        <v>39.31</v>
      </c>
      <c r="T18" t="n">
        <v>10731.63</v>
      </c>
      <c r="U18" t="n">
        <v>0.63</v>
      </c>
      <c r="V18" t="n">
        <v>0.87</v>
      </c>
      <c r="W18" t="n">
        <v>3.42</v>
      </c>
      <c r="X18" t="n">
        <v>0.6899999999999999</v>
      </c>
      <c r="Y18" t="n">
        <v>1</v>
      </c>
      <c r="Z18" t="n">
        <v>10</v>
      </c>
      <c r="AA18" t="n">
        <v>404.919388100989</v>
      </c>
      <c r="AB18" t="n">
        <v>554.0285705824145</v>
      </c>
      <c r="AC18" t="n">
        <v>501.1528613900106</v>
      </c>
      <c r="AD18" t="n">
        <v>404919.3881009889</v>
      </c>
      <c r="AE18" t="n">
        <v>554028.5705824145</v>
      </c>
      <c r="AF18" t="n">
        <v>1.65520783639619e-06</v>
      </c>
      <c r="AG18" t="n">
        <v>17</v>
      </c>
      <c r="AH18" t="n">
        <v>501152.8613900106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5.1856</v>
      </c>
      <c r="E19" t="n">
        <v>19.28</v>
      </c>
      <c r="F19" t="n">
        <v>14.76</v>
      </c>
      <c r="G19" t="n">
        <v>26.84</v>
      </c>
      <c r="H19" t="n">
        <v>0.34</v>
      </c>
      <c r="I19" t="n">
        <v>33</v>
      </c>
      <c r="J19" t="n">
        <v>271.36</v>
      </c>
      <c r="K19" t="n">
        <v>59.89</v>
      </c>
      <c r="L19" t="n">
        <v>5.25</v>
      </c>
      <c r="M19" t="n">
        <v>31</v>
      </c>
      <c r="N19" t="n">
        <v>71.22</v>
      </c>
      <c r="O19" t="n">
        <v>33701.64</v>
      </c>
      <c r="P19" t="n">
        <v>232.34</v>
      </c>
      <c r="Q19" t="n">
        <v>1389.57</v>
      </c>
      <c r="R19" t="n">
        <v>61.36</v>
      </c>
      <c r="S19" t="n">
        <v>39.31</v>
      </c>
      <c r="T19" t="n">
        <v>10082.53</v>
      </c>
      <c r="U19" t="n">
        <v>0.64</v>
      </c>
      <c r="V19" t="n">
        <v>0.87</v>
      </c>
      <c r="W19" t="n">
        <v>3.41</v>
      </c>
      <c r="X19" t="n">
        <v>0.64</v>
      </c>
      <c r="Y19" t="n">
        <v>1</v>
      </c>
      <c r="Z19" t="n">
        <v>10</v>
      </c>
      <c r="AA19" t="n">
        <v>401.0369072778649</v>
      </c>
      <c r="AB19" t="n">
        <v>548.7163890372508</v>
      </c>
      <c r="AC19" t="n">
        <v>496.3476669958238</v>
      </c>
      <c r="AD19" t="n">
        <v>401036.9072778649</v>
      </c>
      <c r="AE19" t="n">
        <v>548716.3890372508</v>
      </c>
      <c r="AF19" t="n">
        <v>1.667945152820848e-06</v>
      </c>
      <c r="AG19" t="n">
        <v>17</v>
      </c>
      <c r="AH19" t="n">
        <v>496347.6669958238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5.2004</v>
      </c>
      <c r="E20" t="n">
        <v>19.23</v>
      </c>
      <c r="F20" t="n">
        <v>14.76</v>
      </c>
      <c r="G20" t="n">
        <v>27.67</v>
      </c>
      <c r="H20" t="n">
        <v>0.36</v>
      </c>
      <c r="I20" t="n">
        <v>32</v>
      </c>
      <c r="J20" t="n">
        <v>271.84</v>
      </c>
      <c r="K20" t="n">
        <v>59.89</v>
      </c>
      <c r="L20" t="n">
        <v>5.5</v>
      </c>
      <c r="M20" t="n">
        <v>30</v>
      </c>
      <c r="N20" t="n">
        <v>71.45</v>
      </c>
      <c r="O20" t="n">
        <v>33760.74</v>
      </c>
      <c r="P20" t="n">
        <v>231.41</v>
      </c>
      <c r="Q20" t="n">
        <v>1389.72</v>
      </c>
      <c r="R20" t="n">
        <v>61.19</v>
      </c>
      <c r="S20" t="n">
        <v>39.31</v>
      </c>
      <c r="T20" t="n">
        <v>9998.18</v>
      </c>
      <c r="U20" t="n">
        <v>0.64</v>
      </c>
      <c r="V20" t="n">
        <v>0.87</v>
      </c>
      <c r="W20" t="n">
        <v>3.41</v>
      </c>
      <c r="X20" t="n">
        <v>0.64</v>
      </c>
      <c r="Y20" t="n">
        <v>1</v>
      </c>
      <c r="Z20" t="n">
        <v>10</v>
      </c>
      <c r="AA20" t="n">
        <v>399.3055709748044</v>
      </c>
      <c r="AB20" t="n">
        <v>546.3474983262364</v>
      </c>
      <c r="AC20" t="n">
        <v>494.2048598895096</v>
      </c>
      <c r="AD20" t="n">
        <v>399305.5709748043</v>
      </c>
      <c r="AE20" t="n">
        <v>546347.4983262364</v>
      </c>
      <c r="AF20" t="n">
        <v>1.672705564009861e-06</v>
      </c>
      <c r="AG20" t="n">
        <v>17</v>
      </c>
      <c r="AH20" t="n">
        <v>494204.8598895096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5.2483</v>
      </c>
      <c r="E21" t="n">
        <v>19.05</v>
      </c>
      <c r="F21" t="n">
        <v>14.68</v>
      </c>
      <c r="G21" t="n">
        <v>29.37</v>
      </c>
      <c r="H21" t="n">
        <v>0.38</v>
      </c>
      <c r="I21" t="n">
        <v>30</v>
      </c>
      <c r="J21" t="n">
        <v>272.32</v>
      </c>
      <c r="K21" t="n">
        <v>59.89</v>
      </c>
      <c r="L21" t="n">
        <v>5.75</v>
      </c>
      <c r="M21" t="n">
        <v>28</v>
      </c>
      <c r="N21" t="n">
        <v>71.68000000000001</v>
      </c>
      <c r="O21" t="n">
        <v>33820.05</v>
      </c>
      <c r="P21" t="n">
        <v>229.01</v>
      </c>
      <c r="Q21" t="n">
        <v>1389.75</v>
      </c>
      <c r="R21" t="n">
        <v>58.82</v>
      </c>
      <c r="S21" t="n">
        <v>39.31</v>
      </c>
      <c r="T21" t="n">
        <v>8824.24</v>
      </c>
      <c r="U21" t="n">
        <v>0.67</v>
      </c>
      <c r="V21" t="n">
        <v>0.87</v>
      </c>
      <c r="W21" t="n">
        <v>3.41</v>
      </c>
      <c r="X21" t="n">
        <v>0.5600000000000001</v>
      </c>
      <c r="Y21" t="n">
        <v>1</v>
      </c>
      <c r="Z21" t="n">
        <v>10</v>
      </c>
      <c r="AA21" t="n">
        <v>394.2806519864642</v>
      </c>
      <c r="AB21" t="n">
        <v>539.4721824826095</v>
      </c>
      <c r="AC21" t="n">
        <v>487.985714540432</v>
      </c>
      <c r="AD21" t="n">
        <v>394280.6519864643</v>
      </c>
      <c r="AE21" t="n">
        <v>539472.1824826095</v>
      </c>
      <c r="AF21" t="n">
        <v>1.688112570493222e-06</v>
      </c>
      <c r="AG21" t="n">
        <v>17</v>
      </c>
      <c r="AH21" t="n">
        <v>487985.714540432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5.2635</v>
      </c>
      <c r="E22" t="n">
        <v>19</v>
      </c>
      <c r="F22" t="n">
        <v>14.68</v>
      </c>
      <c r="G22" t="n">
        <v>30.37</v>
      </c>
      <c r="H22" t="n">
        <v>0.39</v>
      </c>
      <c r="I22" t="n">
        <v>29</v>
      </c>
      <c r="J22" t="n">
        <v>272.8</v>
      </c>
      <c r="K22" t="n">
        <v>59.89</v>
      </c>
      <c r="L22" t="n">
        <v>6</v>
      </c>
      <c r="M22" t="n">
        <v>27</v>
      </c>
      <c r="N22" t="n">
        <v>71.91</v>
      </c>
      <c r="O22" t="n">
        <v>33879.33</v>
      </c>
      <c r="P22" t="n">
        <v>227.97</v>
      </c>
      <c r="Q22" t="n">
        <v>1389.71</v>
      </c>
      <c r="R22" t="n">
        <v>58.6</v>
      </c>
      <c r="S22" t="n">
        <v>39.31</v>
      </c>
      <c r="T22" t="n">
        <v>8720.190000000001</v>
      </c>
      <c r="U22" t="n">
        <v>0.67</v>
      </c>
      <c r="V22" t="n">
        <v>0.87</v>
      </c>
      <c r="W22" t="n">
        <v>3.41</v>
      </c>
      <c r="X22" t="n">
        <v>0.5600000000000001</v>
      </c>
      <c r="Y22" t="n">
        <v>1</v>
      </c>
      <c r="Z22" t="n">
        <v>10</v>
      </c>
      <c r="AA22" t="n">
        <v>392.4556080108909</v>
      </c>
      <c r="AB22" t="n">
        <v>536.9750767999723</v>
      </c>
      <c r="AC22" t="n">
        <v>485.7269291194357</v>
      </c>
      <c r="AD22" t="n">
        <v>392455.6080108909</v>
      </c>
      <c r="AE22" t="n">
        <v>536975.0767999722</v>
      </c>
      <c r="AF22" t="n">
        <v>1.693001641444101e-06</v>
      </c>
      <c r="AG22" t="n">
        <v>17</v>
      </c>
      <c r="AH22" t="n">
        <v>485726.9291194357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5.3043</v>
      </c>
      <c r="E23" t="n">
        <v>18.85</v>
      </c>
      <c r="F23" t="n">
        <v>14.63</v>
      </c>
      <c r="G23" t="n">
        <v>32.52</v>
      </c>
      <c r="H23" t="n">
        <v>0.41</v>
      </c>
      <c r="I23" t="n">
        <v>27</v>
      </c>
      <c r="J23" t="n">
        <v>273.28</v>
      </c>
      <c r="K23" t="n">
        <v>59.89</v>
      </c>
      <c r="L23" t="n">
        <v>6.25</v>
      </c>
      <c r="M23" t="n">
        <v>25</v>
      </c>
      <c r="N23" t="n">
        <v>72.14</v>
      </c>
      <c r="O23" t="n">
        <v>33938.7</v>
      </c>
      <c r="P23" t="n">
        <v>226.33</v>
      </c>
      <c r="Q23" t="n">
        <v>1389.6</v>
      </c>
      <c r="R23" t="n">
        <v>57.2</v>
      </c>
      <c r="S23" t="n">
        <v>39.31</v>
      </c>
      <c r="T23" t="n">
        <v>8028.4</v>
      </c>
      <c r="U23" t="n">
        <v>0.6899999999999999</v>
      </c>
      <c r="V23" t="n">
        <v>0.88</v>
      </c>
      <c r="W23" t="n">
        <v>3.41</v>
      </c>
      <c r="X23" t="n">
        <v>0.51</v>
      </c>
      <c r="Y23" t="n">
        <v>1</v>
      </c>
      <c r="Z23" t="n">
        <v>10</v>
      </c>
      <c r="AA23" t="n">
        <v>388.7152535789131</v>
      </c>
      <c r="AB23" t="n">
        <v>531.8573588533486</v>
      </c>
      <c r="AC23" t="n">
        <v>481.0976389908757</v>
      </c>
      <c r="AD23" t="n">
        <v>388715.253578913</v>
      </c>
      <c r="AE23" t="n">
        <v>531857.3588533486</v>
      </c>
      <c r="AF23" t="n">
        <v>1.706124937154355e-06</v>
      </c>
      <c r="AG23" t="n">
        <v>17</v>
      </c>
      <c r="AH23" t="n">
        <v>481097.6389908757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5.3201</v>
      </c>
      <c r="E24" t="n">
        <v>18.8</v>
      </c>
      <c r="F24" t="n">
        <v>14.63</v>
      </c>
      <c r="G24" t="n">
        <v>33.76</v>
      </c>
      <c r="H24" t="n">
        <v>0.42</v>
      </c>
      <c r="I24" t="n">
        <v>26</v>
      </c>
      <c r="J24" t="n">
        <v>273.76</v>
      </c>
      <c r="K24" t="n">
        <v>59.89</v>
      </c>
      <c r="L24" t="n">
        <v>6.5</v>
      </c>
      <c r="M24" t="n">
        <v>24</v>
      </c>
      <c r="N24" t="n">
        <v>72.37</v>
      </c>
      <c r="O24" t="n">
        <v>33998.16</v>
      </c>
      <c r="P24" t="n">
        <v>225.22</v>
      </c>
      <c r="Q24" t="n">
        <v>1389.72</v>
      </c>
      <c r="R24" t="n">
        <v>56.98</v>
      </c>
      <c r="S24" t="n">
        <v>39.31</v>
      </c>
      <c r="T24" t="n">
        <v>7924.76</v>
      </c>
      <c r="U24" t="n">
        <v>0.6899999999999999</v>
      </c>
      <c r="V24" t="n">
        <v>0.88</v>
      </c>
      <c r="W24" t="n">
        <v>3.41</v>
      </c>
      <c r="X24" t="n">
        <v>0.51</v>
      </c>
      <c r="Y24" t="n">
        <v>1</v>
      </c>
      <c r="Z24" t="n">
        <v>10</v>
      </c>
      <c r="AA24" t="n">
        <v>386.8252693762307</v>
      </c>
      <c r="AB24" t="n">
        <v>529.2713990870202</v>
      </c>
      <c r="AC24" t="n">
        <v>478.7584795952282</v>
      </c>
      <c r="AD24" t="n">
        <v>386825.2693762307</v>
      </c>
      <c r="AE24" t="n">
        <v>529271.3990870202</v>
      </c>
      <c r="AF24" t="n">
        <v>1.711206997748031e-06</v>
      </c>
      <c r="AG24" t="n">
        <v>17</v>
      </c>
      <c r="AH24" t="n">
        <v>478758.4795952282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5.3411</v>
      </c>
      <c r="E25" t="n">
        <v>18.72</v>
      </c>
      <c r="F25" t="n">
        <v>14.61</v>
      </c>
      <c r="G25" t="n">
        <v>35.05</v>
      </c>
      <c r="H25" t="n">
        <v>0.44</v>
      </c>
      <c r="I25" t="n">
        <v>25</v>
      </c>
      <c r="J25" t="n">
        <v>274.24</v>
      </c>
      <c r="K25" t="n">
        <v>59.89</v>
      </c>
      <c r="L25" t="n">
        <v>6.75</v>
      </c>
      <c r="M25" t="n">
        <v>23</v>
      </c>
      <c r="N25" t="n">
        <v>72.61</v>
      </c>
      <c r="O25" t="n">
        <v>34057.71</v>
      </c>
      <c r="P25" t="n">
        <v>224.39</v>
      </c>
      <c r="Q25" t="n">
        <v>1389.68</v>
      </c>
      <c r="R25" t="n">
        <v>56.45</v>
      </c>
      <c r="S25" t="n">
        <v>39.31</v>
      </c>
      <c r="T25" t="n">
        <v>7666.03</v>
      </c>
      <c r="U25" t="n">
        <v>0.7</v>
      </c>
      <c r="V25" t="n">
        <v>0.88</v>
      </c>
      <c r="W25" t="n">
        <v>3.4</v>
      </c>
      <c r="X25" t="n">
        <v>0.48</v>
      </c>
      <c r="Y25" t="n">
        <v>1</v>
      </c>
      <c r="Z25" t="n">
        <v>10</v>
      </c>
      <c r="AA25" t="n">
        <v>384.9583864620454</v>
      </c>
      <c r="AB25" t="n">
        <v>526.7170475227707</v>
      </c>
      <c r="AC25" t="n">
        <v>476.4479117592157</v>
      </c>
      <c r="AD25" t="n">
        <v>384958.3864620454</v>
      </c>
      <c r="AE25" t="n">
        <v>526717.0475227707</v>
      </c>
      <c r="AF25" t="n">
        <v>1.717961635245956e-06</v>
      </c>
      <c r="AG25" t="n">
        <v>17</v>
      </c>
      <c r="AH25" t="n">
        <v>476447.9117592158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5.3634</v>
      </c>
      <c r="E26" t="n">
        <v>18.64</v>
      </c>
      <c r="F26" t="n">
        <v>14.58</v>
      </c>
      <c r="G26" t="n">
        <v>36.45</v>
      </c>
      <c r="H26" t="n">
        <v>0.45</v>
      </c>
      <c r="I26" t="n">
        <v>24</v>
      </c>
      <c r="J26" t="n">
        <v>274.73</v>
      </c>
      <c r="K26" t="n">
        <v>59.89</v>
      </c>
      <c r="L26" t="n">
        <v>7</v>
      </c>
      <c r="M26" t="n">
        <v>22</v>
      </c>
      <c r="N26" t="n">
        <v>72.84</v>
      </c>
      <c r="O26" t="n">
        <v>34117.35</v>
      </c>
      <c r="P26" t="n">
        <v>222.23</v>
      </c>
      <c r="Q26" t="n">
        <v>1389.59</v>
      </c>
      <c r="R26" t="n">
        <v>55.55</v>
      </c>
      <c r="S26" t="n">
        <v>39.31</v>
      </c>
      <c r="T26" t="n">
        <v>7222.78</v>
      </c>
      <c r="U26" t="n">
        <v>0.71</v>
      </c>
      <c r="V26" t="n">
        <v>0.88</v>
      </c>
      <c r="W26" t="n">
        <v>3.4</v>
      </c>
      <c r="X26" t="n">
        <v>0.46</v>
      </c>
      <c r="Y26" t="n">
        <v>1</v>
      </c>
      <c r="Z26" t="n">
        <v>10</v>
      </c>
      <c r="AA26" t="n">
        <v>381.6816399155337</v>
      </c>
      <c r="AB26" t="n">
        <v>522.233658337978</v>
      </c>
      <c r="AC26" t="n">
        <v>472.3924109457435</v>
      </c>
      <c r="AD26" t="n">
        <v>381681.6399155337</v>
      </c>
      <c r="AE26" t="n">
        <v>522233.658337978</v>
      </c>
      <c r="AF26" t="n">
        <v>1.725134416969943e-06</v>
      </c>
      <c r="AG26" t="n">
        <v>17</v>
      </c>
      <c r="AH26" t="n">
        <v>472392.4109457435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5.3808</v>
      </c>
      <c r="E27" t="n">
        <v>18.58</v>
      </c>
      <c r="F27" t="n">
        <v>14.57</v>
      </c>
      <c r="G27" t="n">
        <v>38.01</v>
      </c>
      <c r="H27" t="n">
        <v>0.47</v>
      </c>
      <c r="I27" t="n">
        <v>23</v>
      </c>
      <c r="J27" t="n">
        <v>275.21</v>
      </c>
      <c r="K27" t="n">
        <v>59.89</v>
      </c>
      <c r="L27" t="n">
        <v>7.25</v>
      </c>
      <c r="M27" t="n">
        <v>21</v>
      </c>
      <c r="N27" t="n">
        <v>73.08</v>
      </c>
      <c r="O27" t="n">
        <v>34177.09</v>
      </c>
      <c r="P27" t="n">
        <v>221.34</v>
      </c>
      <c r="Q27" t="n">
        <v>1389.59</v>
      </c>
      <c r="R27" t="n">
        <v>55.06</v>
      </c>
      <c r="S27" t="n">
        <v>39.31</v>
      </c>
      <c r="T27" t="n">
        <v>6981.56</v>
      </c>
      <c r="U27" t="n">
        <v>0.71</v>
      </c>
      <c r="V27" t="n">
        <v>0.88</v>
      </c>
      <c r="W27" t="n">
        <v>3.4</v>
      </c>
      <c r="X27" t="n">
        <v>0.45</v>
      </c>
      <c r="Y27" t="n">
        <v>1</v>
      </c>
      <c r="Z27" t="n">
        <v>10</v>
      </c>
      <c r="AA27" t="n">
        <v>379.9679378011819</v>
      </c>
      <c r="AB27" t="n">
        <v>519.8888955019205</v>
      </c>
      <c r="AC27" t="n">
        <v>470.271428983864</v>
      </c>
      <c r="AD27" t="n">
        <v>379967.9378011819</v>
      </c>
      <c r="AE27" t="n">
        <v>519888.8955019205</v>
      </c>
      <c r="AF27" t="n">
        <v>1.73073111661108e-06</v>
      </c>
      <c r="AG27" t="n">
        <v>17</v>
      </c>
      <c r="AH27" t="n">
        <v>470271.428983864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5.4034</v>
      </c>
      <c r="E28" t="n">
        <v>18.51</v>
      </c>
      <c r="F28" t="n">
        <v>14.54</v>
      </c>
      <c r="G28" t="n">
        <v>39.66</v>
      </c>
      <c r="H28" t="n">
        <v>0.48</v>
      </c>
      <c r="I28" t="n">
        <v>22</v>
      </c>
      <c r="J28" t="n">
        <v>275.7</v>
      </c>
      <c r="K28" t="n">
        <v>59.89</v>
      </c>
      <c r="L28" t="n">
        <v>7.5</v>
      </c>
      <c r="M28" t="n">
        <v>20</v>
      </c>
      <c r="N28" t="n">
        <v>73.31</v>
      </c>
      <c r="O28" t="n">
        <v>34236.91</v>
      </c>
      <c r="P28" t="n">
        <v>219.27</v>
      </c>
      <c r="Q28" t="n">
        <v>1389.74</v>
      </c>
      <c r="R28" t="n">
        <v>54.16</v>
      </c>
      <c r="S28" t="n">
        <v>39.31</v>
      </c>
      <c r="T28" t="n">
        <v>6534.07</v>
      </c>
      <c r="U28" t="n">
        <v>0.73</v>
      </c>
      <c r="V28" t="n">
        <v>0.88</v>
      </c>
      <c r="W28" t="n">
        <v>3.4</v>
      </c>
      <c r="X28" t="n">
        <v>0.42</v>
      </c>
      <c r="Y28" t="n">
        <v>1</v>
      </c>
      <c r="Z28" t="n">
        <v>10</v>
      </c>
      <c r="AA28" t="n">
        <v>376.8130656039823</v>
      </c>
      <c r="AB28" t="n">
        <v>515.5722601785737</v>
      </c>
      <c r="AC28" t="n">
        <v>466.3667672773418</v>
      </c>
      <c r="AD28" t="n">
        <v>376813.0656039823</v>
      </c>
      <c r="AE28" t="n">
        <v>515572.2601785737</v>
      </c>
      <c r="AF28" t="n">
        <v>1.738000393156466e-06</v>
      </c>
      <c r="AG28" t="n">
        <v>17</v>
      </c>
      <c r="AH28" t="n">
        <v>466366.7672773417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5.4017</v>
      </c>
      <c r="E29" t="n">
        <v>18.51</v>
      </c>
      <c r="F29" t="n">
        <v>14.55</v>
      </c>
      <c r="G29" t="n">
        <v>39.67</v>
      </c>
      <c r="H29" t="n">
        <v>0.5</v>
      </c>
      <c r="I29" t="n">
        <v>22</v>
      </c>
      <c r="J29" t="n">
        <v>276.18</v>
      </c>
      <c r="K29" t="n">
        <v>59.89</v>
      </c>
      <c r="L29" t="n">
        <v>7.75</v>
      </c>
      <c r="M29" t="n">
        <v>20</v>
      </c>
      <c r="N29" t="n">
        <v>73.55</v>
      </c>
      <c r="O29" t="n">
        <v>34296.82</v>
      </c>
      <c r="P29" t="n">
        <v>218.58</v>
      </c>
      <c r="Q29" t="n">
        <v>1389.71</v>
      </c>
      <c r="R29" t="n">
        <v>54.75</v>
      </c>
      <c r="S29" t="n">
        <v>39.31</v>
      </c>
      <c r="T29" t="n">
        <v>6828.52</v>
      </c>
      <c r="U29" t="n">
        <v>0.72</v>
      </c>
      <c r="V29" t="n">
        <v>0.88</v>
      </c>
      <c r="W29" t="n">
        <v>3.39</v>
      </c>
      <c r="X29" t="n">
        <v>0.43</v>
      </c>
      <c r="Y29" t="n">
        <v>1</v>
      </c>
      <c r="Z29" t="n">
        <v>10</v>
      </c>
      <c r="AA29" t="n">
        <v>376.2088153068207</v>
      </c>
      <c r="AB29" t="n">
        <v>514.7454982643554</v>
      </c>
      <c r="AC29" t="n">
        <v>465.6189103598489</v>
      </c>
      <c r="AD29" t="n">
        <v>376208.8153068207</v>
      </c>
      <c r="AE29" t="n">
        <v>514745.4982643555</v>
      </c>
      <c r="AF29" t="n">
        <v>1.737453589168538e-06</v>
      </c>
      <c r="AG29" t="n">
        <v>17</v>
      </c>
      <c r="AH29" t="n">
        <v>465618.9103598489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5.4286</v>
      </c>
      <c r="E30" t="n">
        <v>18.42</v>
      </c>
      <c r="F30" t="n">
        <v>14.51</v>
      </c>
      <c r="G30" t="n">
        <v>41.45</v>
      </c>
      <c r="H30" t="n">
        <v>0.51</v>
      </c>
      <c r="I30" t="n">
        <v>21</v>
      </c>
      <c r="J30" t="n">
        <v>276.67</v>
      </c>
      <c r="K30" t="n">
        <v>59.89</v>
      </c>
      <c r="L30" t="n">
        <v>8</v>
      </c>
      <c r="M30" t="n">
        <v>19</v>
      </c>
      <c r="N30" t="n">
        <v>73.78</v>
      </c>
      <c r="O30" t="n">
        <v>34356.83</v>
      </c>
      <c r="P30" t="n">
        <v>217.05</v>
      </c>
      <c r="Q30" t="n">
        <v>1389.73</v>
      </c>
      <c r="R30" t="n">
        <v>53.25</v>
      </c>
      <c r="S30" t="n">
        <v>39.31</v>
      </c>
      <c r="T30" t="n">
        <v>6087.79</v>
      </c>
      <c r="U30" t="n">
        <v>0.74</v>
      </c>
      <c r="V30" t="n">
        <v>0.88</v>
      </c>
      <c r="W30" t="n">
        <v>3.39</v>
      </c>
      <c r="X30" t="n">
        <v>0.38</v>
      </c>
      <c r="Y30" t="n">
        <v>1</v>
      </c>
      <c r="Z30" t="n">
        <v>10</v>
      </c>
      <c r="AA30" t="n">
        <v>365.5854145615269</v>
      </c>
      <c r="AB30" t="n">
        <v>500.2100926932808</v>
      </c>
      <c r="AC30" t="n">
        <v>452.4707434959078</v>
      </c>
      <c r="AD30" t="n">
        <v>365585.4145615268</v>
      </c>
      <c r="AE30" t="n">
        <v>500210.0926932808</v>
      </c>
      <c r="AF30" t="n">
        <v>1.746105958153975e-06</v>
      </c>
      <c r="AG30" t="n">
        <v>16</v>
      </c>
      <c r="AH30" t="n">
        <v>452470.7434959078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5.4442</v>
      </c>
      <c r="E31" t="n">
        <v>18.37</v>
      </c>
      <c r="F31" t="n">
        <v>14.5</v>
      </c>
      <c r="G31" t="n">
        <v>43.51</v>
      </c>
      <c r="H31" t="n">
        <v>0.53</v>
      </c>
      <c r="I31" t="n">
        <v>20</v>
      </c>
      <c r="J31" t="n">
        <v>277.16</v>
      </c>
      <c r="K31" t="n">
        <v>59.89</v>
      </c>
      <c r="L31" t="n">
        <v>8.25</v>
      </c>
      <c r="M31" t="n">
        <v>18</v>
      </c>
      <c r="N31" t="n">
        <v>74.02</v>
      </c>
      <c r="O31" t="n">
        <v>34416.93</v>
      </c>
      <c r="P31" t="n">
        <v>215.99</v>
      </c>
      <c r="Q31" t="n">
        <v>1389.62</v>
      </c>
      <c r="R31" t="n">
        <v>53.1</v>
      </c>
      <c r="S31" t="n">
        <v>39.31</v>
      </c>
      <c r="T31" t="n">
        <v>6013.05</v>
      </c>
      <c r="U31" t="n">
        <v>0.74</v>
      </c>
      <c r="V31" t="n">
        <v>0.88</v>
      </c>
      <c r="W31" t="n">
        <v>3.4</v>
      </c>
      <c r="X31" t="n">
        <v>0.38</v>
      </c>
      <c r="Y31" t="n">
        <v>1</v>
      </c>
      <c r="Z31" t="n">
        <v>10</v>
      </c>
      <c r="AA31" t="n">
        <v>363.8270909489796</v>
      </c>
      <c r="AB31" t="n">
        <v>497.8042767548306</v>
      </c>
      <c r="AC31" t="n">
        <v>450.2945352540392</v>
      </c>
      <c r="AD31" t="n">
        <v>363827.0909489795</v>
      </c>
      <c r="AE31" t="n">
        <v>497804.2767548306</v>
      </c>
      <c r="AF31" t="n">
        <v>1.751123688866719e-06</v>
      </c>
      <c r="AG31" t="n">
        <v>16</v>
      </c>
      <c r="AH31" t="n">
        <v>450294.5352540392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5.4436</v>
      </c>
      <c r="E32" t="n">
        <v>18.37</v>
      </c>
      <c r="F32" t="n">
        <v>14.51</v>
      </c>
      <c r="G32" t="n">
        <v>43.52</v>
      </c>
      <c r="H32" t="n">
        <v>0.55</v>
      </c>
      <c r="I32" t="n">
        <v>20</v>
      </c>
      <c r="J32" t="n">
        <v>277.65</v>
      </c>
      <c r="K32" t="n">
        <v>59.89</v>
      </c>
      <c r="L32" t="n">
        <v>8.5</v>
      </c>
      <c r="M32" t="n">
        <v>18</v>
      </c>
      <c r="N32" t="n">
        <v>74.26000000000001</v>
      </c>
      <c r="O32" t="n">
        <v>34477.13</v>
      </c>
      <c r="P32" t="n">
        <v>215.09</v>
      </c>
      <c r="Q32" t="n">
        <v>1389.65</v>
      </c>
      <c r="R32" t="n">
        <v>53.32</v>
      </c>
      <c r="S32" t="n">
        <v>39.31</v>
      </c>
      <c r="T32" t="n">
        <v>6123.32</v>
      </c>
      <c r="U32" t="n">
        <v>0.74</v>
      </c>
      <c r="V32" t="n">
        <v>0.88</v>
      </c>
      <c r="W32" t="n">
        <v>3.39</v>
      </c>
      <c r="X32" t="n">
        <v>0.38</v>
      </c>
      <c r="Y32" t="n">
        <v>1</v>
      </c>
      <c r="Z32" t="n">
        <v>10</v>
      </c>
      <c r="AA32" t="n">
        <v>362.9680514306216</v>
      </c>
      <c r="AB32" t="n">
        <v>496.6289009876643</v>
      </c>
      <c r="AC32" t="n">
        <v>449.2313357004412</v>
      </c>
      <c r="AD32" t="n">
        <v>362968.0514306216</v>
      </c>
      <c r="AE32" t="n">
        <v>496628.9009876644</v>
      </c>
      <c r="AF32" t="n">
        <v>1.750930699223921e-06</v>
      </c>
      <c r="AG32" t="n">
        <v>16</v>
      </c>
      <c r="AH32" t="n">
        <v>449231.3357004412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5.4652</v>
      </c>
      <c r="E33" t="n">
        <v>18.3</v>
      </c>
      <c r="F33" t="n">
        <v>14.48</v>
      </c>
      <c r="G33" t="n">
        <v>45.74</v>
      </c>
      <c r="H33" t="n">
        <v>0.5600000000000001</v>
      </c>
      <c r="I33" t="n">
        <v>19</v>
      </c>
      <c r="J33" t="n">
        <v>278.13</v>
      </c>
      <c r="K33" t="n">
        <v>59.89</v>
      </c>
      <c r="L33" t="n">
        <v>8.75</v>
      </c>
      <c r="M33" t="n">
        <v>17</v>
      </c>
      <c r="N33" t="n">
        <v>74.5</v>
      </c>
      <c r="O33" t="n">
        <v>34537.41</v>
      </c>
      <c r="P33" t="n">
        <v>213.47</v>
      </c>
      <c r="Q33" t="n">
        <v>1389.58</v>
      </c>
      <c r="R33" t="n">
        <v>52.59</v>
      </c>
      <c r="S33" t="n">
        <v>39.31</v>
      </c>
      <c r="T33" t="n">
        <v>5765.71</v>
      </c>
      <c r="U33" t="n">
        <v>0.75</v>
      </c>
      <c r="V33" t="n">
        <v>0.89</v>
      </c>
      <c r="W33" t="n">
        <v>3.39</v>
      </c>
      <c r="X33" t="n">
        <v>0.36</v>
      </c>
      <c r="Y33" t="n">
        <v>1</v>
      </c>
      <c r="Z33" t="n">
        <v>10</v>
      </c>
      <c r="AA33" t="n">
        <v>360.3780543477511</v>
      </c>
      <c r="AB33" t="n">
        <v>493.0851527162739</v>
      </c>
      <c r="AC33" t="n">
        <v>446.0257977903903</v>
      </c>
      <c r="AD33" t="n">
        <v>360378.0543477511</v>
      </c>
      <c r="AE33" t="n">
        <v>493085.1527162739</v>
      </c>
      <c r="AF33" t="n">
        <v>1.757878326364644e-06</v>
      </c>
      <c r="AG33" t="n">
        <v>16</v>
      </c>
      <c r="AH33" t="n">
        <v>446025.7977903903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5.4869</v>
      </c>
      <c r="E34" t="n">
        <v>18.23</v>
      </c>
      <c r="F34" t="n">
        <v>14.46</v>
      </c>
      <c r="G34" t="n">
        <v>48.21</v>
      </c>
      <c r="H34" t="n">
        <v>0.58</v>
      </c>
      <c r="I34" t="n">
        <v>18</v>
      </c>
      <c r="J34" t="n">
        <v>278.62</v>
      </c>
      <c r="K34" t="n">
        <v>59.89</v>
      </c>
      <c r="L34" t="n">
        <v>9</v>
      </c>
      <c r="M34" t="n">
        <v>16</v>
      </c>
      <c r="N34" t="n">
        <v>74.73999999999999</v>
      </c>
      <c r="O34" t="n">
        <v>34597.8</v>
      </c>
      <c r="P34" t="n">
        <v>212.17</v>
      </c>
      <c r="Q34" t="n">
        <v>1389.62</v>
      </c>
      <c r="R34" t="n">
        <v>51.92</v>
      </c>
      <c r="S34" t="n">
        <v>39.31</v>
      </c>
      <c r="T34" t="n">
        <v>5433.86</v>
      </c>
      <c r="U34" t="n">
        <v>0.76</v>
      </c>
      <c r="V34" t="n">
        <v>0.89</v>
      </c>
      <c r="W34" t="n">
        <v>3.39</v>
      </c>
      <c r="X34" t="n">
        <v>0.34</v>
      </c>
      <c r="Y34" t="n">
        <v>1</v>
      </c>
      <c r="Z34" t="n">
        <v>10</v>
      </c>
      <c r="AA34" t="n">
        <v>358.1360682315807</v>
      </c>
      <c r="AB34" t="n">
        <v>490.0175684026828</v>
      </c>
      <c r="AC34" t="n">
        <v>443.2509794183067</v>
      </c>
      <c r="AD34" t="n">
        <v>358136.0682315807</v>
      </c>
      <c r="AE34" t="n">
        <v>490017.5684026828</v>
      </c>
      <c r="AF34" t="n">
        <v>1.764858118445833e-06</v>
      </c>
      <c r="AG34" t="n">
        <v>16</v>
      </c>
      <c r="AH34" t="n">
        <v>443250.9794183067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5.4871</v>
      </c>
      <c r="E35" t="n">
        <v>18.22</v>
      </c>
      <c r="F35" t="n">
        <v>14.46</v>
      </c>
      <c r="G35" t="n">
        <v>48.2</v>
      </c>
      <c r="H35" t="n">
        <v>0.59</v>
      </c>
      <c r="I35" t="n">
        <v>18</v>
      </c>
      <c r="J35" t="n">
        <v>279.11</v>
      </c>
      <c r="K35" t="n">
        <v>59.89</v>
      </c>
      <c r="L35" t="n">
        <v>9.25</v>
      </c>
      <c r="M35" t="n">
        <v>16</v>
      </c>
      <c r="N35" t="n">
        <v>74.98</v>
      </c>
      <c r="O35" t="n">
        <v>34658.27</v>
      </c>
      <c r="P35" t="n">
        <v>209.65</v>
      </c>
      <c r="Q35" t="n">
        <v>1389.69</v>
      </c>
      <c r="R35" t="n">
        <v>51.86</v>
      </c>
      <c r="S35" t="n">
        <v>39.31</v>
      </c>
      <c r="T35" t="n">
        <v>5403.86</v>
      </c>
      <c r="U35" t="n">
        <v>0.76</v>
      </c>
      <c r="V35" t="n">
        <v>0.89</v>
      </c>
      <c r="W35" t="n">
        <v>3.39</v>
      </c>
      <c r="X35" t="n">
        <v>0.34</v>
      </c>
      <c r="Y35" t="n">
        <v>1</v>
      </c>
      <c r="Z35" t="n">
        <v>10</v>
      </c>
      <c r="AA35" t="n">
        <v>355.628368188186</v>
      </c>
      <c r="AB35" t="n">
        <v>486.5864225713921</v>
      </c>
      <c r="AC35" t="n">
        <v>440.147297329511</v>
      </c>
      <c r="AD35" t="n">
        <v>355628.368188186</v>
      </c>
      <c r="AE35" t="n">
        <v>486586.4225713921</v>
      </c>
      <c r="AF35" t="n">
        <v>1.764922448326765e-06</v>
      </c>
      <c r="AG35" t="n">
        <v>16</v>
      </c>
      <c r="AH35" t="n">
        <v>440147.297329511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5.5093</v>
      </c>
      <c r="E36" t="n">
        <v>18.15</v>
      </c>
      <c r="F36" t="n">
        <v>14.44</v>
      </c>
      <c r="G36" t="n">
        <v>50.96</v>
      </c>
      <c r="H36" t="n">
        <v>0.6</v>
      </c>
      <c r="I36" t="n">
        <v>17</v>
      </c>
      <c r="J36" t="n">
        <v>279.61</v>
      </c>
      <c r="K36" t="n">
        <v>59.89</v>
      </c>
      <c r="L36" t="n">
        <v>9.5</v>
      </c>
      <c r="M36" t="n">
        <v>15</v>
      </c>
      <c r="N36" t="n">
        <v>75.22</v>
      </c>
      <c r="O36" t="n">
        <v>34718.84</v>
      </c>
      <c r="P36" t="n">
        <v>209.09</v>
      </c>
      <c r="Q36" t="n">
        <v>1389.59</v>
      </c>
      <c r="R36" t="n">
        <v>51.07</v>
      </c>
      <c r="S36" t="n">
        <v>39.31</v>
      </c>
      <c r="T36" t="n">
        <v>5013.13</v>
      </c>
      <c r="U36" t="n">
        <v>0.77</v>
      </c>
      <c r="V36" t="n">
        <v>0.89</v>
      </c>
      <c r="W36" t="n">
        <v>3.39</v>
      </c>
      <c r="X36" t="n">
        <v>0.32</v>
      </c>
      <c r="Y36" t="n">
        <v>1</v>
      </c>
      <c r="Z36" t="n">
        <v>10</v>
      </c>
      <c r="AA36" t="n">
        <v>354.1243939010674</v>
      </c>
      <c r="AB36" t="n">
        <v>484.5286186010937</v>
      </c>
      <c r="AC36" t="n">
        <v>438.2858872819919</v>
      </c>
      <c r="AD36" t="n">
        <v>354124.3939010674</v>
      </c>
      <c r="AE36" t="n">
        <v>484528.6186010938</v>
      </c>
      <c r="AF36" t="n">
        <v>1.772063065110285e-06</v>
      </c>
      <c r="AG36" t="n">
        <v>16</v>
      </c>
      <c r="AH36" t="n">
        <v>438285.8872819919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5.5107</v>
      </c>
      <c r="E37" t="n">
        <v>18.15</v>
      </c>
      <c r="F37" t="n">
        <v>14.43</v>
      </c>
      <c r="G37" t="n">
        <v>50.94</v>
      </c>
      <c r="H37" t="n">
        <v>0.62</v>
      </c>
      <c r="I37" t="n">
        <v>17</v>
      </c>
      <c r="J37" t="n">
        <v>280.1</v>
      </c>
      <c r="K37" t="n">
        <v>59.89</v>
      </c>
      <c r="L37" t="n">
        <v>9.75</v>
      </c>
      <c r="M37" t="n">
        <v>15</v>
      </c>
      <c r="N37" t="n">
        <v>75.45999999999999</v>
      </c>
      <c r="O37" t="n">
        <v>34779.51</v>
      </c>
      <c r="P37" t="n">
        <v>208.05</v>
      </c>
      <c r="Q37" t="n">
        <v>1389.58</v>
      </c>
      <c r="R37" t="n">
        <v>51.23</v>
      </c>
      <c r="S37" t="n">
        <v>39.31</v>
      </c>
      <c r="T37" t="n">
        <v>5096.59</v>
      </c>
      <c r="U37" t="n">
        <v>0.77</v>
      </c>
      <c r="V37" t="n">
        <v>0.89</v>
      </c>
      <c r="W37" t="n">
        <v>3.38</v>
      </c>
      <c r="X37" t="n">
        <v>0.31</v>
      </c>
      <c r="Y37" t="n">
        <v>1</v>
      </c>
      <c r="Z37" t="n">
        <v>10</v>
      </c>
      <c r="AA37" t="n">
        <v>353.025230016701</v>
      </c>
      <c r="AB37" t="n">
        <v>483.0246940828156</v>
      </c>
      <c r="AC37" t="n">
        <v>436.9254952089668</v>
      </c>
      <c r="AD37" t="n">
        <v>353025.230016701</v>
      </c>
      <c r="AE37" t="n">
        <v>483024.6940828157</v>
      </c>
      <c r="AF37" t="n">
        <v>1.772513374276814e-06</v>
      </c>
      <c r="AG37" t="n">
        <v>16</v>
      </c>
      <c r="AH37" t="n">
        <v>436925.4952089668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5.5294</v>
      </c>
      <c r="E38" t="n">
        <v>18.08</v>
      </c>
      <c r="F38" t="n">
        <v>14.42</v>
      </c>
      <c r="G38" t="n">
        <v>54.09</v>
      </c>
      <c r="H38" t="n">
        <v>0.63</v>
      </c>
      <c r="I38" t="n">
        <v>16</v>
      </c>
      <c r="J38" t="n">
        <v>280.59</v>
      </c>
      <c r="K38" t="n">
        <v>59.89</v>
      </c>
      <c r="L38" t="n">
        <v>10</v>
      </c>
      <c r="M38" t="n">
        <v>14</v>
      </c>
      <c r="N38" t="n">
        <v>75.7</v>
      </c>
      <c r="O38" t="n">
        <v>34840.27</v>
      </c>
      <c r="P38" t="n">
        <v>205.52</v>
      </c>
      <c r="Q38" t="n">
        <v>1389.66</v>
      </c>
      <c r="R38" t="n">
        <v>50.65</v>
      </c>
      <c r="S38" t="n">
        <v>39.31</v>
      </c>
      <c r="T38" t="n">
        <v>4812.56</v>
      </c>
      <c r="U38" t="n">
        <v>0.78</v>
      </c>
      <c r="V38" t="n">
        <v>0.89</v>
      </c>
      <c r="W38" t="n">
        <v>3.39</v>
      </c>
      <c r="X38" t="n">
        <v>0.3</v>
      </c>
      <c r="Y38" t="n">
        <v>1</v>
      </c>
      <c r="Z38" t="n">
        <v>10</v>
      </c>
      <c r="AA38" t="n">
        <v>349.755856399704</v>
      </c>
      <c r="AB38" t="n">
        <v>478.5513928654559</v>
      </c>
      <c r="AC38" t="n">
        <v>432.8791195814742</v>
      </c>
      <c r="AD38" t="n">
        <v>349755.856399704</v>
      </c>
      <c r="AE38" t="n">
        <v>478551.3928654558</v>
      </c>
      <c r="AF38" t="n">
        <v>1.778528218144013e-06</v>
      </c>
      <c r="AG38" t="n">
        <v>16</v>
      </c>
      <c r="AH38" t="n">
        <v>432879.1195814742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5.5313</v>
      </c>
      <c r="E39" t="n">
        <v>18.08</v>
      </c>
      <c r="F39" t="n">
        <v>14.42</v>
      </c>
      <c r="G39" t="n">
        <v>54.06</v>
      </c>
      <c r="H39" t="n">
        <v>0.65</v>
      </c>
      <c r="I39" t="n">
        <v>16</v>
      </c>
      <c r="J39" t="n">
        <v>281.08</v>
      </c>
      <c r="K39" t="n">
        <v>59.89</v>
      </c>
      <c r="L39" t="n">
        <v>10.25</v>
      </c>
      <c r="M39" t="n">
        <v>14</v>
      </c>
      <c r="N39" t="n">
        <v>75.95</v>
      </c>
      <c r="O39" t="n">
        <v>34901.13</v>
      </c>
      <c r="P39" t="n">
        <v>205.42</v>
      </c>
      <c r="Q39" t="n">
        <v>1389.62</v>
      </c>
      <c r="R39" t="n">
        <v>50.66</v>
      </c>
      <c r="S39" t="n">
        <v>39.31</v>
      </c>
      <c r="T39" t="n">
        <v>4814.03</v>
      </c>
      <c r="U39" t="n">
        <v>0.78</v>
      </c>
      <c r="V39" t="n">
        <v>0.89</v>
      </c>
      <c r="W39" t="n">
        <v>3.38</v>
      </c>
      <c r="X39" t="n">
        <v>0.3</v>
      </c>
      <c r="Y39" t="n">
        <v>1</v>
      </c>
      <c r="Z39" t="n">
        <v>10</v>
      </c>
      <c r="AA39" t="n">
        <v>349.5808895766627</v>
      </c>
      <c r="AB39" t="n">
        <v>478.3119955391792</v>
      </c>
      <c r="AC39" t="n">
        <v>432.6625700000213</v>
      </c>
      <c r="AD39" t="n">
        <v>349580.8895766627</v>
      </c>
      <c r="AE39" t="n">
        <v>478311.9955391792</v>
      </c>
      <c r="AF39" t="n">
        <v>1.779139352012873e-06</v>
      </c>
      <c r="AG39" t="n">
        <v>16</v>
      </c>
      <c r="AH39" t="n">
        <v>432662.5700000213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5.547</v>
      </c>
      <c r="E40" t="n">
        <v>18.03</v>
      </c>
      <c r="F40" t="n">
        <v>14.42</v>
      </c>
      <c r="G40" t="n">
        <v>57.67</v>
      </c>
      <c r="H40" t="n">
        <v>0.66</v>
      </c>
      <c r="I40" t="n">
        <v>15</v>
      </c>
      <c r="J40" t="n">
        <v>281.58</v>
      </c>
      <c r="K40" t="n">
        <v>59.89</v>
      </c>
      <c r="L40" t="n">
        <v>10.5</v>
      </c>
      <c r="M40" t="n">
        <v>13</v>
      </c>
      <c r="N40" t="n">
        <v>76.19</v>
      </c>
      <c r="O40" t="n">
        <v>34962.08</v>
      </c>
      <c r="P40" t="n">
        <v>203.77</v>
      </c>
      <c r="Q40" t="n">
        <v>1389.67</v>
      </c>
      <c r="R40" t="n">
        <v>50.52</v>
      </c>
      <c r="S40" t="n">
        <v>39.31</v>
      </c>
      <c r="T40" t="n">
        <v>4748.29</v>
      </c>
      <c r="U40" t="n">
        <v>0.78</v>
      </c>
      <c r="V40" t="n">
        <v>0.89</v>
      </c>
      <c r="W40" t="n">
        <v>3.39</v>
      </c>
      <c r="X40" t="n">
        <v>0.29</v>
      </c>
      <c r="Y40" t="n">
        <v>1</v>
      </c>
      <c r="Z40" t="n">
        <v>10</v>
      </c>
      <c r="AA40" t="n">
        <v>347.3316119668514</v>
      </c>
      <c r="AB40" t="n">
        <v>475.2344346823106</v>
      </c>
      <c r="AC40" t="n">
        <v>429.8787272319483</v>
      </c>
      <c r="AD40" t="n">
        <v>347331.6119668514</v>
      </c>
      <c r="AE40" t="n">
        <v>475234.4346823106</v>
      </c>
      <c r="AF40" t="n">
        <v>1.784189247666083e-06</v>
      </c>
      <c r="AG40" t="n">
        <v>16</v>
      </c>
      <c r="AH40" t="n">
        <v>429878.7272319483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5.5517</v>
      </c>
      <c r="E41" t="n">
        <v>18.01</v>
      </c>
      <c r="F41" t="n">
        <v>14.4</v>
      </c>
      <c r="G41" t="n">
        <v>57.6</v>
      </c>
      <c r="H41" t="n">
        <v>0.68</v>
      </c>
      <c r="I41" t="n">
        <v>15</v>
      </c>
      <c r="J41" t="n">
        <v>282.07</v>
      </c>
      <c r="K41" t="n">
        <v>59.89</v>
      </c>
      <c r="L41" t="n">
        <v>10.75</v>
      </c>
      <c r="M41" t="n">
        <v>13</v>
      </c>
      <c r="N41" t="n">
        <v>76.44</v>
      </c>
      <c r="O41" t="n">
        <v>35023.13</v>
      </c>
      <c r="P41" t="n">
        <v>202.07</v>
      </c>
      <c r="Q41" t="n">
        <v>1389.6</v>
      </c>
      <c r="R41" t="n">
        <v>50.14</v>
      </c>
      <c r="S41" t="n">
        <v>39.31</v>
      </c>
      <c r="T41" t="n">
        <v>4562.49</v>
      </c>
      <c r="U41" t="n">
        <v>0.78</v>
      </c>
      <c r="V41" t="n">
        <v>0.89</v>
      </c>
      <c r="W41" t="n">
        <v>3.38</v>
      </c>
      <c r="X41" t="n">
        <v>0.28</v>
      </c>
      <c r="Y41" t="n">
        <v>1</v>
      </c>
      <c r="Z41" t="n">
        <v>10</v>
      </c>
      <c r="AA41" t="n">
        <v>345.4499625878386</v>
      </c>
      <c r="AB41" t="n">
        <v>472.6598789894334</v>
      </c>
      <c r="AC41" t="n">
        <v>427.5498835209877</v>
      </c>
      <c r="AD41" t="n">
        <v>345449.9625878386</v>
      </c>
      <c r="AE41" t="n">
        <v>472659.8789894334</v>
      </c>
      <c r="AF41" t="n">
        <v>1.785700999868e-06</v>
      </c>
      <c r="AG41" t="n">
        <v>16</v>
      </c>
      <c r="AH41" t="n">
        <v>427549.8835209877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5.5486</v>
      </c>
      <c r="E42" t="n">
        <v>18.02</v>
      </c>
      <c r="F42" t="n">
        <v>14.41</v>
      </c>
      <c r="G42" t="n">
        <v>57.64</v>
      </c>
      <c r="H42" t="n">
        <v>0.6899999999999999</v>
      </c>
      <c r="I42" t="n">
        <v>15</v>
      </c>
      <c r="J42" t="n">
        <v>282.57</v>
      </c>
      <c r="K42" t="n">
        <v>59.89</v>
      </c>
      <c r="L42" t="n">
        <v>11</v>
      </c>
      <c r="M42" t="n">
        <v>13</v>
      </c>
      <c r="N42" t="n">
        <v>76.68000000000001</v>
      </c>
      <c r="O42" t="n">
        <v>35084.28</v>
      </c>
      <c r="P42" t="n">
        <v>201.29</v>
      </c>
      <c r="Q42" t="n">
        <v>1389.57</v>
      </c>
      <c r="R42" t="n">
        <v>50.53</v>
      </c>
      <c r="S42" t="n">
        <v>39.31</v>
      </c>
      <c r="T42" t="n">
        <v>4753.66</v>
      </c>
      <c r="U42" t="n">
        <v>0.78</v>
      </c>
      <c r="V42" t="n">
        <v>0.89</v>
      </c>
      <c r="W42" t="n">
        <v>3.38</v>
      </c>
      <c r="X42" t="n">
        <v>0.29</v>
      </c>
      <c r="Y42" t="n">
        <v>1</v>
      </c>
      <c r="Z42" t="n">
        <v>10</v>
      </c>
      <c r="AA42" t="n">
        <v>344.8213972663119</v>
      </c>
      <c r="AB42" t="n">
        <v>471.7998481861758</v>
      </c>
      <c r="AC42" t="n">
        <v>426.7719328505321</v>
      </c>
      <c r="AD42" t="n">
        <v>344821.3972663119</v>
      </c>
      <c r="AE42" t="n">
        <v>471799.8481861758</v>
      </c>
      <c r="AF42" t="n">
        <v>1.784703886713545e-06</v>
      </c>
      <c r="AG42" t="n">
        <v>16</v>
      </c>
      <c r="AH42" t="n">
        <v>426771.9328505321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5.5726</v>
      </c>
      <c r="E43" t="n">
        <v>17.94</v>
      </c>
      <c r="F43" t="n">
        <v>14.38</v>
      </c>
      <c r="G43" t="n">
        <v>61.65</v>
      </c>
      <c r="H43" t="n">
        <v>0.71</v>
      </c>
      <c r="I43" t="n">
        <v>14</v>
      </c>
      <c r="J43" t="n">
        <v>283.06</v>
      </c>
      <c r="K43" t="n">
        <v>59.89</v>
      </c>
      <c r="L43" t="n">
        <v>11.25</v>
      </c>
      <c r="M43" t="n">
        <v>12</v>
      </c>
      <c r="N43" t="n">
        <v>76.93000000000001</v>
      </c>
      <c r="O43" t="n">
        <v>35145.53</v>
      </c>
      <c r="P43" t="n">
        <v>199.38</v>
      </c>
      <c r="Q43" t="n">
        <v>1389.61</v>
      </c>
      <c r="R43" t="n">
        <v>49.49</v>
      </c>
      <c r="S43" t="n">
        <v>39.31</v>
      </c>
      <c r="T43" t="n">
        <v>4238.36</v>
      </c>
      <c r="U43" t="n">
        <v>0.79</v>
      </c>
      <c r="V43" t="n">
        <v>0.89</v>
      </c>
      <c r="W43" t="n">
        <v>3.38</v>
      </c>
      <c r="X43" t="n">
        <v>0.26</v>
      </c>
      <c r="Y43" t="n">
        <v>1</v>
      </c>
      <c r="Z43" t="n">
        <v>10</v>
      </c>
      <c r="AA43" t="n">
        <v>341.9745607924991</v>
      </c>
      <c r="AB43" t="n">
        <v>467.9046809291438</v>
      </c>
      <c r="AC43" t="n">
        <v>423.2485148896099</v>
      </c>
      <c r="AD43" t="n">
        <v>341974.5607924991</v>
      </c>
      <c r="AE43" t="n">
        <v>467904.6809291438</v>
      </c>
      <c r="AF43" t="n">
        <v>1.792423472425458e-06</v>
      </c>
      <c r="AG43" t="n">
        <v>16</v>
      </c>
      <c r="AH43" t="n">
        <v>423248.5148896099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5.5738</v>
      </c>
      <c r="E44" t="n">
        <v>17.94</v>
      </c>
      <c r="F44" t="n">
        <v>14.38</v>
      </c>
      <c r="G44" t="n">
        <v>61.63</v>
      </c>
      <c r="H44" t="n">
        <v>0.72</v>
      </c>
      <c r="I44" t="n">
        <v>14</v>
      </c>
      <c r="J44" t="n">
        <v>283.56</v>
      </c>
      <c r="K44" t="n">
        <v>59.89</v>
      </c>
      <c r="L44" t="n">
        <v>11.5</v>
      </c>
      <c r="M44" t="n">
        <v>12</v>
      </c>
      <c r="N44" t="n">
        <v>77.18000000000001</v>
      </c>
      <c r="O44" t="n">
        <v>35206.88</v>
      </c>
      <c r="P44" t="n">
        <v>198.2</v>
      </c>
      <c r="Q44" t="n">
        <v>1389.66</v>
      </c>
      <c r="R44" t="n">
        <v>49.29</v>
      </c>
      <c r="S44" t="n">
        <v>39.31</v>
      </c>
      <c r="T44" t="n">
        <v>4141.43</v>
      </c>
      <c r="U44" t="n">
        <v>0.8</v>
      </c>
      <c r="V44" t="n">
        <v>0.89</v>
      </c>
      <c r="W44" t="n">
        <v>3.38</v>
      </c>
      <c r="X44" t="n">
        <v>0.26</v>
      </c>
      <c r="Y44" t="n">
        <v>1</v>
      </c>
      <c r="Z44" t="n">
        <v>10</v>
      </c>
      <c r="AA44" t="n">
        <v>340.7761487188077</v>
      </c>
      <c r="AB44" t="n">
        <v>466.26496065971</v>
      </c>
      <c r="AC44" t="n">
        <v>421.7652872213289</v>
      </c>
      <c r="AD44" t="n">
        <v>340776.1487188077</v>
      </c>
      <c r="AE44" t="n">
        <v>466264.96065971</v>
      </c>
      <c r="AF44" t="n">
        <v>1.792809451711054e-06</v>
      </c>
      <c r="AG44" t="n">
        <v>16</v>
      </c>
      <c r="AH44" t="n">
        <v>421765.2872213289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5.5935</v>
      </c>
      <c r="E45" t="n">
        <v>17.88</v>
      </c>
      <c r="F45" t="n">
        <v>14.37</v>
      </c>
      <c r="G45" t="n">
        <v>66.31</v>
      </c>
      <c r="H45" t="n">
        <v>0.74</v>
      </c>
      <c r="I45" t="n">
        <v>13</v>
      </c>
      <c r="J45" t="n">
        <v>284.06</v>
      </c>
      <c r="K45" t="n">
        <v>59.89</v>
      </c>
      <c r="L45" t="n">
        <v>11.75</v>
      </c>
      <c r="M45" t="n">
        <v>11</v>
      </c>
      <c r="N45" t="n">
        <v>77.42</v>
      </c>
      <c r="O45" t="n">
        <v>35268.32</v>
      </c>
      <c r="P45" t="n">
        <v>196.49</v>
      </c>
      <c r="Q45" t="n">
        <v>1389.57</v>
      </c>
      <c r="R45" t="n">
        <v>49.12</v>
      </c>
      <c r="S45" t="n">
        <v>39.31</v>
      </c>
      <c r="T45" t="n">
        <v>4061.58</v>
      </c>
      <c r="U45" t="n">
        <v>0.8</v>
      </c>
      <c r="V45" t="n">
        <v>0.89</v>
      </c>
      <c r="W45" t="n">
        <v>3.38</v>
      </c>
      <c r="X45" t="n">
        <v>0.25</v>
      </c>
      <c r="Y45" t="n">
        <v>1</v>
      </c>
      <c r="Z45" t="n">
        <v>10</v>
      </c>
      <c r="AA45" t="n">
        <v>338.3447234376753</v>
      </c>
      <c r="AB45" t="n">
        <v>462.9381773231518</v>
      </c>
      <c r="AC45" t="n">
        <v>418.756007417242</v>
      </c>
      <c r="AD45" t="n">
        <v>338344.7234376753</v>
      </c>
      <c r="AE45" t="n">
        <v>462938.1773231518</v>
      </c>
      <c r="AF45" t="n">
        <v>1.799145944982916e-06</v>
      </c>
      <c r="AG45" t="n">
        <v>16</v>
      </c>
      <c r="AH45" t="n">
        <v>418756.007417242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5.5934</v>
      </c>
      <c r="E46" t="n">
        <v>17.88</v>
      </c>
      <c r="F46" t="n">
        <v>14.37</v>
      </c>
      <c r="G46" t="n">
        <v>66.31</v>
      </c>
      <c r="H46" t="n">
        <v>0.75</v>
      </c>
      <c r="I46" t="n">
        <v>13</v>
      </c>
      <c r="J46" t="n">
        <v>284.56</v>
      </c>
      <c r="K46" t="n">
        <v>59.89</v>
      </c>
      <c r="L46" t="n">
        <v>12</v>
      </c>
      <c r="M46" t="n">
        <v>10</v>
      </c>
      <c r="N46" t="n">
        <v>77.67</v>
      </c>
      <c r="O46" t="n">
        <v>35329.87</v>
      </c>
      <c r="P46" t="n">
        <v>196.39</v>
      </c>
      <c r="Q46" t="n">
        <v>1389.6</v>
      </c>
      <c r="R46" t="n">
        <v>48.93</v>
      </c>
      <c r="S46" t="n">
        <v>39.31</v>
      </c>
      <c r="T46" t="n">
        <v>3963.13</v>
      </c>
      <c r="U46" t="n">
        <v>0.8</v>
      </c>
      <c r="V46" t="n">
        <v>0.89</v>
      </c>
      <c r="W46" t="n">
        <v>3.38</v>
      </c>
      <c r="X46" t="n">
        <v>0.25</v>
      </c>
      <c r="Y46" t="n">
        <v>1</v>
      </c>
      <c r="Z46" t="n">
        <v>10</v>
      </c>
      <c r="AA46" t="n">
        <v>338.2512128123871</v>
      </c>
      <c r="AB46" t="n">
        <v>462.8102319602347</v>
      </c>
      <c r="AC46" t="n">
        <v>418.6402729801894</v>
      </c>
      <c r="AD46" t="n">
        <v>338251.2128123871</v>
      </c>
      <c r="AE46" t="n">
        <v>462810.2319602347</v>
      </c>
      <c r="AF46" t="n">
        <v>1.79911378004245e-06</v>
      </c>
      <c r="AG46" t="n">
        <v>16</v>
      </c>
      <c r="AH46" t="n">
        <v>418640.2729801894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5.5962</v>
      </c>
      <c r="E47" t="n">
        <v>17.87</v>
      </c>
      <c r="F47" t="n">
        <v>14.36</v>
      </c>
      <c r="G47" t="n">
        <v>66.27</v>
      </c>
      <c r="H47" t="n">
        <v>0.77</v>
      </c>
      <c r="I47" t="n">
        <v>13</v>
      </c>
      <c r="J47" t="n">
        <v>285.06</v>
      </c>
      <c r="K47" t="n">
        <v>59.89</v>
      </c>
      <c r="L47" t="n">
        <v>12.25</v>
      </c>
      <c r="M47" t="n">
        <v>11</v>
      </c>
      <c r="N47" t="n">
        <v>77.92</v>
      </c>
      <c r="O47" t="n">
        <v>35391.51</v>
      </c>
      <c r="P47" t="n">
        <v>193.69</v>
      </c>
      <c r="Q47" t="n">
        <v>1389.57</v>
      </c>
      <c r="R47" t="n">
        <v>48.82</v>
      </c>
      <c r="S47" t="n">
        <v>39.31</v>
      </c>
      <c r="T47" t="n">
        <v>3912.16</v>
      </c>
      <c r="U47" t="n">
        <v>0.8100000000000001</v>
      </c>
      <c r="V47" t="n">
        <v>0.89</v>
      </c>
      <c r="W47" t="n">
        <v>3.38</v>
      </c>
      <c r="X47" t="n">
        <v>0.24</v>
      </c>
      <c r="Y47" t="n">
        <v>1</v>
      </c>
      <c r="Z47" t="n">
        <v>10</v>
      </c>
      <c r="AA47" t="n">
        <v>335.5056694752565</v>
      </c>
      <c r="AB47" t="n">
        <v>459.0536584415493</v>
      </c>
      <c r="AC47" t="n">
        <v>415.2422215657431</v>
      </c>
      <c r="AD47" t="n">
        <v>335505.6694752565</v>
      </c>
      <c r="AE47" t="n">
        <v>459053.6584415493</v>
      </c>
      <c r="AF47" t="n">
        <v>1.800014398375507e-06</v>
      </c>
      <c r="AG47" t="n">
        <v>16</v>
      </c>
      <c r="AH47" t="n">
        <v>415242.2215657431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5.6181</v>
      </c>
      <c r="E48" t="n">
        <v>17.8</v>
      </c>
      <c r="F48" t="n">
        <v>14.34</v>
      </c>
      <c r="G48" t="n">
        <v>71.7</v>
      </c>
      <c r="H48" t="n">
        <v>0.78</v>
      </c>
      <c r="I48" t="n">
        <v>12</v>
      </c>
      <c r="J48" t="n">
        <v>285.56</v>
      </c>
      <c r="K48" t="n">
        <v>59.89</v>
      </c>
      <c r="L48" t="n">
        <v>12.5</v>
      </c>
      <c r="M48" t="n">
        <v>8</v>
      </c>
      <c r="N48" t="n">
        <v>78.17</v>
      </c>
      <c r="O48" t="n">
        <v>35453.26</v>
      </c>
      <c r="P48" t="n">
        <v>191.2</v>
      </c>
      <c r="Q48" t="n">
        <v>1389.57</v>
      </c>
      <c r="R48" t="n">
        <v>48.07</v>
      </c>
      <c r="S48" t="n">
        <v>39.31</v>
      </c>
      <c r="T48" t="n">
        <v>3539</v>
      </c>
      <c r="U48" t="n">
        <v>0.82</v>
      </c>
      <c r="V48" t="n">
        <v>0.9</v>
      </c>
      <c r="W48" t="n">
        <v>3.38</v>
      </c>
      <c r="X48" t="n">
        <v>0.22</v>
      </c>
      <c r="Y48" t="n">
        <v>1</v>
      </c>
      <c r="Z48" t="n">
        <v>10</v>
      </c>
      <c r="AA48" t="n">
        <v>332.251990686451</v>
      </c>
      <c r="AB48" t="n">
        <v>454.6018315805279</v>
      </c>
      <c r="AC48" t="n">
        <v>411.2152708121595</v>
      </c>
      <c r="AD48" t="n">
        <v>332251.990686451</v>
      </c>
      <c r="AE48" t="n">
        <v>454601.8315805279</v>
      </c>
      <c r="AF48" t="n">
        <v>1.807058520337628e-06</v>
      </c>
      <c r="AG48" t="n">
        <v>16</v>
      </c>
      <c r="AH48" t="n">
        <v>411215.2708121595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5.614</v>
      </c>
      <c r="E49" t="n">
        <v>17.81</v>
      </c>
      <c r="F49" t="n">
        <v>14.35</v>
      </c>
      <c r="G49" t="n">
        <v>71.76000000000001</v>
      </c>
      <c r="H49" t="n">
        <v>0.79</v>
      </c>
      <c r="I49" t="n">
        <v>12</v>
      </c>
      <c r="J49" t="n">
        <v>286.06</v>
      </c>
      <c r="K49" t="n">
        <v>59.89</v>
      </c>
      <c r="L49" t="n">
        <v>12.75</v>
      </c>
      <c r="M49" t="n">
        <v>6</v>
      </c>
      <c r="N49" t="n">
        <v>78.42</v>
      </c>
      <c r="O49" t="n">
        <v>35515.1</v>
      </c>
      <c r="P49" t="n">
        <v>192.2</v>
      </c>
      <c r="Q49" t="n">
        <v>1389.66</v>
      </c>
      <c r="R49" t="n">
        <v>48.23</v>
      </c>
      <c r="S49" t="n">
        <v>39.31</v>
      </c>
      <c r="T49" t="n">
        <v>3622.24</v>
      </c>
      <c r="U49" t="n">
        <v>0.8100000000000001</v>
      </c>
      <c r="V49" t="n">
        <v>0.89</v>
      </c>
      <c r="W49" t="n">
        <v>3.39</v>
      </c>
      <c r="X49" t="n">
        <v>0.23</v>
      </c>
      <c r="Y49" t="n">
        <v>1</v>
      </c>
      <c r="Z49" t="n">
        <v>10</v>
      </c>
      <c r="AA49" t="n">
        <v>333.3855064528571</v>
      </c>
      <c r="AB49" t="n">
        <v>456.1527578593112</v>
      </c>
      <c r="AC49" t="n">
        <v>412.6181788636343</v>
      </c>
      <c r="AD49" t="n">
        <v>333385.5064528571</v>
      </c>
      <c r="AE49" t="n">
        <v>456152.7578593112</v>
      </c>
      <c r="AF49" t="n">
        <v>1.80573975777851e-06</v>
      </c>
      <c r="AG49" t="n">
        <v>16</v>
      </c>
      <c r="AH49" t="n">
        <v>412618.1788636344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5.6135</v>
      </c>
      <c r="E50" t="n">
        <v>17.81</v>
      </c>
      <c r="F50" t="n">
        <v>14.35</v>
      </c>
      <c r="G50" t="n">
        <v>71.77</v>
      </c>
      <c r="H50" t="n">
        <v>0.8100000000000001</v>
      </c>
      <c r="I50" t="n">
        <v>12</v>
      </c>
      <c r="J50" t="n">
        <v>286.56</v>
      </c>
      <c r="K50" t="n">
        <v>59.89</v>
      </c>
      <c r="L50" t="n">
        <v>13</v>
      </c>
      <c r="M50" t="n">
        <v>6</v>
      </c>
      <c r="N50" t="n">
        <v>78.68000000000001</v>
      </c>
      <c r="O50" t="n">
        <v>35577.18</v>
      </c>
      <c r="P50" t="n">
        <v>191.67</v>
      </c>
      <c r="Q50" t="n">
        <v>1389.63</v>
      </c>
      <c r="R50" t="n">
        <v>48.4</v>
      </c>
      <c r="S50" t="n">
        <v>39.31</v>
      </c>
      <c r="T50" t="n">
        <v>3703.53</v>
      </c>
      <c r="U50" t="n">
        <v>0.8100000000000001</v>
      </c>
      <c r="V50" t="n">
        <v>0.89</v>
      </c>
      <c r="W50" t="n">
        <v>3.39</v>
      </c>
      <c r="X50" t="n">
        <v>0.23</v>
      </c>
      <c r="Y50" t="n">
        <v>1</v>
      </c>
      <c r="Z50" t="n">
        <v>10</v>
      </c>
      <c r="AA50" t="n">
        <v>332.8901025118333</v>
      </c>
      <c r="AB50" t="n">
        <v>455.4749243315229</v>
      </c>
      <c r="AC50" t="n">
        <v>412.0050368163929</v>
      </c>
      <c r="AD50" t="n">
        <v>332890.1025118333</v>
      </c>
      <c r="AE50" t="n">
        <v>455474.9243315229</v>
      </c>
      <c r="AF50" t="n">
        <v>1.805578933076178e-06</v>
      </c>
      <c r="AG50" t="n">
        <v>16</v>
      </c>
      <c r="AH50" t="n">
        <v>412005.0368163929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5.6169</v>
      </c>
      <c r="E51" t="n">
        <v>17.8</v>
      </c>
      <c r="F51" t="n">
        <v>14.34</v>
      </c>
      <c r="G51" t="n">
        <v>71.72</v>
      </c>
      <c r="H51" t="n">
        <v>0.82</v>
      </c>
      <c r="I51" t="n">
        <v>12</v>
      </c>
      <c r="J51" t="n">
        <v>287.07</v>
      </c>
      <c r="K51" t="n">
        <v>59.89</v>
      </c>
      <c r="L51" t="n">
        <v>13.25</v>
      </c>
      <c r="M51" t="n">
        <v>4</v>
      </c>
      <c r="N51" t="n">
        <v>78.93000000000001</v>
      </c>
      <c r="O51" t="n">
        <v>35639.23</v>
      </c>
      <c r="P51" t="n">
        <v>191.44</v>
      </c>
      <c r="Q51" t="n">
        <v>1389.63</v>
      </c>
      <c r="R51" t="n">
        <v>48.1</v>
      </c>
      <c r="S51" t="n">
        <v>39.31</v>
      </c>
      <c r="T51" t="n">
        <v>3553.66</v>
      </c>
      <c r="U51" t="n">
        <v>0.82</v>
      </c>
      <c r="V51" t="n">
        <v>0.89</v>
      </c>
      <c r="W51" t="n">
        <v>3.38</v>
      </c>
      <c r="X51" t="n">
        <v>0.22</v>
      </c>
      <c r="Y51" t="n">
        <v>1</v>
      </c>
      <c r="Z51" t="n">
        <v>10</v>
      </c>
      <c r="AA51" t="n">
        <v>332.5284066951519</v>
      </c>
      <c r="AB51" t="n">
        <v>454.9800361582463</v>
      </c>
      <c r="AC51" t="n">
        <v>411.5573800757938</v>
      </c>
      <c r="AD51" t="n">
        <v>332528.4066951519</v>
      </c>
      <c r="AE51" t="n">
        <v>454980.0361582463</v>
      </c>
      <c r="AF51" t="n">
        <v>1.806672541052032e-06</v>
      </c>
      <c r="AG51" t="n">
        <v>16</v>
      </c>
      <c r="AH51" t="n">
        <v>411557.3800757938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5.6167</v>
      </c>
      <c r="E52" t="n">
        <v>17.8</v>
      </c>
      <c r="F52" t="n">
        <v>14.34</v>
      </c>
      <c r="G52" t="n">
        <v>71.72</v>
      </c>
      <c r="H52" t="n">
        <v>0.84</v>
      </c>
      <c r="I52" t="n">
        <v>12</v>
      </c>
      <c r="J52" t="n">
        <v>287.57</v>
      </c>
      <c r="K52" t="n">
        <v>59.89</v>
      </c>
      <c r="L52" t="n">
        <v>13.5</v>
      </c>
      <c r="M52" t="n">
        <v>3</v>
      </c>
      <c r="N52" t="n">
        <v>79.18000000000001</v>
      </c>
      <c r="O52" t="n">
        <v>35701.38</v>
      </c>
      <c r="P52" t="n">
        <v>191.24</v>
      </c>
      <c r="Q52" t="n">
        <v>1389.64</v>
      </c>
      <c r="R52" t="n">
        <v>47.95</v>
      </c>
      <c r="S52" t="n">
        <v>39.31</v>
      </c>
      <c r="T52" t="n">
        <v>3481.3</v>
      </c>
      <c r="U52" t="n">
        <v>0.82</v>
      </c>
      <c r="V52" t="n">
        <v>0.89</v>
      </c>
      <c r="W52" t="n">
        <v>3.39</v>
      </c>
      <c r="X52" t="n">
        <v>0.22</v>
      </c>
      <c r="Y52" t="n">
        <v>1</v>
      </c>
      <c r="Z52" t="n">
        <v>10</v>
      </c>
      <c r="AA52" t="n">
        <v>332.3419541649611</v>
      </c>
      <c r="AB52" t="n">
        <v>454.7249235807341</v>
      </c>
      <c r="AC52" t="n">
        <v>411.3266150846267</v>
      </c>
      <c r="AD52" t="n">
        <v>332341.9541649611</v>
      </c>
      <c r="AE52" t="n">
        <v>454724.9235807341</v>
      </c>
      <c r="AF52" t="n">
        <v>1.8066082111711e-06</v>
      </c>
      <c r="AG52" t="n">
        <v>16</v>
      </c>
      <c r="AH52" t="n">
        <v>411326.6150846267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5.6151</v>
      </c>
      <c r="E53" t="n">
        <v>17.81</v>
      </c>
      <c r="F53" t="n">
        <v>14.35</v>
      </c>
      <c r="G53" t="n">
        <v>71.75</v>
      </c>
      <c r="H53" t="n">
        <v>0.85</v>
      </c>
      <c r="I53" t="n">
        <v>12</v>
      </c>
      <c r="J53" t="n">
        <v>288.08</v>
      </c>
      <c r="K53" t="n">
        <v>59.89</v>
      </c>
      <c r="L53" t="n">
        <v>13.75</v>
      </c>
      <c r="M53" t="n">
        <v>1</v>
      </c>
      <c r="N53" t="n">
        <v>79.44</v>
      </c>
      <c r="O53" t="n">
        <v>35763.64</v>
      </c>
      <c r="P53" t="n">
        <v>191.42</v>
      </c>
      <c r="Q53" t="n">
        <v>1389.57</v>
      </c>
      <c r="R53" t="n">
        <v>48.02</v>
      </c>
      <c r="S53" t="n">
        <v>39.31</v>
      </c>
      <c r="T53" t="n">
        <v>3518</v>
      </c>
      <c r="U53" t="n">
        <v>0.82</v>
      </c>
      <c r="V53" t="n">
        <v>0.89</v>
      </c>
      <c r="W53" t="n">
        <v>3.39</v>
      </c>
      <c r="X53" t="n">
        <v>0.23</v>
      </c>
      <c r="Y53" t="n">
        <v>1</v>
      </c>
      <c r="Z53" t="n">
        <v>10</v>
      </c>
      <c r="AA53" t="n">
        <v>332.5890894129399</v>
      </c>
      <c r="AB53" t="n">
        <v>455.0630649298564</v>
      </c>
      <c r="AC53" t="n">
        <v>411.632484697973</v>
      </c>
      <c r="AD53" t="n">
        <v>332589.0894129399</v>
      </c>
      <c r="AE53" t="n">
        <v>455063.0649298563</v>
      </c>
      <c r="AF53" t="n">
        <v>1.806093572123639e-06</v>
      </c>
      <c r="AG53" t="n">
        <v>16</v>
      </c>
      <c r="AH53" t="n">
        <v>411632.484697973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5.6168</v>
      </c>
      <c r="E54" t="n">
        <v>17.8</v>
      </c>
      <c r="F54" t="n">
        <v>14.34</v>
      </c>
      <c r="G54" t="n">
        <v>71.72</v>
      </c>
      <c r="H54" t="n">
        <v>0.86</v>
      </c>
      <c r="I54" t="n">
        <v>12</v>
      </c>
      <c r="J54" t="n">
        <v>288.58</v>
      </c>
      <c r="K54" t="n">
        <v>59.89</v>
      </c>
      <c r="L54" t="n">
        <v>14</v>
      </c>
      <c r="M54" t="n">
        <v>1</v>
      </c>
      <c r="N54" t="n">
        <v>79.69</v>
      </c>
      <c r="O54" t="n">
        <v>35826</v>
      </c>
      <c r="P54" t="n">
        <v>191.49</v>
      </c>
      <c r="Q54" t="n">
        <v>1389.57</v>
      </c>
      <c r="R54" t="n">
        <v>47.99</v>
      </c>
      <c r="S54" t="n">
        <v>39.31</v>
      </c>
      <c r="T54" t="n">
        <v>3501.3</v>
      </c>
      <c r="U54" t="n">
        <v>0.82</v>
      </c>
      <c r="V54" t="n">
        <v>0.89</v>
      </c>
      <c r="W54" t="n">
        <v>3.39</v>
      </c>
      <c r="X54" t="n">
        <v>0.22</v>
      </c>
      <c r="Y54" t="n">
        <v>1</v>
      </c>
      <c r="Z54" t="n">
        <v>10</v>
      </c>
      <c r="AA54" t="n">
        <v>332.580512844896</v>
      </c>
      <c r="AB54" t="n">
        <v>455.0513300910873</v>
      </c>
      <c r="AC54" t="n">
        <v>411.6218698157462</v>
      </c>
      <c r="AD54" t="n">
        <v>332580.5128448959</v>
      </c>
      <c r="AE54" t="n">
        <v>455051.3300910873</v>
      </c>
      <c r="AF54" t="n">
        <v>1.806640376111566e-06</v>
      </c>
      <c r="AG54" t="n">
        <v>16</v>
      </c>
      <c r="AH54" t="n">
        <v>411621.8698157462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5.6159</v>
      </c>
      <c r="E55" t="n">
        <v>17.81</v>
      </c>
      <c r="F55" t="n">
        <v>14.35</v>
      </c>
      <c r="G55" t="n">
        <v>71.73</v>
      </c>
      <c r="H55" t="n">
        <v>0.88</v>
      </c>
      <c r="I55" t="n">
        <v>12</v>
      </c>
      <c r="J55" t="n">
        <v>289.09</v>
      </c>
      <c r="K55" t="n">
        <v>59.89</v>
      </c>
      <c r="L55" t="n">
        <v>14.25</v>
      </c>
      <c r="M55" t="n">
        <v>0</v>
      </c>
      <c r="N55" t="n">
        <v>79.95</v>
      </c>
      <c r="O55" t="n">
        <v>35888.47</v>
      </c>
      <c r="P55" t="n">
        <v>191.74</v>
      </c>
      <c r="Q55" t="n">
        <v>1389.6</v>
      </c>
      <c r="R55" t="n">
        <v>47.98</v>
      </c>
      <c r="S55" t="n">
        <v>39.31</v>
      </c>
      <c r="T55" t="n">
        <v>3495.41</v>
      </c>
      <c r="U55" t="n">
        <v>0.82</v>
      </c>
      <c r="V55" t="n">
        <v>0.89</v>
      </c>
      <c r="W55" t="n">
        <v>3.39</v>
      </c>
      <c r="X55" t="n">
        <v>0.23</v>
      </c>
      <c r="Y55" t="n">
        <v>1</v>
      </c>
      <c r="Z55" t="n">
        <v>10</v>
      </c>
      <c r="AA55" t="n">
        <v>332.8698641858129</v>
      </c>
      <c r="AB55" t="n">
        <v>455.4472333610099</v>
      </c>
      <c r="AC55" t="n">
        <v>411.9799886332411</v>
      </c>
      <c r="AD55" t="n">
        <v>332869.8641858129</v>
      </c>
      <c r="AE55" t="n">
        <v>455447.2333610099</v>
      </c>
      <c r="AF55" t="n">
        <v>1.806350891647369e-06</v>
      </c>
      <c r="AG55" t="n">
        <v>16</v>
      </c>
      <c r="AH55" t="n">
        <v>411979.9886332412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4.1168</v>
      </c>
      <c r="E2" t="n">
        <v>24.29</v>
      </c>
      <c r="F2" t="n">
        <v>17.16</v>
      </c>
      <c r="G2" t="n">
        <v>6.91</v>
      </c>
      <c r="H2" t="n">
        <v>0.11</v>
      </c>
      <c r="I2" t="n">
        <v>149</v>
      </c>
      <c r="J2" t="n">
        <v>159.12</v>
      </c>
      <c r="K2" t="n">
        <v>50.28</v>
      </c>
      <c r="L2" t="n">
        <v>1</v>
      </c>
      <c r="M2" t="n">
        <v>147</v>
      </c>
      <c r="N2" t="n">
        <v>27.84</v>
      </c>
      <c r="O2" t="n">
        <v>19859.16</v>
      </c>
      <c r="P2" t="n">
        <v>206.69</v>
      </c>
      <c r="Q2" t="n">
        <v>1390.04</v>
      </c>
      <c r="R2" t="n">
        <v>135.97</v>
      </c>
      <c r="S2" t="n">
        <v>39.31</v>
      </c>
      <c r="T2" t="n">
        <v>46805.74</v>
      </c>
      <c r="U2" t="n">
        <v>0.29</v>
      </c>
      <c r="V2" t="n">
        <v>0.75</v>
      </c>
      <c r="W2" t="n">
        <v>3.61</v>
      </c>
      <c r="X2" t="n">
        <v>3.04</v>
      </c>
      <c r="Y2" t="n">
        <v>1</v>
      </c>
      <c r="Z2" t="n">
        <v>10</v>
      </c>
      <c r="AA2" t="n">
        <v>469.200429977223</v>
      </c>
      <c r="AB2" t="n">
        <v>641.9807279568992</v>
      </c>
      <c r="AC2" t="n">
        <v>580.7109883063027</v>
      </c>
      <c r="AD2" t="n">
        <v>469200.429977223</v>
      </c>
      <c r="AE2" t="n">
        <v>641980.7279568992</v>
      </c>
      <c r="AF2" t="n">
        <v>1.364588661078814e-06</v>
      </c>
      <c r="AG2" t="n">
        <v>22</v>
      </c>
      <c r="AH2" t="n">
        <v>580710.9883063027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4.4748</v>
      </c>
      <c r="E3" t="n">
        <v>22.35</v>
      </c>
      <c r="F3" t="n">
        <v>16.38</v>
      </c>
      <c r="G3" t="n">
        <v>8.699999999999999</v>
      </c>
      <c r="H3" t="n">
        <v>0.14</v>
      </c>
      <c r="I3" t="n">
        <v>113</v>
      </c>
      <c r="J3" t="n">
        <v>159.48</v>
      </c>
      <c r="K3" t="n">
        <v>50.28</v>
      </c>
      <c r="L3" t="n">
        <v>1.25</v>
      </c>
      <c r="M3" t="n">
        <v>111</v>
      </c>
      <c r="N3" t="n">
        <v>27.95</v>
      </c>
      <c r="O3" t="n">
        <v>19902.91</v>
      </c>
      <c r="P3" t="n">
        <v>195.46</v>
      </c>
      <c r="Q3" t="n">
        <v>1390.15</v>
      </c>
      <c r="R3" t="n">
        <v>111.68</v>
      </c>
      <c r="S3" t="n">
        <v>39.31</v>
      </c>
      <c r="T3" t="n">
        <v>34838.06</v>
      </c>
      <c r="U3" t="n">
        <v>0.35</v>
      </c>
      <c r="V3" t="n">
        <v>0.78</v>
      </c>
      <c r="W3" t="n">
        <v>3.54</v>
      </c>
      <c r="X3" t="n">
        <v>2.26</v>
      </c>
      <c r="Y3" t="n">
        <v>1</v>
      </c>
      <c r="Z3" t="n">
        <v>10</v>
      </c>
      <c r="AA3" t="n">
        <v>415.1740059353846</v>
      </c>
      <c r="AB3" t="n">
        <v>568.0593911052447</v>
      </c>
      <c r="AC3" t="n">
        <v>513.8446000945222</v>
      </c>
      <c r="AD3" t="n">
        <v>415174.0059353846</v>
      </c>
      <c r="AE3" t="n">
        <v>568059.3911052446</v>
      </c>
      <c r="AF3" t="n">
        <v>1.483254309316818e-06</v>
      </c>
      <c r="AG3" t="n">
        <v>20</v>
      </c>
      <c r="AH3" t="n">
        <v>513844.6000945222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4.7132</v>
      </c>
      <c r="E4" t="n">
        <v>21.22</v>
      </c>
      <c r="F4" t="n">
        <v>15.96</v>
      </c>
      <c r="G4" t="n">
        <v>10.52</v>
      </c>
      <c r="H4" t="n">
        <v>0.17</v>
      </c>
      <c r="I4" t="n">
        <v>91</v>
      </c>
      <c r="J4" t="n">
        <v>159.83</v>
      </c>
      <c r="K4" t="n">
        <v>50.28</v>
      </c>
      <c r="L4" t="n">
        <v>1.5</v>
      </c>
      <c r="M4" t="n">
        <v>89</v>
      </c>
      <c r="N4" t="n">
        <v>28.05</v>
      </c>
      <c r="O4" t="n">
        <v>19946.71</v>
      </c>
      <c r="P4" t="n">
        <v>188.55</v>
      </c>
      <c r="Q4" t="n">
        <v>1390.12</v>
      </c>
      <c r="R4" t="n">
        <v>98.43000000000001</v>
      </c>
      <c r="S4" t="n">
        <v>39.31</v>
      </c>
      <c r="T4" t="n">
        <v>28323.99</v>
      </c>
      <c r="U4" t="n">
        <v>0.4</v>
      </c>
      <c r="V4" t="n">
        <v>0.8</v>
      </c>
      <c r="W4" t="n">
        <v>3.51</v>
      </c>
      <c r="X4" t="n">
        <v>1.84</v>
      </c>
      <c r="Y4" t="n">
        <v>1</v>
      </c>
      <c r="Z4" t="n">
        <v>10</v>
      </c>
      <c r="AA4" t="n">
        <v>385.7860625482832</v>
      </c>
      <c r="AB4" t="n">
        <v>527.849510458453</v>
      </c>
      <c r="AC4" t="n">
        <v>477.4722940217383</v>
      </c>
      <c r="AD4" t="n">
        <v>385786.0625482832</v>
      </c>
      <c r="AE4" t="n">
        <v>527849.510458453</v>
      </c>
      <c r="AF4" t="n">
        <v>1.562276349931176e-06</v>
      </c>
      <c r="AG4" t="n">
        <v>19</v>
      </c>
      <c r="AH4" t="n">
        <v>477472.2940217383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4.898</v>
      </c>
      <c r="E5" t="n">
        <v>20.42</v>
      </c>
      <c r="F5" t="n">
        <v>15.64</v>
      </c>
      <c r="G5" t="n">
        <v>12.35</v>
      </c>
      <c r="H5" t="n">
        <v>0.19</v>
      </c>
      <c r="I5" t="n">
        <v>76</v>
      </c>
      <c r="J5" t="n">
        <v>160.19</v>
      </c>
      <c r="K5" t="n">
        <v>50.28</v>
      </c>
      <c r="L5" t="n">
        <v>1.75</v>
      </c>
      <c r="M5" t="n">
        <v>74</v>
      </c>
      <c r="N5" t="n">
        <v>28.16</v>
      </c>
      <c r="O5" t="n">
        <v>19990.53</v>
      </c>
      <c r="P5" t="n">
        <v>182.94</v>
      </c>
      <c r="Q5" t="n">
        <v>1389.92</v>
      </c>
      <c r="R5" t="n">
        <v>88.40000000000001</v>
      </c>
      <c r="S5" t="n">
        <v>39.31</v>
      </c>
      <c r="T5" t="n">
        <v>23383.83</v>
      </c>
      <c r="U5" t="n">
        <v>0.44</v>
      </c>
      <c r="V5" t="n">
        <v>0.82</v>
      </c>
      <c r="W5" t="n">
        <v>3.49</v>
      </c>
      <c r="X5" t="n">
        <v>1.52</v>
      </c>
      <c r="Y5" t="n">
        <v>1</v>
      </c>
      <c r="Z5" t="n">
        <v>10</v>
      </c>
      <c r="AA5" t="n">
        <v>362.4741870959622</v>
      </c>
      <c r="AB5" t="n">
        <v>495.9531740172265</v>
      </c>
      <c r="AC5" t="n">
        <v>448.6200991636732</v>
      </c>
      <c r="AD5" t="n">
        <v>362474.1870959622</v>
      </c>
      <c r="AE5" t="n">
        <v>495953.1740172265</v>
      </c>
      <c r="AF5" t="n">
        <v>1.62353169013895e-06</v>
      </c>
      <c r="AG5" t="n">
        <v>18</v>
      </c>
      <c r="AH5" t="n">
        <v>448620.0991636732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5.0435</v>
      </c>
      <c r="E6" t="n">
        <v>19.83</v>
      </c>
      <c r="F6" t="n">
        <v>15.41</v>
      </c>
      <c r="G6" t="n">
        <v>14.22</v>
      </c>
      <c r="H6" t="n">
        <v>0.22</v>
      </c>
      <c r="I6" t="n">
        <v>65</v>
      </c>
      <c r="J6" t="n">
        <v>160.54</v>
      </c>
      <c r="K6" t="n">
        <v>50.28</v>
      </c>
      <c r="L6" t="n">
        <v>2</v>
      </c>
      <c r="M6" t="n">
        <v>63</v>
      </c>
      <c r="N6" t="n">
        <v>28.26</v>
      </c>
      <c r="O6" t="n">
        <v>20034.4</v>
      </c>
      <c r="P6" t="n">
        <v>178.28</v>
      </c>
      <c r="Q6" t="n">
        <v>1389.88</v>
      </c>
      <c r="R6" t="n">
        <v>81.40000000000001</v>
      </c>
      <c r="S6" t="n">
        <v>39.31</v>
      </c>
      <c r="T6" t="n">
        <v>19939.19</v>
      </c>
      <c r="U6" t="n">
        <v>0.48</v>
      </c>
      <c r="V6" t="n">
        <v>0.83</v>
      </c>
      <c r="W6" t="n">
        <v>3.46</v>
      </c>
      <c r="X6" t="n">
        <v>1.28</v>
      </c>
      <c r="Y6" t="n">
        <v>1</v>
      </c>
      <c r="Z6" t="n">
        <v>10</v>
      </c>
      <c r="AA6" t="n">
        <v>350.6981245570626</v>
      </c>
      <c r="AB6" t="n">
        <v>479.8406457282911</v>
      </c>
      <c r="AC6" t="n">
        <v>434.0453279605582</v>
      </c>
      <c r="AD6" t="n">
        <v>350698.1245570626</v>
      </c>
      <c r="AE6" t="n">
        <v>479840.6457282911</v>
      </c>
      <c r="AF6" t="n">
        <v>1.671760326503837e-06</v>
      </c>
      <c r="AG6" t="n">
        <v>18</v>
      </c>
      <c r="AH6" t="n">
        <v>434045.3279605582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5.1494</v>
      </c>
      <c r="E7" t="n">
        <v>19.42</v>
      </c>
      <c r="F7" t="n">
        <v>15.26</v>
      </c>
      <c r="G7" t="n">
        <v>16.06</v>
      </c>
      <c r="H7" t="n">
        <v>0.25</v>
      </c>
      <c r="I7" t="n">
        <v>57</v>
      </c>
      <c r="J7" t="n">
        <v>160.9</v>
      </c>
      <c r="K7" t="n">
        <v>50.28</v>
      </c>
      <c r="L7" t="n">
        <v>2.25</v>
      </c>
      <c r="M7" t="n">
        <v>55</v>
      </c>
      <c r="N7" t="n">
        <v>28.37</v>
      </c>
      <c r="O7" t="n">
        <v>20078.3</v>
      </c>
      <c r="P7" t="n">
        <v>174.58</v>
      </c>
      <c r="Q7" t="n">
        <v>1389.79</v>
      </c>
      <c r="R7" t="n">
        <v>76.19</v>
      </c>
      <c r="S7" t="n">
        <v>39.31</v>
      </c>
      <c r="T7" t="n">
        <v>17378.01</v>
      </c>
      <c r="U7" t="n">
        <v>0.52</v>
      </c>
      <c r="V7" t="n">
        <v>0.84</v>
      </c>
      <c r="W7" t="n">
        <v>3.47</v>
      </c>
      <c r="X7" t="n">
        <v>1.14</v>
      </c>
      <c r="Y7" t="n">
        <v>1</v>
      </c>
      <c r="Z7" t="n">
        <v>10</v>
      </c>
      <c r="AA7" t="n">
        <v>334.6161021220531</v>
      </c>
      <c r="AB7" t="n">
        <v>457.8365131439544</v>
      </c>
      <c r="AC7" t="n">
        <v>414.1412389070766</v>
      </c>
      <c r="AD7" t="n">
        <v>334616.102122053</v>
      </c>
      <c r="AE7" t="n">
        <v>457836.5131439544</v>
      </c>
      <c r="AF7" t="n">
        <v>1.706862818538487e-06</v>
      </c>
      <c r="AG7" t="n">
        <v>17</v>
      </c>
      <c r="AH7" t="n">
        <v>414141.2389070767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5.2459</v>
      </c>
      <c r="E8" t="n">
        <v>19.06</v>
      </c>
      <c r="F8" t="n">
        <v>15.13</v>
      </c>
      <c r="G8" t="n">
        <v>18.15</v>
      </c>
      <c r="H8" t="n">
        <v>0.27</v>
      </c>
      <c r="I8" t="n">
        <v>50</v>
      </c>
      <c r="J8" t="n">
        <v>161.26</v>
      </c>
      <c r="K8" t="n">
        <v>50.28</v>
      </c>
      <c r="L8" t="n">
        <v>2.5</v>
      </c>
      <c r="M8" t="n">
        <v>48</v>
      </c>
      <c r="N8" t="n">
        <v>28.48</v>
      </c>
      <c r="O8" t="n">
        <v>20122.23</v>
      </c>
      <c r="P8" t="n">
        <v>171.18</v>
      </c>
      <c r="Q8" t="n">
        <v>1389.82</v>
      </c>
      <c r="R8" t="n">
        <v>72.48</v>
      </c>
      <c r="S8" t="n">
        <v>39.31</v>
      </c>
      <c r="T8" t="n">
        <v>15555.51</v>
      </c>
      <c r="U8" t="n">
        <v>0.54</v>
      </c>
      <c r="V8" t="n">
        <v>0.85</v>
      </c>
      <c r="W8" t="n">
        <v>3.44</v>
      </c>
      <c r="X8" t="n">
        <v>1</v>
      </c>
      <c r="Y8" t="n">
        <v>1</v>
      </c>
      <c r="Z8" t="n">
        <v>10</v>
      </c>
      <c r="AA8" t="n">
        <v>327.1860668020036</v>
      </c>
      <c r="AB8" t="n">
        <v>447.6704110290386</v>
      </c>
      <c r="AC8" t="n">
        <v>404.9453753097944</v>
      </c>
      <c r="AD8" t="n">
        <v>327186.0668020035</v>
      </c>
      <c r="AE8" t="n">
        <v>447670.4110290386</v>
      </c>
      <c r="AF8" t="n">
        <v>1.738849508636162e-06</v>
      </c>
      <c r="AG8" t="n">
        <v>17</v>
      </c>
      <c r="AH8" t="n">
        <v>404945.3753097944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5.3254</v>
      </c>
      <c r="E9" t="n">
        <v>18.78</v>
      </c>
      <c r="F9" t="n">
        <v>15</v>
      </c>
      <c r="G9" t="n">
        <v>20</v>
      </c>
      <c r="H9" t="n">
        <v>0.3</v>
      </c>
      <c r="I9" t="n">
        <v>45</v>
      </c>
      <c r="J9" t="n">
        <v>161.61</v>
      </c>
      <c r="K9" t="n">
        <v>50.28</v>
      </c>
      <c r="L9" t="n">
        <v>2.75</v>
      </c>
      <c r="M9" t="n">
        <v>43</v>
      </c>
      <c r="N9" t="n">
        <v>28.58</v>
      </c>
      <c r="O9" t="n">
        <v>20166.2</v>
      </c>
      <c r="P9" t="n">
        <v>168.15</v>
      </c>
      <c r="Q9" t="n">
        <v>1389.82</v>
      </c>
      <c r="R9" t="n">
        <v>68.97</v>
      </c>
      <c r="S9" t="n">
        <v>39.31</v>
      </c>
      <c r="T9" t="n">
        <v>13825.89</v>
      </c>
      <c r="U9" t="n">
        <v>0.57</v>
      </c>
      <c r="V9" t="n">
        <v>0.86</v>
      </c>
      <c r="W9" t="n">
        <v>3.43</v>
      </c>
      <c r="X9" t="n">
        <v>0.88</v>
      </c>
      <c r="Y9" t="n">
        <v>1</v>
      </c>
      <c r="Z9" t="n">
        <v>10</v>
      </c>
      <c r="AA9" t="n">
        <v>321.0056644985108</v>
      </c>
      <c r="AB9" t="n">
        <v>439.2141119372935</v>
      </c>
      <c r="AC9" t="n">
        <v>397.2961335348752</v>
      </c>
      <c r="AD9" t="n">
        <v>321005.6644985108</v>
      </c>
      <c r="AE9" t="n">
        <v>439214.1119372935</v>
      </c>
      <c r="AF9" t="n">
        <v>1.765201237783987e-06</v>
      </c>
      <c r="AG9" t="n">
        <v>17</v>
      </c>
      <c r="AH9" t="n">
        <v>397296.1335348752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5.3803</v>
      </c>
      <c r="E10" t="n">
        <v>18.59</v>
      </c>
      <c r="F10" t="n">
        <v>14.94</v>
      </c>
      <c r="G10" t="n">
        <v>21.86</v>
      </c>
      <c r="H10" t="n">
        <v>0.33</v>
      </c>
      <c r="I10" t="n">
        <v>41</v>
      </c>
      <c r="J10" t="n">
        <v>161.97</v>
      </c>
      <c r="K10" t="n">
        <v>50.28</v>
      </c>
      <c r="L10" t="n">
        <v>3</v>
      </c>
      <c r="M10" t="n">
        <v>39</v>
      </c>
      <c r="N10" t="n">
        <v>28.69</v>
      </c>
      <c r="O10" t="n">
        <v>20210.21</v>
      </c>
      <c r="P10" t="n">
        <v>165.42</v>
      </c>
      <c r="Q10" t="n">
        <v>1389.79</v>
      </c>
      <c r="R10" t="n">
        <v>66.67</v>
      </c>
      <c r="S10" t="n">
        <v>39.31</v>
      </c>
      <c r="T10" t="n">
        <v>12693.91</v>
      </c>
      <c r="U10" t="n">
        <v>0.59</v>
      </c>
      <c r="V10" t="n">
        <v>0.86</v>
      </c>
      <c r="W10" t="n">
        <v>3.43</v>
      </c>
      <c r="X10" t="n">
        <v>0.82</v>
      </c>
      <c r="Y10" t="n">
        <v>1</v>
      </c>
      <c r="Z10" t="n">
        <v>10</v>
      </c>
      <c r="AA10" t="n">
        <v>316.2349367872042</v>
      </c>
      <c r="AB10" t="n">
        <v>432.6865918130316</v>
      </c>
      <c r="AC10" t="n">
        <v>391.3915907698408</v>
      </c>
      <c r="AD10" t="n">
        <v>316234.9367872042</v>
      </c>
      <c r="AE10" t="n">
        <v>432686.5918130316</v>
      </c>
      <c r="AF10" t="n">
        <v>1.783398846969088e-06</v>
      </c>
      <c r="AG10" t="n">
        <v>17</v>
      </c>
      <c r="AH10" t="n">
        <v>391391.5907698408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5.4505</v>
      </c>
      <c r="E11" t="n">
        <v>18.35</v>
      </c>
      <c r="F11" t="n">
        <v>14.83</v>
      </c>
      <c r="G11" t="n">
        <v>24.05</v>
      </c>
      <c r="H11" t="n">
        <v>0.35</v>
      </c>
      <c r="I11" t="n">
        <v>37</v>
      </c>
      <c r="J11" t="n">
        <v>162.33</v>
      </c>
      <c r="K11" t="n">
        <v>50.28</v>
      </c>
      <c r="L11" t="n">
        <v>3.25</v>
      </c>
      <c r="M11" t="n">
        <v>35</v>
      </c>
      <c r="N11" t="n">
        <v>28.8</v>
      </c>
      <c r="O11" t="n">
        <v>20254.26</v>
      </c>
      <c r="P11" t="n">
        <v>162.1</v>
      </c>
      <c r="Q11" t="n">
        <v>1389.6</v>
      </c>
      <c r="R11" t="n">
        <v>63.52</v>
      </c>
      <c r="S11" t="n">
        <v>39.31</v>
      </c>
      <c r="T11" t="n">
        <v>11142.75</v>
      </c>
      <c r="U11" t="n">
        <v>0.62</v>
      </c>
      <c r="V11" t="n">
        <v>0.87</v>
      </c>
      <c r="W11" t="n">
        <v>3.42</v>
      </c>
      <c r="X11" t="n">
        <v>0.71</v>
      </c>
      <c r="Y11" t="n">
        <v>1</v>
      </c>
      <c r="Z11" t="n">
        <v>10</v>
      </c>
      <c r="AA11" t="n">
        <v>302.7807000978833</v>
      </c>
      <c r="AB11" t="n">
        <v>414.2779116156711</v>
      </c>
      <c r="AC11" t="n">
        <v>374.7398091737715</v>
      </c>
      <c r="AD11" t="n">
        <v>302780.7000978832</v>
      </c>
      <c r="AE11" t="n">
        <v>414277.9116156711</v>
      </c>
      <c r="AF11" t="n">
        <v>1.806667921009054e-06</v>
      </c>
      <c r="AG11" t="n">
        <v>16</v>
      </c>
      <c r="AH11" t="n">
        <v>374739.8091737715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5.4925</v>
      </c>
      <c r="E12" t="n">
        <v>18.21</v>
      </c>
      <c r="F12" t="n">
        <v>14.79</v>
      </c>
      <c r="G12" t="n">
        <v>26.09</v>
      </c>
      <c r="H12" t="n">
        <v>0.38</v>
      </c>
      <c r="I12" t="n">
        <v>34</v>
      </c>
      <c r="J12" t="n">
        <v>162.68</v>
      </c>
      <c r="K12" t="n">
        <v>50.28</v>
      </c>
      <c r="L12" t="n">
        <v>3.5</v>
      </c>
      <c r="M12" t="n">
        <v>32</v>
      </c>
      <c r="N12" t="n">
        <v>28.9</v>
      </c>
      <c r="O12" t="n">
        <v>20298.34</v>
      </c>
      <c r="P12" t="n">
        <v>159.34</v>
      </c>
      <c r="Q12" t="n">
        <v>1389.64</v>
      </c>
      <c r="R12" t="n">
        <v>62.23</v>
      </c>
      <c r="S12" t="n">
        <v>39.31</v>
      </c>
      <c r="T12" t="n">
        <v>10508.33</v>
      </c>
      <c r="U12" t="n">
        <v>0.63</v>
      </c>
      <c r="V12" t="n">
        <v>0.87</v>
      </c>
      <c r="W12" t="n">
        <v>3.41</v>
      </c>
      <c r="X12" t="n">
        <v>0.66</v>
      </c>
      <c r="Y12" t="n">
        <v>1</v>
      </c>
      <c r="Z12" t="n">
        <v>10</v>
      </c>
      <c r="AA12" t="n">
        <v>298.6281739479762</v>
      </c>
      <c r="AB12" t="n">
        <v>408.5962421408439</v>
      </c>
      <c r="AC12" t="n">
        <v>369.6003902593486</v>
      </c>
      <c r="AD12" t="n">
        <v>298628.1739479762</v>
      </c>
      <c r="AE12" t="n">
        <v>408596.2421408439</v>
      </c>
      <c r="AF12" t="n">
        <v>1.820589589238094e-06</v>
      </c>
      <c r="AG12" t="n">
        <v>16</v>
      </c>
      <c r="AH12" t="n">
        <v>369600.3902593486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5.5366</v>
      </c>
      <c r="E13" t="n">
        <v>18.06</v>
      </c>
      <c r="F13" t="n">
        <v>14.74</v>
      </c>
      <c r="G13" t="n">
        <v>28.53</v>
      </c>
      <c r="H13" t="n">
        <v>0.41</v>
      </c>
      <c r="I13" t="n">
        <v>31</v>
      </c>
      <c r="J13" t="n">
        <v>163.04</v>
      </c>
      <c r="K13" t="n">
        <v>50.28</v>
      </c>
      <c r="L13" t="n">
        <v>3.75</v>
      </c>
      <c r="M13" t="n">
        <v>29</v>
      </c>
      <c r="N13" t="n">
        <v>29.01</v>
      </c>
      <c r="O13" t="n">
        <v>20342.46</v>
      </c>
      <c r="P13" t="n">
        <v>156.99</v>
      </c>
      <c r="Q13" t="n">
        <v>1389.61</v>
      </c>
      <c r="R13" t="n">
        <v>60.61</v>
      </c>
      <c r="S13" t="n">
        <v>39.31</v>
      </c>
      <c r="T13" t="n">
        <v>9714.709999999999</v>
      </c>
      <c r="U13" t="n">
        <v>0.65</v>
      </c>
      <c r="V13" t="n">
        <v>0.87</v>
      </c>
      <c r="W13" t="n">
        <v>3.41</v>
      </c>
      <c r="X13" t="n">
        <v>0.62</v>
      </c>
      <c r="Y13" t="n">
        <v>1</v>
      </c>
      <c r="Z13" t="n">
        <v>10</v>
      </c>
      <c r="AA13" t="n">
        <v>294.8651829871313</v>
      </c>
      <c r="AB13" t="n">
        <v>403.4475518967713</v>
      </c>
      <c r="AC13" t="n">
        <v>364.943083785938</v>
      </c>
      <c r="AD13" t="n">
        <v>294865.1829871313</v>
      </c>
      <c r="AE13" t="n">
        <v>403447.5518967713</v>
      </c>
      <c r="AF13" t="n">
        <v>1.835207340878586e-06</v>
      </c>
      <c r="AG13" t="n">
        <v>16</v>
      </c>
      <c r="AH13" t="n">
        <v>364943.083785938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5.5704</v>
      </c>
      <c r="E14" t="n">
        <v>17.95</v>
      </c>
      <c r="F14" t="n">
        <v>14.69</v>
      </c>
      <c r="G14" t="n">
        <v>30.4</v>
      </c>
      <c r="H14" t="n">
        <v>0.43</v>
      </c>
      <c r="I14" t="n">
        <v>29</v>
      </c>
      <c r="J14" t="n">
        <v>163.4</v>
      </c>
      <c r="K14" t="n">
        <v>50.28</v>
      </c>
      <c r="L14" t="n">
        <v>4</v>
      </c>
      <c r="M14" t="n">
        <v>27</v>
      </c>
      <c r="N14" t="n">
        <v>29.12</v>
      </c>
      <c r="O14" t="n">
        <v>20386.62</v>
      </c>
      <c r="P14" t="n">
        <v>154.48</v>
      </c>
      <c r="Q14" t="n">
        <v>1389.58</v>
      </c>
      <c r="R14" t="n">
        <v>59</v>
      </c>
      <c r="S14" t="n">
        <v>39.31</v>
      </c>
      <c r="T14" t="n">
        <v>8922.9</v>
      </c>
      <c r="U14" t="n">
        <v>0.67</v>
      </c>
      <c r="V14" t="n">
        <v>0.87</v>
      </c>
      <c r="W14" t="n">
        <v>3.41</v>
      </c>
      <c r="X14" t="n">
        <v>0.57</v>
      </c>
      <c r="Y14" t="n">
        <v>1</v>
      </c>
      <c r="Z14" t="n">
        <v>10</v>
      </c>
      <c r="AA14" t="n">
        <v>291.3154297867121</v>
      </c>
      <c r="AB14" t="n">
        <v>398.5906229638989</v>
      </c>
      <c r="AC14" t="n">
        <v>360.5496933336765</v>
      </c>
      <c r="AD14" t="n">
        <v>291315.429786712</v>
      </c>
      <c r="AE14" t="n">
        <v>398590.6229638989</v>
      </c>
      <c r="AF14" t="n">
        <v>1.846410969120051e-06</v>
      </c>
      <c r="AG14" t="n">
        <v>16</v>
      </c>
      <c r="AH14" t="n">
        <v>360549.6933336766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5.6029</v>
      </c>
      <c r="E15" t="n">
        <v>17.85</v>
      </c>
      <c r="F15" t="n">
        <v>14.65</v>
      </c>
      <c r="G15" t="n">
        <v>32.56</v>
      </c>
      <c r="H15" t="n">
        <v>0.46</v>
      </c>
      <c r="I15" t="n">
        <v>27</v>
      </c>
      <c r="J15" t="n">
        <v>163.76</v>
      </c>
      <c r="K15" t="n">
        <v>50.28</v>
      </c>
      <c r="L15" t="n">
        <v>4.25</v>
      </c>
      <c r="M15" t="n">
        <v>25</v>
      </c>
      <c r="N15" t="n">
        <v>29.23</v>
      </c>
      <c r="O15" t="n">
        <v>20430.81</v>
      </c>
      <c r="P15" t="n">
        <v>151.35</v>
      </c>
      <c r="Q15" t="n">
        <v>1389.72</v>
      </c>
      <c r="R15" t="n">
        <v>58.02</v>
      </c>
      <c r="S15" t="n">
        <v>39.31</v>
      </c>
      <c r="T15" t="n">
        <v>8442.459999999999</v>
      </c>
      <c r="U15" t="n">
        <v>0.68</v>
      </c>
      <c r="V15" t="n">
        <v>0.88</v>
      </c>
      <c r="W15" t="n">
        <v>3.4</v>
      </c>
      <c r="X15" t="n">
        <v>0.53</v>
      </c>
      <c r="Y15" t="n">
        <v>1</v>
      </c>
      <c r="Z15" t="n">
        <v>10</v>
      </c>
      <c r="AA15" t="n">
        <v>287.2558931198946</v>
      </c>
      <c r="AB15" t="n">
        <v>393.0361858022415</v>
      </c>
      <c r="AC15" t="n">
        <v>355.5253638590261</v>
      </c>
      <c r="AD15" t="n">
        <v>287255.8931198946</v>
      </c>
      <c r="AE15" t="n">
        <v>393036.1858022415</v>
      </c>
      <c r="AF15" t="n">
        <v>1.857183688582998e-06</v>
      </c>
      <c r="AG15" t="n">
        <v>16</v>
      </c>
      <c r="AH15" t="n">
        <v>355525.3638590261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5.6368</v>
      </c>
      <c r="E16" t="n">
        <v>17.74</v>
      </c>
      <c r="F16" t="n">
        <v>14.61</v>
      </c>
      <c r="G16" t="n">
        <v>35.07</v>
      </c>
      <c r="H16" t="n">
        <v>0.49</v>
      </c>
      <c r="I16" t="n">
        <v>25</v>
      </c>
      <c r="J16" t="n">
        <v>164.12</v>
      </c>
      <c r="K16" t="n">
        <v>50.28</v>
      </c>
      <c r="L16" t="n">
        <v>4.5</v>
      </c>
      <c r="M16" t="n">
        <v>23</v>
      </c>
      <c r="N16" t="n">
        <v>29.34</v>
      </c>
      <c r="O16" t="n">
        <v>20475.04</v>
      </c>
      <c r="P16" t="n">
        <v>149.49</v>
      </c>
      <c r="Q16" t="n">
        <v>1389.72</v>
      </c>
      <c r="R16" t="n">
        <v>56.54</v>
      </c>
      <c r="S16" t="n">
        <v>39.31</v>
      </c>
      <c r="T16" t="n">
        <v>7710.09</v>
      </c>
      <c r="U16" t="n">
        <v>0.7</v>
      </c>
      <c r="V16" t="n">
        <v>0.88</v>
      </c>
      <c r="W16" t="n">
        <v>3.4</v>
      </c>
      <c r="X16" t="n">
        <v>0.49</v>
      </c>
      <c r="Y16" t="n">
        <v>1</v>
      </c>
      <c r="Z16" t="n">
        <v>10</v>
      </c>
      <c r="AA16" t="n">
        <v>284.429598165267</v>
      </c>
      <c r="AB16" t="n">
        <v>389.1691243579865</v>
      </c>
      <c r="AC16" t="n">
        <v>352.027369331556</v>
      </c>
      <c r="AD16" t="n">
        <v>284429.598165267</v>
      </c>
      <c r="AE16" t="n">
        <v>389169.1243579865</v>
      </c>
      <c r="AF16" t="n">
        <v>1.86842046365358e-06</v>
      </c>
      <c r="AG16" t="n">
        <v>16</v>
      </c>
      <c r="AH16" t="n">
        <v>352027.369331556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5.6732</v>
      </c>
      <c r="E17" t="n">
        <v>17.63</v>
      </c>
      <c r="F17" t="n">
        <v>14.56</v>
      </c>
      <c r="G17" t="n">
        <v>37.99</v>
      </c>
      <c r="H17" t="n">
        <v>0.51</v>
      </c>
      <c r="I17" t="n">
        <v>23</v>
      </c>
      <c r="J17" t="n">
        <v>164.48</v>
      </c>
      <c r="K17" t="n">
        <v>50.28</v>
      </c>
      <c r="L17" t="n">
        <v>4.75</v>
      </c>
      <c r="M17" t="n">
        <v>21</v>
      </c>
      <c r="N17" t="n">
        <v>29.45</v>
      </c>
      <c r="O17" t="n">
        <v>20519.3</v>
      </c>
      <c r="P17" t="n">
        <v>145.63</v>
      </c>
      <c r="Q17" t="n">
        <v>1389.72</v>
      </c>
      <c r="R17" t="n">
        <v>55.04</v>
      </c>
      <c r="S17" t="n">
        <v>39.31</v>
      </c>
      <c r="T17" t="n">
        <v>6969.27</v>
      </c>
      <c r="U17" t="n">
        <v>0.71</v>
      </c>
      <c r="V17" t="n">
        <v>0.88</v>
      </c>
      <c r="W17" t="n">
        <v>3.39</v>
      </c>
      <c r="X17" t="n">
        <v>0.44</v>
      </c>
      <c r="Y17" t="n">
        <v>1</v>
      </c>
      <c r="Z17" t="n">
        <v>10</v>
      </c>
      <c r="AA17" t="n">
        <v>279.6375993028762</v>
      </c>
      <c r="AB17" t="n">
        <v>382.6125001063941</v>
      </c>
      <c r="AC17" t="n">
        <v>346.0965000962557</v>
      </c>
      <c r="AD17" t="n">
        <v>279637.5993028762</v>
      </c>
      <c r="AE17" t="n">
        <v>382612.5001063941</v>
      </c>
      <c r="AF17" t="n">
        <v>1.880485909452081e-06</v>
      </c>
      <c r="AG17" t="n">
        <v>16</v>
      </c>
      <c r="AH17" t="n">
        <v>346096.5000962557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5.6919</v>
      </c>
      <c r="E18" t="n">
        <v>17.57</v>
      </c>
      <c r="F18" t="n">
        <v>14.54</v>
      </c>
      <c r="G18" t="n">
        <v>39.64</v>
      </c>
      <c r="H18" t="n">
        <v>0.54</v>
      </c>
      <c r="I18" t="n">
        <v>22</v>
      </c>
      <c r="J18" t="n">
        <v>164.83</v>
      </c>
      <c r="K18" t="n">
        <v>50.28</v>
      </c>
      <c r="L18" t="n">
        <v>5</v>
      </c>
      <c r="M18" t="n">
        <v>18</v>
      </c>
      <c r="N18" t="n">
        <v>29.55</v>
      </c>
      <c r="O18" t="n">
        <v>20563.61</v>
      </c>
      <c r="P18" t="n">
        <v>144.22</v>
      </c>
      <c r="Q18" t="n">
        <v>1389.7</v>
      </c>
      <c r="R18" t="n">
        <v>53.99</v>
      </c>
      <c r="S18" t="n">
        <v>39.31</v>
      </c>
      <c r="T18" t="n">
        <v>6449.13</v>
      </c>
      <c r="U18" t="n">
        <v>0.73</v>
      </c>
      <c r="V18" t="n">
        <v>0.88</v>
      </c>
      <c r="W18" t="n">
        <v>3.4</v>
      </c>
      <c r="X18" t="n">
        <v>0.41</v>
      </c>
      <c r="Y18" t="n">
        <v>1</v>
      </c>
      <c r="Z18" t="n">
        <v>10</v>
      </c>
      <c r="AA18" t="n">
        <v>277.7538807937335</v>
      </c>
      <c r="AB18" t="n">
        <v>380.0351133383897</v>
      </c>
      <c r="AC18" t="n">
        <v>343.7650955040045</v>
      </c>
      <c r="AD18" t="n">
        <v>277753.8807937335</v>
      </c>
      <c r="AE18" t="n">
        <v>380035.1133383897</v>
      </c>
      <c r="AF18" t="n">
        <v>1.886684366496915e-06</v>
      </c>
      <c r="AG18" t="n">
        <v>16</v>
      </c>
      <c r="AH18" t="n">
        <v>343765.0955040045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5.7098</v>
      </c>
      <c r="E19" t="n">
        <v>17.51</v>
      </c>
      <c r="F19" t="n">
        <v>14.51</v>
      </c>
      <c r="G19" t="n">
        <v>41.47</v>
      </c>
      <c r="H19" t="n">
        <v>0.5600000000000001</v>
      </c>
      <c r="I19" t="n">
        <v>21</v>
      </c>
      <c r="J19" t="n">
        <v>165.19</v>
      </c>
      <c r="K19" t="n">
        <v>50.28</v>
      </c>
      <c r="L19" t="n">
        <v>5.25</v>
      </c>
      <c r="M19" t="n">
        <v>17</v>
      </c>
      <c r="N19" t="n">
        <v>29.66</v>
      </c>
      <c r="O19" t="n">
        <v>20607.95</v>
      </c>
      <c r="P19" t="n">
        <v>140.17</v>
      </c>
      <c r="Q19" t="n">
        <v>1389.66</v>
      </c>
      <c r="R19" t="n">
        <v>53.44</v>
      </c>
      <c r="S19" t="n">
        <v>39.31</v>
      </c>
      <c r="T19" t="n">
        <v>6180.81</v>
      </c>
      <c r="U19" t="n">
        <v>0.74</v>
      </c>
      <c r="V19" t="n">
        <v>0.88</v>
      </c>
      <c r="W19" t="n">
        <v>3.39</v>
      </c>
      <c r="X19" t="n">
        <v>0.39</v>
      </c>
      <c r="Y19" t="n">
        <v>1</v>
      </c>
      <c r="Z19" t="n">
        <v>10</v>
      </c>
      <c r="AA19" t="n">
        <v>273.3764505915703</v>
      </c>
      <c r="AB19" t="n">
        <v>374.0457202171989</v>
      </c>
      <c r="AC19" t="n">
        <v>338.3473216561343</v>
      </c>
      <c r="AD19" t="n">
        <v>273376.4505915703</v>
      </c>
      <c r="AE19" t="n">
        <v>374045.7202171989</v>
      </c>
      <c r="AF19" t="n">
        <v>1.892617648908815e-06</v>
      </c>
      <c r="AG19" t="n">
        <v>16</v>
      </c>
      <c r="AH19" t="n">
        <v>338347.3216561343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5.7223</v>
      </c>
      <c r="E20" t="n">
        <v>17.48</v>
      </c>
      <c r="F20" t="n">
        <v>14.51</v>
      </c>
      <c r="G20" t="n">
        <v>43.52</v>
      </c>
      <c r="H20" t="n">
        <v>0.59</v>
      </c>
      <c r="I20" t="n">
        <v>20</v>
      </c>
      <c r="J20" t="n">
        <v>165.55</v>
      </c>
      <c r="K20" t="n">
        <v>50.28</v>
      </c>
      <c r="L20" t="n">
        <v>5.5</v>
      </c>
      <c r="M20" t="n">
        <v>13</v>
      </c>
      <c r="N20" t="n">
        <v>29.77</v>
      </c>
      <c r="O20" t="n">
        <v>20652.33</v>
      </c>
      <c r="P20" t="n">
        <v>139.69</v>
      </c>
      <c r="Q20" t="n">
        <v>1389.7</v>
      </c>
      <c r="R20" t="n">
        <v>53.12</v>
      </c>
      <c r="S20" t="n">
        <v>39.31</v>
      </c>
      <c r="T20" t="n">
        <v>6024.13</v>
      </c>
      <c r="U20" t="n">
        <v>0.74</v>
      </c>
      <c r="V20" t="n">
        <v>0.88</v>
      </c>
      <c r="W20" t="n">
        <v>3.4</v>
      </c>
      <c r="X20" t="n">
        <v>0.38</v>
      </c>
      <c r="Y20" t="n">
        <v>1</v>
      </c>
      <c r="Z20" t="n">
        <v>10</v>
      </c>
      <c r="AA20" t="n">
        <v>272.5924997631328</v>
      </c>
      <c r="AB20" t="n">
        <v>372.9730841082613</v>
      </c>
      <c r="AC20" t="n">
        <v>337.3770564319793</v>
      </c>
      <c r="AD20" t="n">
        <v>272592.4997631328</v>
      </c>
      <c r="AE20" t="n">
        <v>372973.0841082613</v>
      </c>
      <c r="AF20" t="n">
        <v>1.89676100254841e-06</v>
      </c>
      <c r="AG20" t="n">
        <v>16</v>
      </c>
      <c r="AH20" t="n">
        <v>337377.0564319793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5.7403</v>
      </c>
      <c r="E21" t="n">
        <v>17.42</v>
      </c>
      <c r="F21" t="n">
        <v>14.48</v>
      </c>
      <c r="G21" t="n">
        <v>45.74</v>
      </c>
      <c r="H21" t="n">
        <v>0.61</v>
      </c>
      <c r="I21" t="n">
        <v>19</v>
      </c>
      <c r="J21" t="n">
        <v>165.91</v>
      </c>
      <c r="K21" t="n">
        <v>50.28</v>
      </c>
      <c r="L21" t="n">
        <v>5.75</v>
      </c>
      <c r="M21" t="n">
        <v>7</v>
      </c>
      <c r="N21" t="n">
        <v>29.88</v>
      </c>
      <c r="O21" t="n">
        <v>20696.74</v>
      </c>
      <c r="P21" t="n">
        <v>138.17</v>
      </c>
      <c r="Q21" t="n">
        <v>1389.59</v>
      </c>
      <c r="R21" t="n">
        <v>52.16</v>
      </c>
      <c r="S21" t="n">
        <v>39.31</v>
      </c>
      <c r="T21" t="n">
        <v>5548.62</v>
      </c>
      <c r="U21" t="n">
        <v>0.75</v>
      </c>
      <c r="V21" t="n">
        <v>0.89</v>
      </c>
      <c r="W21" t="n">
        <v>3.41</v>
      </c>
      <c r="X21" t="n">
        <v>0.36</v>
      </c>
      <c r="Y21" t="n">
        <v>1</v>
      </c>
      <c r="Z21" t="n">
        <v>10</v>
      </c>
      <c r="AA21" t="n">
        <v>270.6503330519707</v>
      </c>
      <c r="AB21" t="n">
        <v>370.3157259317011</v>
      </c>
      <c r="AC21" t="n">
        <v>334.9733127901644</v>
      </c>
      <c r="AD21" t="n">
        <v>270650.3330519708</v>
      </c>
      <c r="AE21" t="n">
        <v>370315.7259317011</v>
      </c>
      <c r="AF21" t="n">
        <v>1.902727431789428e-06</v>
      </c>
      <c r="AG21" t="n">
        <v>16</v>
      </c>
      <c r="AH21" t="n">
        <v>334973.3127901644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5.7337</v>
      </c>
      <c r="E22" t="n">
        <v>17.44</v>
      </c>
      <c r="F22" t="n">
        <v>14.5</v>
      </c>
      <c r="G22" t="n">
        <v>45.8</v>
      </c>
      <c r="H22" t="n">
        <v>0.64</v>
      </c>
      <c r="I22" t="n">
        <v>19</v>
      </c>
      <c r="J22" t="n">
        <v>166.27</v>
      </c>
      <c r="K22" t="n">
        <v>50.28</v>
      </c>
      <c r="L22" t="n">
        <v>6</v>
      </c>
      <c r="M22" t="n">
        <v>1</v>
      </c>
      <c r="N22" t="n">
        <v>29.99</v>
      </c>
      <c r="O22" t="n">
        <v>20741.2</v>
      </c>
      <c r="P22" t="n">
        <v>138.3</v>
      </c>
      <c r="Q22" t="n">
        <v>1389.68</v>
      </c>
      <c r="R22" t="n">
        <v>52.58</v>
      </c>
      <c r="S22" t="n">
        <v>39.31</v>
      </c>
      <c r="T22" t="n">
        <v>5760.28</v>
      </c>
      <c r="U22" t="n">
        <v>0.75</v>
      </c>
      <c r="V22" t="n">
        <v>0.89</v>
      </c>
      <c r="W22" t="n">
        <v>3.41</v>
      </c>
      <c r="X22" t="n">
        <v>0.38</v>
      </c>
      <c r="Y22" t="n">
        <v>1</v>
      </c>
      <c r="Z22" t="n">
        <v>10</v>
      </c>
      <c r="AA22" t="n">
        <v>270.9655320371324</v>
      </c>
      <c r="AB22" t="n">
        <v>370.7469950887972</v>
      </c>
      <c r="AC22" t="n">
        <v>335.3634222241973</v>
      </c>
      <c r="AD22" t="n">
        <v>270965.5320371324</v>
      </c>
      <c r="AE22" t="n">
        <v>370746.9950887972</v>
      </c>
      <c r="AF22" t="n">
        <v>1.900539741067721e-06</v>
      </c>
      <c r="AG22" t="n">
        <v>16</v>
      </c>
      <c r="AH22" t="n">
        <v>335363.4222241973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5.7339</v>
      </c>
      <c r="E23" t="n">
        <v>17.44</v>
      </c>
      <c r="F23" t="n">
        <v>14.5</v>
      </c>
      <c r="G23" t="n">
        <v>45.8</v>
      </c>
      <c r="H23" t="n">
        <v>0.66</v>
      </c>
      <c r="I23" t="n">
        <v>19</v>
      </c>
      <c r="J23" t="n">
        <v>166.64</v>
      </c>
      <c r="K23" t="n">
        <v>50.28</v>
      </c>
      <c r="L23" t="n">
        <v>6.25</v>
      </c>
      <c r="M23" t="n">
        <v>0</v>
      </c>
      <c r="N23" t="n">
        <v>30.11</v>
      </c>
      <c r="O23" t="n">
        <v>20785.69</v>
      </c>
      <c r="P23" t="n">
        <v>138.29</v>
      </c>
      <c r="Q23" t="n">
        <v>1389.64</v>
      </c>
      <c r="R23" t="n">
        <v>52.72</v>
      </c>
      <c r="S23" t="n">
        <v>39.31</v>
      </c>
      <c r="T23" t="n">
        <v>5828.28</v>
      </c>
      <c r="U23" t="n">
        <v>0.75</v>
      </c>
      <c r="V23" t="n">
        <v>0.89</v>
      </c>
      <c r="W23" t="n">
        <v>3.41</v>
      </c>
      <c r="X23" t="n">
        <v>0.38</v>
      </c>
      <c r="Y23" t="n">
        <v>1</v>
      </c>
      <c r="Z23" t="n">
        <v>10</v>
      </c>
      <c r="AA23" t="n">
        <v>270.9508964157624</v>
      </c>
      <c r="AB23" t="n">
        <v>370.7269699859606</v>
      </c>
      <c r="AC23" t="n">
        <v>335.34530828907</v>
      </c>
      <c r="AD23" t="n">
        <v>270950.8964157624</v>
      </c>
      <c r="AE23" t="n">
        <v>370726.9699859606</v>
      </c>
      <c r="AF23" t="n">
        <v>1.900606034725955e-06</v>
      </c>
      <c r="AG23" t="n">
        <v>16</v>
      </c>
      <c r="AH23" t="n">
        <v>335345.30828907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3.383</v>
      </c>
      <c r="E2" t="n">
        <v>29.56</v>
      </c>
      <c r="F2" t="n">
        <v>18.21</v>
      </c>
      <c r="G2" t="n">
        <v>5.52</v>
      </c>
      <c r="H2" t="n">
        <v>0.08</v>
      </c>
      <c r="I2" t="n">
        <v>198</v>
      </c>
      <c r="J2" t="n">
        <v>222.93</v>
      </c>
      <c r="K2" t="n">
        <v>56.94</v>
      </c>
      <c r="L2" t="n">
        <v>1</v>
      </c>
      <c r="M2" t="n">
        <v>196</v>
      </c>
      <c r="N2" t="n">
        <v>49.99</v>
      </c>
      <c r="O2" t="n">
        <v>27728.69</v>
      </c>
      <c r="P2" t="n">
        <v>275.08</v>
      </c>
      <c r="Q2" t="n">
        <v>1390.43</v>
      </c>
      <c r="R2" t="n">
        <v>168.15</v>
      </c>
      <c r="S2" t="n">
        <v>39.31</v>
      </c>
      <c r="T2" t="n">
        <v>62652.37</v>
      </c>
      <c r="U2" t="n">
        <v>0.23</v>
      </c>
      <c r="V2" t="n">
        <v>0.71</v>
      </c>
      <c r="W2" t="n">
        <v>3.7</v>
      </c>
      <c r="X2" t="n">
        <v>4.08</v>
      </c>
      <c r="Y2" t="n">
        <v>1</v>
      </c>
      <c r="Z2" t="n">
        <v>10</v>
      </c>
      <c r="AA2" t="n">
        <v>685.8671359852</v>
      </c>
      <c r="AB2" t="n">
        <v>938.4336737774659</v>
      </c>
      <c r="AC2" t="n">
        <v>848.870881052077</v>
      </c>
      <c r="AD2" t="n">
        <v>685867.1359851999</v>
      </c>
      <c r="AE2" t="n">
        <v>938433.6737774658</v>
      </c>
      <c r="AF2" t="n">
        <v>1.098854165522607e-06</v>
      </c>
      <c r="AG2" t="n">
        <v>26</v>
      </c>
      <c r="AH2" t="n">
        <v>848870.881052077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3.7915</v>
      </c>
      <c r="E3" t="n">
        <v>26.37</v>
      </c>
      <c r="F3" t="n">
        <v>17.17</v>
      </c>
      <c r="G3" t="n">
        <v>6.92</v>
      </c>
      <c r="H3" t="n">
        <v>0.1</v>
      </c>
      <c r="I3" t="n">
        <v>149</v>
      </c>
      <c r="J3" t="n">
        <v>223.35</v>
      </c>
      <c r="K3" t="n">
        <v>56.94</v>
      </c>
      <c r="L3" t="n">
        <v>1.25</v>
      </c>
      <c r="M3" t="n">
        <v>147</v>
      </c>
      <c r="N3" t="n">
        <v>50.15</v>
      </c>
      <c r="O3" t="n">
        <v>27780.03</v>
      </c>
      <c r="P3" t="n">
        <v>258.22</v>
      </c>
      <c r="Q3" t="n">
        <v>1390.19</v>
      </c>
      <c r="R3" t="n">
        <v>136.14</v>
      </c>
      <c r="S3" t="n">
        <v>39.31</v>
      </c>
      <c r="T3" t="n">
        <v>46890.6</v>
      </c>
      <c r="U3" t="n">
        <v>0.29</v>
      </c>
      <c r="V3" t="n">
        <v>0.75</v>
      </c>
      <c r="W3" t="n">
        <v>3.61</v>
      </c>
      <c r="X3" t="n">
        <v>3.05</v>
      </c>
      <c r="Y3" t="n">
        <v>1</v>
      </c>
      <c r="Z3" t="n">
        <v>10</v>
      </c>
      <c r="AA3" t="n">
        <v>584.3476219734226</v>
      </c>
      <c r="AB3" t="n">
        <v>799.5301959816865</v>
      </c>
      <c r="AC3" t="n">
        <v>723.2241562248714</v>
      </c>
      <c r="AD3" t="n">
        <v>584347.6219734226</v>
      </c>
      <c r="AE3" t="n">
        <v>799530.1959816865</v>
      </c>
      <c r="AF3" t="n">
        <v>1.231541699254793e-06</v>
      </c>
      <c r="AG3" t="n">
        <v>23</v>
      </c>
      <c r="AH3" t="n">
        <v>723224.1562248714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4.0962</v>
      </c>
      <c r="E4" t="n">
        <v>24.41</v>
      </c>
      <c r="F4" t="n">
        <v>16.53</v>
      </c>
      <c r="G4" t="n">
        <v>8.33</v>
      </c>
      <c r="H4" t="n">
        <v>0.12</v>
      </c>
      <c r="I4" t="n">
        <v>119</v>
      </c>
      <c r="J4" t="n">
        <v>223.76</v>
      </c>
      <c r="K4" t="n">
        <v>56.94</v>
      </c>
      <c r="L4" t="n">
        <v>1.5</v>
      </c>
      <c r="M4" t="n">
        <v>117</v>
      </c>
      <c r="N4" t="n">
        <v>50.32</v>
      </c>
      <c r="O4" t="n">
        <v>27831.42</v>
      </c>
      <c r="P4" t="n">
        <v>247.29</v>
      </c>
      <c r="Q4" t="n">
        <v>1390.12</v>
      </c>
      <c r="R4" t="n">
        <v>116.4</v>
      </c>
      <c r="S4" t="n">
        <v>39.31</v>
      </c>
      <c r="T4" t="n">
        <v>37172.7</v>
      </c>
      <c r="U4" t="n">
        <v>0.34</v>
      </c>
      <c r="V4" t="n">
        <v>0.78</v>
      </c>
      <c r="W4" t="n">
        <v>3.55</v>
      </c>
      <c r="X4" t="n">
        <v>2.4</v>
      </c>
      <c r="Y4" t="n">
        <v>1</v>
      </c>
      <c r="Z4" t="n">
        <v>10</v>
      </c>
      <c r="AA4" t="n">
        <v>530.8272949413163</v>
      </c>
      <c r="AB4" t="n">
        <v>726.3013233861714</v>
      </c>
      <c r="AC4" t="n">
        <v>656.9841444525041</v>
      </c>
      <c r="AD4" t="n">
        <v>530827.2949413162</v>
      </c>
      <c r="AE4" t="n">
        <v>726301.3233861714</v>
      </c>
      <c r="AF4" t="n">
        <v>1.330513281943158e-06</v>
      </c>
      <c r="AG4" t="n">
        <v>22</v>
      </c>
      <c r="AH4" t="n">
        <v>656984.1444525041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4.3126</v>
      </c>
      <c r="E5" t="n">
        <v>23.19</v>
      </c>
      <c r="F5" t="n">
        <v>16.14</v>
      </c>
      <c r="G5" t="n">
        <v>9.68</v>
      </c>
      <c r="H5" t="n">
        <v>0.14</v>
      </c>
      <c r="I5" t="n">
        <v>100</v>
      </c>
      <c r="J5" t="n">
        <v>224.18</v>
      </c>
      <c r="K5" t="n">
        <v>56.94</v>
      </c>
      <c r="L5" t="n">
        <v>1.75</v>
      </c>
      <c r="M5" t="n">
        <v>98</v>
      </c>
      <c r="N5" t="n">
        <v>50.49</v>
      </c>
      <c r="O5" t="n">
        <v>27882.87</v>
      </c>
      <c r="P5" t="n">
        <v>240.12</v>
      </c>
      <c r="Q5" t="n">
        <v>1390.16</v>
      </c>
      <c r="R5" t="n">
        <v>103.99</v>
      </c>
      <c r="S5" t="n">
        <v>39.31</v>
      </c>
      <c r="T5" t="n">
        <v>31058.96</v>
      </c>
      <c r="U5" t="n">
        <v>0.38</v>
      </c>
      <c r="V5" t="n">
        <v>0.8</v>
      </c>
      <c r="W5" t="n">
        <v>3.52</v>
      </c>
      <c r="X5" t="n">
        <v>2.01</v>
      </c>
      <c r="Y5" t="n">
        <v>1</v>
      </c>
      <c r="Z5" t="n">
        <v>10</v>
      </c>
      <c r="AA5" t="n">
        <v>495.3518515656649</v>
      </c>
      <c r="AB5" t="n">
        <v>677.7622566935005</v>
      </c>
      <c r="AC5" t="n">
        <v>613.0775781599738</v>
      </c>
      <c r="AD5" t="n">
        <v>495351.8515656649</v>
      </c>
      <c r="AE5" t="n">
        <v>677762.2566935004</v>
      </c>
      <c r="AF5" t="n">
        <v>1.400803569090392e-06</v>
      </c>
      <c r="AG5" t="n">
        <v>21</v>
      </c>
      <c r="AH5" t="n">
        <v>613077.5781599737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4.4978</v>
      </c>
      <c r="E6" t="n">
        <v>22.23</v>
      </c>
      <c r="F6" t="n">
        <v>15.84</v>
      </c>
      <c r="G6" t="n">
        <v>11.18</v>
      </c>
      <c r="H6" t="n">
        <v>0.16</v>
      </c>
      <c r="I6" t="n">
        <v>85</v>
      </c>
      <c r="J6" t="n">
        <v>224.6</v>
      </c>
      <c r="K6" t="n">
        <v>56.94</v>
      </c>
      <c r="L6" t="n">
        <v>2</v>
      </c>
      <c r="M6" t="n">
        <v>83</v>
      </c>
      <c r="N6" t="n">
        <v>50.65</v>
      </c>
      <c r="O6" t="n">
        <v>27934.37</v>
      </c>
      <c r="P6" t="n">
        <v>234.49</v>
      </c>
      <c r="Q6" t="n">
        <v>1390.05</v>
      </c>
      <c r="R6" t="n">
        <v>94.58</v>
      </c>
      <c r="S6" t="n">
        <v>39.31</v>
      </c>
      <c r="T6" t="n">
        <v>26429.84</v>
      </c>
      <c r="U6" t="n">
        <v>0.42</v>
      </c>
      <c r="V6" t="n">
        <v>0.8100000000000001</v>
      </c>
      <c r="W6" t="n">
        <v>3.51</v>
      </c>
      <c r="X6" t="n">
        <v>1.72</v>
      </c>
      <c r="Y6" t="n">
        <v>1</v>
      </c>
      <c r="Z6" t="n">
        <v>10</v>
      </c>
      <c r="AA6" t="n">
        <v>466.6573342167338</v>
      </c>
      <c r="AB6" t="n">
        <v>638.5011521439312</v>
      </c>
      <c r="AC6" t="n">
        <v>577.5634983253091</v>
      </c>
      <c r="AD6" t="n">
        <v>466657.3342167338</v>
      </c>
      <c r="AE6" t="n">
        <v>638501.1521439312</v>
      </c>
      <c r="AF6" t="n">
        <v>1.460959581935437e-06</v>
      </c>
      <c r="AG6" t="n">
        <v>20</v>
      </c>
      <c r="AH6" t="n">
        <v>577563.498325309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4.6322</v>
      </c>
      <c r="E7" t="n">
        <v>21.59</v>
      </c>
      <c r="F7" t="n">
        <v>15.64</v>
      </c>
      <c r="G7" t="n">
        <v>12.51</v>
      </c>
      <c r="H7" t="n">
        <v>0.18</v>
      </c>
      <c r="I7" t="n">
        <v>75</v>
      </c>
      <c r="J7" t="n">
        <v>225.01</v>
      </c>
      <c r="K7" t="n">
        <v>56.94</v>
      </c>
      <c r="L7" t="n">
        <v>2.25</v>
      </c>
      <c r="M7" t="n">
        <v>73</v>
      </c>
      <c r="N7" t="n">
        <v>50.82</v>
      </c>
      <c r="O7" t="n">
        <v>27985.94</v>
      </c>
      <c r="P7" t="n">
        <v>230.37</v>
      </c>
      <c r="Q7" t="n">
        <v>1389.81</v>
      </c>
      <c r="R7" t="n">
        <v>88.09999999999999</v>
      </c>
      <c r="S7" t="n">
        <v>39.31</v>
      </c>
      <c r="T7" t="n">
        <v>23239.27</v>
      </c>
      <c r="U7" t="n">
        <v>0.45</v>
      </c>
      <c r="V7" t="n">
        <v>0.82</v>
      </c>
      <c r="W7" t="n">
        <v>3.49</v>
      </c>
      <c r="X7" t="n">
        <v>1.51</v>
      </c>
      <c r="Y7" t="n">
        <v>1</v>
      </c>
      <c r="Z7" t="n">
        <v>10</v>
      </c>
      <c r="AA7" t="n">
        <v>444.73965854063</v>
      </c>
      <c r="AB7" t="n">
        <v>608.5124213442782</v>
      </c>
      <c r="AC7" t="n">
        <v>550.436849903727</v>
      </c>
      <c r="AD7" t="n">
        <v>444739.6585406301</v>
      </c>
      <c r="AE7" t="n">
        <v>608512.4213442783</v>
      </c>
      <c r="AF7" t="n">
        <v>1.50461491739102e-06</v>
      </c>
      <c r="AG7" t="n">
        <v>19</v>
      </c>
      <c r="AH7" t="n">
        <v>550436.849903727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4.762</v>
      </c>
      <c r="E8" t="n">
        <v>21</v>
      </c>
      <c r="F8" t="n">
        <v>15.44</v>
      </c>
      <c r="G8" t="n">
        <v>14.04</v>
      </c>
      <c r="H8" t="n">
        <v>0.2</v>
      </c>
      <c r="I8" t="n">
        <v>66</v>
      </c>
      <c r="J8" t="n">
        <v>225.43</v>
      </c>
      <c r="K8" t="n">
        <v>56.94</v>
      </c>
      <c r="L8" t="n">
        <v>2.5</v>
      </c>
      <c r="M8" t="n">
        <v>64</v>
      </c>
      <c r="N8" t="n">
        <v>50.99</v>
      </c>
      <c r="O8" t="n">
        <v>28037.57</v>
      </c>
      <c r="P8" t="n">
        <v>226.3</v>
      </c>
      <c r="Q8" t="n">
        <v>1389.89</v>
      </c>
      <c r="R8" t="n">
        <v>82.43000000000001</v>
      </c>
      <c r="S8" t="n">
        <v>39.31</v>
      </c>
      <c r="T8" t="n">
        <v>20452.92</v>
      </c>
      <c r="U8" t="n">
        <v>0.48</v>
      </c>
      <c r="V8" t="n">
        <v>0.83</v>
      </c>
      <c r="W8" t="n">
        <v>3.47</v>
      </c>
      <c r="X8" t="n">
        <v>1.32</v>
      </c>
      <c r="Y8" t="n">
        <v>1</v>
      </c>
      <c r="Z8" t="n">
        <v>10</v>
      </c>
      <c r="AA8" t="n">
        <v>431.7154253228741</v>
      </c>
      <c r="AB8" t="n">
        <v>590.6920908671274</v>
      </c>
      <c r="AC8" t="n">
        <v>534.3172667563246</v>
      </c>
      <c r="AD8" t="n">
        <v>431715.4253228741</v>
      </c>
      <c r="AE8" t="n">
        <v>590692.0908671274</v>
      </c>
      <c r="AF8" t="n">
        <v>1.546776097019998e-06</v>
      </c>
      <c r="AG8" t="n">
        <v>19</v>
      </c>
      <c r="AH8" t="n">
        <v>534317.2667563246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4.868</v>
      </c>
      <c r="E9" t="n">
        <v>20.54</v>
      </c>
      <c r="F9" t="n">
        <v>15.29</v>
      </c>
      <c r="G9" t="n">
        <v>15.55</v>
      </c>
      <c r="H9" t="n">
        <v>0.22</v>
      </c>
      <c r="I9" t="n">
        <v>59</v>
      </c>
      <c r="J9" t="n">
        <v>225.85</v>
      </c>
      <c r="K9" t="n">
        <v>56.94</v>
      </c>
      <c r="L9" t="n">
        <v>2.75</v>
      </c>
      <c r="M9" t="n">
        <v>57</v>
      </c>
      <c r="N9" t="n">
        <v>51.16</v>
      </c>
      <c r="O9" t="n">
        <v>28089.25</v>
      </c>
      <c r="P9" t="n">
        <v>222.73</v>
      </c>
      <c r="Q9" t="n">
        <v>1389.79</v>
      </c>
      <c r="R9" t="n">
        <v>77.66</v>
      </c>
      <c r="S9" t="n">
        <v>39.31</v>
      </c>
      <c r="T9" t="n">
        <v>18101.95</v>
      </c>
      <c r="U9" t="n">
        <v>0.51</v>
      </c>
      <c r="V9" t="n">
        <v>0.84</v>
      </c>
      <c r="W9" t="n">
        <v>3.46</v>
      </c>
      <c r="X9" t="n">
        <v>1.17</v>
      </c>
      <c r="Y9" t="n">
        <v>1</v>
      </c>
      <c r="Z9" t="n">
        <v>10</v>
      </c>
      <c r="AA9" t="n">
        <v>413.5740918572957</v>
      </c>
      <c r="AB9" t="n">
        <v>565.8703180803757</v>
      </c>
      <c r="AC9" t="n">
        <v>511.8644491267634</v>
      </c>
      <c r="AD9" t="n">
        <v>413574.0918572957</v>
      </c>
      <c r="AE9" t="n">
        <v>565870.3180803757</v>
      </c>
      <c r="AF9" t="n">
        <v>1.581206644328718e-06</v>
      </c>
      <c r="AG9" t="n">
        <v>18</v>
      </c>
      <c r="AH9" t="n">
        <v>511864.4491267634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4.9437</v>
      </c>
      <c r="E10" t="n">
        <v>20.23</v>
      </c>
      <c r="F10" t="n">
        <v>15.2</v>
      </c>
      <c r="G10" t="n">
        <v>16.89</v>
      </c>
      <c r="H10" t="n">
        <v>0.24</v>
      </c>
      <c r="I10" t="n">
        <v>54</v>
      </c>
      <c r="J10" t="n">
        <v>226.27</v>
      </c>
      <c r="K10" t="n">
        <v>56.94</v>
      </c>
      <c r="L10" t="n">
        <v>3</v>
      </c>
      <c r="M10" t="n">
        <v>52</v>
      </c>
      <c r="N10" t="n">
        <v>51.33</v>
      </c>
      <c r="O10" t="n">
        <v>28140.99</v>
      </c>
      <c r="P10" t="n">
        <v>220.33</v>
      </c>
      <c r="Q10" t="n">
        <v>1389.62</v>
      </c>
      <c r="R10" t="n">
        <v>74.91</v>
      </c>
      <c r="S10" t="n">
        <v>39.31</v>
      </c>
      <c r="T10" t="n">
        <v>16750.8</v>
      </c>
      <c r="U10" t="n">
        <v>0.52</v>
      </c>
      <c r="V10" t="n">
        <v>0.84</v>
      </c>
      <c r="W10" t="n">
        <v>3.44</v>
      </c>
      <c r="X10" t="n">
        <v>1.07</v>
      </c>
      <c r="Y10" t="n">
        <v>1</v>
      </c>
      <c r="Z10" t="n">
        <v>10</v>
      </c>
      <c r="AA10" t="n">
        <v>406.6268190748037</v>
      </c>
      <c r="AB10" t="n">
        <v>556.3647529673262</v>
      </c>
      <c r="AC10" t="n">
        <v>503.2660818069589</v>
      </c>
      <c r="AD10" t="n">
        <v>406626.8190748037</v>
      </c>
      <c r="AE10" t="n">
        <v>556364.7529673262</v>
      </c>
      <c r="AF10" t="n">
        <v>1.605795252170888e-06</v>
      </c>
      <c r="AG10" t="n">
        <v>18</v>
      </c>
      <c r="AH10" t="n">
        <v>503266.0818069589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5.024</v>
      </c>
      <c r="E11" t="n">
        <v>19.9</v>
      </c>
      <c r="F11" t="n">
        <v>15.09</v>
      </c>
      <c r="G11" t="n">
        <v>18.48</v>
      </c>
      <c r="H11" t="n">
        <v>0.25</v>
      </c>
      <c r="I11" t="n">
        <v>49</v>
      </c>
      <c r="J11" t="n">
        <v>226.69</v>
      </c>
      <c r="K11" t="n">
        <v>56.94</v>
      </c>
      <c r="L11" t="n">
        <v>3.25</v>
      </c>
      <c r="M11" t="n">
        <v>47</v>
      </c>
      <c r="N11" t="n">
        <v>51.5</v>
      </c>
      <c r="O11" t="n">
        <v>28192.8</v>
      </c>
      <c r="P11" t="n">
        <v>217.4</v>
      </c>
      <c r="Q11" t="n">
        <v>1389.7</v>
      </c>
      <c r="R11" t="n">
        <v>71.43000000000001</v>
      </c>
      <c r="S11" t="n">
        <v>39.31</v>
      </c>
      <c r="T11" t="n">
        <v>15036.7</v>
      </c>
      <c r="U11" t="n">
        <v>0.55</v>
      </c>
      <c r="V11" t="n">
        <v>0.85</v>
      </c>
      <c r="W11" t="n">
        <v>3.44</v>
      </c>
      <c r="X11" t="n">
        <v>0.97</v>
      </c>
      <c r="Y11" t="n">
        <v>1</v>
      </c>
      <c r="Z11" t="n">
        <v>10</v>
      </c>
      <c r="AA11" t="n">
        <v>399.048599133263</v>
      </c>
      <c r="AB11" t="n">
        <v>545.995898115842</v>
      </c>
      <c r="AC11" t="n">
        <v>493.8868159097212</v>
      </c>
      <c r="AD11" t="n">
        <v>399048.599133263</v>
      </c>
      <c r="AE11" t="n">
        <v>545995.898115842</v>
      </c>
      <c r="AF11" t="n">
        <v>1.631878015839662e-06</v>
      </c>
      <c r="AG11" t="n">
        <v>18</v>
      </c>
      <c r="AH11" t="n">
        <v>493886.8159097212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5.0893</v>
      </c>
      <c r="E12" t="n">
        <v>19.65</v>
      </c>
      <c r="F12" t="n">
        <v>15.01</v>
      </c>
      <c r="G12" t="n">
        <v>20.02</v>
      </c>
      <c r="H12" t="n">
        <v>0.27</v>
      </c>
      <c r="I12" t="n">
        <v>45</v>
      </c>
      <c r="J12" t="n">
        <v>227.11</v>
      </c>
      <c r="K12" t="n">
        <v>56.94</v>
      </c>
      <c r="L12" t="n">
        <v>3.5</v>
      </c>
      <c r="M12" t="n">
        <v>43</v>
      </c>
      <c r="N12" t="n">
        <v>51.67</v>
      </c>
      <c r="O12" t="n">
        <v>28244.66</v>
      </c>
      <c r="P12" t="n">
        <v>214.96</v>
      </c>
      <c r="Q12" t="n">
        <v>1389.95</v>
      </c>
      <c r="R12" t="n">
        <v>68.89</v>
      </c>
      <c r="S12" t="n">
        <v>39.31</v>
      </c>
      <c r="T12" t="n">
        <v>13786.52</v>
      </c>
      <c r="U12" t="n">
        <v>0.57</v>
      </c>
      <c r="V12" t="n">
        <v>0.86</v>
      </c>
      <c r="W12" t="n">
        <v>3.44</v>
      </c>
      <c r="X12" t="n">
        <v>0.89</v>
      </c>
      <c r="Y12" t="n">
        <v>1</v>
      </c>
      <c r="Z12" t="n">
        <v>10</v>
      </c>
      <c r="AA12" t="n">
        <v>393.0148014427958</v>
      </c>
      <c r="AB12" t="n">
        <v>537.7401899233777</v>
      </c>
      <c r="AC12" t="n">
        <v>486.4190209201864</v>
      </c>
      <c r="AD12" t="n">
        <v>393014.8014427958</v>
      </c>
      <c r="AE12" t="n">
        <v>537740.1899233777</v>
      </c>
      <c r="AF12" t="n">
        <v>1.65308853224777e-06</v>
      </c>
      <c r="AG12" t="n">
        <v>18</v>
      </c>
      <c r="AH12" t="n">
        <v>486419.0209201864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5.1369</v>
      </c>
      <c r="E13" t="n">
        <v>19.47</v>
      </c>
      <c r="F13" t="n">
        <v>14.96</v>
      </c>
      <c r="G13" t="n">
        <v>21.38</v>
      </c>
      <c r="H13" t="n">
        <v>0.29</v>
      </c>
      <c r="I13" t="n">
        <v>42</v>
      </c>
      <c r="J13" t="n">
        <v>227.53</v>
      </c>
      <c r="K13" t="n">
        <v>56.94</v>
      </c>
      <c r="L13" t="n">
        <v>3.75</v>
      </c>
      <c r="M13" t="n">
        <v>40</v>
      </c>
      <c r="N13" t="n">
        <v>51.84</v>
      </c>
      <c r="O13" t="n">
        <v>28296.58</v>
      </c>
      <c r="P13" t="n">
        <v>212.9</v>
      </c>
      <c r="Q13" t="n">
        <v>1389.96</v>
      </c>
      <c r="R13" t="n">
        <v>67.2</v>
      </c>
      <c r="S13" t="n">
        <v>39.31</v>
      </c>
      <c r="T13" t="n">
        <v>12954.21</v>
      </c>
      <c r="U13" t="n">
        <v>0.58</v>
      </c>
      <c r="V13" t="n">
        <v>0.86</v>
      </c>
      <c r="W13" t="n">
        <v>3.44</v>
      </c>
      <c r="X13" t="n">
        <v>0.84</v>
      </c>
      <c r="Y13" t="n">
        <v>1</v>
      </c>
      <c r="Z13" t="n">
        <v>10</v>
      </c>
      <c r="AA13" t="n">
        <v>380.6616621256152</v>
      </c>
      <c r="AB13" t="n">
        <v>520.8380797275673</v>
      </c>
      <c r="AC13" t="n">
        <v>471.1300243992037</v>
      </c>
      <c r="AD13" t="n">
        <v>380661.6621256152</v>
      </c>
      <c r="AE13" t="n">
        <v>520838.0797275674</v>
      </c>
      <c r="AF13" t="n">
        <v>1.668549796888289e-06</v>
      </c>
      <c r="AG13" t="n">
        <v>17</v>
      </c>
      <c r="AH13" t="n">
        <v>471130.0243992037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5.1932</v>
      </c>
      <c r="E14" t="n">
        <v>19.26</v>
      </c>
      <c r="F14" t="n">
        <v>14.88</v>
      </c>
      <c r="G14" t="n">
        <v>22.9</v>
      </c>
      <c r="H14" t="n">
        <v>0.31</v>
      </c>
      <c r="I14" t="n">
        <v>39</v>
      </c>
      <c r="J14" t="n">
        <v>227.95</v>
      </c>
      <c r="K14" t="n">
        <v>56.94</v>
      </c>
      <c r="L14" t="n">
        <v>4</v>
      </c>
      <c r="M14" t="n">
        <v>37</v>
      </c>
      <c r="N14" t="n">
        <v>52.01</v>
      </c>
      <c r="O14" t="n">
        <v>28348.56</v>
      </c>
      <c r="P14" t="n">
        <v>210.67</v>
      </c>
      <c r="Q14" t="n">
        <v>1389.73</v>
      </c>
      <c r="R14" t="n">
        <v>64.81</v>
      </c>
      <c r="S14" t="n">
        <v>39.31</v>
      </c>
      <c r="T14" t="n">
        <v>11777.75</v>
      </c>
      <c r="U14" t="n">
        <v>0.61</v>
      </c>
      <c r="V14" t="n">
        <v>0.86</v>
      </c>
      <c r="W14" t="n">
        <v>3.43</v>
      </c>
      <c r="X14" t="n">
        <v>0.76</v>
      </c>
      <c r="Y14" t="n">
        <v>1</v>
      </c>
      <c r="Z14" t="n">
        <v>10</v>
      </c>
      <c r="AA14" t="n">
        <v>375.5305808165915</v>
      </c>
      <c r="AB14" t="n">
        <v>513.81750791323</v>
      </c>
      <c r="AC14" t="n">
        <v>464.7794861053921</v>
      </c>
      <c r="AD14" t="n">
        <v>375530.5808165915</v>
      </c>
      <c r="AE14" t="n">
        <v>513817.50791323</v>
      </c>
      <c r="AF14" t="n">
        <v>1.686836964939995e-06</v>
      </c>
      <c r="AG14" t="n">
        <v>17</v>
      </c>
      <c r="AH14" t="n">
        <v>464779.4861053921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5.2311</v>
      </c>
      <c r="E15" t="n">
        <v>19.12</v>
      </c>
      <c r="F15" t="n">
        <v>14.83</v>
      </c>
      <c r="G15" t="n">
        <v>24.05</v>
      </c>
      <c r="H15" t="n">
        <v>0.33</v>
      </c>
      <c r="I15" t="n">
        <v>37</v>
      </c>
      <c r="J15" t="n">
        <v>228.38</v>
      </c>
      <c r="K15" t="n">
        <v>56.94</v>
      </c>
      <c r="L15" t="n">
        <v>4.25</v>
      </c>
      <c r="M15" t="n">
        <v>35</v>
      </c>
      <c r="N15" t="n">
        <v>52.18</v>
      </c>
      <c r="O15" t="n">
        <v>28400.61</v>
      </c>
      <c r="P15" t="n">
        <v>208.74</v>
      </c>
      <c r="Q15" t="n">
        <v>1389.73</v>
      </c>
      <c r="R15" t="n">
        <v>63.4</v>
      </c>
      <c r="S15" t="n">
        <v>39.31</v>
      </c>
      <c r="T15" t="n">
        <v>11082.63</v>
      </c>
      <c r="U15" t="n">
        <v>0.62</v>
      </c>
      <c r="V15" t="n">
        <v>0.87</v>
      </c>
      <c r="W15" t="n">
        <v>3.42</v>
      </c>
      <c r="X15" t="n">
        <v>0.71</v>
      </c>
      <c r="Y15" t="n">
        <v>1</v>
      </c>
      <c r="Z15" t="n">
        <v>10</v>
      </c>
      <c r="AA15" t="n">
        <v>371.6980248438065</v>
      </c>
      <c r="AB15" t="n">
        <v>508.5736357508292</v>
      </c>
      <c r="AC15" t="n">
        <v>460.0360817423501</v>
      </c>
      <c r="AD15" t="n">
        <v>371698.0248438065</v>
      </c>
      <c r="AE15" t="n">
        <v>508573.6357508292</v>
      </c>
      <c r="AF15" t="n">
        <v>1.699147509685282e-06</v>
      </c>
      <c r="AG15" t="n">
        <v>17</v>
      </c>
      <c r="AH15" t="n">
        <v>460036.0817423501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5.2759</v>
      </c>
      <c r="E16" t="n">
        <v>18.95</v>
      </c>
      <c r="F16" t="n">
        <v>14.8</v>
      </c>
      <c r="G16" t="n">
        <v>26.12</v>
      </c>
      <c r="H16" t="n">
        <v>0.35</v>
      </c>
      <c r="I16" t="n">
        <v>34</v>
      </c>
      <c r="J16" t="n">
        <v>228.8</v>
      </c>
      <c r="K16" t="n">
        <v>56.94</v>
      </c>
      <c r="L16" t="n">
        <v>4.5</v>
      </c>
      <c r="M16" t="n">
        <v>32</v>
      </c>
      <c r="N16" t="n">
        <v>52.36</v>
      </c>
      <c r="O16" t="n">
        <v>28452.71</v>
      </c>
      <c r="P16" t="n">
        <v>206.66</v>
      </c>
      <c r="Q16" t="n">
        <v>1389.76</v>
      </c>
      <c r="R16" t="n">
        <v>62.3</v>
      </c>
      <c r="S16" t="n">
        <v>39.31</v>
      </c>
      <c r="T16" t="n">
        <v>10547.74</v>
      </c>
      <c r="U16" t="n">
        <v>0.63</v>
      </c>
      <c r="V16" t="n">
        <v>0.87</v>
      </c>
      <c r="W16" t="n">
        <v>3.42</v>
      </c>
      <c r="X16" t="n">
        <v>0.68</v>
      </c>
      <c r="Y16" t="n">
        <v>1</v>
      </c>
      <c r="Z16" t="n">
        <v>10</v>
      </c>
      <c r="AA16" t="n">
        <v>367.4874397823816</v>
      </c>
      <c r="AB16" t="n">
        <v>502.8125275118847</v>
      </c>
      <c r="AC16" t="n">
        <v>454.8248055879643</v>
      </c>
      <c r="AD16" t="n">
        <v>367487.4397823816</v>
      </c>
      <c r="AE16" t="n">
        <v>502812.5275118847</v>
      </c>
      <c r="AF16" t="n">
        <v>1.713699288170477e-06</v>
      </c>
      <c r="AG16" t="n">
        <v>17</v>
      </c>
      <c r="AH16" t="n">
        <v>454824.8055879643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5.3188</v>
      </c>
      <c r="E17" t="n">
        <v>18.8</v>
      </c>
      <c r="F17" t="n">
        <v>14.74</v>
      </c>
      <c r="G17" t="n">
        <v>27.63</v>
      </c>
      <c r="H17" t="n">
        <v>0.37</v>
      </c>
      <c r="I17" t="n">
        <v>32</v>
      </c>
      <c r="J17" t="n">
        <v>229.22</v>
      </c>
      <c r="K17" t="n">
        <v>56.94</v>
      </c>
      <c r="L17" t="n">
        <v>4.75</v>
      </c>
      <c r="M17" t="n">
        <v>30</v>
      </c>
      <c r="N17" t="n">
        <v>52.53</v>
      </c>
      <c r="O17" t="n">
        <v>28504.87</v>
      </c>
      <c r="P17" t="n">
        <v>204.41</v>
      </c>
      <c r="Q17" t="n">
        <v>1389.75</v>
      </c>
      <c r="R17" t="n">
        <v>60.54</v>
      </c>
      <c r="S17" t="n">
        <v>39.31</v>
      </c>
      <c r="T17" t="n">
        <v>9674.09</v>
      </c>
      <c r="U17" t="n">
        <v>0.65</v>
      </c>
      <c r="V17" t="n">
        <v>0.87</v>
      </c>
      <c r="W17" t="n">
        <v>3.41</v>
      </c>
      <c r="X17" t="n">
        <v>0.61</v>
      </c>
      <c r="Y17" t="n">
        <v>1</v>
      </c>
      <c r="Z17" t="n">
        <v>10</v>
      </c>
      <c r="AA17" t="n">
        <v>363.2140216075265</v>
      </c>
      <c r="AB17" t="n">
        <v>496.965448235144</v>
      </c>
      <c r="AC17" t="n">
        <v>449.5357633509684</v>
      </c>
      <c r="AD17" t="n">
        <v>363214.0216075265</v>
      </c>
      <c r="AE17" t="n">
        <v>496965.448235144</v>
      </c>
      <c r="AF17" t="n">
        <v>1.727633915335987e-06</v>
      </c>
      <c r="AG17" t="n">
        <v>17</v>
      </c>
      <c r="AH17" t="n">
        <v>449535.7633509684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5.3342</v>
      </c>
      <c r="E18" t="n">
        <v>18.75</v>
      </c>
      <c r="F18" t="n">
        <v>14.73</v>
      </c>
      <c r="G18" t="n">
        <v>28.5</v>
      </c>
      <c r="H18" t="n">
        <v>0.39</v>
      </c>
      <c r="I18" t="n">
        <v>31</v>
      </c>
      <c r="J18" t="n">
        <v>229.65</v>
      </c>
      <c r="K18" t="n">
        <v>56.94</v>
      </c>
      <c r="L18" t="n">
        <v>5</v>
      </c>
      <c r="M18" t="n">
        <v>29</v>
      </c>
      <c r="N18" t="n">
        <v>52.7</v>
      </c>
      <c r="O18" t="n">
        <v>28557.1</v>
      </c>
      <c r="P18" t="n">
        <v>203.54</v>
      </c>
      <c r="Q18" t="n">
        <v>1389.67</v>
      </c>
      <c r="R18" t="n">
        <v>59.78</v>
      </c>
      <c r="S18" t="n">
        <v>39.31</v>
      </c>
      <c r="T18" t="n">
        <v>9301.02</v>
      </c>
      <c r="U18" t="n">
        <v>0.66</v>
      </c>
      <c r="V18" t="n">
        <v>0.87</v>
      </c>
      <c r="W18" t="n">
        <v>3.42</v>
      </c>
      <c r="X18" t="n">
        <v>0.6</v>
      </c>
      <c r="Y18" t="n">
        <v>1</v>
      </c>
      <c r="Z18" t="n">
        <v>10</v>
      </c>
      <c r="AA18" t="n">
        <v>361.649249933521</v>
      </c>
      <c r="AB18" t="n">
        <v>494.8244585979155</v>
      </c>
      <c r="AC18" t="n">
        <v>447.5991067598192</v>
      </c>
      <c r="AD18" t="n">
        <v>361649.249933521</v>
      </c>
      <c r="AE18" t="n">
        <v>494824.4585979155</v>
      </c>
      <c r="AF18" t="n">
        <v>1.732636089190272e-06</v>
      </c>
      <c r="AG18" t="n">
        <v>17</v>
      </c>
      <c r="AH18" t="n">
        <v>447599.1067598191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5.3692</v>
      </c>
      <c r="E19" t="n">
        <v>18.62</v>
      </c>
      <c r="F19" t="n">
        <v>14.69</v>
      </c>
      <c r="G19" t="n">
        <v>30.4</v>
      </c>
      <c r="H19" t="n">
        <v>0.41</v>
      </c>
      <c r="I19" t="n">
        <v>29</v>
      </c>
      <c r="J19" t="n">
        <v>230.07</v>
      </c>
      <c r="K19" t="n">
        <v>56.94</v>
      </c>
      <c r="L19" t="n">
        <v>5.25</v>
      </c>
      <c r="M19" t="n">
        <v>27</v>
      </c>
      <c r="N19" t="n">
        <v>52.88</v>
      </c>
      <c r="O19" t="n">
        <v>28609.38</v>
      </c>
      <c r="P19" t="n">
        <v>201.62</v>
      </c>
      <c r="Q19" t="n">
        <v>1389.69</v>
      </c>
      <c r="R19" t="n">
        <v>59.02</v>
      </c>
      <c r="S19" t="n">
        <v>39.31</v>
      </c>
      <c r="T19" t="n">
        <v>8928.17</v>
      </c>
      <c r="U19" t="n">
        <v>0.67</v>
      </c>
      <c r="V19" t="n">
        <v>0.87</v>
      </c>
      <c r="W19" t="n">
        <v>3.41</v>
      </c>
      <c r="X19" t="n">
        <v>0.57</v>
      </c>
      <c r="Y19" t="n">
        <v>1</v>
      </c>
      <c r="Z19" t="n">
        <v>10</v>
      </c>
      <c r="AA19" t="n">
        <v>358.1604737167807</v>
      </c>
      <c r="AB19" t="n">
        <v>490.0509610642275</v>
      </c>
      <c r="AC19" t="n">
        <v>443.2811851311005</v>
      </c>
      <c r="AD19" t="n">
        <v>358160.4737167807</v>
      </c>
      <c r="AE19" t="n">
        <v>490050.9610642275</v>
      </c>
      <c r="AF19" t="n">
        <v>1.74400466613183e-06</v>
      </c>
      <c r="AG19" t="n">
        <v>17</v>
      </c>
      <c r="AH19" t="n">
        <v>443281.1851311005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5.4139</v>
      </c>
      <c r="E20" t="n">
        <v>18.47</v>
      </c>
      <c r="F20" t="n">
        <v>14.63</v>
      </c>
      <c r="G20" t="n">
        <v>32.5</v>
      </c>
      <c r="H20" t="n">
        <v>0.42</v>
      </c>
      <c r="I20" t="n">
        <v>27</v>
      </c>
      <c r="J20" t="n">
        <v>230.49</v>
      </c>
      <c r="K20" t="n">
        <v>56.94</v>
      </c>
      <c r="L20" t="n">
        <v>5.5</v>
      </c>
      <c r="M20" t="n">
        <v>25</v>
      </c>
      <c r="N20" t="n">
        <v>53.05</v>
      </c>
      <c r="O20" t="n">
        <v>28661.73</v>
      </c>
      <c r="P20" t="n">
        <v>199.28</v>
      </c>
      <c r="Q20" t="n">
        <v>1389.66</v>
      </c>
      <c r="R20" t="n">
        <v>57.14</v>
      </c>
      <c r="S20" t="n">
        <v>39.31</v>
      </c>
      <c r="T20" t="n">
        <v>8000.64</v>
      </c>
      <c r="U20" t="n">
        <v>0.6899999999999999</v>
      </c>
      <c r="V20" t="n">
        <v>0.88</v>
      </c>
      <c r="W20" t="n">
        <v>3.4</v>
      </c>
      <c r="X20" t="n">
        <v>0.5</v>
      </c>
      <c r="Y20" t="n">
        <v>1</v>
      </c>
      <c r="Z20" t="n">
        <v>10</v>
      </c>
      <c r="AA20" t="n">
        <v>353.8708599361821</v>
      </c>
      <c r="AB20" t="n">
        <v>484.1817222452084</v>
      </c>
      <c r="AC20" t="n">
        <v>437.9720982274402</v>
      </c>
      <c r="AD20" t="n">
        <v>353870.859936182</v>
      </c>
      <c r="AE20" t="n">
        <v>484181.7222452085</v>
      </c>
      <c r="AF20" t="n">
        <v>1.75852396296862e-06</v>
      </c>
      <c r="AG20" t="n">
        <v>17</v>
      </c>
      <c r="AH20" t="n">
        <v>437972.0982274402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5.429</v>
      </c>
      <c r="E21" t="n">
        <v>18.42</v>
      </c>
      <c r="F21" t="n">
        <v>14.62</v>
      </c>
      <c r="G21" t="n">
        <v>33.73</v>
      </c>
      <c r="H21" t="n">
        <v>0.44</v>
      </c>
      <c r="I21" t="n">
        <v>26</v>
      </c>
      <c r="J21" t="n">
        <v>230.92</v>
      </c>
      <c r="K21" t="n">
        <v>56.94</v>
      </c>
      <c r="L21" t="n">
        <v>5.75</v>
      </c>
      <c r="M21" t="n">
        <v>24</v>
      </c>
      <c r="N21" t="n">
        <v>53.23</v>
      </c>
      <c r="O21" t="n">
        <v>28714.14</v>
      </c>
      <c r="P21" t="n">
        <v>197.62</v>
      </c>
      <c r="Q21" t="n">
        <v>1389.7</v>
      </c>
      <c r="R21" t="n">
        <v>56.74</v>
      </c>
      <c r="S21" t="n">
        <v>39.31</v>
      </c>
      <c r="T21" t="n">
        <v>7804.08</v>
      </c>
      <c r="U21" t="n">
        <v>0.6899999999999999</v>
      </c>
      <c r="V21" t="n">
        <v>0.88</v>
      </c>
      <c r="W21" t="n">
        <v>3.4</v>
      </c>
      <c r="X21" t="n">
        <v>0.49</v>
      </c>
      <c r="Y21" t="n">
        <v>1</v>
      </c>
      <c r="Z21" t="n">
        <v>10</v>
      </c>
      <c r="AA21" t="n">
        <v>343.8147562247131</v>
      </c>
      <c r="AB21" t="n">
        <v>470.4225175031918</v>
      </c>
      <c r="AC21" t="n">
        <v>425.5260526748365</v>
      </c>
      <c r="AD21" t="n">
        <v>343814.7562247131</v>
      </c>
      <c r="AE21" t="n">
        <v>470422.5175031918</v>
      </c>
      <c r="AF21" t="n">
        <v>1.763428691877693e-06</v>
      </c>
      <c r="AG21" t="n">
        <v>16</v>
      </c>
      <c r="AH21" t="n">
        <v>425526.0526748365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5.4468</v>
      </c>
      <c r="E22" t="n">
        <v>18.36</v>
      </c>
      <c r="F22" t="n">
        <v>14.6</v>
      </c>
      <c r="G22" t="n">
        <v>35.04</v>
      </c>
      <c r="H22" t="n">
        <v>0.46</v>
      </c>
      <c r="I22" t="n">
        <v>25</v>
      </c>
      <c r="J22" t="n">
        <v>231.34</v>
      </c>
      <c r="K22" t="n">
        <v>56.94</v>
      </c>
      <c r="L22" t="n">
        <v>6</v>
      </c>
      <c r="M22" t="n">
        <v>23</v>
      </c>
      <c r="N22" t="n">
        <v>53.4</v>
      </c>
      <c r="O22" t="n">
        <v>28766.61</v>
      </c>
      <c r="P22" t="n">
        <v>196.49</v>
      </c>
      <c r="Q22" t="n">
        <v>1389.73</v>
      </c>
      <c r="R22" t="n">
        <v>56.33</v>
      </c>
      <c r="S22" t="n">
        <v>39.31</v>
      </c>
      <c r="T22" t="n">
        <v>7603.9</v>
      </c>
      <c r="U22" t="n">
        <v>0.7</v>
      </c>
      <c r="V22" t="n">
        <v>0.88</v>
      </c>
      <c r="W22" t="n">
        <v>3.4</v>
      </c>
      <c r="X22" t="n">
        <v>0.48</v>
      </c>
      <c r="Y22" t="n">
        <v>1</v>
      </c>
      <c r="Z22" t="n">
        <v>10</v>
      </c>
      <c r="AA22" t="n">
        <v>341.945709270927</v>
      </c>
      <c r="AB22" t="n">
        <v>467.8652050044897</v>
      </c>
      <c r="AC22" t="n">
        <v>423.2128064917998</v>
      </c>
      <c r="AD22" t="n">
        <v>341945.709270927</v>
      </c>
      <c r="AE22" t="n">
        <v>467865.2050044897</v>
      </c>
      <c r="AF22" t="n">
        <v>1.769210425293685e-06</v>
      </c>
      <c r="AG22" t="n">
        <v>16</v>
      </c>
      <c r="AH22" t="n">
        <v>423212.8064917998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5.4651</v>
      </c>
      <c r="E23" t="n">
        <v>18.3</v>
      </c>
      <c r="F23" t="n">
        <v>14.58</v>
      </c>
      <c r="G23" t="n">
        <v>36.46</v>
      </c>
      <c r="H23" t="n">
        <v>0.48</v>
      </c>
      <c r="I23" t="n">
        <v>24</v>
      </c>
      <c r="J23" t="n">
        <v>231.77</v>
      </c>
      <c r="K23" t="n">
        <v>56.94</v>
      </c>
      <c r="L23" t="n">
        <v>6.25</v>
      </c>
      <c r="M23" t="n">
        <v>22</v>
      </c>
      <c r="N23" t="n">
        <v>53.58</v>
      </c>
      <c r="O23" t="n">
        <v>28819.14</v>
      </c>
      <c r="P23" t="n">
        <v>194.19</v>
      </c>
      <c r="Q23" t="n">
        <v>1389.6</v>
      </c>
      <c r="R23" t="n">
        <v>55.5</v>
      </c>
      <c r="S23" t="n">
        <v>39.31</v>
      </c>
      <c r="T23" t="n">
        <v>7194.39</v>
      </c>
      <c r="U23" t="n">
        <v>0.71</v>
      </c>
      <c r="V23" t="n">
        <v>0.88</v>
      </c>
      <c r="W23" t="n">
        <v>3.41</v>
      </c>
      <c r="X23" t="n">
        <v>0.46</v>
      </c>
      <c r="Y23" t="n">
        <v>1</v>
      </c>
      <c r="Z23" t="n">
        <v>10</v>
      </c>
      <c r="AA23" t="n">
        <v>338.9041792777521</v>
      </c>
      <c r="AB23" t="n">
        <v>463.7036494849945</v>
      </c>
      <c r="AC23" t="n">
        <v>419.4484239903054</v>
      </c>
      <c r="AD23" t="n">
        <v>338904.1792777521</v>
      </c>
      <c r="AE23" t="n">
        <v>463703.6494849945</v>
      </c>
      <c r="AF23" t="n">
        <v>1.7751545669517e-06</v>
      </c>
      <c r="AG23" t="n">
        <v>16</v>
      </c>
      <c r="AH23" t="n">
        <v>419448.4239903054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5.4835</v>
      </c>
      <c r="E24" t="n">
        <v>18.24</v>
      </c>
      <c r="F24" t="n">
        <v>14.57</v>
      </c>
      <c r="G24" t="n">
        <v>38</v>
      </c>
      <c r="H24" t="n">
        <v>0.5</v>
      </c>
      <c r="I24" t="n">
        <v>23</v>
      </c>
      <c r="J24" t="n">
        <v>232.2</v>
      </c>
      <c r="K24" t="n">
        <v>56.94</v>
      </c>
      <c r="L24" t="n">
        <v>6.5</v>
      </c>
      <c r="M24" t="n">
        <v>21</v>
      </c>
      <c r="N24" t="n">
        <v>53.75</v>
      </c>
      <c r="O24" t="n">
        <v>28871.74</v>
      </c>
      <c r="P24" t="n">
        <v>192.59</v>
      </c>
      <c r="Q24" t="n">
        <v>1389.8</v>
      </c>
      <c r="R24" t="n">
        <v>55.21</v>
      </c>
      <c r="S24" t="n">
        <v>39.31</v>
      </c>
      <c r="T24" t="n">
        <v>7057.52</v>
      </c>
      <c r="U24" t="n">
        <v>0.71</v>
      </c>
      <c r="V24" t="n">
        <v>0.88</v>
      </c>
      <c r="W24" t="n">
        <v>3.4</v>
      </c>
      <c r="X24" t="n">
        <v>0.44</v>
      </c>
      <c r="Y24" t="n">
        <v>1</v>
      </c>
      <c r="Z24" t="n">
        <v>10</v>
      </c>
      <c r="AA24" t="n">
        <v>336.5873678624507</v>
      </c>
      <c r="AB24" t="n">
        <v>460.5336858960731</v>
      </c>
      <c r="AC24" t="n">
        <v>416.5809972772387</v>
      </c>
      <c r="AD24" t="n">
        <v>336587.3678624507</v>
      </c>
      <c r="AE24" t="n">
        <v>460533.6858960731</v>
      </c>
      <c r="AF24" t="n">
        <v>1.781131190258119e-06</v>
      </c>
      <c r="AG24" t="n">
        <v>16</v>
      </c>
      <c r="AH24" t="n">
        <v>416580.9972772388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5.503</v>
      </c>
      <c r="E25" t="n">
        <v>18.17</v>
      </c>
      <c r="F25" t="n">
        <v>14.55</v>
      </c>
      <c r="G25" t="n">
        <v>39.67</v>
      </c>
      <c r="H25" t="n">
        <v>0.52</v>
      </c>
      <c r="I25" t="n">
        <v>22</v>
      </c>
      <c r="J25" t="n">
        <v>232.62</v>
      </c>
      <c r="K25" t="n">
        <v>56.94</v>
      </c>
      <c r="L25" t="n">
        <v>6.75</v>
      </c>
      <c r="M25" t="n">
        <v>20</v>
      </c>
      <c r="N25" t="n">
        <v>53.93</v>
      </c>
      <c r="O25" t="n">
        <v>28924.39</v>
      </c>
      <c r="P25" t="n">
        <v>191.24</v>
      </c>
      <c r="Q25" t="n">
        <v>1389.79</v>
      </c>
      <c r="R25" t="n">
        <v>54.56</v>
      </c>
      <c r="S25" t="n">
        <v>39.31</v>
      </c>
      <c r="T25" t="n">
        <v>6736.29</v>
      </c>
      <c r="U25" t="n">
        <v>0.72</v>
      </c>
      <c r="V25" t="n">
        <v>0.88</v>
      </c>
      <c r="W25" t="n">
        <v>3.39</v>
      </c>
      <c r="X25" t="n">
        <v>0.42</v>
      </c>
      <c r="Y25" t="n">
        <v>1</v>
      </c>
      <c r="Z25" t="n">
        <v>10</v>
      </c>
      <c r="AA25" t="n">
        <v>334.4780818762188</v>
      </c>
      <c r="AB25" t="n">
        <v>457.6476677545805</v>
      </c>
      <c r="AC25" t="n">
        <v>413.9704166566183</v>
      </c>
      <c r="AD25" t="n">
        <v>334478.0818762188</v>
      </c>
      <c r="AE25" t="n">
        <v>457647.6677545805</v>
      </c>
      <c r="AF25" t="n">
        <v>1.787465111696987e-06</v>
      </c>
      <c r="AG25" t="n">
        <v>16</v>
      </c>
      <c r="AH25" t="n">
        <v>413970.4166566184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5.5284</v>
      </c>
      <c r="E26" t="n">
        <v>18.09</v>
      </c>
      <c r="F26" t="n">
        <v>14.51</v>
      </c>
      <c r="G26" t="n">
        <v>41.45</v>
      </c>
      <c r="H26" t="n">
        <v>0.53</v>
      </c>
      <c r="I26" t="n">
        <v>21</v>
      </c>
      <c r="J26" t="n">
        <v>233.05</v>
      </c>
      <c r="K26" t="n">
        <v>56.94</v>
      </c>
      <c r="L26" t="n">
        <v>7</v>
      </c>
      <c r="M26" t="n">
        <v>19</v>
      </c>
      <c r="N26" t="n">
        <v>54.11</v>
      </c>
      <c r="O26" t="n">
        <v>28977.11</v>
      </c>
      <c r="P26" t="n">
        <v>188.73</v>
      </c>
      <c r="Q26" t="n">
        <v>1389.68</v>
      </c>
      <c r="R26" t="n">
        <v>53.21</v>
      </c>
      <c r="S26" t="n">
        <v>39.31</v>
      </c>
      <c r="T26" t="n">
        <v>6064.97</v>
      </c>
      <c r="U26" t="n">
        <v>0.74</v>
      </c>
      <c r="V26" t="n">
        <v>0.88</v>
      </c>
      <c r="W26" t="n">
        <v>3.39</v>
      </c>
      <c r="X26" t="n">
        <v>0.38</v>
      </c>
      <c r="Y26" t="n">
        <v>1</v>
      </c>
      <c r="Z26" t="n">
        <v>10</v>
      </c>
      <c r="AA26" t="n">
        <v>330.9943770297996</v>
      </c>
      <c r="AB26" t="n">
        <v>452.8811090934989</v>
      </c>
      <c r="AC26" t="n">
        <v>409.6587716642433</v>
      </c>
      <c r="AD26" t="n">
        <v>330994.3770297996</v>
      </c>
      <c r="AE26" t="n">
        <v>452881.1090934989</v>
      </c>
      <c r="AF26" t="n">
        <v>1.795715450391718e-06</v>
      </c>
      <c r="AG26" t="n">
        <v>16</v>
      </c>
      <c r="AH26" t="n">
        <v>409658.7716642433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5.5412</v>
      </c>
      <c r="E27" t="n">
        <v>18.05</v>
      </c>
      <c r="F27" t="n">
        <v>14.51</v>
      </c>
      <c r="G27" t="n">
        <v>43.52</v>
      </c>
      <c r="H27" t="n">
        <v>0.55</v>
      </c>
      <c r="I27" t="n">
        <v>20</v>
      </c>
      <c r="J27" t="n">
        <v>233.48</v>
      </c>
      <c r="K27" t="n">
        <v>56.94</v>
      </c>
      <c r="L27" t="n">
        <v>7.25</v>
      </c>
      <c r="M27" t="n">
        <v>18</v>
      </c>
      <c r="N27" t="n">
        <v>54.29</v>
      </c>
      <c r="O27" t="n">
        <v>29029.89</v>
      </c>
      <c r="P27" t="n">
        <v>188.33</v>
      </c>
      <c r="Q27" t="n">
        <v>1389.68</v>
      </c>
      <c r="R27" t="n">
        <v>53.35</v>
      </c>
      <c r="S27" t="n">
        <v>39.31</v>
      </c>
      <c r="T27" t="n">
        <v>6139.34</v>
      </c>
      <c r="U27" t="n">
        <v>0.74</v>
      </c>
      <c r="V27" t="n">
        <v>0.88</v>
      </c>
      <c r="W27" t="n">
        <v>3.39</v>
      </c>
      <c r="X27" t="n">
        <v>0.39</v>
      </c>
      <c r="Y27" t="n">
        <v>1</v>
      </c>
      <c r="Z27" t="n">
        <v>10</v>
      </c>
      <c r="AA27" t="n">
        <v>330.1273391122732</v>
      </c>
      <c r="AB27" t="n">
        <v>451.6947895637259</v>
      </c>
      <c r="AC27" t="n">
        <v>408.5856728053818</v>
      </c>
      <c r="AD27" t="n">
        <v>330127.3391122732</v>
      </c>
      <c r="AE27" t="n">
        <v>451694.7895637259</v>
      </c>
      <c r="AF27" t="n">
        <v>1.799873101387488e-06</v>
      </c>
      <c r="AG27" t="n">
        <v>16</v>
      </c>
      <c r="AH27" t="n">
        <v>408585.6728053818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5.5641</v>
      </c>
      <c r="E28" t="n">
        <v>17.97</v>
      </c>
      <c r="F28" t="n">
        <v>14.48</v>
      </c>
      <c r="G28" t="n">
        <v>45.72</v>
      </c>
      <c r="H28" t="n">
        <v>0.57</v>
      </c>
      <c r="I28" t="n">
        <v>19</v>
      </c>
      <c r="J28" t="n">
        <v>233.91</v>
      </c>
      <c r="K28" t="n">
        <v>56.94</v>
      </c>
      <c r="L28" t="n">
        <v>7.5</v>
      </c>
      <c r="M28" t="n">
        <v>17</v>
      </c>
      <c r="N28" t="n">
        <v>54.46</v>
      </c>
      <c r="O28" t="n">
        <v>29082.74</v>
      </c>
      <c r="P28" t="n">
        <v>186.16</v>
      </c>
      <c r="Q28" t="n">
        <v>1389.78</v>
      </c>
      <c r="R28" t="n">
        <v>52.35</v>
      </c>
      <c r="S28" t="n">
        <v>39.31</v>
      </c>
      <c r="T28" t="n">
        <v>5647.34</v>
      </c>
      <c r="U28" t="n">
        <v>0.75</v>
      </c>
      <c r="V28" t="n">
        <v>0.89</v>
      </c>
      <c r="W28" t="n">
        <v>3.39</v>
      </c>
      <c r="X28" t="n">
        <v>0.35</v>
      </c>
      <c r="Y28" t="n">
        <v>1</v>
      </c>
      <c r="Z28" t="n">
        <v>10</v>
      </c>
      <c r="AA28" t="n">
        <v>327.123587252871</v>
      </c>
      <c r="AB28" t="n">
        <v>447.5849237535123</v>
      </c>
      <c r="AC28" t="n">
        <v>404.8680468198622</v>
      </c>
      <c r="AD28" t="n">
        <v>327123.587252871</v>
      </c>
      <c r="AE28" t="n">
        <v>447584.9237535123</v>
      </c>
      <c r="AF28" t="n">
        <v>1.807311398872107e-06</v>
      </c>
      <c r="AG28" t="n">
        <v>16</v>
      </c>
      <c r="AH28" t="n">
        <v>404868.0468198622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5.5785</v>
      </c>
      <c r="E29" t="n">
        <v>17.93</v>
      </c>
      <c r="F29" t="n">
        <v>14.47</v>
      </c>
      <c r="G29" t="n">
        <v>48.25</v>
      </c>
      <c r="H29" t="n">
        <v>0.59</v>
      </c>
      <c r="I29" t="n">
        <v>18</v>
      </c>
      <c r="J29" t="n">
        <v>234.34</v>
      </c>
      <c r="K29" t="n">
        <v>56.94</v>
      </c>
      <c r="L29" t="n">
        <v>7.75</v>
      </c>
      <c r="M29" t="n">
        <v>16</v>
      </c>
      <c r="N29" t="n">
        <v>54.64</v>
      </c>
      <c r="O29" t="n">
        <v>29135.65</v>
      </c>
      <c r="P29" t="n">
        <v>184.17</v>
      </c>
      <c r="Q29" t="n">
        <v>1389.63</v>
      </c>
      <c r="R29" t="n">
        <v>52.12</v>
      </c>
      <c r="S29" t="n">
        <v>39.31</v>
      </c>
      <c r="T29" t="n">
        <v>5534.71</v>
      </c>
      <c r="U29" t="n">
        <v>0.75</v>
      </c>
      <c r="V29" t="n">
        <v>0.89</v>
      </c>
      <c r="W29" t="n">
        <v>3.4</v>
      </c>
      <c r="X29" t="n">
        <v>0.35</v>
      </c>
      <c r="Y29" t="n">
        <v>1</v>
      </c>
      <c r="Z29" t="n">
        <v>10</v>
      </c>
      <c r="AA29" t="n">
        <v>324.6490547101262</v>
      </c>
      <c r="AB29" t="n">
        <v>444.1991591598579</v>
      </c>
      <c r="AC29" t="n">
        <v>401.8054148470757</v>
      </c>
      <c r="AD29" t="n">
        <v>324649.0547101262</v>
      </c>
      <c r="AE29" t="n">
        <v>444199.1591598578</v>
      </c>
      <c r="AF29" t="n">
        <v>1.811988756242348e-06</v>
      </c>
      <c r="AG29" t="n">
        <v>16</v>
      </c>
      <c r="AH29" t="n">
        <v>401805.4148470757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5.5832</v>
      </c>
      <c r="E30" t="n">
        <v>17.91</v>
      </c>
      <c r="F30" t="n">
        <v>14.46</v>
      </c>
      <c r="G30" t="n">
        <v>48.2</v>
      </c>
      <c r="H30" t="n">
        <v>0.61</v>
      </c>
      <c r="I30" t="n">
        <v>18</v>
      </c>
      <c r="J30" t="n">
        <v>234.77</v>
      </c>
      <c r="K30" t="n">
        <v>56.94</v>
      </c>
      <c r="L30" t="n">
        <v>8</v>
      </c>
      <c r="M30" t="n">
        <v>16</v>
      </c>
      <c r="N30" t="n">
        <v>54.82</v>
      </c>
      <c r="O30" t="n">
        <v>29188.62</v>
      </c>
      <c r="P30" t="n">
        <v>181.69</v>
      </c>
      <c r="Q30" t="n">
        <v>1389.74</v>
      </c>
      <c r="R30" t="n">
        <v>51.71</v>
      </c>
      <c r="S30" t="n">
        <v>39.31</v>
      </c>
      <c r="T30" t="n">
        <v>5330</v>
      </c>
      <c r="U30" t="n">
        <v>0.76</v>
      </c>
      <c r="V30" t="n">
        <v>0.89</v>
      </c>
      <c r="W30" t="n">
        <v>3.39</v>
      </c>
      <c r="X30" t="n">
        <v>0.34</v>
      </c>
      <c r="Y30" t="n">
        <v>1</v>
      </c>
      <c r="Z30" t="n">
        <v>10</v>
      </c>
      <c r="AA30" t="n">
        <v>322.0510120032181</v>
      </c>
      <c r="AB30" t="n">
        <v>440.6444025107112</v>
      </c>
      <c r="AC30" t="n">
        <v>398.5899191833914</v>
      </c>
      <c r="AD30" t="n">
        <v>322051.0120032182</v>
      </c>
      <c r="AE30" t="n">
        <v>440644.4025107112</v>
      </c>
      <c r="AF30" t="n">
        <v>1.813515393717357e-06</v>
      </c>
      <c r="AG30" t="n">
        <v>16</v>
      </c>
      <c r="AH30" t="n">
        <v>398589.9191833914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5.6019</v>
      </c>
      <c r="E31" t="n">
        <v>17.85</v>
      </c>
      <c r="F31" t="n">
        <v>14.44</v>
      </c>
      <c r="G31" t="n">
        <v>50.98</v>
      </c>
      <c r="H31" t="n">
        <v>0.62</v>
      </c>
      <c r="I31" t="n">
        <v>17</v>
      </c>
      <c r="J31" t="n">
        <v>235.2</v>
      </c>
      <c r="K31" t="n">
        <v>56.94</v>
      </c>
      <c r="L31" t="n">
        <v>8.25</v>
      </c>
      <c r="M31" t="n">
        <v>15</v>
      </c>
      <c r="N31" t="n">
        <v>55</v>
      </c>
      <c r="O31" t="n">
        <v>29241.66</v>
      </c>
      <c r="P31" t="n">
        <v>181.22</v>
      </c>
      <c r="Q31" t="n">
        <v>1389.57</v>
      </c>
      <c r="R31" t="n">
        <v>51.24</v>
      </c>
      <c r="S31" t="n">
        <v>39.31</v>
      </c>
      <c r="T31" t="n">
        <v>5099.71</v>
      </c>
      <c r="U31" t="n">
        <v>0.77</v>
      </c>
      <c r="V31" t="n">
        <v>0.89</v>
      </c>
      <c r="W31" t="n">
        <v>3.39</v>
      </c>
      <c r="X31" t="n">
        <v>0.32</v>
      </c>
      <c r="Y31" t="n">
        <v>1</v>
      </c>
      <c r="Z31" t="n">
        <v>10</v>
      </c>
      <c r="AA31" t="n">
        <v>320.912479531474</v>
      </c>
      <c r="AB31" t="n">
        <v>439.0866121543633</v>
      </c>
      <c r="AC31" t="n">
        <v>397.1808021522807</v>
      </c>
      <c r="AD31" t="n">
        <v>320912.4795314741</v>
      </c>
      <c r="AE31" t="n">
        <v>439086.6121543633</v>
      </c>
      <c r="AF31" t="n">
        <v>1.81958946196899e-06</v>
      </c>
      <c r="AG31" t="n">
        <v>16</v>
      </c>
      <c r="AH31" t="n">
        <v>397180.8021522807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5.6264</v>
      </c>
      <c r="E32" t="n">
        <v>17.77</v>
      </c>
      <c r="F32" t="n">
        <v>14.41</v>
      </c>
      <c r="G32" t="n">
        <v>54.04</v>
      </c>
      <c r="H32" t="n">
        <v>0.64</v>
      </c>
      <c r="I32" t="n">
        <v>16</v>
      </c>
      <c r="J32" t="n">
        <v>235.63</v>
      </c>
      <c r="K32" t="n">
        <v>56.94</v>
      </c>
      <c r="L32" t="n">
        <v>8.5</v>
      </c>
      <c r="M32" t="n">
        <v>14</v>
      </c>
      <c r="N32" t="n">
        <v>55.18</v>
      </c>
      <c r="O32" t="n">
        <v>29294.76</v>
      </c>
      <c r="P32" t="n">
        <v>177.88</v>
      </c>
      <c r="Q32" t="n">
        <v>1389.67</v>
      </c>
      <c r="R32" t="n">
        <v>50.45</v>
      </c>
      <c r="S32" t="n">
        <v>39.31</v>
      </c>
      <c r="T32" t="n">
        <v>4710.6</v>
      </c>
      <c r="U32" t="n">
        <v>0.78</v>
      </c>
      <c r="V32" t="n">
        <v>0.89</v>
      </c>
      <c r="W32" t="n">
        <v>3.38</v>
      </c>
      <c r="X32" t="n">
        <v>0.29</v>
      </c>
      <c r="Y32" t="n">
        <v>1</v>
      </c>
      <c r="Z32" t="n">
        <v>10</v>
      </c>
      <c r="AA32" t="n">
        <v>316.7923366676411</v>
      </c>
      <c r="AB32" t="n">
        <v>433.4492509201924</v>
      </c>
      <c r="AC32" t="n">
        <v>392.0814627622129</v>
      </c>
      <c r="AD32" t="n">
        <v>316792.3366676411</v>
      </c>
      <c r="AE32" t="n">
        <v>433449.2509201924</v>
      </c>
      <c r="AF32" t="n">
        <v>1.827547465828081e-06</v>
      </c>
      <c r="AG32" t="n">
        <v>16</v>
      </c>
      <c r="AH32" t="n">
        <v>392081.462762213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5.6187</v>
      </c>
      <c r="E33" t="n">
        <v>17.8</v>
      </c>
      <c r="F33" t="n">
        <v>14.43</v>
      </c>
      <c r="G33" t="n">
        <v>54.13</v>
      </c>
      <c r="H33" t="n">
        <v>0.66</v>
      </c>
      <c r="I33" t="n">
        <v>16</v>
      </c>
      <c r="J33" t="n">
        <v>236.06</v>
      </c>
      <c r="K33" t="n">
        <v>56.94</v>
      </c>
      <c r="L33" t="n">
        <v>8.75</v>
      </c>
      <c r="M33" t="n">
        <v>14</v>
      </c>
      <c r="N33" t="n">
        <v>55.36</v>
      </c>
      <c r="O33" t="n">
        <v>29347.92</v>
      </c>
      <c r="P33" t="n">
        <v>177.91</v>
      </c>
      <c r="Q33" t="n">
        <v>1389.67</v>
      </c>
      <c r="R33" t="n">
        <v>51.13</v>
      </c>
      <c r="S33" t="n">
        <v>39.31</v>
      </c>
      <c r="T33" t="n">
        <v>5051.76</v>
      </c>
      <c r="U33" t="n">
        <v>0.77</v>
      </c>
      <c r="V33" t="n">
        <v>0.89</v>
      </c>
      <c r="W33" t="n">
        <v>3.39</v>
      </c>
      <c r="X33" t="n">
        <v>0.31</v>
      </c>
      <c r="Y33" t="n">
        <v>1</v>
      </c>
      <c r="Z33" t="n">
        <v>10</v>
      </c>
      <c r="AA33" t="n">
        <v>317.1097115565433</v>
      </c>
      <c r="AB33" t="n">
        <v>433.8834972447804</v>
      </c>
      <c r="AC33" t="n">
        <v>392.4742652270509</v>
      </c>
      <c r="AD33" t="n">
        <v>317109.7115565434</v>
      </c>
      <c r="AE33" t="n">
        <v>433883.4972447804</v>
      </c>
      <c r="AF33" t="n">
        <v>1.825046378900938e-06</v>
      </c>
      <c r="AG33" t="n">
        <v>16</v>
      </c>
      <c r="AH33" t="n">
        <v>392474.2652270509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5.6425</v>
      </c>
      <c r="E34" t="n">
        <v>17.72</v>
      </c>
      <c r="F34" t="n">
        <v>14.4</v>
      </c>
      <c r="G34" t="n">
        <v>57.61</v>
      </c>
      <c r="H34" t="n">
        <v>0.68</v>
      </c>
      <c r="I34" t="n">
        <v>15</v>
      </c>
      <c r="J34" t="n">
        <v>236.49</v>
      </c>
      <c r="K34" t="n">
        <v>56.94</v>
      </c>
      <c r="L34" t="n">
        <v>9</v>
      </c>
      <c r="M34" t="n">
        <v>12</v>
      </c>
      <c r="N34" t="n">
        <v>55.55</v>
      </c>
      <c r="O34" t="n">
        <v>29401.15</v>
      </c>
      <c r="P34" t="n">
        <v>175.1</v>
      </c>
      <c r="Q34" t="n">
        <v>1389.7</v>
      </c>
      <c r="R34" t="n">
        <v>50.1</v>
      </c>
      <c r="S34" t="n">
        <v>39.31</v>
      </c>
      <c r="T34" t="n">
        <v>4542.17</v>
      </c>
      <c r="U34" t="n">
        <v>0.78</v>
      </c>
      <c r="V34" t="n">
        <v>0.89</v>
      </c>
      <c r="W34" t="n">
        <v>3.38</v>
      </c>
      <c r="X34" t="n">
        <v>0.28</v>
      </c>
      <c r="Y34" t="n">
        <v>1</v>
      </c>
      <c r="Z34" t="n">
        <v>10</v>
      </c>
      <c r="AA34" t="n">
        <v>313.5527446501649</v>
      </c>
      <c r="AB34" t="n">
        <v>429.0166982011684</v>
      </c>
      <c r="AC34" t="n">
        <v>388.0719466535658</v>
      </c>
      <c r="AD34" t="n">
        <v>313552.7446501649</v>
      </c>
      <c r="AE34" t="n">
        <v>429016.6982011684</v>
      </c>
      <c r="AF34" t="n">
        <v>1.832777011221198e-06</v>
      </c>
      <c r="AG34" t="n">
        <v>16</v>
      </c>
      <c r="AH34" t="n">
        <v>388071.9466535657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5.6424</v>
      </c>
      <c r="E35" t="n">
        <v>17.72</v>
      </c>
      <c r="F35" t="n">
        <v>14.4</v>
      </c>
      <c r="G35" t="n">
        <v>57.62</v>
      </c>
      <c r="H35" t="n">
        <v>0.6899999999999999</v>
      </c>
      <c r="I35" t="n">
        <v>15</v>
      </c>
      <c r="J35" t="n">
        <v>236.92</v>
      </c>
      <c r="K35" t="n">
        <v>56.94</v>
      </c>
      <c r="L35" t="n">
        <v>9.25</v>
      </c>
      <c r="M35" t="n">
        <v>11</v>
      </c>
      <c r="N35" t="n">
        <v>55.73</v>
      </c>
      <c r="O35" t="n">
        <v>29454.44</v>
      </c>
      <c r="P35" t="n">
        <v>173.91</v>
      </c>
      <c r="Q35" t="n">
        <v>1389.57</v>
      </c>
      <c r="R35" t="n">
        <v>49.95</v>
      </c>
      <c r="S35" t="n">
        <v>39.31</v>
      </c>
      <c r="T35" t="n">
        <v>4464.54</v>
      </c>
      <c r="U35" t="n">
        <v>0.79</v>
      </c>
      <c r="V35" t="n">
        <v>0.89</v>
      </c>
      <c r="W35" t="n">
        <v>3.39</v>
      </c>
      <c r="X35" t="n">
        <v>0.28</v>
      </c>
      <c r="Y35" t="n">
        <v>1</v>
      </c>
      <c r="Z35" t="n">
        <v>10</v>
      </c>
      <c r="AA35" t="n">
        <v>312.408347520381</v>
      </c>
      <c r="AB35" t="n">
        <v>427.45088356096</v>
      </c>
      <c r="AC35" t="n">
        <v>386.6555711649843</v>
      </c>
      <c r="AD35" t="n">
        <v>312408.347520381</v>
      </c>
      <c r="AE35" t="n">
        <v>427450.88356096</v>
      </c>
      <c r="AF35" t="n">
        <v>1.832744529572793e-06</v>
      </c>
      <c r="AG35" t="n">
        <v>16</v>
      </c>
      <c r="AH35" t="n">
        <v>386655.5711649843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5.6369</v>
      </c>
      <c r="E36" t="n">
        <v>17.74</v>
      </c>
      <c r="F36" t="n">
        <v>14.42</v>
      </c>
      <c r="G36" t="n">
        <v>57.68</v>
      </c>
      <c r="H36" t="n">
        <v>0.71</v>
      </c>
      <c r="I36" t="n">
        <v>15</v>
      </c>
      <c r="J36" t="n">
        <v>237.35</v>
      </c>
      <c r="K36" t="n">
        <v>56.94</v>
      </c>
      <c r="L36" t="n">
        <v>9.5</v>
      </c>
      <c r="M36" t="n">
        <v>10</v>
      </c>
      <c r="N36" t="n">
        <v>55.91</v>
      </c>
      <c r="O36" t="n">
        <v>29507.8</v>
      </c>
      <c r="P36" t="n">
        <v>172.57</v>
      </c>
      <c r="Q36" t="n">
        <v>1389.57</v>
      </c>
      <c r="R36" t="n">
        <v>50.55</v>
      </c>
      <c r="S36" t="n">
        <v>39.31</v>
      </c>
      <c r="T36" t="n">
        <v>4765.21</v>
      </c>
      <c r="U36" t="n">
        <v>0.78</v>
      </c>
      <c r="V36" t="n">
        <v>0.89</v>
      </c>
      <c r="W36" t="n">
        <v>3.39</v>
      </c>
      <c r="X36" t="n">
        <v>0.3</v>
      </c>
      <c r="Y36" t="n">
        <v>1</v>
      </c>
      <c r="Z36" t="n">
        <v>10</v>
      </c>
      <c r="AA36" t="n">
        <v>311.3232221425744</v>
      </c>
      <c r="AB36" t="n">
        <v>425.966167146692</v>
      </c>
      <c r="AC36" t="n">
        <v>385.3125540014814</v>
      </c>
      <c r="AD36" t="n">
        <v>311323.2221425744</v>
      </c>
      <c r="AE36" t="n">
        <v>425966.1671466921</v>
      </c>
      <c r="AF36" t="n">
        <v>1.830958038910548e-06</v>
      </c>
      <c r="AG36" t="n">
        <v>16</v>
      </c>
      <c r="AH36" t="n">
        <v>385312.5540014814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5.6617</v>
      </c>
      <c r="E37" t="n">
        <v>17.66</v>
      </c>
      <c r="F37" t="n">
        <v>14.39</v>
      </c>
      <c r="G37" t="n">
        <v>61.66</v>
      </c>
      <c r="H37" t="n">
        <v>0.73</v>
      </c>
      <c r="I37" t="n">
        <v>14</v>
      </c>
      <c r="J37" t="n">
        <v>237.79</v>
      </c>
      <c r="K37" t="n">
        <v>56.94</v>
      </c>
      <c r="L37" t="n">
        <v>9.75</v>
      </c>
      <c r="M37" t="n">
        <v>9</v>
      </c>
      <c r="N37" t="n">
        <v>56.09</v>
      </c>
      <c r="O37" t="n">
        <v>29561.22</v>
      </c>
      <c r="P37" t="n">
        <v>171.43</v>
      </c>
      <c r="Q37" t="n">
        <v>1389.59</v>
      </c>
      <c r="R37" t="n">
        <v>49.67</v>
      </c>
      <c r="S37" t="n">
        <v>39.31</v>
      </c>
      <c r="T37" t="n">
        <v>4331.58</v>
      </c>
      <c r="U37" t="n">
        <v>0.79</v>
      </c>
      <c r="V37" t="n">
        <v>0.89</v>
      </c>
      <c r="W37" t="n">
        <v>3.38</v>
      </c>
      <c r="X37" t="n">
        <v>0.27</v>
      </c>
      <c r="Y37" t="n">
        <v>1</v>
      </c>
      <c r="Z37" t="n">
        <v>10</v>
      </c>
      <c r="AA37" t="n">
        <v>309.3750422164484</v>
      </c>
      <c r="AB37" t="n">
        <v>423.3005814241341</v>
      </c>
      <c r="AC37" t="n">
        <v>382.9013680391114</v>
      </c>
      <c r="AD37" t="n">
        <v>309375.0422164485</v>
      </c>
      <c r="AE37" t="n">
        <v>423300.5814241341</v>
      </c>
      <c r="AF37" t="n">
        <v>1.839013487714852e-06</v>
      </c>
      <c r="AG37" t="n">
        <v>16</v>
      </c>
      <c r="AH37" t="n">
        <v>382901.3680391114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5.6575</v>
      </c>
      <c r="E38" t="n">
        <v>17.68</v>
      </c>
      <c r="F38" t="n">
        <v>14.4</v>
      </c>
      <c r="G38" t="n">
        <v>61.72</v>
      </c>
      <c r="H38" t="n">
        <v>0.75</v>
      </c>
      <c r="I38" t="n">
        <v>14</v>
      </c>
      <c r="J38" t="n">
        <v>238.22</v>
      </c>
      <c r="K38" t="n">
        <v>56.94</v>
      </c>
      <c r="L38" t="n">
        <v>10</v>
      </c>
      <c r="M38" t="n">
        <v>4</v>
      </c>
      <c r="N38" t="n">
        <v>56.28</v>
      </c>
      <c r="O38" t="n">
        <v>29614.71</v>
      </c>
      <c r="P38" t="n">
        <v>170.49</v>
      </c>
      <c r="Q38" t="n">
        <v>1389.76</v>
      </c>
      <c r="R38" t="n">
        <v>49.47</v>
      </c>
      <c r="S38" t="n">
        <v>39.31</v>
      </c>
      <c r="T38" t="n">
        <v>4229.39</v>
      </c>
      <c r="U38" t="n">
        <v>0.79</v>
      </c>
      <c r="V38" t="n">
        <v>0.89</v>
      </c>
      <c r="W38" t="n">
        <v>3.4</v>
      </c>
      <c r="X38" t="n">
        <v>0.28</v>
      </c>
      <c r="Y38" t="n">
        <v>1</v>
      </c>
      <c r="Z38" t="n">
        <v>10</v>
      </c>
      <c r="AA38" t="n">
        <v>308.6203401548955</v>
      </c>
      <c r="AB38" t="n">
        <v>422.2679647684122</v>
      </c>
      <c r="AC38" t="n">
        <v>381.967302867725</v>
      </c>
      <c r="AD38" t="n">
        <v>308620.3401548955</v>
      </c>
      <c r="AE38" t="n">
        <v>422267.9647684122</v>
      </c>
      <c r="AF38" t="n">
        <v>1.837649258481865e-06</v>
      </c>
      <c r="AG38" t="n">
        <v>16</v>
      </c>
      <c r="AH38" t="n">
        <v>381967.302867725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5.6591</v>
      </c>
      <c r="E39" t="n">
        <v>17.67</v>
      </c>
      <c r="F39" t="n">
        <v>14.4</v>
      </c>
      <c r="G39" t="n">
        <v>61.69</v>
      </c>
      <c r="H39" t="n">
        <v>0.76</v>
      </c>
      <c r="I39" t="n">
        <v>14</v>
      </c>
      <c r="J39" t="n">
        <v>238.66</v>
      </c>
      <c r="K39" t="n">
        <v>56.94</v>
      </c>
      <c r="L39" t="n">
        <v>10.25</v>
      </c>
      <c r="M39" t="n">
        <v>3</v>
      </c>
      <c r="N39" t="n">
        <v>56.46</v>
      </c>
      <c r="O39" t="n">
        <v>29668.27</v>
      </c>
      <c r="P39" t="n">
        <v>169.79</v>
      </c>
      <c r="Q39" t="n">
        <v>1389.6</v>
      </c>
      <c r="R39" t="n">
        <v>49.42</v>
      </c>
      <c r="S39" t="n">
        <v>39.31</v>
      </c>
      <c r="T39" t="n">
        <v>4207.01</v>
      </c>
      <c r="U39" t="n">
        <v>0.8</v>
      </c>
      <c r="V39" t="n">
        <v>0.89</v>
      </c>
      <c r="W39" t="n">
        <v>3.4</v>
      </c>
      <c r="X39" t="n">
        <v>0.27</v>
      </c>
      <c r="Y39" t="n">
        <v>1</v>
      </c>
      <c r="Z39" t="n">
        <v>10</v>
      </c>
      <c r="AA39" t="n">
        <v>307.8954848911437</v>
      </c>
      <c r="AB39" t="n">
        <v>421.2761858181897</v>
      </c>
      <c r="AC39" t="n">
        <v>381.0701779085412</v>
      </c>
      <c r="AD39" t="n">
        <v>307895.4848911437</v>
      </c>
      <c r="AE39" t="n">
        <v>421276.1858181897</v>
      </c>
      <c r="AF39" t="n">
        <v>1.838168964856336e-06</v>
      </c>
      <c r="AG39" t="n">
        <v>16</v>
      </c>
      <c r="AH39" t="n">
        <v>381070.1779085412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5.6562</v>
      </c>
      <c r="E40" t="n">
        <v>17.68</v>
      </c>
      <c r="F40" t="n">
        <v>14.4</v>
      </c>
      <c r="G40" t="n">
        <v>61.73</v>
      </c>
      <c r="H40" t="n">
        <v>0.78</v>
      </c>
      <c r="I40" t="n">
        <v>14</v>
      </c>
      <c r="J40" t="n">
        <v>239.09</v>
      </c>
      <c r="K40" t="n">
        <v>56.94</v>
      </c>
      <c r="L40" t="n">
        <v>10.5</v>
      </c>
      <c r="M40" t="n">
        <v>2</v>
      </c>
      <c r="N40" t="n">
        <v>56.65</v>
      </c>
      <c r="O40" t="n">
        <v>29721.89</v>
      </c>
      <c r="P40" t="n">
        <v>169.59</v>
      </c>
      <c r="Q40" t="n">
        <v>1389.74</v>
      </c>
      <c r="R40" t="n">
        <v>49.6</v>
      </c>
      <c r="S40" t="n">
        <v>39.31</v>
      </c>
      <c r="T40" t="n">
        <v>4294.72</v>
      </c>
      <c r="U40" t="n">
        <v>0.79</v>
      </c>
      <c r="V40" t="n">
        <v>0.89</v>
      </c>
      <c r="W40" t="n">
        <v>3.4</v>
      </c>
      <c r="X40" t="n">
        <v>0.28</v>
      </c>
      <c r="Y40" t="n">
        <v>1</v>
      </c>
      <c r="Z40" t="n">
        <v>10</v>
      </c>
      <c r="AA40" t="n">
        <v>307.7964692607522</v>
      </c>
      <c r="AB40" t="n">
        <v>421.1407082644268</v>
      </c>
      <c r="AC40" t="n">
        <v>380.9476301423655</v>
      </c>
      <c r="AD40" t="n">
        <v>307796.4692607522</v>
      </c>
      <c r="AE40" t="n">
        <v>421140.7082644268</v>
      </c>
      <c r="AF40" t="n">
        <v>1.837226997052607e-06</v>
      </c>
      <c r="AG40" t="n">
        <v>16</v>
      </c>
      <c r="AH40" t="n">
        <v>380947.6301423655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5.655</v>
      </c>
      <c r="E41" t="n">
        <v>17.68</v>
      </c>
      <c r="F41" t="n">
        <v>14.41</v>
      </c>
      <c r="G41" t="n">
        <v>61.75</v>
      </c>
      <c r="H41" t="n">
        <v>0.8</v>
      </c>
      <c r="I41" t="n">
        <v>14</v>
      </c>
      <c r="J41" t="n">
        <v>239.53</v>
      </c>
      <c r="K41" t="n">
        <v>56.94</v>
      </c>
      <c r="L41" t="n">
        <v>10.75</v>
      </c>
      <c r="M41" t="n">
        <v>0</v>
      </c>
      <c r="N41" t="n">
        <v>56.83</v>
      </c>
      <c r="O41" t="n">
        <v>29775.57</v>
      </c>
      <c r="P41" t="n">
        <v>169.62</v>
      </c>
      <c r="Q41" t="n">
        <v>1389.67</v>
      </c>
      <c r="R41" t="n">
        <v>49.77</v>
      </c>
      <c r="S41" t="n">
        <v>39.31</v>
      </c>
      <c r="T41" t="n">
        <v>4379.72</v>
      </c>
      <c r="U41" t="n">
        <v>0.79</v>
      </c>
      <c r="V41" t="n">
        <v>0.89</v>
      </c>
      <c r="W41" t="n">
        <v>3.4</v>
      </c>
      <c r="X41" t="n">
        <v>0.29</v>
      </c>
      <c r="Y41" t="n">
        <v>1</v>
      </c>
      <c r="Z41" t="n">
        <v>10</v>
      </c>
      <c r="AA41" t="n">
        <v>307.8771203356959</v>
      </c>
      <c r="AB41" t="n">
        <v>421.251058623239</v>
      </c>
      <c r="AC41" t="n">
        <v>381.0474488178104</v>
      </c>
      <c r="AD41" t="n">
        <v>307877.1203356959</v>
      </c>
      <c r="AE41" t="n">
        <v>421251.058623239</v>
      </c>
      <c r="AF41" t="n">
        <v>1.836837217271754e-06</v>
      </c>
      <c r="AG41" t="n">
        <v>16</v>
      </c>
      <c r="AH41" t="n">
        <v>381047.4488178104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5.2498</v>
      </c>
      <c r="E2" t="n">
        <v>19.05</v>
      </c>
      <c r="F2" t="n">
        <v>15.76</v>
      </c>
      <c r="G2" t="n">
        <v>11.68</v>
      </c>
      <c r="H2" t="n">
        <v>0.22</v>
      </c>
      <c r="I2" t="n">
        <v>81</v>
      </c>
      <c r="J2" t="n">
        <v>80.84</v>
      </c>
      <c r="K2" t="n">
        <v>35.1</v>
      </c>
      <c r="L2" t="n">
        <v>1</v>
      </c>
      <c r="M2" t="n">
        <v>79</v>
      </c>
      <c r="N2" t="n">
        <v>9.74</v>
      </c>
      <c r="O2" t="n">
        <v>10204.21</v>
      </c>
      <c r="P2" t="n">
        <v>111.77</v>
      </c>
      <c r="Q2" t="n">
        <v>1390.09</v>
      </c>
      <c r="R2" t="n">
        <v>92.45999999999999</v>
      </c>
      <c r="S2" t="n">
        <v>39.31</v>
      </c>
      <c r="T2" t="n">
        <v>25390.78</v>
      </c>
      <c r="U2" t="n">
        <v>0.43</v>
      </c>
      <c r="V2" t="n">
        <v>0.8100000000000001</v>
      </c>
      <c r="W2" t="n">
        <v>3.49</v>
      </c>
      <c r="X2" t="n">
        <v>1.64</v>
      </c>
      <c r="Y2" t="n">
        <v>1</v>
      </c>
      <c r="Z2" t="n">
        <v>10</v>
      </c>
      <c r="AA2" t="n">
        <v>256.4764409899494</v>
      </c>
      <c r="AB2" t="n">
        <v>350.9223815042919</v>
      </c>
      <c r="AC2" t="n">
        <v>317.4308419362829</v>
      </c>
      <c r="AD2" t="n">
        <v>256476.4409899494</v>
      </c>
      <c r="AE2" t="n">
        <v>350922.3815042919</v>
      </c>
      <c r="AF2" t="n">
        <v>1.80669214234721e-06</v>
      </c>
      <c r="AG2" t="n">
        <v>17</v>
      </c>
      <c r="AH2" t="n">
        <v>317430.8419362829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5.4705</v>
      </c>
      <c r="E3" t="n">
        <v>18.28</v>
      </c>
      <c r="F3" t="n">
        <v>15.34</v>
      </c>
      <c r="G3" t="n">
        <v>15.09</v>
      </c>
      <c r="H3" t="n">
        <v>0.27</v>
      </c>
      <c r="I3" t="n">
        <v>61</v>
      </c>
      <c r="J3" t="n">
        <v>81.14</v>
      </c>
      <c r="K3" t="n">
        <v>35.1</v>
      </c>
      <c r="L3" t="n">
        <v>1.25</v>
      </c>
      <c r="M3" t="n">
        <v>59</v>
      </c>
      <c r="N3" t="n">
        <v>9.789999999999999</v>
      </c>
      <c r="O3" t="n">
        <v>10241.25</v>
      </c>
      <c r="P3" t="n">
        <v>104.63</v>
      </c>
      <c r="Q3" t="n">
        <v>1389.8</v>
      </c>
      <c r="R3" t="n">
        <v>79.27</v>
      </c>
      <c r="S3" t="n">
        <v>39.31</v>
      </c>
      <c r="T3" t="n">
        <v>18897.89</v>
      </c>
      <c r="U3" t="n">
        <v>0.5</v>
      </c>
      <c r="V3" t="n">
        <v>0.84</v>
      </c>
      <c r="W3" t="n">
        <v>3.45</v>
      </c>
      <c r="X3" t="n">
        <v>1.21</v>
      </c>
      <c r="Y3" t="n">
        <v>1</v>
      </c>
      <c r="Z3" t="n">
        <v>10</v>
      </c>
      <c r="AA3" t="n">
        <v>236.4159966542737</v>
      </c>
      <c r="AB3" t="n">
        <v>323.4747965598906</v>
      </c>
      <c r="AC3" t="n">
        <v>292.6028159760391</v>
      </c>
      <c r="AD3" t="n">
        <v>236415.9966542737</v>
      </c>
      <c r="AE3" t="n">
        <v>323474.7965598906</v>
      </c>
      <c r="AF3" t="n">
        <v>1.882644932132732e-06</v>
      </c>
      <c r="AG3" t="n">
        <v>16</v>
      </c>
      <c r="AH3" t="n">
        <v>292602.8159760391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5.6086</v>
      </c>
      <c r="E4" t="n">
        <v>17.83</v>
      </c>
      <c r="F4" t="n">
        <v>15.09</v>
      </c>
      <c r="G4" t="n">
        <v>18.48</v>
      </c>
      <c r="H4" t="n">
        <v>0.32</v>
      </c>
      <c r="I4" t="n">
        <v>49</v>
      </c>
      <c r="J4" t="n">
        <v>81.44</v>
      </c>
      <c r="K4" t="n">
        <v>35.1</v>
      </c>
      <c r="L4" t="n">
        <v>1.5</v>
      </c>
      <c r="M4" t="n">
        <v>40</v>
      </c>
      <c r="N4" t="n">
        <v>9.84</v>
      </c>
      <c r="O4" t="n">
        <v>10278.32</v>
      </c>
      <c r="P4" t="n">
        <v>98.3</v>
      </c>
      <c r="Q4" t="n">
        <v>1389.83</v>
      </c>
      <c r="R4" t="n">
        <v>71.31999999999999</v>
      </c>
      <c r="S4" t="n">
        <v>39.31</v>
      </c>
      <c r="T4" t="n">
        <v>14979.12</v>
      </c>
      <c r="U4" t="n">
        <v>0.55</v>
      </c>
      <c r="V4" t="n">
        <v>0.85</v>
      </c>
      <c r="W4" t="n">
        <v>3.45</v>
      </c>
      <c r="X4" t="n">
        <v>0.97</v>
      </c>
      <c r="Y4" t="n">
        <v>1</v>
      </c>
      <c r="Z4" t="n">
        <v>10</v>
      </c>
      <c r="AA4" t="n">
        <v>227.1886487461741</v>
      </c>
      <c r="AB4" t="n">
        <v>310.8495320701757</v>
      </c>
      <c r="AC4" t="n">
        <v>281.1824890095485</v>
      </c>
      <c r="AD4" t="n">
        <v>227188.6487461741</v>
      </c>
      <c r="AE4" t="n">
        <v>310849.5320701756</v>
      </c>
      <c r="AF4" t="n">
        <v>1.930171349302557e-06</v>
      </c>
      <c r="AG4" t="n">
        <v>16</v>
      </c>
      <c r="AH4" t="n">
        <v>281182.4890095485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5.6786</v>
      </c>
      <c r="E5" t="n">
        <v>17.61</v>
      </c>
      <c r="F5" t="n">
        <v>14.99</v>
      </c>
      <c r="G5" t="n">
        <v>21.42</v>
      </c>
      <c r="H5" t="n">
        <v>0.38</v>
      </c>
      <c r="I5" t="n">
        <v>42</v>
      </c>
      <c r="J5" t="n">
        <v>81.73999999999999</v>
      </c>
      <c r="K5" t="n">
        <v>35.1</v>
      </c>
      <c r="L5" t="n">
        <v>1.75</v>
      </c>
      <c r="M5" t="n">
        <v>14</v>
      </c>
      <c r="N5" t="n">
        <v>9.890000000000001</v>
      </c>
      <c r="O5" t="n">
        <v>10315.41</v>
      </c>
      <c r="P5" t="n">
        <v>95.06</v>
      </c>
      <c r="Q5" t="n">
        <v>1389.95</v>
      </c>
      <c r="R5" t="n">
        <v>67.29000000000001</v>
      </c>
      <c r="S5" t="n">
        <v>39.31</v>
      </c>
      <c r="T5" t="n">
        <v>12998.5</v>
      </c>
      <c r="U5" t="n">
        <v>0.58</v>
      </c>
      <c r="V5" t="n">
        <v>0.86</v>
      </c>
      <c r="W5" t="n">
        <v>3.47</v>
      </c>
      <c r="X5" t="n">
        <v>0.87</v>
      </c>
      <c r="Y5" t="n">
        <v>1</v>
      </c>
      <c r="Z5" t="n">
        <v>10</v>
      </c>
      <c r="AA5" t="n">
        <v>222.6743962122037</v>
      </c>
      <c r="AB5" t="n">
        <v>304.6729325984343</v>
      </c>
      <c r="AC5" t="n">
        <v>275.5953755224764</v>
      </c>
      <c r="AD5" t="n">
        <v>222674.3962122037</v>
      </c>
      <c r="AE5" t="n">
        <v>304672.9325984343</v>
      </c>
      <c r="AF5" t="n">
        <v>1.954261495587045e-06</v>
      </c>
      <c r="AG5" t="n">
        <v>16</v>
      </c>
      <c r="AH5" t="n">
        <v>275595.3755224764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5.6868</v>
      </c>
      <c r="E6" t="n">
        <v>17.58</v>
      </c>
      <c r="F6" t="n">
        <v>14.99</v>
      </c>
      <c r="G6" t="n">
        <v>21.93</v>
      </c>
      <c r="H6" t="n">
        <v>0.43</v>
      </c>
      <c r="I6" t="n">
        <v>41</v>
      </c>
      <c r="J6" t="n">
        <v>82.04000000000001</v>
      </c>
      <c r="K6" t="n">
        <v>35.1</v>
      </c>
      <c r="L6" t="n">
        <v>2</v>
      </c>
      <c r="M6" t="n">
        <v>1</v>
      </c>
      <c r="N6" t="n">
        <v>9.94</v>
      </c>
      <c r="O6" t="n">
        <v>10352.53</v>
      </c>
      <c r="P6" t="n">
        <v>94.45999999999999</v>
      </c>
      <c r="Q6" t="n">
        <v>1389.99</v>
      </c>
      <c r="R6" t="n">
        <v>66.61</v>
      </c>
      <c r="S6" t="n">
        <v>39.31</v>
      </c>
      <c r="T6" t="n">
        <v>12665.94</v>
      </c>
      <c r="U6" t="n">
        <v>0.59</v>
      </c>
      <c r="V6" t="n">
        <v>0.86</v>
      </c>
      <c r="W6" t="n">
        <v>3.48</v>
      </c>
      <c r="X6" t="n">
        <v>0.86</v>
      </c>
      <c r="Y6" t="n">
        <v>1</v>
      </c>
      <c r="Z6" t="n">
        <v>10</v>
      </c>
      <c r="AA6" t="n">
        <v>221.9513641255774</v>
      </c>
      <c r="AB6" t="n">
        <v>303.6836481995883</v>
      </c>
      <c r="AC6" t="n">
        <v>274.7005070381865</v>
      </c>
      <c r="AD6" t="n">
        <v>221951.3641255774</v>
      </c>
      <c r="AE6" t="n">
        <v>303683.6481995883</v>
      </c>
      <c r="AF6" t="n">
        <v>1.957083484151799e-06</v>
      </c>
      <c r="AG6" t="n">
        <v>16</v>
      </c>
      <c r="AH6" t="n">
        <v>274700.5070381865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5.6867</v>
      </c>
      <c r="E7" t="n">
        <v>17.58</v>
      </c>
      <c r="F7" t="n">
        <v>14.99</v>
      </c>
      <c r="G7" t="n">
        <v>21.93</v>
      </c>
      <c r="H7" t="n">
        <v>0.48</v>
      </c>
      <c r="I7" t="n">
        <v>41</v>
      </c>
      <c r="J7" t="n">
        <v>82.34</v>
      </c>
      <c r="K7" t="n">
        <v>35.1</v>
      </c>
      <c r="L7" t="n">
        <v>2.25</v>
      </c>
      <c r="M7" t="n">
        <v>0</v>
      </c>
      <c r="N7" t="n">
        <v>9.99</v>
      </c>
      <c r="O7" t="n">
        <v>10389.66</v>
      </c>
      <c r="P7" t="n">
        <v>94.76000000000001</v>
      </c>
      <c r="Q7" t="n">
        <v>1389.98</v>
      </c>
      <c r="R7" t="n">
        <v>66.59</v>
      </c>
      <c r="S7" t="n">
        <v>39.31</v>
      </c>
      <c r="T7" t="n">
        <v>12656.87</v>
      </c>
      <c r="U7" t="n">
        <v>0.59</v>
      </c>
      <c r="V7" t="n">
        <v>0.86</v>
      </c>
      <c r="W7" t="n">
        <v>3.48</v>
      </c>
      <c r="X7" t="n">
        <v>0.86</v>
      </c>
      <c r="Y7" t="n">
        <v>1</v>
      </c>
      <c r="Z7" t="n">
        <v>10</v>
      </c>
      <c r="AA7" t="n">
        <v>222.2402556118183</v>
      </c>
      <c r="AB7" t="n">
        <v>304.0789222760558</v>
      </c>
      <c r="AC7" t="n">
        <v>275.0580567115667</v>
      </c>
      <c r="AD7" t="n">
        <v>222240.2556118183</v>
      </c>
      <c r="AE7" t="n">
        <v>304078.9222760558</v>
      </c>
      <c r="AF7" t="n">
        <v>1.957049069657107e-06</v>
      </c>
      <c r="AG7" t="n">
        <v>16</v>
      </c>
      <c r="AH7" t="n">
        <v>275058.0567115668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4.8255</v>
      </c>
      <c r="E2" t="n">
        <v>20.72</v>
      </c>
      <c r="F2" t="n">
        <v>16.31</v>
      </c>
      <c r="G2" t="n">
        <v>9.15</v>
      </c>
      <c r="H2" t="n">
        <v>0.16</v>
      </c>
      <c r="I2" t="n">
        <v>107</v>
      </c>
      <c r="J2" t="n">
        <v>107.41</v>
      </c>
      <c r="K2" t="n">
        <v>41.65</v>
      </c>
      <c r="L2" t="n">
        <v>1</v>
      </c>
      <c r="M2" t="n">
        <v>105</v>
      </c>
      <c r="N2" t="n">
        <v>14.77</v>
      </c>
      <c r="O2" t="n">
        <v>13481.73</v>
      </c>
      <c r="P2" t="n">
        <v>147.21</v>
      </c>
      <c r="Q2" t="n">
        <v>1390.04</v>
      </c>
      <c r="R2" t="n">
        <v>109.05</v>
      </c>
      <c r="S2" t="n">
        <v>39.31</v>
      </c>
      <c r="T2" t="n">
        <v>33553.9</v>
      </c>
      <c r="U2" t="n">
        <v>0.36</v>
      </c>
      <c r="V2" t="n">
        <v>0.79</v>
      </c>
      <c r="W2" t="n">
        <v>3.55</v>
      </c>
      <c r="X2" t="n">
        <v>2.18</v>
      </c>
      <c r="Y2" t="n">
        <v>1</v>
      </c>
      <c r="Z2" t="n">
        <v>10</v>
      </c>
      <c r="AA2" t="n">
        <v>319.9222444104884</v>
      </c>
      <c r="AB2" t="n">
        <v>437.7317287757404</v>
      </c>
      <c r="AC2" t="n">
        <v>395.9552269417228</v>
      </c>
      <c r="AD2" t="n">
        <v>319922.2444104884</v>
      </c>
      <c r="AE2" t="n">
        <v>437731.7287757404</v>
      </c>
      <c r="AF2" t="n">
        <v>1.636207301450522e-06</v>
      </c>
      <c r="AG2" t="n">
        <v>18</v>
      </c>
      <c r="AH2" t="n">
        <v>395955.2269417228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5.1031</v>
      </c>
      <c r="E3" t="n">
        <v>19.6</v>
      </c>
      <c r="F3" t="n">
        <v>15.76</v>
      </c>
      <c r="G3" t="n">
        <v>11.67</v>
      </c>
      <c r="H3" t="n">
        <v>0.2</v>
      </c>
      <c r="I3" t="n">
        <v>81</v>
      </c>
      <c r="J3" t="n">
        <v>107.73</v>
      </c>
      <c r="K3" t="n">
        <v>41.65</v>
      </c>
      <c r="L3" t="n">
        <v>1.25</v>
      </c>
      <c r="M3" t="n">
        <v>79</v>
      </c>
      <c r="N3" t="n">
        <v>14.83</v>
      </c>
      <c r="O3" t="n">
        <v>13520.81</v>
      </c>
      <c r="P3" t="n">
        <v>139.22</v>
      </c>
      <c r="Q3" t="n">
        <v>1389.81</v>
      </c>
      <c r="R3" t="n">
        <v>92.39</v>
      </c>
      <c r="S3" t="n">
        <v>39.31</v>
      </c>
      <c r="T3" t="n">
        <v>25355.33</v>
      </c>
      <c r="U3" t="n">
        <v>0.43</v>
      </c>
      <c r="V3" t="n">
        <v>0.8100000000000001</v>
      </c>
      <c r="W3" t="n">
        <v>3.49</v>
      </c>
      <c r="X3" t="n">
        <v>1.64</v>
      </c>
      <c r="Y3" t="n">
        <v>1</v>
      </c>
      <c r="Z3" t="n">
        <v>10</v>
      </c>
      <c r="AA3" t="n">
        <v>300.821782261931</v>
      </c>
      <c r="AB3" t="n">
        <v>411.5976338111657</v>
      </c>
      <c r="AC3" t="n">
        <v>372.3153333211345</v>
      </c>
      <c r="AD3" t="n">
        <v>300821.782261931</v>
      </c>
      <c r="AE3" t="n">
        <v>411597.6338111657</v>
      </c>
      <c r="AF3" t="n">
        <v>1.730334572589816e-06</v>
      </c>
      <c r="AG3" t="n">
        <v>18</v>
      </c>
      <c r="AH3" t="n">
        <v>372315.3333211344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5.2915</v>
      </c>
      <c r="E4" t="n">
        <v>18.9</v>
      </c>
      <c r="F4" t="n">
        <v>15.42</v>
      </c>
      <c r="G4" t="n">
        <v>14.23</v>
      </c>
      <c r="H4" t="n">
        <v>0.24</v>
      </c>
      <c r="I4" t="n">
        <v>65</v>
      </c>
      <c r="J4" t="n">
        <v>108.05</v>
      </c>
      <c r="K4" t="n">
        <v>41.65</v>
      </c>
      <c r="L4" t="n">
        <v>1.5</v>
      </c>
      <c r="M4" t="n">
        <v>63</v>
      </c>
      <c r="N4" t="n">
        <v>14.9</v>
      </c>
      <c r="O4" t="n">
        <v>13559.91</v>
      </c>
      <c r="P4" t="n">
        <v>133.22</v>
      </c>
      <c r="Q4" t="n">
        <v>1389.61</v>
      </c>
      <c r="R4" t="n">
        <v>81.48999999999999</v>
      </c>
      <c r="S4" t="n">
        <v>39.31</v>
      </c>
      <c r="T4" t="n">
        <v>19984.86</v>
      </c>
      <c r="U4" t="n">
        <v>0.48</v>
      </c>
      <c r="V4" t="n">
        <v>0.83</v>
      </c>
      <c r="W4" t="n">
        <v>3.47</v>
      </c>
      <c r="X4" t="n">
        <v>1.3</v>
      </c>
      <c r="Y4" t="n">
        <v>1</v>
      </c>
      <c r="Z4" t="n">
        <v>10</v>
      </c>
      <c r="AA4" t="n">
        <v>280.9681391578608</v>
      </c>
      <c r="AB4" t="n">
        <v>384.4330034352596</v>
      </c>
      <c r="AC4" t="n">
        <v>347.7432571425066</v>
      </c>
      <c r="AD4" t="n">
        <v>280968.1391578608</v>
      </c>
      <c r="AE4" t="n">
        <v>384433.0034352596</v>
      </c>
      <c r="AF4" t="n">
        <v>1.794216337296743e-06</v>
      </c>
      <c r="AG4" t="n">
        <v>17</v>
      </c>
      <c r="AH4" t="n">
        <v>347743.2571425067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5.4246</v>
      </c>
      <c r="E5" t="n">
        <v>18.43</v>
      </c>
      <c r="F5" t="n">
        <v>15.2</v>
      </c>
      <c r="G5" t="n">
        <v>16.89</v>
      </c>
      <c r="H5" t="n">
        <v>0.28</v>
      </c>
      <c r="I5" t="n">
        <v>54</v>
      </c>
      <c r="J5" t="n">
        <v>108.37</v>
      </c>
      <c r="K5" t="n">
        <v>41.65</v>
      </c>
      <c r="L5" t="n">
        <v>1.75</v>
      </c>
      <c r="M5" t="n">
        <v>52</v>
      </c>
      <c r="N5" t="n">
        <v>14.97</v>
      </c>
      <c r="O5" t="n">
        <v>13599.17</v>
      </c>
      <c r="P5" t="n">
        <v>128.4</v>
      </c>
      <c r="Q5" t="n">
        <v>1389.77</v>
      </c>
      <c r="R5" t="n">
        <v>74.65000000000001</v>
      </c>
      <c r="S5" t="n">
        <v>39.31</v>
      </c>
      <c r="T5" t="n">
        <v>16622.76</v>
      </c>
      <c r="U5" t="n">
        <v>0.53</v>
      </c>
      <c r="V5" t="n">
        <v>0.84</v>
      </c>
      <c r="W5" t="n">
        <v>3.45</v>
      </c>
      <c r="X5" t="n">
        <v>1.07</v>
      </c>
      <c r="Y5" t="n">
        <v>1</v>
      </c>
      <c r="Z5" t="n">
        <v>10</v>
      </c>
      <c r="AA5" t="n">
        <v>264.7040686597903</v>
      </c>
      <c r="AB5" t="n">
        <v>362.1797846596493</v>
      </c>
      <c r="AC5" t="n">
        <v>327.6138543342519</v>
      </c>
      <c r="AD5" t="n">
        <v>264704.0686597903</v>
      </c>
      <c r="AE5" t="n">
        <v>362179.7846596492</v>
      </c>
      <c r="AF5" t="n">
        <v>1.83934724431634e-06</v>
      </c>
      <c r="AG5" t="n">
        <v>16</v>
      </c>
      <c r="AH5" t="n">
        <v>327613.8543342519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5.5275</v>
      </c>
      <c r="E6" t="n">
        <v>18.09</v>
      </c>
      <c r="F6" t="n">
        <v>15.03</v>
      </c>
      <c r="G6" t="n">
        <v>19.61</v>
      </c>
      <c r="H6" t="n">
        <v>0.32</v>
      </c>
      <c r="I6" t="n">
        <v>46</v>
      </c>
      <c r="J6" t="n">
        <v>108.68</v>
      </c>
      <c r="K6" t="n">
        <v>41.65</v>
      </c>
      <c r="L6" t="n">
        <v>2</v>
      </c>
      <c r="M6" t="n">
        <v>44</v>
      </c>
      <c r="N6" t="n">
        <v>15.03</v>
      </c>
      <c r="O6" t="n">
        <v>13638.32</v>
      </c>
      <c r="P6" t="n">
        <v>123.33</v>
      </c>
      <c r="Q6" t="n">
        <v>1389.87</v>
      </c>
      <c r="R6" t="n">
        <v>69.65000000000001</v>
      </c>
      <c r="S6" t="n">
        <v>39.31</v>
      </c>
      <c r="T6" t="n">
        <v>14161.55</v>
      </c>
      <c r="U6" t="n">
        <v>0.5600000000000001</v>
      </c>
      <c r="V6" t="n">
        <v>0.85</v>
      </c>
      <c r="W6" t="n">
        <v>3.44</v>
      </c>
      <c r="X6" t="n">
        <v>0.91</v>
      </c>
      <c r="Y6" t="n">
        <v>1</v>
      </c>
      <c r="Z6" t="n">
        <v>10</v>
      </c>
      <c r="AA6" t="n">
        <v>256.8742057128568</v>
      </c>
      <c r="AB6" t="n">
        <v>351.4666207463147</v>
      </c>
      <c r="AC6" t="n">
        <v>317.9231397488918</v>
      </c>
      <c r="AD6" t="n">
        <v>256874.2057128568</v>
      </c>
      <c r="AE6" t="n">
        <v>351466.6207463148</v>
      </c>
      <c r="AF6" t="n">
        <v>1.874238080772512e-06</v>
      </c>
      <c r="AG6" t="n">
        <v>16</v>
      </c>
      <c r="AH6" t="n">
        <v>317923.1397488918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5.6225</v>
      </c>
      <c r="E7" t="n">
        <v>17.79</v>
      </c>
      <c r="F7" t="n">
        <v>14.88</v>
      </c>
      <c r="G7" t="n">
        <v>22.9</v>
      </c>
      <c r="H7" t="n">
        <v>0.36</v>
      </c>
      <c r="I7" t="n">
        <v>39</v>
      </c>
      <c r="J7" t="n">
        <v>109</v>
      </c>
      <c r="K7" t="n">
        <v>41.65</v>
      </c>
      <c r="L7" t="n">
        <v>2.25</v>
      </c>
      <c r="M7" t="n">
        <v>37</v>
      </c>
      <c r="N7" t="n">
        <v>15.1</v>
      </c>
      <c r="O7" t="n">
        <v>13677.51</v>
      </c>
      <c r="P7" t="n">
        <v>118.92</v>
      </c>
      <c r="Q7" t="n">
        <v>1389.64</v>
      </c>
      <c r="R7" t="n">
        <v>64.88</v>
      </c>
      <c r="S7" t="n">
        <v>39.31</v>
      </c>
      <c r="T7" t="n">
        <v>11808.54</v>
      </c>
      <c r="U7" t="n">
        <v>0.61</v>
      </c>
      <c r="V7" t="n">
        <v>0.86</v>
      </c>
      <c r="W7" t="n">
        <v>3.43</v>
      </c>
      <c r="X7" t="n">
        <v>0.76</v>
      </c>
      <c r="Y7" t="n">
        <v>1</v>
      </c>
      <c r="Z7" t="n">
        <v>10</v>
      </c>
      <c r="AA7" t="n">
        <v>250.1685327376222</v>
      </c>
      <c r="AB7" t="n">
        <v>342.2916231481906</v>
      </c>
      <c r="AC7" t="n">
        <v>309.6237910443397</v>
      </c>
      <c r="AD7" t="n">
        <v>250168.5327376222</v>
      </c>
      <c r="AE7" t="n">
        <v>342291.6231481906</v>
      </c>
      <c r="AF7" t="n">
        <v>1.906450223273351e-06</v>
      </c>
      <c r="AG7" t="n">
        <v>16</v>
      </c>
      <c r="AH7" t="n">
        <v>309623.7910443397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5.6866</v>
      </c>
      <c r="E8" t="n">
        <v>17.59</v>
      </c>
      <c r="F8" t="n">
        <v>14.79</v>
      </c>
      <c r="G8" t="n">
        <v>26.11</v>
      </c>
      <c r="H8" t="n">
        <v>0.4</v>
      </c>
      <c r="I8" t="n">
        <v>34</v>
      </c>
      <c r="J8" t="n">
        <v>109.32</v>
      </c>
      <c r="K8" t="n">
        <v>41.65</v>
      </c>
      <c r="L8" t="n">
        <v>2.5</v>
      </c>
      <c r="M8" t="n">
        <v>29</v>
      </c>
      <c r="N8" t="n">
        <v>15.17</v>
      </c>
      <c r="O8" t="n">
        <v>13716.72</v>
      </c>
      <c r="P8" t="n">
        <v>114.45</v>
      </c>
      <c r="Q8" t="n">
        <v>1389.84</v>
      </c>
      <c r="R8" t="n">
        <v>62.18</v>
      </c>
      <c r="S8" t="n">
        <v>39.31</v>
      </c>
      <c r="T8" t="n">
        <v>10487.23</v>
      </c>
      <c r="U8" t="n">
        <v>0.63</v>
      </c>
      <c r="V8" t="n">
        <v>0.87</v>
      </c>
      <c r="W8" t="n">
        <v>3.42</v>
      </c>
      <c r="X8" t="n">
        <v>0.67</v>
      </c>
      <c r="Y8" t="n">
        <v>1</v>
      </c>
      <c r="Z8" t="n">
        <v>10</v>
      </c>
      <c r="AA8" t="n">
        <v>244.3509067638582</v>
      </c>
      <c r="AB8" t="n">
        <v>334.3316906353464</v>
      </c>
      <c r="AC8" t="n">
        <v>302.4235433186834</v>
      </c>
      <c r="AD8" t="n">
        <v>244350.9067638582</v>
      </c>
      <c r="AE8" t="n">
        <v>334331.6906353465</v>
      </c>
      <c r="AF8" t="n">
        <v>1.928184942581813e-06</v>
      </c>
      <c r="AG8" t="n">
        <v>16</v>
      </c>
      <c r="AH8" t="n">
        <v>302423.5433186834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5.731</v>
      </c>
      <c r="E9" t="n">
        <v>17.45</v>
      </c>
      <c r="F9" t="n">
        <v>14.72</v>
      </c>
      <c r="G9" t="n">
        <v>28.5</v>
      </c>
      <c r="H9" t="n">
        <v>0.44</v>
      </c>
      <c r="I9" t="n">
        <v>31</v>
      </c>
      <c r="J9" t="n">
        <v>109.64</v>
      </c>
      <c r="K9" t="n">
        <v>41.65</v>
      </c>
      <c r="L9" t="n">
        <v>2.75</v>
      </c>
      <c r="M9" t="n">
        <v>18</v>
      </c>
      <c r="N9" t="n">
        <v>15.24</v>
      </c>
      <c r="O9" t="n">
        <v>13755.95</v>
      </c>
      <c r="P9" t="n">
        <v>111.56</v>
      </c>
      <c r="Q9" t="n">
        <v>1389.88</v>
      </c>
      <c r="R9" t="n">
        <v>59.62</v>
      </c>
      <c r="S9" t="n">
        <v>39.31</v>
      </c>
      <c r="T9" t="n">
        <v>9222.940000000001</v>
      </c>
      <c r="U9" t="n">
        <v>0.66</v>
      </c>
      <c r="V9" t="n">
        <v>0.87</v>
      </c>
      <c r="W9" t="n">
        <v>3.42</v>
      </c>
      <c r="X9" t="n">
        <v>0.6</v>
      </c>
      <c r="Y9" t="n">
        <v>1</v>
      </c>
      <c r="Z9" t="n">
        <v>10</v>
      </c>
      <c r="AA9" t="n">
        <v>240.5862407642585</v>
      </c>
      <c r="AB9" t="n">
        <v>329.1807085293545</v>
      </c>
      <c r="AC9" t="n">
        <v>297.7641637154369</v>
      </c>
      <c r="AD9" t="n">
        <v>240586.2407642585</v>
      </c>
      <c r="AE9" t="n">
        <v>329180.7085293545</v>
      </c>
      <c r="AF9" t="n">
        <v>1.943239880761152e-06</v>
      </c>
      <c r="AG9" t="n">
        <v>16</v>
      </c>
      <c r="AH9" t="n">
        <v>297764.1637154369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5.735</v>
      </c>
      <c r="E10" t="n">
        <v>17.44</v>
      </c>
      <c r="F10" t="n">
        <v>14.73</v>
      </c>
      <c r="G10" t="n">
        <v>29.47</v>
      </c>
      <c r="H10" t="n">
        <v>0.48</v>
      </c>
      <c r="I10" t="n">
        <v>30</v>
      </c>
      <c r="J10" t="n">
        <v>109.96</v>
      </c>
      <c r="K10" t="n">
        <v>41.65</v>
      </c>
      <c r="L10" t="n">
        <v>3</v>
      </c>
      <c r="M10" t="n">
        <v>6</v>
      </c>
      <c r="N10" t="n">
        <v>15.31</v>
      </c>
      <c r="O10" t="n">
        <v>13795.21</v>
      </c>
      <c r="P10" t="n">
        <v>109.96</v>
      </c>
      <c r="Q10" t="n">
        <v>1389.76</v>
      </c>
      <c r="R10" t="n">
        <v>59.49</v>
      </c>
      <c r="S10" t="n">
        <v>39.31</v>
      </c>
      <c r="T10" t="n">
        <v>9159.75</v>
      </c>
      <c r="U10" t="n">
        <v>0.66</v>
      </c>
      <c r="V10" t="n">
        <v>0.87</v>
      </c>
      <c r="W10" t="n">
        <v>3.44</v>
      </c>
      <c r="X10" t="n">
        <v>0.61</v>
      </c>
      <c r="Y10" t="n">
        <v>1</v>
      </c>
      <c r="Z10" t="n">
        <v>10</v>
      </c>
      <c r="AA10" t="n">
        <v>238.9938566915911</v>
      </c>
      <c r="AB10" t="n">
        <v>327.0019383901048</v>
      </c>
      <c r="AC10" t="n">
        <v>295.7933323403535</v>
      </c>
      <c r="AD10" t="n">
        <v>238993.8566915911</v>
      </c>
      <c r="AE10" t="n">
        <v>327001.9383901049</v>
      </c>
      <c r="AF10" t="n">
        <v>1.94459618149803e-06</v>
      </c>
      <c r="AG10" t="n">
        <v>16</v>
      </c>
      <c r="AH10" t="n">
        <v>295793.3323403535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5.747</v>
      </c>
      <c r="E11" t="n">
        <v>17.4</v>
      </c>
      <c r="F11" t="n">
        <v>14.72</v>
      </c>
      <c r="G11" t="n">
        <v>30.45</v>
      </c>
      <c r="H11" t="n">
        <v>0.52</v>
      </c>
      <c r="I11" t="n">
        <v>29</v>
      </c>
      <c r="J11" t="n">
        <v>110.27</v>
      </c>
      <c r="K11" t="n">
        <v>41.65</v>
      </c>
      <c r="L11" t="n">
        <v>3.25</v>
      </c>
      <c r="M11" t="n">
        <v>0</v>
      </c>
      <c r="N11" t="n">
        <v>15.37</v>
      </c>
      <c r="O11" t="n">
        <v>13834.5</v>
      </c>
      <c r="P11" t="n">
        <v>110.17</v>
      </c>
      <c r="Q11" t="n">
        <v>1389.92</v>
      </c>
      <c r="R11" t="n">
        <v>58.78</v>
      </c>
      <c r="S11" t="n">
        <v>39.31</v>
      </c>
      <c r="T11" t="n">
        <v>8809.950000000001</v>
      </c>
      <c r="U11" t="n">
        <v>0.67</v>
      </c>
      <c r="V11" t="n">
        <v>0.87</v>
      </c>
      <c r="W11" t="n">
        <v>3.44</v>
      </c>
      <c r="X11" t="n">
        <v>0.6</v>
      </c>
      <c r="Y11" t="n">
        <v>1</v>
      </c>
      <c r="Z11" t="n">
        <v>10</v>
      </c>
      <c r="AA11" t="n">
        <v>238.9371162742815</v>
      </c>
      <c r="AB11" t="n">
        <v>326.9243036479313</v>
      </c>
      <c r="AC11" t="n">
        <v>295.7231069490119</v>
      </c>
      <c r="AD11" t="n">
        <v>238937.1162742815</v>
      </c>
      <c r="AE11" t="n">
        <v>326924.3036479313</v>
      </c>
      <c r="AF11" t="n">
        <v>1.948665083708662e-06</v>
      </c>
      <c r="AG11" t="n">
        <v>16</v>
      </c>
      <c r="AH11" t="n">
        <v>295723.1069490119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2.9129</v>
      </c>
      <c r="E2" t="n">
        <v>34.33</v>
      </c>
      <c r="F2" t="n">
        <v>19.05</v>
      </c>
      <c r="G2" t="n">
        <v>4.82</v>
      </c>
      <c r="H2" t="n">
        <v>0.06</v>
      </c>
      <c r="I2" t="n">
        <v>237</v>
      </c>
      <c r="J2" t="n">
        <v>274.09</v>
      </c>
      <c r="K2" t="n">
        <v>60.56</v>
      </c>
      <c r="L2" t="n">
        <v>1</v>
      </c>
      <c r="M2" t="n">
        <v>235</v>
      </c>
      <c r="N2" t="n">
        <v>72.53</v>
      </c>
      <c r="O2" t="n">
        <v>34038.11</v>
      </c>
      <c r="P2" t="n">
        <v>328.99</v>
      </c>
      <c r="Q2" t="n">
        <v>1390.74</v>
      </c>
      <c r="R2" t="n">
        <v>194.27</v>
      </c>
      <c r="S2" t="n">
        <v>39.31</v>
      </c>
      <c r="T2" t="n">
        <v>75515.28</v>
      </c>
      <c r="U2" t="n">
        <v>0.2</v>
      </c>
      <c r="V2" t="n">
        <v>0.67</v>
      </c>
      <c r="W2" t="n">
        <v>3.78</v>
      </c>
      <c r="X2" t="n">
        <v>4.92</v>
      </c>
      <c r="Y2" t="n">
        <v>1</v>
      </c>
      <c r="Z2" t="n">
        <v>10</v>
      </c>
      <c r="AA2" t="n">
        <v>904.2204400115642</v>
      </c>
      <c r="AB2" t="n">
        <v>1237.194297414243</v>
      </c>
      <c r="AC2" t="n">
        <v>1119.118210082129</v>
      </c>
      <c r="AD2" t="n">
        <v>904220.4400115642</v>
      </c>
      <c r="AE2" t="n">
        <v>1237194.297414243</v>
      </c>
      <c r="AF2" t="n">
        <v>9.347819649918521e-07</v>
      </c>
      <c r="AG2" t="n">
        <v>30</v>
      </c>
      <c r="AH2" t="n">
        <v>1119118.210082129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3.3528</v>
      </c>
      <c r="E3" t="n">
        <v>29.83</v>
      </c>
      <c r="F3" t="n">
        <v>17.73</v>
      </c>
      <c r="G3" t="n">
        <v>6.05</v>
      </c>
      <c r="H3" t="n">
        <v>0.08</v>
      </c>
      <c r="I3" t="n">
        <v>176</v>
      </c>
      <c r="J3" t="n">
        <v>274.57</v>
      </c>
      <c r="K3" t="n">
        <v>60.56</v>
      </c>
      <c r="L3" t="n">
        <v>1.25</v>
      </c>
      <c r="M3" t="n">
        <v>174</v>
      </c>
      <c r="N3" t="n">
        <v>72.76000000000001</v>
      </c>
      <c r="O3" t="n">
        <v>34097.72</v>
      </c>
      <c r="P3" t="n">
        <v>305.25</v>
      </c>
      <c r="Q3" t="n">
        <v>1390.01</v>
      </c>
      <c r="R3" t="n">
        <v>153.8</v>
      </c>
      <c r="S3" t="n">
        <v>39.31</v>
      </c>
      <c r="T3" t="n">
        <v>55585.95</v>
      </c>
      <c r="U3" t="n">
        <v>0.26</v>
      </c>
      <c r="V3" t="n">
        <v>0.72</v>
      </c>
      <c r="W3" t="n">
        <v>3.65</v>
      </c>
      <c r="X3" t="n">
        <v>3.61</v>
      </c>
      <c r="Y3" t="n">
        <v>1</v>
      </c>
      <c r="Z3" t="n">
        <v>10</v>
      </c>
      <c r="AA3" t="n">
        <v>743.5734472209008</v>
      </c>
      <c r="AB3" t="n">
        <v>1017.389994632928</v>
      </c>
      <c r="AC3" t="n">
        <v>920.2917214609864</v>
      </c>
      <c r="AD3" t="n">
        <v>743573.4472209008</v>
      </c>
      <c r="AE3" t="n">
        <v>1017389.994632928</v>
      </c>
      <c r="AF3" t="n">
        <v>1.075950761174322e-06</v>
      </c>
      <c r="AG3" t="n">
        <v>26</v>
      </c>
      <c r="AH3" t="n">
        <v>920291.7214609864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3.6776</v>
      </c>
      <c r="E4" t="n">
        <v>27.19</v>
      </c>
      <c r="F4" t="n">
        <v>16.98</v>
      </c>
      <c r="G4" t="n">
        <v>7.28</v>
      </c>
      <c r="H4" t="n">
        <v>0.1</v>
      </c>
      <c r="I4" t="n">
        <v>140</v>
      </c>
      <c r="J4" t="n">
        <v>275.05</v>
      </c>
      <c r="K4" t="n">
        <v>60.56</v>
      </c>
      <c r="L4" t="n">
        <v>1.5</v>
      </c>
      <c r="M4" t="n">
        <v>138</v>
      </c>
      <c r="N4" t="n">
        <v>73</v>
      </c>
      <c r="O4" t="n">
        <v>34157.42</v>
      </c>
      <c r="P4" t="n">
        <v>291.33</v>
      </c>
      <c r="Q4" t="n">
        <v>1389.97</v>
      </c>
      <c r="R4" t="n">
        <v>130.18</v>
      </c>
      <c r="S4" t="n">
        <v>39.31</v>
      </c>
      <c r="T4" t="n">
        <v>43954.89</v>
      </c>
      <c r="U4" t="n">
        <v>0.3</v>
      </c>
      <c r="V4" t="n">
        <v>0.76</v>
      </c>
      <c r="W4" t="n">
        <v>3.59</v>
      </c>
      <c r="X4" t="n">
        <v>2.85</v>
      </c>
      <c r="Y4" t="n">
        <v>1</v>
      </c>
      <c r="Z4" t="n">
        <v>10</v>
      </c>
      <c r="AA4" t="n">
        <v>658.118206543729</v>
      </c>
      <c r="AB4" t="n">
        <v>900.4663643192778</v>
      </c>
      <c r="AC4" t="n">
        <v>814.527118321125</v>
      </c>
      <c r="AD4" t="n">
        <v>658118.2065437291</v>
      </c>
      <c r="AE4" t="n">
        <v>900466.3643192778</v>
      </c>
      <c r="AF4" t="n">
        <v>1.180182688885315e-06</v>
      </c>
      <c r="AG4" t="n">
        <v>24</v>
      </c>
      <c r="AH4" t="n">
        <v>814527.118321125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3.922</v>
      </c>
      <c r="E5" t="n">
        <v>25.5</v>
      </c>
      <c r="F5" t="n">
        <v>16.49</v>
      </c>
      <c r="G5" t="n">
        <v>8.449999999999999</v>
      </c>
      <c r="H5" t="n">
        <v>0.11</v>
      </c>
      <c r="I5" t="n">
        <v>117</v>
      </c>
      <c r="J5" t="n">
        <v>275.54</v>
      </c>
      <c r="K5" t="n">
        <v>60.56</v>
      </c>
      <c r="L5" t="n">
        <v>1.75</v>
      </c>
      <c r="M5" t="n">
        <v>115</v>
      </c>
      <c r="N5" t="n">
        <v>73.23</v>
      </c>
      <c r="O5" t="n">
        <v>34217.22</v>
      </c>
      <c r="P5" t="n">
        <v>281.84</v>
      </c>
      <c r="Q5" t="n">
        <v>1390.07</v>
      </c>
      <c r="R5" t="n">
        <v>114.97</v>
      </c>
      <c r="S5" t="n">
        <v>39.31</v>
      </c>
      <c r="T5" t="n">
        <v>36467.25</v>
      </c>
      <c r="U5" t="n">
        <v>0.34</v>
      </c>
      <c r="V5" t="n">
        <v>0.78</v>
      </c>
      <c r="W5" t="n">
        <v>3.55</v>
      </c>
      <c r="X5" t="n">
        <v>2.36</v>
      </c>
      <c r="Y5" t="n">
        <v>1</v>
      </c>
      <c r="Z5" t="n">
        <v>10</v>
      </c>
      <c r="AA5" t="n">
        <v>606.915966703437</v>
      </c>
      <c r="AB5" t="n">
        <v>830.4092008863926</v>
      </c>
      <c r="AC5" t="n">
        <v>751.1561122404279</v>
      </c>
      <c r="AD5" t="n">
        <v>606915.966703437</v>
      </c>
      <c r="AE5" t="n">
        <v>830409.2008863926</v>
      </c>
      <c r="AF5" t="n">
        <v>1.258613363554548e-06</v>
      </c>
      <c r="AG5" t="n">
        <v>23</v>
      </c>
      <c r="AH5" t="n">
        <v>751156.1122404279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4.1235</v>
      </c>
      <c r="E6" t="n">
        <v>24.25</v>
      </c>
      <c r="F6" t="n">
        <v>16.13</v>
      </c>
      <c r="G6" t="n">
        <v>9.68</v>
      </c>
      <c r="H6" t="n">
        <v>0.13</v>
      </c>
      <c r="I6" t="n">
        <v>100</v>
      </c>
      <c r="J6" t="n">
        <v>276.02</v>
      </c>
      <c r="K6" t="n">
        <v>60.56</v>
      </c>
      <c r="L6" t="n">
        <v>2</v>
      </c>
      <c r="M6" t="n">
        <v>98</v>
      </c>
      <c r="N6" t="n">
        <v>73.47</v>
      </c>
      <c r="O6" t="n">
        <v>34277.1</v>
      </c>
      <c r="P6" t="n">
        <v>274.82</v>
      </c>
      <c r="Q6" t="n">
        <v>1390.04</v>
      </c>
      <c r="R6" t="n">
        <v>103.52</v>
      </c>
      <c r="S6" t="n">
        <v>39.31</v>
      </c>
      <c r="T6" t="n">
        <v>30824.68</v>
      </c>
      <c r="U6" t="n">
        <v>0.38</v>
      </c>
      <c r="V6" t="n">
        <v>0.8</v>
      </c>
      <c r="W6" t="n">
        <v>3.53</v>
      </c>
      <c r="X6" t="n">
        <v>2</v>
      </c>
      <c r="Y6" t="n">
        <v>1</v>
      </c>
      <c r="Z6" t="n">
        <v>10</v>
      </c>
      <c r="AA6" t="n">
        <v>568.3355518553834</v>
      </c>
      <c r="AB6" t="n">
        <v>777.621775243507</v>
      </c>
      <c r="AC6" t="n">
        <v>703.4066444132822</v>
      </c>
      <c r="AD6" t="n">
        <v>568335.5518553834</v>
      </c>
      <c r="AE6" t="n">
        <v>777621.775243507</v>
      </c>
      <c r="AF6" t="n">
        <v>1.323276951712692e-06</v>
      </c>
      <c r="AG6" t="n">
        <v>22</v>
      </c>
      <c r="AH6" t="n">
        <v>703406.6444132822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4.2923</v>
      </c>
      <c r="E7" t="n">
        <v>23.3</v>
      </c>
      <c r="F7" t="n">
        <v>15.85</v>
      </c>
      <c r="G7" t="n">
        <v>10.93</v>
      </c>
      <c r="H7" t="n">
        <v>0.14</v>
      </c>
      <c r="I7" t="n">
        <v>87</v>
      </c>
      <c r="J7" t="n">
        <v>276.51</v>
      </c>
      <c r="K7" t="n">
        <v>60.56</v>
      </c>
      <c r="L7" t="n">
        <v>2.25</v>
      </c>
      <c r="M7" t="n">
        <v>85</v>
      </c>
      <c r="N7" t="n">
        <v>73.70999999999999</v>
      </c>
      <c r="O7" t="n">
        <v>34337.08</v>
      </c>
      <c r="P7" t="n">
        <v>269.16</v>
      </c>
      <c r="Q7" t="n">
        <v>1389.69</v>
      </c>
      <c r="R7" t="n">
        <v>95.39</v>
      </c>
      <c r="S7" t="n">
        <v>39.31</v>
      </c>
      <c r="T7" t="n">
        <v>26827.34</v>
      </c>
      <c r="U7" t="n">
        <v>0.41</v>
      </c>
      <c r="V7" t="n">
        <v>0.8100000000000001</v>
      </c>
      <c r="W7" t="n">
        <v>3.5</v>
      </c>
      <c r="X7" t="n">
        <v>1.73</v>
      </c>
      <c r="Y7" t="n">
        <v>1</v>
      </c>
      <c r="Z7" t="n">
        <v>10</v>
      </c>
      <c r="AA7" t="n">
        <v>537.2833134002229</v>
      </c>
      <c r="AB7" t="n">
        <v>735.1347326610804</v>
      </c>
      <c r="AC7" t="n">
        <v>664.9745055439836</v>
      </c>
      <c r="AD7" t="n">
        <v>537283.3134002229</v>
      </c>
      <c r="AE7" t="n">
        <v>735134.7326610804</v>
      </c>
      <c r="AF7" t="n">
        <v>1.377446746656091e-06</v>
      </c>
      <c r="AG7" t="n">
        <v>21</v>
      </c>
      <c r="AH7" t="n">
        <v>664974.5055439835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4.4255</v>
      </c>
      <c r="E8" t="n">
        <v>22.6</v>
      </c>
      <c r="F8" t="n">
        <v>15.67</v>
      </c>
      <c r="G8" t="n">
        <v>12.21</v>
      </c>
      <c r="H8" t="n">
        <v>0.16</v>
      </c>
      <c r="I8" t="n">
        <v>77</v>
      </c>
      <c r="J8" t="n">
        <v>277</v>
      </c>
      <c r="K8" t="n">
        <v>60.56</v>
      </c>
      <c r="L8" t="n">
        <v>2.5</v>
      </c>
      <c r="M8" t="n">
        <v>75</v>
      </c>
      <c r="N8" t="n">
        <v>73.94</v>
      </c>
      <c r="O8" t="n">
        <v>34397.15</v>
      </c>
      <c r="P8" t="n">
        <v>265.32</v>
      </c>
      <c r="Q8" t="n">
        <v>1389.98</v>
      </c>
      <c r="R8" t="n">
        <v>89.70999999999999</v>
      </c>
      <c r="S8" t="n">
        <v>39.31</v>
      </c>
      <c r="T8" t="n">
        <v>24037.84</v>
      </c>
      <c r="U8" t="n">
        <v>0.44</v>
      </c>
      <c r="V8" t="n">
        <v>0.82</v>
      </c>
      <c r="W8" t="n">
        <v>3.48</v>
      </c>
      <c r="X8" t="n">
        <v>1.55</v>
      </c>
      <c r="Y8" t="n">
        <v>1</v>
      </c>
      <c r="Z8" t="n">
        <v>10</v>
      </c>
      <c r="AA8" t="n">
        <v>513.2183370862012</v>
      </c>
      <c r="AB8" t="n">
        <v>702.20797039641</v>
      </c>
      <c r="AC8" t="n">
        <v>635.1902272568523</v>
      </c>
      <c r="AD8" t="n">
        <v>513218.3370862013</v>
      </c>
      <c r="AE8" t="n">
        <v>702207.97039641</v>
      </c>
      <c r="AF8" t="n">
        <v>1.420192106173038e-06</v>
      </c>
      <c r="AG8" t="n">
        <v>20</v>
      </c>
      <c r="AH8" t="n">
        <v>635190.2272568523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4.5449</v>
      </c>
      <c r="E9" t="n">
        <v>22</v>
      </c>
      <c r="F9" t="n">
        <v>15.5</v>
      </c>
      <c r="G9" t="n">
        <v>13.48</v>
      </c>
      <c r="H9" t="n">
        <v>0.18</v>
      </c>
      <c r="I9" t="n">
        <v>69</v>
      </c>
      <c r="J9" t="n">
        <v>277.48</v>
      </c>
      <c r="K9" t="n">
        <v>60.56</v>
      </c>
      <c r="L9" t="n">
        <v>2.75</v>
      </c>
      <c r="M9" t="n">
        <v>67</v>
      </c>
      <c r="N9" t="n">
        <v>74.18000000000001</v>
      </c>
      <c r="O9" t="n">
        <v>34457.31</v>
      </c>
      <c r="P9" t="n">
        <v>261.3</v>
      </c>
      <c r="Q9" t="n">
        <v>1390.03</v>
      </c>
      <c r="R9" t="n">
        <v>84.09999999999999</v>
      </c>
      <c r="S9" t="n">
        <v>39.31</v>
      </c>
      <c r="T9" t="n">
        <v>21270.28</v>
      </c>
      <c r="U9" t="n">
        <v>0.47</v>
      </c>
      <c r="V9" t="n">
        <v>0.83</v>
      </c>
      <c r="W9" t="n">
        <v>3.47</v>
      </c>
      <c r="X9" t="n">
        <v>1.37</v>
      </c>
      <c r="Y9" t="n">
        <v>1</v>
      </c>
      <c r="Z9" t="n">
        <v>10</v>
      </c>
      <c r="AA9" t="n">
        <v>498.7842909866662</v>
      </c>
      <c r="AB9" t="n">
        <v>682.4586717378544</v>
      </c>
      <c r="AC9" t="n">
        <v>617.3257739439543</v>
      </c>
      <c r="AD9" t="n">
        <v>498784.2909866662</v>
      </c>
      <c r="AE9" t="n">
        <v>682458.6717378544</v>
      </c>
      <c r="AF9" t="n">
        <v>1.458508892406697e-06</v>
      </c>
      <c r="AG9" t="n">
        <v>20</v>
      </c>
      <c r="AH9" t="n">
        <v>617325.7739439544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4.6327</v>
      </c>
      <c r="E10" t="n">
        <v>21.59</v>
      </c>
      <c r="F10" t="n">
        <v>15.39</v>
      </c>
      <c r="G10" t="n">
        <v>14.66</v>
      </c>
      <c r="H10" t="n">
        <v>0.19</v>
      </c>
      <c r="I10" t="n">
        <v>63</v>
      </c>
      <c r="J10" t="n">
        <v>277.97</v>
      </c>
      <c r="K10" t="n">
        <v>60.56</v>
      </c>
      <c r="L10" t="n">
        <v>3</v>
      </c>
      <c r="M10" t="n">
        <v>61</v>
      </c>
      <c r="N10" t="n">
        <v>74.42</v>
      </c>
      <c r="O10" t="n">
        <v>34517.57</v>
      </c>
      <c r="P10" t="n">
        <v>258.65</v>
      </c>
      <c r="Q10" t="n">
        <v>1389.79</v>
      </c>
      <c r="R10" t="n">
        <v>80.53</v>
      </c>
      <c r="S10" t="n">
        <v>39.31</v>
      </c>
      <c r="T10" t="n">
        <v>19515.58</v>
      </c>
      <c r="U10" t="n">
        <v>0.49</v>
      </c>
      <c r="V10" t="n">
        <v>0.83</v>
      </c>
      <c r="W10" t="n">
        <v>3.48</v>
      </c>
      <c r="X10" t="n">
        <v>1.27</v>
      </c>
      <c r="Y10" t="n">
        <v>1</v>
      </c>
      <c r="Z10" t="n">
        <v>10</v>
      </c>
      <c r="AA10" t="n">
        <v>481.180214160946</v>
      </c>
      <c r="AB10" t="n">
        <v>658.3719971878467</v>
      </c>
      <c r="AC10" t="n">
        <v>595.5378978071393</v>
      </c>
      <c r="AD10" t="n">
        <v>481180.214160946</v>
      </c>
      <c r="AE10" t="n">
        <v>658371.9971878467</v>
      </c>
      <c r="AF10" t="n">
        <v>1.486684887643844e-06</v>
      </c>
      <c r="AG10" t="n">
        <v>19</v>
      </c>
      <c r="AH10" t="n">
        <v>595537.8978071393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4.7116</v>
      </c>
      <c r="E11" t="n">
        <v>21.22</v>
      </c>
      <c r="F11" t="n">
        <v>15.29</v>
      </c>
      <c r="G11" t="n">
        <v>15.82</v>
      </c>
      <c r="H11" t="n">
        <v>0.21</v>
      </c>
      <c r="I11" t="n">
        <v>58</v>
      </c>
      <c r="J11" t="n">
        <v>278.46</v>
      </c>
      <c r="K11" t="n">
        <v>60.56</v>
      </c>
      <c r="L11" t="n">
        <v>3.25</v>
      </c>
      <c r="M11" t="n">
        <v>56</v>
      </c>
      <c r="N11" t="n">
        <v>74.66</v>
      </c>
      <c r="O11" t="n">
        <v>34577.92</v>
      </c>
      <c r="P11" t="n">
        <v>256.08</v>
      </c>
      <c r="Q11" t="n">
        <v>1389.95</v>
      </c>
      <c r="R11" t="n">
        <v>77.98</v>
      </c>
      <c r="S11" t="n">
        <v>39.31</v>
      </c>
      <c r="T11" t="n">
        <v>18263.21</v>
      </c>
      <c r="U11" t="n">
        <v>0.5</v>
      </c>
      <c r="V11" t="n">
        <v>0.84</v>
      </c>
      <c r="W11" t="n">
        <v>3.45</v>
      </c>
      <c r="X11" t="n">
        <v>1.17</v>
      </c>
      <c r="Y11" t="n">
        <v>1</v>
      </c>
      <c r="Z11" t="n">
        <v>10</v>
      </c>
      <c r="AA11" t="n">
        <v>472.5055443735379</v>
      </c>
      <c r="AB11" t="n">
        <v>646.5029312852937</v>
      </c>
      <c r="AC11" t="n">
        <v>584.8015988959872</v>
      </c>
      <c r="AD11" t="n">
        <v>472505.5443735379</v>
      </c>
      <c r="AE11" t="n">
        <v>646502.9312852937</v>
      </c>
      <c r="AF11" t="n">
        <v>1.512004774024378e-06</v>
      </c>
      <c r="AG11" t="n">
        <v>19</v>
      </c>
      <c r="AH11" t="n">
        <v>584801.5988959873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4.7987</v>
      </c>
      <c r="E12" t="n">
        <v>20.84</v>
      </c>
      <c r="F12" t="n">
        <v>15.17</v>
      </c>
      <c r="G12" t="n">
        <v>17.17</v>
      </c>
      <c r="H12" t="n">
        <v>0.22</v>
      </c>
      <c r="I12" t="n">
        <v>53</v>
      </c>
      <c r="J12" t="n">
        <v>278.95</v>
      </c>
      <c r="K12" t="n">
        <v>60.56</v>
      </c>
      <c r="L12" t="n">
        <v>3.5</v>
      </c>
      <c r="M12" t="n">
        <v>51</v>
      </c>
      <c r="N12" t="n">
        <v>74.90000000000001</v>
      </c>
      <c r="O12" t="n">
        <v>34638.36</v>
      </c>
      <c r="P12" t="n">
        <v>253.18</v>
      </c>
      <c r="Q12" t="n">
        <v>1389.88</v>
      </c>
      <c r="R12" t="n">
        <v>74.05</v>
      </c>
      <c r="S12" t="n">
        <v>39.31</v>
      </c>
      <c r="T12" t="n">
        <v>16323.46</v>
      </c>
      <c r="U12" t="n">
        <v>0.53</v>
      </c>
      <c r="V12" t="n">
        <v>0.85</v>
      </c>
      <c r="W12" t="n">
        <v>3.44</v>
      </c>
      <c r="X12" t="n">
        <v>1.05</v>
      </c>
      <c r="Y12" t="n">
        <v>1</v>
      </c>
      <c r="Z12" t="n">
        <v>10</v>
      </c>
      <c r="AA12" t="n">
        <v>463.1731500273204</v>
      </c>
      <c r="AB12" t="n">
        <v>633.7339376246175</v>
      </c>
      <c r="AC12" t="n">
        <v>573.2512600688912</v>
      </c>
      <c r="AD12" t="n">
        <v>463173.1500273204</v>
      </c>
      <c r="AE12" t="n">
        <v>633733.9376246175</v>
      </c>
      <c r="AF12" t="n">
        <v>1.539956131486286e-06</v>
      </c>
      <c r="AG12" t="n">
        <v>19</v>
      </c>
      <c r="AH12" t="n">
        <v>573251.2600688911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4.8674</v>
      </c>
      <c r="E13" t="n">
        <v>20.54</v>
      </c>
      <c r="F13" t="n">
        <v>15.09</v>
      </c>
      <c r="G13" t="n">
        <v>18.47</v>
      </c>
      <c r="H13" t="n">
        <v>0.24</v>
      </c>
      <c r="I13" t="n">
        <v>49</v>
      </c>
      <c r="J13" t="n">
        <v>279.44</v>
      </c>
      <c r="K13" t="n">
        <v>60.56</v>
      </c>
      <c r="L13" t="n">
        <v>3.75</v>
      </c>
      <c r="M13" t="n">
        <v>47</v>
      </c>
      <c r="N13" t="n">
        <v>75.14</v>
      </c>
      <c r="O13" t="n">
        <v>34698.9</v>
      </c>
      <c r="P13" t="n">
        <v>250.76</v>
      </c>
      <c r="Q13" t="n">
        <v>1389.7</v>
      </c>
      <c r="R13" t="n">
        <v>71.40000000000001</v>
      </c>
      <c r="S13" t="n">
        <v>39.31</v>
      </c>
      <c r="T13" t="n">
        <v>15019.55</v>
      </c>
      <c r="U13" t="n">
        <v>0.55</v>
      </c>
      <c r="V13" t="n">
        <v>0.85</v>
      </c>
      <c r="W13" t="n">
        <v>3.44</v>
      </c>
      <c r="X13" t="n">
        <v>0.96</v>
      </c>
      <c r="Y13" t="n">
        <v>1</v>
      </c>
      <c r="Z13" t="n">
        <v>10</v>
      </c>
      <c r="AA13" t="n">
        <v>448.0733571642226</v>
      </c>
      <c r="AB13" t="n">
        <v>613.073734873481</v>
      </c>
      <c r="AC13" t="n">
        <v>554.5628380715464</v>
      </c>
      <c r="AD13" t="n">
        <v>448073.3571642226</v>
      </c>
      <c r="AE13" t="n">
        <v>613073.7348734811</v>
      </c>
      <c r="AF13" t="n">
        <v>1.562002724570476e-06</v>
      </c>
      <c r="AG13" t="n">
        <v>18</v>
      </c>
      <c r="AH13" t="n">
        <v>554562.8380715464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4.921</v>
      </c>
      <c r="E14" t="n">
        <v>20.32</v>
      </c>
      <c r="F14" t="n">
        <v>15.02</v>
      </c>
      <c r="G14" t="n">
        <v>19.59</v>
      </c>
      <c r="H14" t="n">
        <v>0.25</v>
      </c>
      <c r="I14" t="n">
        <v>46</v>
      </c>
      <c r="J14" t="n">
        <v>279.94</v>
      </c>
      <c r="K14" t="n">
        <v>60.56</v>
      </c>
      <c r="L14" t="n">
        <v>4</v>
      </c>
      <c r="M14" t="n">
        <v>44</v>
      </c>
      <c r="N14" t="n">
        <v>75.38</v>
      </c>
      <c r="O14" t="n">
        <v>34759.54</v>
      </c>
      <c r="P14" t="n">
        <v>248.6</v>
      </c>
      <c r="Q14" t="n">
        <v>1389.76</v>
      </c>
      <c r="R14" t="n">
        <v>69.12</v>
      </c>
      <c r="S14" t="n">
        <v>39.31</v>
      </c>
      <c r="T14" t="n">
        <v>13894.28</v>
      </c>
      <c r="U14" t="n">
        <v>0.57</v>
      </c>
      <c r="V14" t="n">
        <v>0.85</v>
      </c>
      <c r="W14" t="n">
        <v>3.44</v>
      </c>
      <c r="X14" t="n">
        <v>0.89</v>
      </c>
      <c r="Y14" t="n">
        <v>1</v>
      </c>
      <c r="Z14" t="n">
        <v>10</v>
      </c>
      <c r="AA14" t="n">
        <v>442.2448484120661</v>
      </c>
      <c r="AB14" t="n">
        <v>605.098912063122</v>
      </c>
      <c r="AC14" t="n">
        <v>547.3491211574739</v>
      </c>
      <c r="AD14" t="n">
        <v>442244.8484120661</v>
      </c>
      <c r="AE14" t="n">
        <v>605098.912063122</v>
      </c>
      <c r="AF14" t="n">
        <v>1.57920355993165e-06</v>
      </c>
      <c r="AG14" t="n">
        <v>18</v>
      </c>
      <c r="AH14" t="n">
        <v>547349.1211574739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4.974</v>
      </c>
      <c r="E15" t="n">
        <v>20.1</v>
      </c>
      <c r="F15" t="n">
        <v>14.96</v>
      </c>
      <c r="G15" t="n">
        <v>20.87</v>
      </c>
      <c r="H15" t="n">
        <v>0.27</v>
      </c>
      <c r="I15" t="n">
        <v>43</v>
      </c>
      <c r="J15" t="n">
        <v>280.43</v>
      </c>
      <c r="K15" t="n">
        <v>60.56</v>
      </c>
      <c r="L15" t="n">
        <v>4.25</v>
      </c>
      <c r="M15" t="n">
        <v>41</v>
      </c>
      <c r="N15" t="n">
        <v>75.62</v>
      </c>
      <c r="O15" t="n">
        <v>34820.27</v>
      </c>
      <c r="P15" t="n">
        <v>246.73</v>
      </c>
      <c r="Q15" t="n">
        <v>1389.7</v>
      </c>
      <c r="R15" t="n">
        <v>67.31</v>
      </c>
      <c r="S15" t="n">
        <v>39.31</v>
      </c>
      <c r="T15" t="n">
        <v>13006.12</v>
      </c>
      <c r="U15" t="n">
        <v>0.58</v>
      </c>
      <c r="V15" t="n">
        <v>0.86</v>
      </c>
      <c r="W15" t="n">
        <v>3.43</v>
      </c>
      <c r="X15" t="n">
        <v>0.84</v>
      </c>
      <c r="Y15" t="n">
        <v>1</v>
      </c>
      <c r="Z15" t="n">
        <v>10</v>
      </c>
      <c r="AA15" t="n">
        <v>436.9108367151665</v>
      </c>
      <c r="AB15" t="n">
        <v>597.8006819394361</v>
      </c>
      <c r="AC15" t="n">
        <v>540.7474238736622</v>
      </c>
      <c r="AD15" t="n">
        <v>436910.8367151665</v>
      </c>
      <c r="AE15" t="n">
        <v>597800.6819394361</v>
      </c>
      <c r="AF15" t="n">
        <v>1.596211848628334e-06</v>
      </c>
      <c r="AG15" t="n">
        <v>18</v>
      </c>
      <c r="AH15" t="n">
        <v>540747.4238736623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5.0282</v>
      </c>
      <c r="E16" t="n">
        <v>19.89</v>
      </c>
      <c r="F16" t="n">
        <v>14.9</v>
      </c>
      <c r="G16" t="n">
        <v>22.35</v>
      </c>
      <c r="H16" t="n">
        <v>0.29</v>
      </c>
      <c r="I16" t="n">
        <v>40</v>
      </c>
      <c r="J16" t="n">
        <v>280.92</v>
      </c>
      <c r="K16" t="n">
        <v>60.56</v>
      </c>
      <c r="L16" t="n">
        <v>4.5</v>
      </c>
      <c r="M16" t="n">
        <v>38</v>
      </c>
      <c r="N16" t="n">
        <v>75.87</v>
      </c>
      <c r="O16" t="n">
        <v>34881.09</v>
      </c>
      <c r="P16" t="n">
        <v>244.91</v>
      </c>
      <c r="Q16" t="n">
        <v>1389.79</v>
      </c>
      <c r="R16" t="n">
        <v>65.41</v>
      </c>
      <c r="S16" t="n">
        <v>39.31</v>
      </c>
      <c r="T16" t="n">
        <v>12068.07</v>
      </c>
      <c r="U16" t="n">
        <v>0.6</v>
      </c>
      <c r="V16" t="n">
        <v>0.86</v>
      </c>
      <c r="W16" t="n">
        <v>3.42</v>
      </c>
      <c r="X16" t="n">
        <v>0.78</v>
      </c>
      <c r="Y16" t="n">
        <v>1</v>
      </c>
      <c r="Z16" t="n">
        <v>10</v>
      </c>
      <c r="AA16" t="n">
        <v>431.6744613153807</v>
      </c>
      <c r="AB16" t="n">
        <v>590.6360421048705</v>
      </c>
      <c r="AC16" t="n">
        <v>534.2665672092725</v>
      </c>
      <c r="AD16" t="n">
        <v>431674.4613153807</v>
      </c>
      <c r="AE16" t="n">
        <v>590636.0421048705</v>
      </c>
      <c r="AF16" t="n">
        <v>1.613605230653998e-06</v>
      </c>
      <c r="AG16" t="n">
        <v>18</v>
      </c>
      <c r="AH16" t="n">
        <v>534266.5672092724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5.0638</v>
      </c>
      <c r="E17" t="n">
        <v>19.75</v>
      </c>
      <c r="F17" t="n">
        <v>14.86</v>
      </c>
      <c r="G17" t="n">
        <v>23.47</v>
      </c>
      <c r="H17" t="n">
        <v>0.3</v>
      </c>
      <c r="I17" t="n">
        <v>38</v>
      </c>
      <c r="J17" t="n">
        <v>281.41</v>
      </c>
      <c r="K17" t="n">
        <v>60.56</v>
      </c>
      <c r="L17" t="n">
        <v>4.75</v>
      </c>
      <c r="M17" t="n">
        <v>36</v>
      </c>
      <c r="N17" t="n">
        <v>76.11</v>
      </c>
      <c r="O17" t="n">
        <v>34942.02</v>
      </c>
      <c r="P17" t="n">
        <v>243.47</v>
      </c>
      <c r="Q17" t="n">
        <v>1389.88</v>
      </c>
      <c r="R17" t="n">
        <v>64.22</v>
      </c>
      <c r="S17" t="n">
        <v>39.31</v>
      </c>
      <c r="T17" t="n">
        <v>11484.14</v>
      </c>
      <c r="U17" t="n">
        <v>0.61</v>
      </c>
      <c r="V17" t="n">
        <v>0.86</v>
      </c>
      <c r="W17" t="n">
        <v>3.42</v>
      </c>
      <c r="X17" t="n">
        <v>0.74</v>
      </c>
      <c r="Y17" t="n">
        <v>1</v>
      </c>
      <c r="Z17" t="n">
        <v>10</v>
      </c>
      <c r="AA17" t="n">
        <v>428.0322856787861</v>
      </c>
      <c r="AB17" t="n">
        <v>585.6526567174332</v>
      </c>
      <c r="AC17" t="n">
        <v>529.7587891289868</v>
      </c>
      <c r="AD17" t="n">
        <v>428032.2856787861</v>
      </c>
      <c r="AE17" t="n">
        <v>585652.6567174331</v>
      </c>
      <c r="AF17" t="n">
        <v>1.625029666080449e-06</v>
      </c>
      <c r="AG17" t="n">
        <v>18</v>
      </c>
      <c r="AH17" t="n">
        <v>529758.7891289868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5.1016</v>
      </c>
      <c r="E18" t="n">
        <v>19.6</v>
      </c>
      <c r="F18" t="n">
        <v>14.82</v>
      </c>
      <c r="G18" t="n">
        <v>24.7</v>
      </c>
      <c r="H18" t="n">
        <v>0.32</v>
      </c>
      <c r="I18" t="n">
        <v>36</v>
      </c>
      <c r="J18" t="n">
        <v>281.91</v>
      </c>
      <c r="K18" t="n">
        <v>60.56</v>
      </c>
      <c r="L18" t="n">
        <v>5</v>
      </c>
      <c r="M18" t="n">
        <v>34</v>
      </c>
      <c r="N18" t="n">
        <v>76.34999999999999</v>
      </c>
      <c r="O18" t="n">
        <v>35003.04</v>
      </c>
      <c r="P18" t="n">
        <v>241.7</v>
      </c>
      <c r="Q18" t="n">
        <v>1389.79</v>
      </c>
      <c r="R18" t="n">
        <v>62.8</v>
      </c>
      <c r="S18" t="n">
        <v>39.31</v>
      </c>
      <c r="T18" t="n">
        <v>10783.99</v>
      </c>
      <c r="U18" t="n">
        <v>0.63</v>
      </c>
      <c r="V18" t="n">
        <v>0.87</v>
      </c>
      <c r="W18" t="n">
        <v>3.42</v>
      </c>
      <c r="X18" t="n">
        <v>0.7</v>
      </c>
      <c r="Y18" t="n">
        <v>1</v>
      </c>
      <c r="Z18" t="n">
        <v>10</v>
      </c>
      <c r="AA18" t="n">
        <v>423.9674802913049</v>
      </c>
      <c r="AB18" t="n">
        <v>580.091010659724</v>
      </c>
      <c r="AC18" t="n">
        <v>524.727938765206</v>
      </c>
      <c r="AD18" t="n">
        <v>423967.4802913049</v>
      </c>
      <c r="AE18" t="n">
        <v>580091.010659724</v>
      </c>
      <c r="AF18" t="n">
        <v>1.637160105943367e-06</v>
      </c>
      <c r="AG18" t="n">
        <v>18</v>
      </c>
      <c r="AH18" t="n">
        <v>524727.938765206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5.135</v>
      </c>
      <c r="E19" t="n">
        <v>19.47</v>
      </c>
      <c r="F19" t="n">
        <v>14.8</v>
      </c>
      <c r="G19" t="n">
        <v>26.11</v>
      </c>
      <c r="H19" t="n">
        <v>0.33</v>
      </c>
      <c r="I19" t="n">
        <v>34</v>
      </c>
      <c r="J19" t="n">
        <v>282.4</v>
      </c>
      <c r="K19" t="n">
        <v>60.56</v>
      </c>
      <c r="L19" t="n">
        <v>5.25</v>
      </c>
      <c r="M19" t="n">
        <v>32</v>
      </c>
      <c r="N19" t="n">
        <v>76.59999999999999</v>
      </c>
      <c r="O19" t="n">
        <v>35064.15</v>
      </c>
      <c r="P19" t="n">
        <v>240.15</v>
      </c>
      <c r="Q19" t="n">
        <v>1389.75</v>
      </c>
      <c r="R19" t="n">
        <v>62.23</v>
      </c>
      <c r="S19" t="n">
        <v>39.31</v>
      </c>
      <c r="T19" t="n">
        <v>10508.28</v>
      </c>
      <c r="U19" t="n">
        <v>0.63</v>
      </c>
      <c r="V19" t="n">
        <v>0.87</v>
      </c>
      <c r="W19" t="n">
        <v>3.42</v>
      </c>
      <c r="X19" t="n">
        <v>0.68</v>
      </c>
      <c r="Y19" t="n">
        <v>1</v>
      </c>
      <c r="Z19" t="n">
        <v>10</v>
      </c>
      <c r="AA19" t="n">
        <v>412.6140464403671</v>
      </c>
      <c r="AB19" t="n">
        <v>564.5567415867195</v>
      </c>
      <c r="AC19" t="n">
        <v>510.6762385300455</v>
      </c>
      <c r="AD19" t="n">
        <v>412614.0464403671</v>
      </c>
      <c r="AE19" t="n">
        <v>564556.7415867194</v>
      </c>
      <c r="AF19" t="n">
        <v>1.647878536933352e-06</v>
      </c>
      <c r="AG19" t="n">
        <v>17</v>
      </c>
      <c r="AH19" t="n">
        <v>510676.2385300455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5.1808</v>
      </c>
      <c r="E20" t="n">
        <v>19.3</v>
      </c>
      <c r="F20" t="n">
        <v>14.73</v>
      </c>
      <c r="G20" t="n">
        <v>27.62</v>
      </c>
      <c r="H20" t="n">
        <v>0.35</v>
      </c>
      <c r="I20" t="n">
        <v>32</v>
      </c>
      <c r="J20" t="n">
        <v>282.9</v>
      </c>
      <c r="K20" t="n">
        <v>60.56</v>
      </c>
      <c r="L20" t="n">
        <v>5.5</v>
      </c>
      <c r="M20" t="n">
        <v>30</v>
      </c>
      <c r="N20" t="n">
        <v>76.84999999999999</v>
      </c>
      <c r="O20" t="n">
        <v>35125.37</v>
      </c>
      <c r="P20" t="n">
        <v>238.1</v>
      </c>
      <c r="Q20" t="n">
        <v>1389.66</v>
      </c>
      <c r="R20" t="n">
        <v>60.15</v>
      </c>
      <c r="S20" t="n">
        <v>39.31</v>
      </c>
      <c r="T20" t="n">
        <v>9482.52</v>
      </c>
      <c r="U20" t="n">
        <v>0.65</v>
      </c>
      <c r="V20" t="n">
        <v>0.87</v>
      </c>
      <c r="W20" t="n">
        <v>3.41</v>
      </c>
      <c r="X20" t="n">
        <v>0.61</v>
      </c>
      <c r="Y20" t="n">
        <v>1</v>
      </c>
      <c r="Z20" t="n">
        <v>10</v>
      </c>
      <c r="AA20" t="n">
        <v>407.8970872788926</v>
      </c>
      <c r="AB20" t="n">
        <v>558.1027899644387</v>
      </c>
      <c r="AC20" t="n">
        <v>504.8382429924172</v>
      </c>
      <c r="AD20" t="n">
        <v>407897.0872788926</v>
      </c>
      <c r="AE20" t="n">
        <v>558102.7899644386</v>
      </c>
      <c r="AF20" t="n">
        <v>1.662576265656146e-06</v>
      </c>
      <c r="AG20" t="n">
        <v>17</v>
      </c>
      <c r="AH20" t="n">
        <v>504838.2429924172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5.198</v>
      </c>
      <c r="E21" t="n">
        <v>19.24</v>
      </c>
      <c r="F21" t="n">
        <v>14.72</v>
      </c>
      <c r="G21" t="n">
        <v>28.49</v>
      </c>
      <c r="H21" t="n">
        <v>0.36</v>
      </c>
      <c r="I21" t="n">
        <v>31</v>
      </c>
      <c r="J21" t="n">
        <v>283.4</v>
      </c>
      <c r="K21" t="n">
        <v>60.56</v>
      </c>
      <c r="L21" t="n">
        <v>5.75</v>
      </c>
      <c r="M21" t="n">
        <v>29</v>
      </c>
      <c r="N21" t="n">
        <v>77.09</v>
      </c>
      <c r="O21" t="n">
        <v>35186.68</v>
      </c>
      <c r="P21" t="n">
        <v>237.2</v>
      </c>
      <c r="Q21" t="n">
        <v>1389.85</v>
      </c>
      <c r="R21" t="n">
        <v>59.97</v>
      </c>
      <c r="S21" t="n">
        <v>39.31</v>
      </c>
      <c r="T21" t="n">
        <v>9394.469999999999</v>
      </c>
      <c r="U21" t="n">
        <v>0.66</v>
      </c>
      <c r="V21" t="n">
        <v>0.87</v>
      </c>
      <c r="W21" t="n">
        <v>3.41</v>
      </c>
      <c r="X21" t="n">
        <v>0.59</v>
      </c>
      <c r="Y21" t="n">
        <v>1</v>
      </c>
      <c r="Z21" t="n">
        <v>10</v>
      </c>
      <c r="AA21" t="n">
        <v>406.0360956635892</v>
      </c>
      <c r="AB21" t="n">
        <v>555.5564991352248</v>
      </c>
      <c r="AC21" t="n">
        <v>502.5349665862019</v>
      </c>
      <c r="AD21" t="n">
        <v>406036.0956635891</v>
      </c>
      <c r="AE21" t="n">
        <v>555556.4991352248</v>
      </c>
      <c r="AF21" t="n">
        <v>1.668095936704881e-06</v>
      </c>
      <c r="AG21" t="n">
        <v>17</v>
      </c>
      <c r="AH21" t="n">
        <v>502534.9665862019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5.2141</v>
      </c>
      <c r="E22" t="n">
        <v>19.18</v>
      </c>
      <c r="F22" t="n">
        <v>14.71</v>
      </c>
      <c r="G22" t="n">
        <v>29.42</v>
      </c>
      <c r="H22" t="n">
        <v>0.38</v>
      </c>
      <c r="I22" t="n">
        <v>30</v>
      </c>
      <c r="J22" t="n">
        <v>283.9</v>
      </c>
      <c r="K22" t="n">
        <v>60.56</v>
      </c>
      <c r="L22" t="n">
        <v>6</v>
      </c>
      <c r="M22" t="n">
        <v>28</v>
      </c>
      <c r="N22" t="n">
        <v>77.34</v>
      </c>
      <c r="O22" t="n">
        <v>35248.1</v>
      </c>
      <c r="P22" t="n">
        <v>236.1</v>
      </c>
      <c r="Q22" t="n">
        <v>1389.81</v>
      </c>
      <c r="R22" t="n">
        <v>59.33</v>
      </c>
      <c r="S22" t="n">
        <v>39.31</v>
      </c>
      <c r="T22" t="n">
        <v>9082.940000000001</v>
      </c>
      <c r="U22" t="n">
        <v>0.66</v>
      </c>
      <c r="V22" t="n">
        <v>0.87</v>
      </c>
      <c r="W22" t="n">
        <v>3.42</v>
      </c>
      <c r="X22" t="n">
        <v>0.59</v>
      </c>
      <c r="Y22" t="n">
        <v>1</v>
      </c>
      <c r="Z22" t="n">
        <v>10</v>
      </c>
      <c r="AA22" t="n">
        <v>404.0354457404629</v>
      </c>
      <c r="AB22" t="n">
        <v>552.8191216479579</v>
      </c>
      <c r="AC22" t="n">
        <v>500.0588405643864</v>
      </c>
      <c r="AD22" t="n">
        <v>404035.4457404629</v>
      </c>
      <c r="AE22" t="n">
        <v>552819.1216479579</v>
      </c>
      <c r="AF22" t="n">
        <v>1.673262605535383e-06</v>
      </c>
      <c r="AG22" t="n">
        <v>17</v>
      </c>
      <c r="AH22" t="n">
        <v>500058.8405643864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5.2553</v>
      </c>
      <c r="E23" t="n">
        <v>19.03</v>
      </c>
      <c r="F23" t="n">
        <v>14.66</v>
      </c>
      <c r="G23" t="n">
        <v>31.43</v>
      </c>
      <c r="H23" t="n">
        <v>0.39</v>
      </c>
      <c r="I23" t="n">
        <v>28</v>
      </c>
      <c r="J23" t="n">
        <v>284.4</v>
      </c>
      <c r="K23" t="n">
        <v>60.56</v>
      </c>
      <c r="L23" t="n">
        <v>6.25</v>
      </c>
      <c r="M23" t="n">
        <v>26</v>
      </c>
      <c r="N23" t="n">
        <v>77.59</v>
      </c>
      <c r="O23" t="n">
        <v>35309.61</v>
      </c>
      <c r="P23" t="n">
        <v>234.4</v>
      </c>
      <c r="Q23" t="n">
        <v>1389.6</v>
      </c>
      <c r="R23" t="n">
        <v>57.95</v>
      </c>
      <c r="S23" t="n">
        <v>39.31</v>
      </c>
      <c r="T23" t="n">
        <v>8398.790000000001</v>
      </c>
      <c r="U23" t="n">
        <v>0.68</v>
      </c>
      <c r="V23" t="n">
        <v>0.88</v>
      </c>
      <c r="W23" t="n">
        <v>3.41</v>
      </c>
      <c r="X23" t="n">
        <v>0.54</v>
      </c>
      <c r="Y23" t="n">
        <v>1</v>
      </c>
      <c r="Z23" t="n">
        <v>10</v>
      </c>
      <c r="AA23" t="n">
        <v>400.0887271266857</v>
      </c>
      <c r="AB23" t="n">
        <v>547.4190471236515</v>
      </c>
      <c r="AC23" t="n">
        <v>495.1741415736275</v>
      </c>
      <c r="AD23" t="n">
        <v>400088.7271266857</v>
      </c>
      <c r="AE23" t="n">
        <v>547419.0471236515</v>
      </c>
      <c r="AF23" t="n">
        <v>1.686484143163748e-06</v>
      </c>
      <c r="AG23" t="n">
        <v>17</v>
      </c>
      <c r="AH23" t="n">
        <v>495174.1415736275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5.2755</v>
      </c>
      <c r="E24" t="n">
        <v>18.96</v>
      </c>
      <c r="F24" t="n">
        <v>14.64</v>
      </c>
      <c r="G24" t="n">
        <v>32.54</v>
      </c>
      <c r="H24" t="n">
        <v>0.41</v>
      </c>
      <c r="I24" t="n">
        <v>27</v>
      </c>
      <c r="J24" t="n">
        <v>284.89</v>
      </c>
      <c r="K24" t="n">
        <v>60.56</v>
      </c>
      <c r="L24" t="n">
        <v>6.5</v>
      </c>
      <c r="M24" t="n">
        <v>25</v>
      </c>
      <c r="N24" t="n">
        <v>77.84</v>
      </c>
      <c r="O24" t="n">
        <v>35371.22</v>
      </c>
      <c r="P24" t="n">
        <v>233.18</v>
      </c>
      <c r="Q24" t="n">
        <v>1389.67</v>
      </c>
      <c r="R24" t="n">
        <v>57.71</v>
      </c>
      <c r="S24" t="n">
        <v>39.31</v>
      </c>
      <c r="T24" t="n">
        <v>8284.59</v>
      </c>
      <c r="U24" t="n">
        <v>0.68</v>
      </c>
      <c r="V24" t="n">
        <v>0.88</v>
      </c>
      <c r="W24" t="n">
        <v>3.4</v>
      </c>
      <c r="X24" t="n">
        <v>0.52</v>
      </c>
      <c r="Y24" t="n">
        <v>1</v>
      </c>
      <c r="Z24" t="n">
        <v>10</v>
      </c>
      <c r="AA24" t="n">
        <v>397.7843916996749</v>
      </c>
      <c r="AB24" t="n">
        <v>544.2661537323112</v>
      </c>
      <c r="AC24" t="n">
        <v>492.322155902443</v>
      </c>
      <c r="AD24" t="n">
        <v>397784.3916996749</v>
      </c>
      <c r="AE24" t="n">
        <v>544266.1537323112</v>
      </c>
      <c r="AF24" t="n">
        <v>1.692966547534936e-06</v>
      </c>
      <c r="AG24" t="n">
        <v>17</v>
      </c>
      <c r="AH24" t="n">
        <v>492322.155902443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5.2961</v>
      </c>
      <c r="E25" t="n">
        <v>18.88</v>
      </c>
      <c r="F25" t="n">
        <v>14.62</v>
      </c>
      <c r="G25" t="n">
        <v>33.75</v>
      </c>
      <c r="H25" t="n">
        <v>0.42</v>
      </c>
      <c r="I25" t="n">
        <v>26</v>
      </c>
      <c r="J25" t="n">
        <v>285.39</v>
      </c>
      <c r="K25" t="n">
        <v>60.56</v>
      </c>
      <c r="L25" t="n">
        <v>6.75</v>
      </c>
      <c r="M25" t="n">
        <v>24</v>
      </c>
      <c r="N25" t="n">
        <v>78.09</v>
      </c>
      <c r="O25" t="n">
        <v>35432.93</v>
      </c>
      <c r="P25" t="n">
        <v>231.77</v>
      </c>
      <c r="Q25" t="n">
        <v>1389.71</v>
      </c>
      <c r="R25" t="n">
        <v>56.83</v>
      </c>
      <c r="S25" t="n">
        <v>39.31</v>
      </c>
      <c r="T25" t="n">
        <v>7851.76</v>
      </c>
      <c r="U25" t="n">
        <v>0.6899999999999999</v>
      </c>
      <c r="V25" t="n">
        <v>0.88</v>
      </c>
      <c r="W25" t="n">
        <v>3.4</v>
      </c>
      <c r="X25" t="n">
        <v>0.5</v>
      </c>
      <c r="Y25" t="n">
        <v>1</v>
      </c>
      <c r="Z25" t="n">
        <v>10</v>
      </c>
      <c r="AA25" t="n">
        <v>395.2827221553293</v>
      </c>
      <c r="AB25" t="n">
        <v>540.8432590958663</v>
      </c>
      <c r="AC25" t="n">
        <v>489.2259375260377</v>
      </c>
      <c r="AD25" t="n">
        <v>395282.7221553293</v>
      </c>
      <c r="AE25" t="n">
        <v>540843.2590958663</v>
      </c>
      <c r="AF25" t="n">
        <v>1.699577316349119e-06</v>
      </c>
      <c r="AG25" t="n">
        <v>17</v>
      </c>
      <c r="AH25" t="n">
        <v>489225.9375260377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5.3138</v>
      </c>
      <c r="E26" t="n">
        <v>18.82</v>
      </c>
      <c r="F26" t="n">
        <v>14.61</v>
      </c>
      <c r="G26" t="n">
        <v>35.07</v>
      </c>
      <c r="H26" t="n">
        <v>0.44</v>
      </c>
      <c r="I26" t="n">
        <v>25</v>
      </c>
      <c r="J26" t="n">
        <v>285.9</v>
      </c>
      <c r="K26" t="n">
        <v>60.56</v>
      </c>
      <c r="L26" t="n">
        <v>7</v>
      </c>
      <c r="M26" t="n">
        <v>23</v>
      </c>
      <c r="N26" t="n">
        <v>78.34</v>
      </c>
      <c r="O26" t="n">
        <v>35494.74</v>
      </c>
      <c r="P26" t="n">
        <v>231.13</v>
      </c>
      <c r="Q26" t="n">
        <v>1389.61</v>
      </c>
      <c r="R26" t="n">
        <v>56.6</v>
      </c>
      <c r="S26" t="n">
        <v>39.31</v>
      </c>
      <c r="T26" t="n">
        <v>7741.36</v>
      </c>
      <c r="U26" t="n">
        <v>0.6899999999999999</v>
      </c>
      <c r="V26" t="n">
        <v>0.88</v>
      </c>
      <c r="W26" t="n">
        <v>3.4</v>
      </c>
      <c r="X26" t="n">
        <v>0.49</v>
      </c>
      <c r="Y26" t="n">
        <v>1</v>
      </c>
      <c r="Z26" t="n">
        <v>10</v>
      </c>
      <c r="AA26" t="n">
        <v>393.7448886379429</v>
      </c>
      <c r="AB26" t="n">
        <v>538.7391274329517</v>
      </c>
      <c r="AC26" t="n">
        <v>487.3226212358643</v>
      </c>
      <c r="AD26" t="n">
        <v>393744.8886379429</v>
      </c>
      <c r="AE26" t="n">
        <v>538739.1274329517</v>
      </c>
      <c r="AF26" t="n">
        <v>1.705257442951596e-06</v>
      </c>
      <c r="AG26" t="n">
        <v>17</v>
      </c>
      <c r="AH26" t="n">
        <v>487322.6212358644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5.3396</v>
      </c>
      <c r="E27" t="n">
        <v>18.73</v>
      </c>
      <c r="F27" t="n">
        <v>14.57</v>
      </c>
      <c r="G27" t="n">
        <v>36.43</v>
      </c>
      <c r="H27" t="n">
        <v>0.45</v>
      </c>
      <c r="I27" t="n">
        <v>24</v>
      </c>
      <c r="J27" t="n">
        <v>286.4</v>
      </c>
      <c r="K27" t="n">
        <v>60.56</v>
      </c>
      <c r="L27" t="n">
        <v>7.25</v>
      </c>
      <c r="M27" t="n">
        <v>22</v>
      </c>
      <c r="N27" t="n">
        <v>78.59</v>
      </c>
      <c r="O27" t="n">
        <v>35556.78</v>
      </c>
      <c r="P27" t="n">
        <v>229.13</v>
      </c>
      <c r="Q27" t="n">
        <v>1389.65</v>
      </c>
      <c r="R27" t="n">
        <v>55.38</v>
      </c>
      <c r="S27" t="n">
        <v>39.31</v>
      </c>
      <c r="T27" t="n">
        <v>7134.62</v>
      </c>
      <c r="U27" t="n">
        <v>0.71</v>
      </c>
      <c r="V27" t="n">
        <v>0.88</v>
      </c>
      <c r="W27" t="n">
        <v>3.4</v>
      </c>
      <c r="X27" t="n">
        <v>0.45</v>
      </c>
      <c r="Y27" t="n">
        <v>1</v>
      </c>
      <c r="Z27" t="n">
        <v>10</v>
      </c>
      <c r="AA27" t="n">
        <v>390.3956791750988</v>
      </c>
      <c r="AB27" t="n">
        <v>534.1565912891951</v>
      </c>
      <c r="AC27" t="n">
        <v>483.177435910038</v>
      </c>
      <c r="AD27" t="n">
        <v>390395.6791750988</v>
      </c>
      <c r="AE27" t="n">
        <v>534156.5912891951</v>
      </c>
      <c r="AF27" t="n">
        <v>1.713536949524698e-06</v>
      </c>
      <c r="AG27" t="n">
        <v>17</v>
      </c>
      <c r="AH27" t="n">
        <v>483177.435910038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5.3586</v>
      </c>
      <c r="E28" t="n">
        <v>18.66</v>
      </c>
      <c r="F28" t="n">
        <v>14.56</v>
      </c>
      <c r="G28" t="n">
        <v>37.98</v>
      </c>
      <c r="H28" t="n">
        <v>0.47</v>
      </c>
      <c r="I28" t="n">
        <v>23</v>
      </c>
      <c r="J28" t="n">
        <v>286.9</v>
      </c>
      <c r="K28" t="n">
        <v>60.56</v>
      </c>
      <c r="L28" t="n">
        <v>7.5</v>
      </c>
      <c r="M28" t="n">
        <v>21</v>
      </c>
      <c r="N28" t="n">
        <v>78.84999999999999</v>
      </c>
      <c r="O28" t="n">
        <v>35618.8</v>
      </c>
      <c r="P28" t="n">
        <v>228.13</v>
      </c>
      <c r="Q28" t="n">
        <v>1389.8</v>
      </c>
      <c r="R28" t="n">
        <v>54.95</v>
      </c>
      <c r="S28" t="n">
        <v>39.31</v>
      </c>
      <c r="T28" t="n">
        <v>6925.68</v>
      </c>
      <c r="U28" t="n">
        <v>0.72</v>
      </c>
      <c r="V28" t="n">
        <v>0.88</v>
      </c>
      <c r="W28" t="n">
        <v>3.4</v>
      </c>
      <c r="X28" t="n">
        <v>0.44</v>
      </c>
      <c r="Y28" t="n">
        <v>1</v>
      </c>
      <c r="Z28" t="n">
        <v>10</v>
      </c>
      <c r="AA28" t="n">
        <v>388.4592660699142</v>
      </c>
      <c r="AB28" t="n">
        <v>531.5071054501645</v>
      </c>
      <c r="AC28" t="n">
        <v>480.7808132809078</v>
      </c>
      <c r="AD28" t="n">
        <v>388459.2660699142</v>
      </c>
      <c r="AE28" t="n">
        <v>531507.1054501645</v>
      </c>
      <c r="AF28" t="n">
        <v>1.719634260566905e-06</v>
      </c>
      <c r="AG28" t="n">
        <v>17</v>
      </c>
      <c r="AH28" t="n">
        <v>480780.8132809078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5.3793</v>
      </c>
      <c r="E29" t="n">
        <v>18.59</v>
      </c>
      <c r="F29" t="n">
        <v>14.54</v>
      </c>
      <c r="G29" t="n">
        <v>39.65</v>
      </c>
      <c r="H29" t="n">
        <v>0.48</v>
      </c>
      <c r="I29" t="n">
        <v>22</v>
      </c>
      <c r="J29" t="n">
        <v>287.41</v>
      </c>
      <c r="K29" t="n">
        <v>60.56</v>
      </c>
      <c r="L29" t="n">
        <v>7.75</v>
      </c>
      <c r="M29" t="n">
        <v>20</v>
      </c>
      <c r="N29" t="n">
        <v>79.09999999999999</v>
      </c>
      <c r="O29" t="n">
        <v>35680.92</v>
      </c>
      <c r="P29" t="n">
        <v>226.21</v>
      </c>
      <c r="Q29" t="n">
        <v>1389.66</v>
      </c>
      <c r="R29" t="n">
        <v>54.11</v>
      </c>
      <c r="S29" t="n">
        <v>39.31</v>
      </c>
      <c r="T29" t="n">
        <v>6512.99</v>
      </c>
      <c r="U29" t="n">
        <v>0.73</v>
      </c>
      <c r="V29" t="n">
        <v>0.88</v>
      </c>
      <c r="W29" t="n">
        <v>3.4</v>
      </c>
      <c r="X29" t="n">
        <v>0.42</v>
      </c>
      <c r="Y29" t="n">
        <v>1</v>
      </c>
      <c r="Z29" t="n">
        <v>10</v>
      </c>
      <c r="AA29" t="n">
        <v>385.5113458318626</v>
      </c>
      <c r="AB29" t="n">
        <v>527.4736309274002</v>
      </c>
      <c r="AC29" t="n">
        <v>477.1322879055788</v>
      </c>
      <c r="AD29" t="n">
        <v>385511.3458318626</v>
      </c>
      <c r="AE29" t="n">
        <v>527473.6309274002</v>
      </c>
      <c r="AF29" t="n">
        <v>1.726277120491836e-06</v>
      </c>
      <c r="AG29" t="n">
        <v>17</v>
      </c>
      <c r="AH29" t="n">
        <v>477132.2879055789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5.375</v>
      </c>
      <c r="E30" t="n">
        <v>18.6</v>
      </c>
      <c r="F30" t="n">
        <v>14.55</v>
      </c>
      <c r="G30" t="n">
        <v>39.69</v>
      </c>
      <c r="H30" t="n">
        <v>0.49</v>
      </c>
      <c r="I30" t="n">
        <v>22</v>
      </c>
      <c r="J30" t="n">
        <v>287.91</v>
      </c>
      <c r="K30" t="n">
        <v>60.56</v>
      </c>
      <c r="L30" t="n">
        <v>8</v>
      </c>
      <c r="M30" t="n">
        <v>20</v>
      </c>
      <c r="N30" t="n">
        <v>79.36</v>
      </c>
      <c r="O30" t="n">
        <v>35743.15</v>
      </c>
      <c r="P30" t="n">
        <v>225.75</v>
      </c>
      <c r="Q30" t="n">
        <v>1389.7</v>
      </c>
      <c r="R30" t="n">
        <v>54.76</v>
      </c>
      <c r="S30" t="n">
        <v>39.31</v>
      </c>
      <c r="T30" t="n">
        <v>6835.15</v>
      </c>
      <c r="U30" t="n">
        <v>0.72</v>
      </c>
      <c r="V30" t="n">
        <v>0.88</v>
      </c>
      <c r="W30" t="n">
        <v>3.4</v>
      </c>
      <c r="X30" t="n">
        <v>0.43</v>
      </c>
      <c r="Y30" t="n">
        <v>1</v>
      </c>
      <c r="Z30" t="n">
        <v>10</v>
      </c>
      <c r="AA30" t="n">
        <v>385.2610575642173</v>
      </c>
      <c r="AB30" t="n">
        <v>527.1311754776686</v>
      </c>
      <c r="AC30" t="n">
        <v>476.8225159233306</v>
      </c>
      <c r="AD30" t="n">
        <v>385261.0575642172</v>
      </c>
      <c r="AE30" t="n">
        <v>527131.1754776686</v>
      </c>
      <c r="AF30" t="n">
        <v>1.724897202729653e-06</v>
      </c>
      <c r="AG30" t="n">
        <v>17</v>
      </c>
      <c r="AH30" t="n">
        <v>476822.5159233306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5.4009</v>
      </c>
      <c r="E31" t="n">
        <v>18.52</v>
      </c>
      <c r="F31" t="n">
        <v>14.52</v>
      </c>
      <c r="G31" t="n">
        <v>41.48</v>
      </c>
      <c r="H31" t="n">
        <v>0.51</v>
      </c>
      <c r="I31" t="n">
        <v>21</v>
      </c>
      <c r="J31" t="n">
        <v>288.42</v>
      </c>
      <c r="K31" t="n">
        <v>60.56</v>
      </c>
      <c r="L31" t="n">
        <v>8.25</v>
      </c>
      <c r="M31" t="n">
        <v>19</v>
      </c>
      <c r="N31" t="n">
        <v>79.61</v>
      </c>
      <c r="O31" t="n">
        <v>35805.48</v>
      </c>
      <c r="P31" t="n">
        <v>224.35</v>
      </c>
      <c r="Q31" t="n">
        <v>1389.63</v>
      </c>
      <c r="R31" t="n">
        <v>53.6</v>
      </c>
      <c r="S31" t="n">
        <v>39.31</v>
      </c>
      <c r="T31" t="n">
        <v>6258.91</v>
      </c>
      <c r="U31" t="n">
        <v>0.73</v>
      </c>
      <c r="V31" t="n">
        <v>0.88</v>
      </c>
      <c r="W31" t="n">
        <v>3.4</v>
      </c>
      <c r="X31" t="n">
        <v>0.4</v>
      </c>
      <c r="Y31" t="n">
        <v>1</v>
      </c>
      <c r="Z31" t="n">
        <v>10</v>
      </c>
      <c r="AA31" t="n">
        <v>382.6052115617429</v>
      </c>
      <c r="AB31" t="n">
        <v>523.497329809427</v>
      </c>
      <c r="AC31" t="n">
        <v>473.5354793855315</v>
      </c>
      <c r="AD31" t="n">
        <v>382605.2115617429</v>
      </c>
      <c r="AE31" t="n">
        <v>523497.329809427</v>
      </c>
      <c r="AF31" t="n">
        <v>1.733208800413503e-06</v>
      </c>
      <c r="AG31" t="n">
        <v>17</v>
      </c>
      <c r="AH31" t="n">
        <v>473535.4793855315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5.4203</v>
      </c>
      <c r="E32" t="n">
        <v>18.45</v>
      </c>
      <c r="F32" t="n">
        <v>14.5</v>
      </c>
      <c r="G32" t="n">
        <v>43.51</v>
      </c>
      <c r="H32" t="n">
        <v>0.52</v>
      </c>
      <c r="I32" t="n">
        <v>20</v>
      </c>
      <c r="J32" t="n">
        <v>288.92</v>
      </c>
      <c r="K32" t="n">
        <v>60.56</v>
      </c>
      <c r="L32" t="n">
        <v>8.5</v>
      </c>
      <c r="M32" t="n">
        <v>18</v>
      </c>
      <c r="N32" t="n">
        <v>79.87</v>
      </c>
      <c r="O32" t="n">
        <v>35867.91</v>
      </c>
      <c r="P32" t="n">
        <v>222.96</v>
      </c>
      <c r="Q32" t="n">
        <v>1389.58</v>
      </c>
      <c r="R32" t="n">
        <v>53.21</v>
      </c>
      <c r="S32" t="n">
        <v>39.31</v>
      </c>
      <c r="T32" t="n">
        <v>6072.86</v>
      </c>
      <c r="U32" t="n">
        <v>0.74</v>
      </c>
      <c r="V32" t="n">
        <v>0.89</v>
      </c>
      <c r="W32" t="n">
        <v>3.39</v>
      </c>
      <c r="X32" t="n">
        <v>0.38</v>
      </c>
      <c r="Y32" t="n">
        <v>1</v>
      </c>
      <c r="Z32" t="n">
        <v>10</v>
      </c>
      <c r="AA32" t="n">
        <v>380.2934688762381</v>
      </c>
      <c r="AB32" t="n">
        <v>520.3343014802299</v>
      </c>
      <c r="AC32" t="n">
        <v>470.6743260407349</v>
      </c>
      <c r="AD32" t="n">
        <v>380293.4688762382</v>
      </c>
      <c r="AE32" t="n">
        <v>520334.3014802299</v>
      </c>
      <c r="AF32" t="n">
        <v>1.739434475898704e-06</v>
      </c>
      <c r="AG32" t="n">
        <v>17</v>
      </c>
      <c r="AH32" t="n">
        <v>470674.3260407348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5.4233</v>
      </c>
      <c r="E33" t="n">
        <v>18.44</v>
      </c>
      <c r="F33" t="n">
        <v>14.49</v>
      </c>
      <c r="G33" t="n">
        <v>43.48</v>
      </c>
      <c r="H33" t="n">
        <v>0.54</v>
      </c>
      <c r="I33" t="n">
        <v>20</v>
      </c>
      <c r="J33" t="n">
        <v>289.43</v>
      </c>
      <c r="K33" t="n">
        <v>60.56</v>
      </c>
      <c r="L33" t="n">
        <v>8.75</v>
      </c>
      <c r="M33" t="n">
        <v>18</v>
      </c>
      <c r="N33" t="n">
        <v>80.12</v>
      </c>
      <c r="O33" t="n">
        <v>35930.44</v>
      </c>
      <c r="P33" t="n">
        <v>222.31</v>
      </c>
      <c r="Q33" t="n">
        <v>1389.59</v>
      </c>
      <c r="R33" t="n">
        <v>53.02</v>
      </c>
      <c r="S33" t="n">
        <v>39.31</v>
      </c>
      <c r="T33" t="n">
        <v>5977.29</v>
      </c>
      <c r="U33" t="n">
        <v>0.74</v>
      </c>
      <c r="V33" t="n">
        <v>0.89</v>
      </c>
      <c r="W33" t="n">
        <v>3.39</v>
      </c>
      <c r="X33" t="n">
        <v>0.37</v>
      </c>
      <c r="Y33" t="n">
        <v>1</v>
      </c>
      <c r="Z33" t="n">
        <v>10</v>
      </c>
      <c r="AA33" t="n">
        <v>379.4906640386281</v>
      </c>
      <c r="AB33" t="n">
        <v>519.235868484162</v>
      </c>
      <c r="AC33" t="n">
        <v>469.6807259481512</v>
      </c>
      <c r="AD33" t="n">
        <v>379490.6640386281</v>
      </c>
      <c r="AE33" t="n">
        <v>519235.868484162</v>
      </c>
      <c r="AF33" t="n">
        <v>1.740397209221158e-06</v>
      </c>
      <c r="AG33" t="n">
        <v>17</v>
      </c>
      <c r="AH33" t="n">
        <v>469680.7259481513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5.4399</v>
      </c>
      <c r="E34" t="n">
        <v>18.38</v>
      </c>
      <c r="F34" t="n">
        <v>14.49</v>
      </c>
      <c r="G34" t="n">
        <v>45.76</v>
      </c>
      <c r="H34" t="n">
        <v>0.55</v>
      </c>
      <c r="I34" t="n">
        <v>19</v>
      </c>
      <c r="J34" t="n">
        <v>289.94</v>
      </c>
      <c r="K34" t="n">
        <v>60.56</v>
      </c>
      <c r="L34" t="n">
        <v>9</v>
      </c>
      <c r="M34" t="n">
        <v>17</v>
      </c>
      <c r="N34" t="n">
        <v>80.38</v>
      </c>
      <c r="O34" t="n">
        <v>35993.08</v>
      </c>
      <c r="P34" t="n">
        <v>220.96</v>
      </c>
      <c r="Q34" t="n">
        <v>1389.63</v>
      </c>
      <c r="R34" t="n">
        <v>52.65</v>
      </c>
      <c r="S34" t="n">
        <v>39.31</v>
      </c>
      <c r="T34" t="n">
        <v>5793.11</v>
      </c>
      <c r="U34" t="n">
        <v>0.75</v>
      </c>
      <c r="V34" t="n">
        <v>0.89</v>
      </c>
      <c r="W34" t="n">
        <v>3.4</v>
      </c>
      <c r="X34" t="n">
        <v>0.37</v>
      </c>
      <c r="Y34" t="n">
        <v>1</v>
      </c>
      <c r="Z34" t="n">
        <v>10</v>
      </c>
      <c r="AA34" t="n">
        <v>369.5434122025122</v>
      </c>
      <c r="AB34" t="n">
        <v>505.6255996802091</v>
      </c>
      <c r="AC34" t="n">
        <v>457.3694020967154</v>
      </c>
      <c r="AD34" t="n">
        <v>369543.4122025121</v>
      </c>
      <c r="AE34" t="n">
        <v>505625.5996802091</v>
      </c>
      <c r="AF34" t="n">
        <v>1.745724333605402e-06</v>
      </c>
      <c r="AG34" t="n">
        <v>16</v>
      </c>
      <c r="AH34" t="n">
        <v>457369.4020967154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5.4617</v>
      </c>
      <c r="E35" t="n">
        <v>18.31</v>
      </c>
      <c r="F35" t="n">
        <v>14.47</v>
      </c>
      <c r="G35" t="n">
        <v>48.23</v>
      </c>
      <c r="H35" t="n">
        <v>0.57</v>
      </c>
      <c r="I35" t="n">
        <v>18</v>
      </c>
      <c r="J35" t="n">
        <v>290.45</v>
      </c>
      <c r="K35" t="n">
        <v>60.56</v>
      </c>
      <c r="L35" t="n">
        <v>9.25</v>
      </c>
      <c r="M35" t="n">
        <v>16</v>
      </c>
      <c r="N35" t="n">
        <v>80.64</v>
      </c>
      <c r="O35" t="n">
        <v>36055.83</v>
      </c>
      <c r="P35" t="n">
        <v>219.24</v>
      </c>
      <c r="Q35" t="n">
        <v>1389.67</v>
      </c>
      <c r="R35" t="n">
        <v>52.07</v>
      </c>
      <c r="S35" t="n">
        <v>39.31</v>
      </c>
      <c r="T35" t="n">
        <v>5509.17</v>
      </c>
      <c r="U35" t="n">
        <v>0.75</v>
      </c>
      <c r="V35" t="n">
        <v>0.89</v>
      </c>
      <c r="W35" t="n">
        <v>3.39</v>
      </c>
      <c r="X35" t="n">
        <v>0.35</v>
      </c>
      <c r="Y35" t="n">
        <v>1</v>
      </c>
      <c r="Z35" t="n">
        <v>10</v>
      </c>
      <c r="AA35" t="n">
        <v>366.8323473180491</v>
      </c>
      <c r="AB35" t="n">
        <v>501.9162011015453</v>
      </c>
      <c r="AC35" t="n">
        <v>454.0140233122256</v>
      </c>
      <c r="AD35" t="n">
        <v>366832.3473180491</v>
      </c>
      <c r="AE35" t="n">
        <v>501916.2011015452</v>
      </c>
      <c r="AF35" t="n">
        <v>1.752720195748566e-06</v>
      </c>
      <c r="AG35" t="n">
        <v>16</v>
      </c>
      <c r="AH35" t="n">
        <v>454014.0233122256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5.4636</v>
      </c>
      <c r="E36" t="n">
        <v>18.3</v>
      </c>
      <c r="F36" t="n">
        <v>14.46</v>
      </c>
      <c r="G36" t="n">
        <v>48.21</v>
      </c>
      <c r="H36" t="n">
        <v>0.58</v>
      </c>
      <c r="I36" t="n">
        <v>18</v>
      </c>
      <c r="J36" t="n">
        <v>290.96</v>
      </c>
      <c r="K36" t="n">
        <v>60.56</v>
      </c>
      <c r="L36" t="n">
        <v>9.5</v>
      </c>
      <c r="M36" t="n">
        <v>16</v>
      </c>
      <c r="N36" t="n">
        <v>80.90000000000001</v>
      </c>
      <c r="O36" t="n">
        <v>36118.68</v>
      </c>
      <c r="P36" t="n">
        <v>217.83</v>
      </c>
      <c r="Q36" t="n">
        <v>1389.57</v>
      </c>
      <c r="R36" t="n">
        <v>52.09</v>
      </c>
      <c r="S36" t="n">
        <v>39.31</v>
      </c>
      <c r="T36" t="n">
        <v>5520.28</v>
      </c>
      <c r="U36" t="n">
        <v>0.75</v>
      </c>
      <c r="V36" t="n">
        <v>0.89</v>
      </c>
      <c r="W36" t="n">
        <v>3.38</v>
      </c>
      <c r="X36" t="n">
        <v>0.34</v>
      </c>
      <c r="Y36" t="n">
        <v>1</v>
      </c>
      <c r="Z36" t="n">
        <v>10</v>
      </c>
      <c r="AA36" t="n">
        <v>365.3298273232375</v>
      </c>
      <c r="AB36" t="n">
        <v>499.86038695814</v>
      </c>
      <c r="AC36" t="n">
        <v>452.1544131853137</v>
      </c>
      <c r="AD36" t="n">
        <v>365329.8273232374</v>
      </c>
      <c r="AE36" t="n">
        <v>499860.38695814</v>
      </c>
      <c r="AF36" t="n">
        <v>1.753329926852787e-06</v>
      </c>
      <c r="AG36" t="n">
        <v>16</v>
      </c>
      <c r="AH36" t="n">
        <v>452154.4131853137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5.4842</v>
      </c>
      <c r="E37" t="n">
        <v>18.23</v>
      </c>
      <c r="F37" t="n">
        <v>14.45</v>
      </c>
      <c r="G37" t="n">
        <v>50.98</v>
      </c>
      <c r="H37" t="n">
        <v>0.6</v>
      </c>
      <c r="I37" t="n">
        <v>17</v>
      </c>
      <c r="J37" t="n">
        <v>291.47</v>
      </c>
      <c r="K37" t="n">
        <v>60.56</v>
      </c>
      <c r="L37" t="n">
        <v>9.75</v>
      </c>
      <c r="M37" t="n">
        <v>15</v>
      </c>
      <c r="N37" t="n">
        <v>81.16</v>
      </c>
      <c r="O37" t="n">
        <v>36181.64</v>
      </c>
      <c r="P37" t="n">
        <v>216.25</v>
      </c>
      <c r="Q37" t="n">
        <v>1389.67</v>
      </c>
      <c r="R37" t="n">
        <v>51.41</v>
      </c>
      <c r="S37" t="n">
        <v>39.31</v>
      </c>
      <c r="T37" t="n">
        <v>5183.51</v>
      </c>
      <c r="U37" t="n">
        <v>0.76</v>
      </c>
      <c r="V37" t="n">
        <v>0.89</v>
      </c>
      <c r="W37" t="n">
        <v>3.39</v>
      </c>
      <c r="X37" t="n">
        <v>0.32</v>
      </c>
      <c r="Y37" t="n">
        <v>1</v>
      </c>
      <c r="Z37" t="n">
        <v>10</v>
      </c>
      <c r="AA37" t="n">
        <v>362.8523605249643</v>
      </c>
      <c r="AB37" t="n">
        <v>496.4706075866214</v>
      </c>
      <c r="AC37" t="n">
        <v>449.0881495994276</v>
      </c>
      <c r="AD37" t="n">
        <v>362852.3605249643</v>
      </c>
      <c r="AE37" t="n">
        <v>496470.6075866214</v>
      </c>
      <c r="AF37" t="n">
        <v>1.759940695666969e-06</v>
      </c>
      <c r="AG37" t="n">
        <v>16</v>
      </c>
      <c r="AH37" t="n">
        <v>449088.1495994276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5.4868</v>
      </c>
      <c r="E38" t="n">
        <v>18.23</v>
      </c>
      <c r="F38" t="n">
        <v>14.44</v>
      </c>
      <c r="G38" t="n">
        <v>50.95</v>
      </c>
      <c r="H38" t="n">
        <v>0.61</v>
      </c>
      <c r="I38" t="n">
        <v>17</v>
      </c>
      <c r="J38" t="n">
        <v>291.98</v>
      </c>
      <c r="K38" t="n">
        <v>60.56</v>
      </c>
      <c r="L38" t="n">
        <v>10</v>
      </c>
      <c r="M38" t="n">
        <v>15</v>
      </c>
      <c r="N38" t="n">
        <v>81.42</v>
      </c>
      <c r="O38" t="n">
        <v>36244.71</v>
      </c>
      <c r="P38" t="n">
        <v>216.06</v>
      </c>
      <c r="Q38" t="n">
        <v>1389.62</v>
      </c>
      <c r="R38" t="n">
        <v>51.18</v>
      </c>
      <c r="S38" t="n">
        <v>39.31</v>
      </c>
      <c r="T38" t="n">
        <v>5072.88</v>
      </c>
      <c r="U38" t="n">
        <v>0.77</v>
      </c>
      <c r="V38" t="n">
        <v>0.89</v>
      </c>
      <c r="W38" t="n">
        <v>3.39</v>
      </c>
      <c r="X38" t="n">
        <v>0.31</v>
      </c>
      <c r="Y38" t="n">
        <v>1</v>
      </c>
      <c r="Z38" t="n">
        <v>10</v>
      </c>
      <c r="AA38" t="n">
        <v>362.5375203354349</v>
      </c>
      <c r="AB38" t="n">
        <v>496.0398293495386</v>
      </c>
      <c r="AC38" t="n">
        <v>448.6984842326909</v>
      </c>
      <c r="AD38" t="n">
        <v>362537.5203354349</v>
      </c>
      <c r="AE38" t="n">
        <v>496039.8293495386</v>
      </c>
      <c r="AF38" t="n">
        <v>1.760775064546429e-06</v>
      </c>
      <c r="AG38" t="n">
        <v>16</v>
      </c>
      <c r="AH38" t="n">
        <v>448698.4842326909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5.508</v>
      </c>
      <c r="E39" t="n">
        <v>18.16</v>
      </c>
      <c r="F39" t="n">
        <v>14.42</v>
      </c>
      <c r="G39" t="n">
        <v>54.07</v>
      </c>
      <c r="H39" t="n">
        <v>0.62</v>
      </c>
      <c r="I39" t="n">
        <v>16</v>
      </c>
      <c r="J39" t="n">
        <v>292.49</v>
      </c>
      <c r="K39" t="n">
        <v>60.56</v>
      </c>
      <c r="L39" t="n">
        <v>10.25</v>
      </c>
      <c r="M39" t="n">
        <v>14</v>
      </c>
      <c r="N39" t="n">
        <v>81.68000000000001</v>
      </c>
      <c r="O39" t="n">
        <v>36307.88</v>
      </c>
      <c r="P39" t="n">
        <v>213.63</v>
      </c>
      <c r="Q39" t="n">
        <v>1389.61</v>
      </c>
      <c r="R39" t="n">
        <v>50.64</v>
      </c>
      <c r="S39" t="n">
        <v>39.31</v>
      </c>
      <c r="T39" t="n">
        <v>4805.31</v>
      </c>
      <c r="U39" t="n">
        <v>0.78</v>
      </c>
      <c r="V39" t="n">
        <v>0.89</v>
      </c>
      <c r="W39" t="n">
        <v>3.38</v>
      </c>
      <c r="X39" t="n">
        <v>0.3</v>
      </c>
      <c r="Y39" t="n">
        <v>1</v>
      </c>
      <c r="Z39" t="n">
        <v>10</v>
      </c>
      <c r="AA39" t="n">
        <v>359.2011361447811</v>
      </c>
      <c r="AB39" t="n">
        <v>491.4748413090038</v>
      </c>
      <c r="AC39" t="n">
        <v>444.5691722437438</v>
      </c>
      <c r="AD39" t="n">
        <v>359201.1361447811</v>
      </c>
      <c r="AE39" t="n">
        <v>491474.8413090038</v>
      </c>
      <c r="AF39" t="n">
        <v>1.767578380025103e-06</v>
      </c>
      <c r="AG39" t="n">
        <v>16</v>
      </c>
      <c r="AH39" t="n">
        <v>444569.1722437438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5.5048</v>
      </c>
      <c r="E40" t="n">
        <v>18.17</v>
      </c>
      <c r="F40" t="n">
        <v>14.43</v>
      </c>
      <c r="G40" t="n">
        <v>54.11</v>
      </c>
      <c r="H40" t="n">
        <v>0.64</v>
      </c>
      <c r="I40" t="n">
        <v>16</v>
      </c>
      <c r="J40" t="n">
        <v>293</v>
      </c>
      <c r="K40" t="n">
        <v>60.56</v>
      </c>
      <c r="L40" t="n">
        <v>10.5</v>
      </c>
      <c r="M40" t="n">
        <v>14</v>
      </c>
      <c r="N40" t="n">
        <v>81.95</v>
      </c>
      <c r="O40" t="n">
        <v>36371.17</v>
      </c>
      <c r="P40" t="n">
        <v>213.74</v>
      </c>
      <c r="Q40" t="n">
        <v>1389.57</v>
      </c>
      <c r="R40" t="n">
        <v>50.93</v>
      </c>
      <c r="S40" t="n">
        <v>39.31</v>
      </c>
      <c r="T40" t="n">
        <v>4951.28</v>
      </c>
      <c r="U40" t="n">
        <v>0.77</v>
      </c>
      <c r="V40" t="n">
        <v>0.89</v>
      </c>
      <c r="W40" t="n">
        <v>3.39</v>
      </c>
      <c r="X40" t="n">
        <v>0.31</v>
      </c>
      <c r="Y40" t="n">
        <v>1</v>
      </c>
      <c r="Z40" t="n">
        <v>10</v>
      </c>
      <c r="AA40" t="n">
        <v>359.4594370003686</v>
      </c>
      <c r="AB40" t="n">
        <v>491.828259935048</v>
      </c>
      <c r="AC40" t="n">
        <v>444.8888610921445</v>
      </c>
      <c r="AD40" t="n">
        <v>359459.4370003686</v>
      </c>
      <c r="AE40" t="n">
        <v>491828.2599350481</v>
      </c>
      <c r="AF40" t="n">
        <v>1.766551464481152e-06</v>
      </c>
      <c r="AG40" t="n">
        <v>16</v>
      </c>
      <c r="AH40" t="n">
        <v>444888.8610921445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5.5064</v>
      </c>
      <c r="E41" t="n">
        <v>18.16</v>
      </c>
      <c r="F41" t="n">
        <v>14.42</v>
      </c>
      <c r="G41" t="n">
        <v>54.09</v>
      </c>
      <c r="H41" t="n">
        <v>0.65</v>
      </c>
      <c r="I41" t="n">
        <v>16</v>
      </c>
      <c r="J41" t="n">
        <v>293.52</v>
      </c>
      <c r="K41" t="n">
        <v>60.56</v>
      </c>
      <c r="L41" t="n">
        <v>10.75</v>
      </c>
      <c r="M41" t="n">
        <v>14</v>
      </c>
      <c r="N41" t="n">
        <v>82.20999999999999</v>
      </c>
      <c r="O41" t="n">
        <v>36434.56</v>
      </c>
      <c r="P41" t="n">
        <v>212.21</v>
      </c>
      <c r="Q41" t="n">
        <v>1389.57</v>
      </c>
      <c r="R41" t="n">
        <v>50.93</v>
      </c>
      <c r="S41" t="n">
        <v>39.31</v>
      </c>
      <c r="T41" t="n">
        <v>4951.39</v>
      </c>
      <c r="U41" t="n">
        <v>0.77</v>
      </c>
      <c r="V41" t="n">
        <v>0.89</v>
      </c>
      <c r="W41" t="n">
        <v>3.38</v>
      </c>
      <c r="X41" t="n">
        <v>0.3</v>
      </c>
      <c r="Y41" t="n">
        <v>1</v>
      </c>
      <c r="Z41" t="n">
        <v>10</v>
      </c>
      <c r="AA41" t="n">
        <v>357.8652052666603</v>
      </c>
      <c r="AB41" t="n">
        <v>489.6469617444482</v>
      </c>
      <c r="AC41" t="n">
        <v>442.9157429393843</v>
      </c>
      <c r="AD41" t="n">
        <v>357865.2052666603</v>
      </c>
      <c r="AE41" t="n">
        <v>489646.9617444482</v>
      </c>
      <c r="AF41" t="n">
        <v>1.767064922253127e-06</v>
      </c>
      <c r="AG41" t="n">
        <v>16</v>
      </c>
      <c r="AH41" t="n">
        <v>442915.7429393843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5.53</v>
      </c>
      <c r="E42" t="n">
        <v>18.08</v>
      </c>
      <c r="F42" t="n">
        <v>14.4</v>
      </c>
      <c r="G42" t="n">
        <v>57.6</v>
      </c>
      <c r="H42" t="n">
        <v>0.67</v>
      </c>
      <c r="I42" t="n">
        <v>15</v>
      </c>
      <c r="J42" t="n">
        <v>294.03</v>
      </c>
      <c r="K42" t="n">
        <v>60.56</v>
      </c>
      <c r="L42" t="n">
        <v>11</v>
      </c>
      <c r="M42" t="n">
        <v>13</v>
      </c>
      <c r="N42" t="n">
        <v>82.48</v>
      </c>
      <c r="O42" t="n">
        <v>36498.06</v>
      </c>
      <c r="P42" t="n">
        <v>210.36</v>
      </c>
      <c r="Q42" t="n">
        <v>1389.57</v>
      </c>
      <c r="R42" t="n">
        <v>50.03</v>
      </c>
      <c r="S42" t="n">
        <v>39.31</v>
      </c>
      <c r="T42" t="n">
        <v>4506.35</v>
      </c>
      <c r="U42" t="n">
        <v>0.79</v>
      </c>
      <c r="V42" t="n">
        <v>0.89</v>
      </c>
      <c r="W42" t="n">
        <v>3.38</v>
      </c>
      <c r="X42" t="n">
        <v>0.28</v>
      </c>
      <c r="Y42" t="n">
        <v>1</v>
      </c>
      <c r="Z42" t="n">
        <v>10</v>
      </c>
      <c r="AA42" t="n">
        <v>355.0306074535653</v>
      </c>
      <c r="AB42" t="n">
        <v>485.7685399629418</v>
      </c>
      <c r="AC42" t="n">
        <v>439.4074722893056</v>
      </c>
      <c r="AD42" t="n">
        <v>355030.6074535653</v>
      </c>
      <c r="AE42" t="n">
        <v>485768.5399629418</v>
      </c>
      <c r="AF42" t="n">
        <v>1.774638424389764e-06</v>
      </c>
      <c r="AG42" t="n">
        <v>16</v>
      </c>
      <c r="AH42" t="n">
        <v>439407.4722893056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5.5254</v>
      </c>
      <c r="E43" t="n">
        <v>18.1</v>
      </c>
      <c r="F43" t="n">
        <v>14.41</v>
      </c>
      <c r="G43" t="n">
        <v>57.66</v>
      </c>
      <c r="H43" t="n">
        <v>0.68</v>
      </c>
      <c r="I43" t="n">
        <v>15</v>
      </c>
      <c r="J43" t="n">
        <v>294.55</v>
      </c>
      <c r="K43" t="n">
        <v>60.56</v>
      </c>
      <c r="L43" t="n">
        <v>11.25</v>
      </c>
      <c r="M43" t="n">
        <v>13</v>
      </c>
      <c r="N43" t="n">
        <v>82.73999999999999</v>
      </c>
      <c r="O43" t="n">
        <v>36561.67</v>
      </c>
      <c r="P43" t="n">
        <v>209.57</v>
      </c>
      <c r="Q43" t="n">
        <v>1389.7</v>
      </c>
      <c r="R43" t="n">
        <v>50.38</v>
      </c>
      <c r="S43" t="n">
        <v>39.31</v>
      </c>
      <c r="T43" t="n">
        <v>4681.96</v>
      </c>
      <c r="U43" t="n">
        <v>0.78</v>
      </c>
      <c r="V43" t="n">
        <v>0.89</v>
      </c>
      <c r="W43" t="n">
        <v>3.39</v>
      </c>
      <c r="X43" t="n">
        <v>0.29</v>
      </c>
      <c r="Y43" t="n">
        <v>1</v>
      </c>
      <c r="Z43" t="n">
        <v>10</v>
      </c>
      <c r="AA43" t="n">
        <v>354.4568810922462</v>
      </c>
      <c r="AB43" t="n">
        <v>484.9835422443643</v>
      </c>
      <c r="AC43" t="n">
        <v>438.6973936512382</v>
      </c>
      <c r="AD43" t="n">
        <v>354456.8810922463</v>
      </c>
      <c r="AE43" t="n">
        <v>484983.5422443643</v>
      </c>
      <c r="AF43" t="n">
        <v>1.773162233295334e-06</v>
      </c>
      <c r="AG43" t="n">
        <v>16</v>
      </c>
      <c r="AH43" t="n">
        <v>438697.3936512382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5.5522</v>
      </c>
      <c r="E44" t="n">
        <v>18.01</v>
      </c>
      <c r="F44" t="n">
        <v>14.38</v>
      </c>
      <c r="G44" t="n">
        <v>61.62</v>
      </c>
      <c r="H44" t="n">
        <v>0.6899999999999999</v>
      </c>
      <c r="I44" t="n">
        <v>14</v>
      </c>
      <c r="J44" t="n">
        <v>295.06</v>
      </c>
      <c r="K44" t="n">
        <v>60.56</v>
      </c>
      <c r="L44" t="n">
        <v>11.5</v>
      </c>
      <c r="M44" t="n">
        <v>12</v>
      </c>
      <c r="N44" t="n">
        <v>83.01000000000001</v>
      </c>
      <c r="O44" t="n">
        <v>36625.39</v>
      </c>
      <c r="P44" t="n">
        <v>208.39</v>
      </c>
      <c r="Q44" t="n">
        <v>1389.62</v>
      </c>
      <c r="R44" t="n">
        <v>49.32</v>
      </c>
      <c r="S44" t="n">
        <v>39.31</v>
      </c>
      <c r="T44" t="n">
        <v>4154.16</v>
      </c>
      <c r="U44" t="n">
        <v>0.8</v>
      </c>
      <c r="V44" t="n">
        <v>0.89</v>
      </c>
      <c r="W44" t="n">
        <v>3.38</v>
      </c>
      <c r="X44" t="n">
        <v>0.26</v>
      </c>
      <c r="Y44" t="n">
        <v>1</v>
      </c>
      <c r="Z44" t="n">
        <v>10</v>
      </c>
      <c r="AA44" t="n">
        <v>352.1592558792961</v>
      </c>
      <c r="AB44" t="n">
        <v>481.8398300639354</v>
      </c>
      <c r="AC44" t="n">
        <v>435.8537129490816</v>
      </c>
      <c r="AD44" t="n">
        <v>352159.2558792961</v>
      </c>
      <c r="AE44" t="n">
        <v>481839.8300639354</v>
      </c>
      <c r="AF44" t="n">
        <v>1.781762650975921e-06</v>
      </c>
      <c r="AG44" t="n">
        <v>16</v>
      </c>
      <c r="AH44" t="n">
        <v>435853.7129490816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5.5516</v>
      </c>
      <c r="E45" t="n">
        <v>18.01</v>
      </c>
      <c r="F45" t="n">
        <v>14.38</v>
      </c>
      <c r="G45" t="n">
        <v>61.63</v>
      </c>
      <c r="H45" t="n">
        <v>0.71</v>
      </c>
      <c r="I45" t="n">
        <v>14</v>
      </c>
      <c r="J45" t="n">
        <v>295.58</v>
      </c>
      <c r="K45" t="n">
        <v>60.56</v>
      </c>
      <c r="L45" t="n">
        <v>11.75</v>
      </c>
      <c r="M45" t="n">
        <v>12</v>
      </c>
      <c r="N45" t="n">
        <v>83.28</v>
      </c>
      <c r="O45" t="n">
        <v>36689.22</v>
      </c>
      <c r="P45" t="n">
        <v>206.77</v>
      </c>
      <c r="Q45" t="n">
        <v>1389.64</v>
      </c>
      <c r="R45" t="n">
        <v>49.33</v>
      </c>
      <c r="S45" t="n">
        <v>39.31</v>
      </c>
      <c r="T45" t="n">
        <v>4160.54</v>
      </c>
      <c r="U45" t="n">
        <v>0.8</v>
      </c>
      <c r="V45" t="n">
        <v>0.89</v>
      </c>
      <c r="W45" t="n">
        <v>3.38</v>
      </c>
      <c r="X45" t="n">
        <v>0.26</v>
      </c>
      <c r="Y45" t="n">
        <v>1</v>
      </c>
      <c r="Z45" t="n">
        <v>10</v>
      </c>
      <c r="AA45" t="n">
        <v>350.5955771668603</v>
      </c>
      <c r="AB45" t="n">
        <v>479.7003358649448</v>
      </c>
      <c r="AC45" t="n">
        <v>433.9184090736436</v>
      </c>
      <c r="AD45" t="n">
        <v>350595.5771668603</v>
      </c>
      <c r="AE45" t="n">
        <v>479700.3358649448</v>
      </c>
      <c r="AF45" t="n">
        <v>1.781570104311431e-06</v>
      </c>
      <c r="AG45" t="n">
        <v>16</v>
      </c>
      <c r="AH45" t="n">
        <v>433918.4090736436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5.5514</v>
      </c>
      <c r="E46" t="n">
        <v>18.01</v>
      </c>
      <c r="F46" t="n">
        <v>14.38</v>
      </c>
      <c r="G46" t="n">
        <v>61.63</v>
      </c>
      <c r="H46" t="n">
        <v>0.72</v>
      </c>
      <c r="I46" t="n">
        <v>14</v>
      </c>
      <c r="J46" t="n">
        <v>296.1</v>
      </c>
      <c r="K46" t="n">
        <v>60.56</v>
      </c>
      <c r="L46" t="n">
        <v>12</v>
      </c>
      <c r="M46" t="n">
        <v>12</v>
      </c>
      <c r="N46" t="n">
        <v>83.54000000000001</v>
      </c>
      <c r="O46" t="n">
        <v>36753.16</v>
      </c>
      <c r="P46" t="n">
        <v>205.5</v>
      </c>
      <c r="Q46" t="n">
        <v>1389.62</v>
      </c>
      <c r="R46" t="n">
        <v>49.46</v>
      </c>
      <c r="S46" t="n">
        <v>39.31</v>
      </c>
      <c r="T46" t="n">
        <v>4227.63</v>
      </c>
      <c r="U46" t="n">
        <v>0.79</v>
      </c>
      <c r="V46" t="n">
        <v>0.89</v>
      </c>
      <c r="W46" t="n">
        <v>3.38</v>
      </c>
      <c r="X46" t="n">
        <v>0.26</v>
      </c>
      <c r="Y46" t="n">
        <v>1</v>
      </c>
      <c r="Z46" t="n">
        <v>10</v>
      </c>
      <c r="AA46" t="n">
        <v>349.3586671856649</v>
      </c>
      <c r="AB46" t="n">
        <v>478.0079410600561</v>
      </c>
      <c r="AC46" t="n">
        <v>432.3875340536424</v>
      </c>
      <c r="AD46" t="n">
        <v>349358.6671856649</v>
      </c>
      <c r="AE46" t="n">
        <v>478007.9410600561</v>
      </c>
      <c r="AF46" t="n">
        <v>1.781505922089934e-06</v>
      </c>
      <c r="AG46" t="n">
        <v>16</v>
      </c>
      <c r="AH46" t="n">
        <v>432387.5340536424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5.5721</v>
      </c>
      <c r="E47" t="n">
        <v>17.95</v>
      </c>
      <c r="F47" t="n">
        <v>14.37</v>
      </c>
      <c r="G47" t="n">
        <v>66.31</v>
      </c>
      <c r="H47" t="n">
        <v>0.74</v>
      </c>
      <c r="I47" t="n">
        <v>13</v>
      </c>
      <c r="J47" t="n">
        <v>296.62</v>
      </c>
      <c r="K47" t="n">
        <v>60.56</v>
      </c>
      <c r="L47" t="n">
        <v>12.25</v>
      </c>
      <c r="M47" t="n">
        <v>11</v>
      </c>
      <c r="N47" t="n">
        <v>83.81</v>
      </c>
      <c r="O47" t="n">
        <v>36817.22</v>
      </c>
      <c r="P47" t="n">
        <v>204.27</v>
      </c>
      <c r="Q47" t="n">
        <v>1389.73</v>
      </c>
      <c r="R47" t="n">
        <v>49.06</v>
      </c>
      <c r="S47" t="n">
        <v>39.31</v>
      </c>
      <c r="T47" t="n">
        <v>4029.88</v>
      </c>
      <c r="U47" t="n">
        <v>0.8</v>
      </c>
      <c r="V47" t="n">
        <v>0.89</v>
      </c>
      <c r="W47" t="n">
        <v>3.38</v>
      </c>
      <c r="X47" t="n">
        <v>0.24</v>
      </c>
      <c r="Y47" t="n">
        <v>1</v>
      </c>
      <c r="Z47" t="n">
        <v>10</v>
      </c>
      <c r="AA47" t="n">
        <v>347.3171638059631</v>
      </c>
      <c r="AB47" t="n">
        <v>475.2146660711754</v>
      </c>
      <c r="AC47" t="n">
        <v>429.8608453093144</v>
      </c>
      <c r="AD47" t="n">
        <v>347317.1638059631</v>
      </c>
      <c r="AE47" t="n">
        <v>475214.6660711754</v>
      </c>
      <c r="AF47" t="n">
        <v>1.788148782014865e-06</v>
      </c>
      <c r="AG47" t="n">
        <v>16</v>
      </c>
      <c r="AH47" t="n">
        <v>429860.8453093144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5.5732</v>
      </c>
      <c r="E48" t="n">
        <v>17.94</v>
      </c>
      <c r="F48" t="n">
        <v>14.36</v>
      </c>
      <c r="G48" t="n">
        <v>66.29000000000001</v>
      </c>
      <c r="H48" t="n">
        <v>0.75</v>
      </c>
      <c r="I48" t="n">
        <v>13</v>
      </c>
      <c r="J48" t="n">
        <v>297.14</v>
      </c>
      <c r="K48" t="n">
        <v>60.56</v>
      </c>
      <c r="L48" t="n">
        <v>12.5</v>
      </c>
      <c r="M48" t="n">
        <v>11</v>
      </c>
      <c r="N48" t="n">
        <v>84.08</v>
      </c>
      <c r="O48" t="n">
        <v>36881.39</v>
      </c>
      <c r="P48" t="n">
        <v>203.25</v>
      </c>
      <c r="Q48" t="n">
        <v>1389.59</v>
      </c>
      <c r="R48" t="n">
        <v>48.74</v>
      </c>
      <c r="S48" t="n">
        <v>39.31</v>
      </c>
      <c r="T48" t="n">
        <v>3870.83</v>
      </c>
      <c r="U48" t="n">
        <v>0.8100000000000001</v>
      </c>
      <c r="V48" t="n">
        <v>0.89</v>
      </c>
      <c r="W48" t="n">
        <v>3.38</v>
      </c>
      <c r="X48" t="n">
        <v>0.24</v>
      </c>
      <c r="Y48" t="n">
        <v>1</v>
      </c>
      <c r="Z48" t="n">
        <v>10</v>
      </c>
      <c r="AA48" t="n">
        <v>346.2632760856519</v>
      </c>
      <c r="AB48" t="n">
        <v>473.7726903980008</v>
      </c>
      <c r="AC48" t="n">
        <v>428.5564897705621</v>
      </c>
      <c r="AD48" t="n">
        <v>346263.2760856519</v>
      </c>
      <c r="AE48" t="n">
        <v>473772.6903980008</v>
      </c>
      <c r="AF48" t="n">
        <v>1.788501784233098e-06</v>
      </c>
      <c r="AG48" t="n">
        <v>16</v>
      </c>
      <c r="AH48" t="n">
        <v>428556.489770562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5.5736</v>
      </c>
      <c r="E49" t="n">
        <v>17.94</v>
      </c>
      <c r="F49" t="n">
        <v>14.36</v>
      </c>
      <c r="G49" t="n">
        <v>66.28</v>
      </c>
      <c r="H49" t="n">
        <v>0.76</v>
      </c>
      <c r="I49" t="n">
        <v>13</v>
      </c>
      <c r="J49" t="n">
        <v>297.66</v>
      </c>
      <c r="K49" t="n">
        <v>60.56</v>
      </c>
      <c r="L49" t="n">
        <v>12.75</v>
      </c>
      <c r="M49" t="n">
        <v>11</v>
      </c>
      <c r="N49" t="n">
        <v>84.36</v>
      </c>
      <c r="O49" t="n">
        <v>36945.67</v>
      </c>
      <c r="P49" t="n">
        <v>201.21</v>
      </c>
      <c r="Q49" t="n">
        <v>1389.65</v>
      </c>
      <c r="R49" t="n">
        <v>48.85</v>
      </c>
      <c r="S49" t="n">
        <v>39.31</v>
      </c>
      <c r="T49" t="n">
        <v>3925.31</v>
      </c>
      <c r="U49" t="n">
        <v>0.8</v>
      </c>
      <c r="V49" t="n">
        <v>0.89</v>
      </c>
      <c r="W49" t="n">
        <v>3.38</v>
      </c>
      <c r="X49" t="n">
        <v>0.24</v>
      </c>
      <c r="Y49" t="n">
        <v>1</v>
      </c>
      <c r="Z49" t="n">
        <v>10</v>
      </c>
      <c r="AA49" t="n">
        <v>344.2557274318157</v>
      </c>
      <c r="AB49" t="n">
        <v>471.0258737630263</v>
      </c>
      <c r="AC49" t="n">
        <v>426.0718254600482</v>
      </c>
      <c r="AD49" t="n">
        <v>344255.7274318157</v>
      </c>
      <c r="AE49" t="n">
        <v>471025.8737630263</v>
      </c>
      <c r="AF49" t="n">
        <v>1.788630148676092e-06</v>
      </c>
      <c r="AG49" t="n">
        <v>16</v>
      </c>
      <c r="AH49" t="n">
        <v>426071.8254600482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5.596</v>
      </c>
      <c r="E50" t="n">
        <v>17.87</v>
      </c>
      <c r="F50" t="n">
        <v>14.34</v>
      </c>
      <c r="G50" t="n">
        <v>71.70999999999999</v>
      </c>
      <c r="H50" t="n">
        <v>0.78</v>
      </c>
      <c r="I50" t="n">
        <v>12</v>
      </c>
      <c r="J50" t="n">
        <v>298.18</v>
      </c>
      <c r="K50" t="n">
        <v>60.56</v>
      </c>
      <c r="L50" t="n">
        <v>13</v>
      </c>
      <c r="M50" t="n">
        <v>9</v>
      </c>
      <c r="N50" t="n">
        <v>84.63</v>
      </c>
      <c r="O50" t="n">
        <v>37010.06</v>
      </c>
      <c r="P50" t="n">
        <v>199.1</v>
      </c>
      <c r="Q50" t="n">
        <v>1389.57</v>
      </c>
      <c r="R50" t="n">
        <v>48.12</v>
      </c>
      <c r="S50" t="n">
        <v>39.31</v>
      </c>
      <c r="T50" t="n">
        <v>3563.42</v>
      </c>
      <c r="U50" t="n">
        <v>0.82</v>
      </c>
      <c r="V50" t="n">
        <v>0.89</v>
      </c>
      <c r="W50" t="n">
        <v>3.38</v>
      </c>
      <c r="X50" t="n">
        <v>0.22</v>
      </c>
      <c r="Y50" t="n">
        <v>1</v>
      </c>
      <c r="Z50" t="n">
        <v>10</v>
      </c>
      <c r="AA50" t="n">
        <v>341.3056867931398</v>
      </c>
      <c r="AB50" t="n">
        <v>466.9894980145821</v>
      </c>
      <c r="AC50" t="n">
        <v>422.4206757479466</v>
      </c>
      <c r="AD50" t="n">
        <v>341305.6867931398</v>
      </c>
      <c r="AE50" t="n">
        <v>466989.4980145821</v>
      </c>
      <c r="AF50" t="n">
        <v>1.795818557483746e-06</v>
      </c>
      <c r="AG50" t="n">
        <v>16</v>
      </c>
      <c r="AH50" t="n">
        <v>422420.6757479466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5.5968</v>
      </c>
      <c r="E51" t="n">
        <v>17.87</v>
      </c>
      <c r="F51" t="n">
        <v>14.34</v>
      </c>
      <c r="G51" t="n">
        <v>71.7</v>
      </c>
      <c r="H51" t="n">
        <v>0.79</v>
      </c>
      <c r="I51" t="n">
        <v>12</v>
      </c>
      <c r="J51" t="n">
        <v>298.71</v>
      </c>
      <c r="K51" t="n">
        <v>60.56</v>
      </c>
      <c r="L51" t="n">
        <v>13.25</v>
      </c>
      <c r="M51" t="n">
        <v>8</v>
      </c>
      <c r="N51" t="n">
        <v>84.90000000000001</v>
      </c>
      <c r="O51" t="n">
        <v>37074.57</v>
      </c>
      <c r="P51" t="n">
        <v>198.79</v>
      </c>
      <c r="Q51" t="n">
        <v>1389.59</v>
      </c>
      <c r="R51" t="n">
        <v>48.08</v>
      </c>
      <c r="S51" t="n">
        <v>39.31</v>
      </c>
      <c r="T51" t="n">
        <v>3547.9</v>
      </c>
      <c r="U51" t="n">
        <v>0.82</v>
      </c>
      <c r="V51" t="n">
        <v>0.9</v>
      </c>
      <c r="W51" t="n">
        <v>3.38</v>
      </c>
      <c r="X51" t="n">
        <v>0.22</v>
      </c>
      <c r="Y51" t="n">
        <v>1</v>
      </c>
      <c r="Z51" t="n">
        <v>10</v>
      </c>
      <c r="AA51" t="n">
        <v>340.9736405372124</v>
      </c>
      <c r="AB51" t="n">
        <v>466.5351776783753</v>
      </c>
      <c r="AC51" t="n">
        <v>422.0097151069847</v>
      </c>
      <c r="AD51" t="n">
        <v>340973.6405372124</v>
      </c>
      <c r="AE51" t="n">
        <v>466535.1776783753</v>
      </c>
      <c r="AF51" t="n">
        <v>1.796075286369734e-06</v>
      </c>
      <c r="AG51" t="n">
        <v>16</v>
      </c>
      <c r="AH51" t="n">
        <v>422009.7151069847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5.5956</v>
      </c>
      <c r="E52" t="n">
        <v>17.87</v>
      </c>
      <c r="F52" t="n">
        <v>14.34</v>
      </c>
      <c r="G52" t="n">
        <v>71.72</v>
      </c>
      <c r="H52" t="n">
        <v>0.8</v>
      </c>
      <c r="I52" t="n">
        <v>12</v>
      </c>
      <c r="J52" t="n">
        <v>299.23</v>
      </c>
      <c r="K52" t="n">
        <v>60.56</v>
      </c>
      <c r="L52" t="n">
        <v>13.5</v>
      </c>
      <c r="M52" t="n">
        <v>7</v>
      </c>
      <c r="N52" t="n">
        <v>85.18000000000001</v>
      </c>
      <c r="O52" t="n">
        <v>37139.2</v>
      </c>
      <c r="P52" t="n">
        <v>198.68</v>
      </c>
      <c r="Q52" t="n">
        <v>1389.67</v>
      </c>
      <c r="R52" t="n">
        <v>48.24</v>
      </c>
      <c r="S52" t="n">
        <v>39.31</v>
      </c>
      <c r="T52" t="n">
        <v>3625.72</v>
      </c>
      <c r="U52" t="n">
        <v>0.8100000000000001</v>
      </c>
      <c r="V52" t="n">
        <v>0.89</v>
      </c>
      <c r="W52" t="n">
        <v>3.38</v>
      </c>
      <c r="X52" t="n">
        <v>0.22</v>
      </c>
      <c r="Y52" t="n">
        <v>1</v>
      </c>
      <c r="Z52" t="n">
        <v>10</v>
      </c>
      <c r="AA52" t="n">
        <v>340.912533613246</v>
      </c>
      <c r="AB52" t="n">
        <v>466.4515684891572</v>
      </c>
      <c r="AC52" t="n">
        <v>421.9340854614393</v>
      </c>
      <c r="AD52" t="n">
        <v>340912.5336132459</v>
      </c>
      <c r="AE52" t="n">
        <v>466451.5684891572</v>
      </c>
      <c r="AF52" t="n">
        <v>1.795690193040753e-06</v>
      </c>
      <c r="AG52" t="n">
        <v>16</v>
      </c>
      <c r="AH52" t="n">
        <v>421934.0854614393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5.5968</v>
      </c>
      <c r="E53" t="n">
        <v>17.87</v>
      </c>
      <c r="F53" t="n">
        <v>14.34</v>
      </c>
      <c r="G53" t="n">
        <v>71.7</v>
      </c>
      <c r="H53" t="n">
        <v>0.82</v>
      </c>
      <c r="I53" t="n">
        <v>12</v>
      </c>
      <c r="J53" t="n">
        <v>299.76</v>
      </c>
      <c r="K53" t="n">
        <v>60.56</v>
      </c>
      <c r="L53" t="n">
        <v>13.75</v>
      </c>
      <c r="M53" t="n">
        <v>7</v>
      </c>
      <c r="N53" t="n">
        <v>85.45</v>
      </c>
      <c r="O53" t="n">
        <v>37204.07</v>
      </c>
      <c r="P53" t="n">
        <v>198.09</v>
      </c>
      <c r="Q53" t="n">
        <v>1389.67</v>
      </c>
      <c r="R53" t="n">
        <v>47.98</v>
      </c>
      <c r="S53" t="n">
        <v>39.31</v>
      </c>
      <c r="T53" t="n">
        <v>3495.15</v>
      </c>
      <c r="U53" t="n">
        <v>0.82</v>
      </c>
      <c r="V53" t="n">
        <v>0.9</v>
      </c>
      <c r="W53" t="n">
        <v>3.38</v>
      </c>
      <c r="X53" t="n">
        <v>0.22</v>
      </c>
      <c r="Y53" t="n">
        <v>1</v>
      </c>
      <c r="Z53" t="n">
        <v>10</v>
      </c>
      <c r="AA53" t="n">
        <v>340.2930067827686</v>
      </c>
      <c r="AB53" t="n">
        <v>465.6039045481033</v>
      </c>
      <c r="AC53" t="n">
        <v>421.1673213772158</v>
      </c>
      <c r="AD53" t="n">
        <v>340293.0067827686</v>
      </c>
      <c r="AE53" t="n">
        <v>465603.9045481033</v>
      </c>
      <c r="AF53" t="n">
        <v>1.796075286369734e-06</v>
      </c>
      <c r="AG53" t="n">
        <v>16</v>
      </c>
      <c r="AH53" t="n">
        <v>421167.3213772158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5.5904</v>
      </c>
      <c r="E54" t="n">
        <v>17.89</v>
      </c>
      <c r="F54" t="n">
        <v>14.36</v>
      </c>
      <c r="G54" t="n">
        <v>71.8</v>
      </c>
      <c r="H54" t="n">
        <v>0.83</v>
      </c>
      <c r="I54" t="n">
        <v>12</v>
      </c>
      <c r="J54" t="n">
        <v>300.28</v>
      </c>
      <c r="K54" t="n">
        <v>60.56</v>
      </c>
      <c r="L54" t="n">
        <v>14</v>
      </c>
      <c r="M54" t="n">
        <v>6</v>
      </c>
      <c r="N54" t="n">
        <v>85.73</v>
      </c>
      <c r="O54" t="n">
        <v>37268.93</v>
      </c>
      <c r="P54" t="n">
        <v>195.91</v>
      </c>
      <c r="Q54" t="n">
        <v>1389.58</v>
      </c>
      <c r="R54" t="n">
        <v>48.47</v>
      </c>
      <c r="S54" t="n">
        <v>39.31</v>
      </c>
      <c r="T54" t="n">
        <v>3739.12</v>
      </c>
      <c r="U54" t="n">
        <v>0.8100000000000001</v>
      </c>
      <c r="V54" t="n">
        <v>0.89</v>
      </c>
      <c r="W54" t="n">
        <v>3.39</v>
      </c>
      <c r="X54" t="n">
        <v>0.24</v>
      </c>
      <c r="Y54" t="n">
        <v>1</v>
      </c>
      <c r="Z54" t="n">
        <v>10</v>
      </c>
      <c r="AA54" t="n">
        <v>338.4437789119647</v>
      </c>
      <c r="AB54" t="n">
        <v>463.0737093930937</v>
      </c>
      <c r="AC54" t="n">
        <v>418.8786044966491</v>
      </c>
      <c r="AD54" t="n">
        <v>338443.7789119647</v>
      </c>
      <c r="AE54" t="n">
        <v>463073.7093930937</v>
      </c>
      <c r="AF54" t="n">
        <v>1.794021455281833e-06</v>
      </c>
      <c r="AG54" t="n">
        <v>16</v>
      </c>
      <c r="AH54" t="n">
        <v>418878.6044966491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5.589</v>
      </c>
      <c r="E55" t="n">
        <v>17.89</v>
      </c>
      <c r="F55" t="n">
        <v>14.36</v>
      </c>
      <c r="G55" t="n">
        <v>71.81999999999999</v>
      </c>
      <c r="H55" t="n">
        <v>0.84</v>
      </c>
      <c r="I55" t="n">
        <v>12</v>
      </c>
      <c r="J55" t="n">
        <v>300.81</v>
      </c>
      <c r="K55" t="n">
        <v>60.56</v>
      </c>
      <c r="L55" t="n">
        <v>14.25</v>
      </c>
      <c r="M55" t="n">
        <v>3</v>
      </c>
      <c r="N55" t="n">
        <v>86</v>
      </c>
      <c r="O55" t="n">
        <v>37333.9</v>
      </c>
      <c r="P55" t="n">
        <v>196.22</v>
      </c>
      <c r="Q55" t="n">
        <v>1389.68</v>
      </c>
      <c r="R55" t="n">
        <v>48.75</v>
      </c>
      <c r="S55" t="n">
        <v>39.31</v>
      </c>
      <c r="T55" t="n">
        <v>3882.88</v>
      </c>
      <c r="U55" t="n">
        <v>0.8100000000000001</v>
      </c>
      <c r="V55" t="n">
        <v>0.89</v>
      </c>
      <c r="W55" t="n">
        <v>3.39</v>
      </c>
      <c r="X55" t="n">
        <v>0.24</v>
      </c>
      <c r="Y55" t="n">
        <v>1</v>
      </c>
      <c r="Z55" t="n">
        <v>10</v>
      </c>
      <c r="AA55" t="n">
        <v>338.7985707908705</v>
      </c>
      <c r="AB55" t="n">
        <v>463.5591512941255</v>
      </c>
      <c r="AC55" t="n">
        <v>419.3177165039684</v>
      </c>
      <c r="AD55" t="n">
        <v>338798.5707908705</v>
      </c>
      <c r="AE55" t="n">
        <v>463559.1512941255</v>
      </c>
      <c r="AF55" t="n">
        <v>1.793572179731354e-06</v>
      </c>
      <c r="AG55" t="n">
        <v>16</v>
      </c>
      <c r="AH55" t="n">
        <v>419317.7165039683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5.588</v>
      </c>
      <c r="E56" t="n">
        <v>17.9</v>
      </c>
      <c r="F56" t="n">
        <v>14.37</v>
      </c>
      <c r="G56" t="n">
        <v>71.84</v>
      </c>
      <c r="H56" t="n">
        <v>0.86</v>
      </c>
      <c r="I56" t="n">
        <v>12</v>
      </c>
      <c r="J56" t="n">
        <v>301.34</v>
      </c>
      <c r="K56" t="n">
        <v>60.56</v>
      </c>
      <c r="L56" t="n">
        <v>14.5</v>
      </c>
      <c r="M56" t="n">
        <v>2</v>
      </c>
      <c r="N56" t="n">
        <v>86.28</v>
      </c>
      <c r="O56" t="n">
        <v>37399</v>
      </c>
      <c r="P56" t="n">
        <v>195.95</v>
      </c>
      <c r="Q56" t="n">
        <v>1389.57</v>
      </c>
      <c r="R56" t="n">
        <v>48.82</v>
      </c>
      <c r="S56" t="n">
        <v>39.31</v>
      </c>
      <c r="T56" t="n">
        <v>3916.48</v>
      </c>
      <c r="U56" t="n">
        <v>0.8100000000000001</v>
      </c>
      <c r="V56" t="n">
        <v>0.89</v>
      </c>
      <c r="W56" t="n">
        <v>3.39</v>
      </c>
      <c r="X56" t="n">
        <v>0.25</v>
      </c>
      <c r="Y56" t="n">
        <v>1</v>
      </c>
      <c r="Z56" t="n">
        <v>10</v>
      </c>
      <c r="AA56" t="n">
        <v>338.5879152941934</v>
      </c>
      <c r="AB56" t="n">
        <v>463.2709231501073</v>
      </c>
      <c r="AC56" t="n">
        <v>419.0569964494846</v>
      </c>
      <c r="AD56" t="n">
        <v>338587.9152941934</v>
      </c>
      <c r="AE56" t="n">
        <v>463270.9231501073</v>
      </c>
      <c r="AF56" t="n">
        <v>1.79325126862387e-06</v>
      </c>
      <c r="AG56" t="n">
        <v>16</v>
      </c>
      <c r="AH56" t="n">
        <v>419056.9964494846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5.6131</v>
      </c>
      <c r="E57" t="n">
        <v>17.82</v>
      </c>
      <c r="F57" t="n">
        <v>14.34</v>
      </c>
      <c r="G57" t="n">
        <v>78.22</v>
      </c>
      <c r="H57" t="n">
        <v>0.87</v>
      </c>
      <c r="I57" t="n">
        <v>11</v>
      </c>
      <c r="J57" t="n">
        <v>301.86</v>
      </c>
      <c r="K57" t="n">
        <v>60.56</v>
      </c>
      <c r="L57" t="n">
        <v>14.75</v>
      </c>
      <c r="M57" t="n">
        <v>1</v>
      </c>
      <c r="N57" t="n">
        <v>86.56</v>
      </c>
      <c r="O57" t="n">
        <v>37464.21</v>
      </c>
      <c r="P57" t="n">
        <v>195.58</v>
      </c>
      <c r="Q57" t="n">
        <v>1389.59</v>
      </c>
      <c r="R57" t="n">
        <v>47.93</v>
      </c>
      <c r="S57" t="n">
        <v>39.31</v>
      </c>
      <c r="T57" t="n">
        <v>3473.94</v>
      </c>
      <c r="U57" t="n">
        <v>0.82</v>
      </c>
      <c r="V57" t="n">
        <v>0.9</v>
      </c>
      <c r="W57" t="n">
        <v>3.39</v>
      </c>
      <c r="X57" t="n">
        <v>0.22</v>
      </c>
      <c r="Y57" t="n">
        <v>1</v>
      </c>
      <c r="Z57" t="n">
        <v>10</v>
      </c>
      <c r="AA57" t="n">
        <v>337.2403501570581</v>
      </c>
      <c r="AB57" t="n">
        <v>461.4271250791007</v>
      </c>
      <c r="AC57" t="n">
        <v>417.389167878588</v>
      </c>
      <c r="AD57" t="n">
        <v>337240.350157058</v>
      </c>
      <c r="AE57" t="n">
        <v>461427.1250791007</v>
      </c>
      <c r="AF57" t="n">
        <v>1.801306137421733e-06</v>
      </c>
      <c r="AG57" t="n">
        <v>16</v>
      </c>
      <c r="AH57" t="n">
        <v>417389.167878588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5.6103</v>
      </c>
      <c r="E58" t="n">
        <v>17.82</v>
      </c>
      <c r="F58" t="n">
        <v>14.35</v>
      </c>
      <c r="G58" t="n">
        <v>78.27</v>
      </c>
      <c r="H58" t="n">
        <v>0.88</v>
      </c>
      <c r="I58" t="n">
        <v>11</v>
      </c>
      <c r="J58" t="n">
        <v>302.39</v>
      </c>
      <c r="K58" t="n">
        <v>60.56</v>
      </c>
      <c r="L58" t="n">
        <v>15</v>
      </c>
      <c r="M58" t="n">
        <v>1</v>
      </c>
      <c r="N58" t="n">
        <v>86.84</v>
      </c>
      <c r="O58" t="n">
        <v>37529.55</v>
      </c>
      <c r="P58" t="n">
        <v>196.11</v>
      </c>
      <c r="Q58" t="n">
        <v>1389.67</v>
      </c>
      <c r="R58" t="n">
        <v>48.05</v>
      </c>
      <c r="S58" t="n">
        <v>39.31</v>
      </c>
      <c r="T58" t="n">
        <v>3537.58</v>
      </c>
      <c r="U58" t="n">
        <v>0.82</v>
      </c>
      <c r="V58" t="n">
        <v>0.89</v>
      </c>
      <c r="W58" t="n">
        <v>3.39</v>
      </c>
      <c r="X58" t="n">
        <v>0.23</v>
      </c>
      <c r="Y58" t="n">
        <v>1</v>
      </c>
      <c r="Z58" t="n">
        <v>10</v>
      </c>
      <c r="AA58" t="n">
        <v>337.8736806568078</v>
      </c>
      <c r="AB58" t="n">
        <v>462.293675809428</v>
      </c>
      <c r="AC58" t="n">
        <v>418.1730162234244</v>
      </c>
      <c r="AD58" t="n">
        <v>337873.6806568078</v>
      </c>
      <c r="AE58" t="n">
        <v>462293.675809428</v>
      </c>
      <c r="AF58" t="n">
        <v>1.800407586320776e-06</v>
      </c>
      <c r="AG58" t="n">
        <v>16</v>
      </c>
      <c r="AH58" t="n">
        <v>418173.0162234245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5.6108</v>
      </c>
      <c r="E59" t="n">
        <v>17.82</v>
      </c>
      <c r="F59" t="n">
        <v>14.35</v>
      </c>
      <c r="G59" t="n">
        <v>78.26000000000001</v>
      </c>
      <c r="H59" t="n">
        <v>0.9</v>
      </c>
      <c r="I59" t="n">
        <v>11</v>
      </c>
      <c r="J59" t="n">
        <v>302.92</v>
      </c>
      <c r="K59" t="n">
        <v>60.56</v>
      </c>
      <c r="L59" t="n">
        <v>15.25</v>
      </c>
      <c r="M59" t="n">
        <v>0</v>
      </c>
      <c r="N59" t="n">
        <v>87.12</v>
      </c>
      <c r="O59" t="n">
        <v>37595</v>
      </c>
      <c r="P59" t="n">
        <v>196.5</v>
      </c>
      <c r="Q59" t="n">
        <v>1389.63</v>
      </c>
      <c r="R59" t="n">
        <v>48</v>
      </c>
      <c r="S59" t="n">
        <v>39.31</v>
      </c>
      <c r="T59" t="n">
        <v>3510.94</v>
      </c>
      <c r="U59" t="n">
        <v>0.82</v>
      </c>
      <c r="V59" t="n">
        <v>0.89</v>
      </c>
      <c r="W59" t="n">
        <v>3.39</v>
      </c>
      <c r="X59" t="n">
        <v>0.23</v>
      </c>
      <c r="Y59" t="n">
        <v>1</v>
      </c>
      <c r="Z59" t="n">
        <v>10</v>
      </c>
      <c r="AA59" t="n">
        <v>338.2331590758025</v>
      </c>
      <c r="AB59" t="n">
        <v>462.7855300413651</v>
      </c>
      <c r="AC59" t="n">
        <v>418.6179285777873</v>
      </c>
      <c r="AD59" t="n">
        <v>338233.1590758025</v>
      </c>
      <c r="AE59" t="n">
        <v>462785.5300413651</v>
      </c>
      <c r="AF59" t="n">
        <v>1.800568041874518e-06</v>
      </c>
      <c r="AG59" t="n">
        <v>16</v>
      </c>
      <c r="AH59" t="n">
        <v>418617.9285777872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5.5366</v>
      </c>
      <c r="E2" t="n">
        <v>18.06</v>
      </c>
      <c r="F2" t="n">
        <v>15.4</v>
      </c>
      <c r="G2" t="n">
        <v>14.91</v>
      </c>
      <c r="H2" t="n">
        <v>0.28</v>
      </c>
      <c r="I2" t="n">
        <v>62</v>
      </c>
      <c r="J2" t="n">
        <v>61.76</v>
      </c>
      <c r="K2" t="n">
        <v>28.92</v>
      </c>
      <c r="L2" t="n">
        <v>1</v>
      </c>
      <c r="M2" t="n">
        <v>37</v>
      </c>
      <c r="N2" t="n">
        <v>6.84</v>
      </c>
      <c r="O2" t="n">
        <v>7851.41</v>
      </c>
      <c r="P2" t="n">
        <v>83.01000000000001</v>
      </c>
      <c r="Q2" t="n">
        <v>1389.88</v>
      </c>
      <c r="R2" t="n">
        <v>79.90000000000001</v>
      </c>
      <c r="S2" t="n">
        <v>39.31</v>
      </c>
      <c r="T2" t="n">
        <v>19205.3</v>
      </c>
      <c r="U2" t="n">
        <v>0.49</v>
      </c>
      <c r="V2" t="n">
        <v>0.83</v>
      </c>
      <c r="W2" t="n">
        <v>3.5</v>
      </c>
      <c r="X2" t="n">
        <v>1.28</v>
      </c>
      <c r="Y2" t="n">
        <v>1</v>
      </c>
      <c r="Z2" t="n">
        <v>10</v>
      </c>
      <c r="AA2" t="n">
        <v>210.9019818266534</v>
      </c>
      <c r="AB2" t="n">
        <v>288.5653958738645</v>
      </c>
      <c r="AC2" t="n">
        <v>261.0251194958246</v>
      </c>
      <c r="AD2" t="n">
        <v>210901.9818266534</v>
      </c>
      <c r="AE2" t="n">
        <v>288565.3958738645</v>
      </c>
      <c r="AF2" t="n">
        <v>1.929049531556246e-06</v>
      </c>
      <c r="AG2" t="n">
        <v>16</v>
      </c>
      <c r="AH2" t="n">
        <v>261025.1194958246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5.5835</v>
      </c>
      <c r="E3" t="n">
        <v>17.91</v>
      </c>
      <c r="F3" t="n">
        <v>15.32</v>
      </c>
      <c r="G3" t="n">
        <v>16.13</v>
      </c>
      <c r="H3" t="n">
        <v>0.35</v>
      </c>
      <c r="I3" t="n">
        <v>57</v>
      </c>
      <c r="J3" t="n">
        <v>62.05</v>
      </c>
      <c r="K3" t="n">
        <v>28.92</v>
      </c>
      <c r="L3" t="n">
        <v>1.25</v>
      </c>
      <c r="M3" t="n">
        <v>1</v>
      </c>
      <c r="N3" t="n">
        <v>6.88</v>
      </c>
      <c r="O3" t="n">
        <v>7887.12</v>
      </c>
      <c r="P3" t="n">
        <v>81.59999999999999</v>
      </c>
      <c r="Q3" t="n">
        <v>1389.94</v>
      </c>
      <c r="R3" t="n">
        <v>76.63</v>
      </c>
      <c r="S3" t="n">
        <v>39.31</v>
      </c>
      <c r="T3" t="n">
        <v>17596.05</v>
      </c>
      <c r="U3" t="n">
        <v>0.51</v>
      </c>
      <c r="V3" t="n">
        <v>0.84</v>
      </c>
      <c r="W3" t="n">
        <v>3.52</v>
      </c>
      <c r="X3" t="n">
        <v>1.2</v>
      </c>
      <c r="Y3" t="n">
        <v>1</v>
      </c>
      <c r="Z3" t="n">
        <v>10</v>
      </c>
      <c r="AA3" t="n">
        <v>208.6910291209623</v>
      </c>
      <c r="AB3" t="n">
        <v>285.5402728415903</v>
      </c>
      <c r="AC3" t="n">
        <v>258.2887099599628</v>
      </c>
      <c r="AD3" t="n">
        <v>208691.0291209623</v>
      </c>
      <c r="AE3" t="n">
        <v>285540.2728415902</v>
      </c>
      <c r="AF3" t="n">
        <v>1.945390322480277e-06</v>
      </c>
      <c r="AG3" t="n">
        <v>16</v>
      </c>
      <c r="AH3" t="n">
        <v>258288.7099599628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5.5823</v>
      </c>
      <c r="E4" t="n">
        <v>17.91</v>
      </c>
      <c r="F4" t="n">
        <v>15.33</v>
      </c>
      <c r="G4" t="n">
        <v>16.13</v>
      </c>
      <c r="H4" t="n">
        <v>0.42</v>
      </c>
      <c r="I4" t="n">
        <v>57</v>
      </c>
      <c r="J4" t="n">
        <v>62.34</v>
      </c>
      <c r="K4" t="n">
        <v>28.92</v>
      </c>
      <c r="L4" t="n">
        <v>1.5</v>
      </c>
      <c r="M4" t="n">
        <v>0</v>
      </c>
      <c r="N4" t="n">
        <v>6.92</v>
      </c>
      <c r="O4" t="n">
        <v>7922.85</v>
      </c>
      <c r="P4" t="n">
        <v>81.97</v>
      </c>
      <c r="Q4" t="n">
        <v>1389.91</v>
      </c>
      <c r="R4" t="n">
        <v>76.67</v>
      </c>
      <c r="S4" t="n">
        <v>39.31</v>
      </c>
      <c r="T4" t="n">
        <v>17613.2</v>
      </c>
      <c r="U4" t="n">
        <v>0.51</v>
      </c>
      <c r="V4" t="n">
        <v>0.84</v>
      </c>
      <c r="W4" t="n">
        <v>3.52</v>
      </c>
      <c r="X4" t="n">
        <v>1.2</v>
      </c>
      <c r="Y4" t="n">
        <v>1</v>
      </c>
      <c r="Z4" t="n">
        <v>10</v>
      </c>
      <c r="AA4" t="n">
        <v>209.0783853853741</v>
      </c>
      <c r="AB4" t="n">
        <v>286.0702707715105</v>
      </c>
      <c r="AC4" t="n">
        <v>258.7681256313084</v>
      </c>
      <c r="AD4" t="n">
        <v>209078.3853853741</v>
      </c>
      <c r="AE4" t="n">
        <v>286070.2707715105</v>
      </c>
      <c r="AF4" t="n">
        <v>1.944972221219961e-06</v>
      </c>
      <c r="AG4" t="n">
        <v>16</v>
      </c>
      <c r="AH4" t="n">
        <v>258768.1256313084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4.0029</v>
      </c>
      <c r="E2" t="n">
        <v>24.98</v>
      </c>
      <c r="F2" t="n">
        <v>17.32</v>
      </c>
      <c r="G2" t="n">
        <v>6.66</v>
      </c>
      <c r="H2" t="n">
        <v>0.11</v>
      </c>
      <c r="I2" t="n">
        <v>156</v>
      </c>
      <c r="J2" t="n">
        <v>167.88</v>
      </c>
      <c r="K2" t="n">
        <v>51.39</v>
      </c>
      <c r="L2" t="n">
        <v>1</v>
      </c>
      <c r="M2" t="n">
        <v>154</v>
      </c>
      <c r="N2" t="n">
        <v>30.49</v>
      </c>
      <c r="O2" t="n">
        <v>20939.59</v>
      </c>
      <c r="P2" t="n">
        <v>216.45</v>
      </c>
      <c r="Q2" t="n">
        <v>1390.15</v>
      </c>
      <c r="R2" t="n">
        <v>140.48</v>
      </c>
      <c r="S2" t="n">
        <v>39.31</v>
      </c>
      <c r="T2" t="n">
        <v>49025.04</v>
      </c>
      <c r="U2" t="n">
        <v>0.28</v>
      </c>
      <c r="V2" t="n">
        <v>0.74</v>
      </c>
      <c r="W2" t="n">
        <v>3.63</v>
      </c>
      <c r="X2" t="n">
        <v>3.2</v>
      </c>
      <c r="Y2" t="n">
        <v>1</v>
      </c>
      <c r="Z2" t="n">
        <v>10</v>
      </c>
      <c r="AA2" t="n">
        <v>492.4333499057407</v>
      </c>
      <c r="AB2" t="n">
        <v>673.7690339671859</v>
      </c>
      <c r="AC2" t="n">
        <v>609.4654630061353</v>
      </c>
      <c r="AD2" t="n">
        <v>492433.3499057407</v>
      </c>
      <c r="AE2" t="n">
        <v>673769.0339671859</v>
      </c>
      <c r="AF2" t="n">
        <v>1.322581147084562e-06</v>
      </c>
      <c r="AG2" t="n">
        <v>22</v>
      </c>
      <c r="AH2" t="n">
        <v>609465.4630061353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4.3607</v>
      </c>
      <c r="E3" t="n">
        <v>22.93</v>
      </c>
      <c r="F3" t="n">
        <v>16.53</v>
      </c>
      <c r="G3" t="n">
        <v>8.33</v>
      </c>
      <c r="H3" t="n">
        <v>0.13</v>
      </c>
      <c r="I3" t="n">
        <v>119</v>
      </c>
      <c r="J3" t="n">
        <v>168.25</v>
      </c>
      <c r="K3" t="n">
        <v>51.39</v>
      </c>
      <c r="L3" t="n">
        <v>1.25</v>
      </c>
      <c r="M3" t="n">
        <v>117</v>
      </c>
      <c r="N3" t="n">
        <v>30.6</v>
      </c>
      <c r="O3" t="n">
        <v>20984.25</v>
      </c>
      <c r="P3" t="n">
        <v>204.86</v>
      </c>
      <c r="Q3" t="n">
        <v>1390</v>
      </c>
      <c r="R3" t="n">
        <v>116.22</v>
      </c>
      <c r="S3" t="n">
        <v>39.31</v>
      </c>
      <c r="T3" t="n">
        <v>37081.16</v>
      </c>
      <c r="U3" t="n">
        <v>0.34</v>
      </c>
      <c r="V3" t="n">
        <v>0.78</v>
      </c>
      <c r="W3" t="n">
        <v>3.55</v>
      </c>
      <c r="X3" t="n">
        <v>2.4</v>
      </c>
      <c r="Y3" t="n">
        <v>1</v>
      </c>
      <c r="Z3" t="n">
        <v>10</v>
      </c>
      <c r="AA3" t="n">
        <v>435.002743275229</v>
      </c>
      <c r="AB3" t="n">
        <v>595.1899443157722</v>
      </c>
      <c r="AC3" t="n">
        <v>538.3858513846075</v>
      </c>
      <c r="AD3" t="n">
        <v>435002.743275229</v>
      </c>
      <c r="AE3" t="n">
        <v>595189.9443157722</v>
      </c>
      <c r="AF3" t="n">
        <v>1.440800321789615e-06</v>
      </c>
      <c r="AG3" t="n">
        <v>20</v>
      </c>
      <c r="AH3" t="n">
        <v>538385.8513846075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4.622</v>
      </c>
      <c r="E4" t="n">
        <v>21.64</v>
      </c>
      <c r="F4" t="n">
        <v>16.04</v>
      </c>
      <c r="G4" t="n">
        <v>10.13</v>
      </c>
      <c r="H4" t="n">
        <v>0.16</v>
      </c>
      <c r="I4" t="n">
        <v>95</v>
      </c>
      <c r="J4" t="n">
        <v>168.61</v>
      </c>
      <c r="K4" t="n">
        <v>51.39</v>
      </c>
      <c r="L4" t="n">
        <v>1.5</v>
      </c>
      <c r="M4" t="n">
        <v>93</v>
      </c>
      <c r="N4" t="n">
        <v>30.71</v>
      </c>
      <c r="O4" t="n">
        <v>21028.94</v>
      </c>
      <c r="P4" t="n">
        <v>197.16</v>
      </c>
      <c r="Q4" t="n">
        <v>1390.21</v>
      </c>
      <c r="R4" t="n">
        <v>100.59</v>
      </c>
      <c r="S4" t="n">
        <v>39.31</v>
      </c>
      <c r="T4" t="n">
        <v>29384.61</v>
      </c>
      <c r="U4" t="n">
        <v>0.39</v>
      </c>
      <c r="V4" t="n">
        <v>0.8</v>
      </c>
      <c r="W4" t="n">
        <v>3.53</v>
      </c>
      <c r="X4" t="n">
        <v>1.92</v>
      </c>
      <c r="Y4" t="n">
        <v>1</v>
      </c>
      <c r="Z4" t="n">
        <v>10</v>
      </c>
      <c r="AA4" t="n">
        <v>401.7288810547034</v>
      </c>
      <c r="AB4" t="n">
        <v>549.6631780864498</v>
      </c>
      <c r="AC4" t="n">
        <v>497.2040958269939</v>
      </c>
      <c r="AD4" t="n">
        <v>401728.8810547034</v>
      </c>
      <c r="AE4" t="n">
        <v>549663.1780864497</v>
      </c>
      <c r="AF4" t="n">
        <v>1.52713534233302e-06</v>
      </c>
      <c r="AG4" t="n">
        <v>19</v>
      </c>
      <c r="AH4" t="n">
        <v>497204.0958269939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4.8023</v>
      </c>
      <c r="E5" t="n">
        <v>20.82</v>
      </c>
      <c r="F5" t="n">
        <v>15.74</v>
      </c>
      <c r="G5" t="n">
        <v>11.8</v>
      </c>
      <c r="H5" t="n">
        <v>0.18</v>
      </c>
      <c r="I5" t="n">
        <v>80</v>
      </c>
      <c r="J5" t="n">
        <v>168.97</v>
      </c>
      <c r="K5" t="n">
        <v>51.39</v>
      </c>
      <c r="L5" t="n">
        <v>1.75</v>
      </c>
      <c r="M5" t="n">
        <v>78</v>
      </c>
      <c r="N5" t="n">
        <v>30.83</v>
      </c>
      <c r="O5" t="n">
        <v>21073.68</v>
      </c>
      <c r="P5" t="n">
        <v>191.49</v>
      </c>
      <c r="Q5" t="n">
        <v>1389.94</v>
      </c>
      <c r="R5" t="n">
        <v>91.31</v>
      </c>
      <c r="S5" t="n">
        <v>39.31</v>
      </c>
      <c r="T5" t="n">
        <v>24819.16</v>
      </c>
      <c r="U5" t="n">
        <v>0.43</v>
      </c>
      <c r="V5" t="n">
        <v>0.82</v>
      </c>
      <c r="W5" t="n">
        <v>3.5</v>
      </c>
      <c r="X5" t="n">
        <v>1.62</v>
      </c>
      <c r="Y5" t="n">
        <v>1</v>
      </c>
      <c r="Z5" t="n">
        <v>10</v>
      </c>
      <c r="AA5" t="n">
        <v>385.320052378758</v>
      </c>
      <c r="AB5" t="n">
        <v>527.211894785591</v>
      </c>
      <c r="AC5" t="n">
        <v>476.895531493795</v>
      </c>
      <c r="AD5" t="n">
        <v>385320.052378758</v>
      </c>
      <c r="AE5" t="n">
        <v>527211.8947855909</v>
      </c>
      <c r="AF5" t="n">
        <v>1.586707497725198e-06</v>
      </c>
      <c r="AG5" t="n">
        <v>19</v>
      </c>
      <c r="AH5" t="n">
        <v>476895.531493795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4.9607</v>
      </c>
      <c r="E6" t="n">
        <v>20.16</v>
      </c>
      <c r="F6" t="n">
        <v>15.48</v>
      </c>
      <c r="G6" t="n">
        <v>13.66</v>
      </c>
      <c r="H6" t="n">
        <v>0.21</v>
      </c>
      <c r="I6" t="n">
        <v>68</v>
      </c>
      <c r="J6" t="n">
        <v>169.33</v>
      </c>
      <c r="K6" t="n">
        <v>51.39</v>
      </c>
      <c r="L6" t="n">
        <v>2</v>
      </c>
      <c r="M6" t="n">
        <v>66</v>
      </c>
      <c r="N6" t="n">
        <v>30.94</v>
      </c>
      <c r="O6" t="n">
        <v>21118.46</v>
      </c>
      <c r="P6" t="n">
        <v>186.68</v>
      </c>
      <c r="Q6" t="n">
        <v>1389.75</v>
      </c>
      <c r="R6" t="n">
        <v>83.39</v>
      </c>
      <c r="S6" t="n">
        <v>39.31</v>
      </c>
      <c r="T6" t="n">
        <v>20920.89</v>
      </c>
      <c r="U6" t="n">
        <v>0.47</v>
      </c>
      <c r="V6" t="n">
        <v>0.83</v>
      </c>
      <c r="W6" t="n">
        <v>3.48</v>
      </c>
      <c r="X6" t="n">
        <v>1.36</v>
      </c>
      <c r="Y6" t="n">
        <v>1</v>
      </c>
      <c r="Z6" t="n">
        <v>10</v>
      </c>
      <c r="AA6" t="n">
        <v>364.4338713952742</v>
      </c>
      <c r="AB6" t="n">
        <v>498.6345005307149</v>
      </c>
      <c r="AC6" t="n">
        <v>451.0455236379795</v>
      </c>
      <c r="AD6" t="n">
        <v>364433.8713952742</v>
      </c>
      <c r="AE6" t="n">
        <v>498634.5005307149</v>
      </c>
      <c r="AF6" t="n">
        <v>1.639043767354266e-06</v>
      </c>
      <c r="AG6" t="n">
        <v>18</v>
      </c>
      <c r="AH6" t="n">
        <v>451045.5236379795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5.0868</v>
      </c>
      <c r="E7" t="n">
        <v>19.66</v>
      </c>
      <c r="F7" t="n">
        <v>15.29</v>
      </c>
      <c r="G7" t="n">
        <v>15.55</v>
      </c>
      <c r="H7" t="n">
        <v>0.24</v>
      </c>
      <c r="I7" t="n">
        <v>59</v>
      </c>
      <c r="J7" t="n">
        <v>169.7</v>
      </c>
      <c r="K7" t="n">
        <v>51.39</v>
      </c>
      <c r="L7" t="n">
        <v>2.25</v>
      </c>
      <c r="M7" t="n">
        <v>57</v>
      </c>
      <c r="N7" t="n">
        <v>31.05</v>
      </c>
      <c r="O7" t="n">
        <v>21163.27</v>
      </c>
      <c r="P7" t="n">
        <v>182.42</v>
      </c>
      <c r="Q7" t="n">
        <v>1389.67</v>
      </c>
      <c r="R7" t="n">
        <v>77.48999999999999</v>
      </c>
      <c r="S7" t="n">
        <v>39.31</v>
      </c>
      <c r="T7" t="n">
        <v>18016.44</v>
      </c>
      <c r="U7" t="n">
        <v>0.51</v>
      </c>
      <c r="V7" t="n">
        <v>0.84</v>
      </c>
      <c r="W7" t="n">
        <v>3.46</v>
      </c>
      <c r="X7" t="n">
        <v>1.16</v>
      </c>
      <c r="Y7" t="n">
        <v>1</v>
      </c>
      <c r="Z7" t="n">
        <v>10</v>
      </c>
      <c r="AA7" t="n">
        <v>354.0451200411823</v>
      </c>
      <c r="AB7" t="n">
        <v>484.4201526086831</v>
      </c>
      <c r="AC7" t="n">
        <v>438.1877731316638</v>
      </c>
      <c r="AD7" t="n">
        <v>354045.1200411823</v>
      </c>
      <c r="AE7" t="n">
        <v>484420.1526086831</v>
      </c>
      <c r="AF7" t="n">
        <v>1.680707931497103e-06</v>
      </c>
      <c r="AG7" t="n">
        <v>18</v>
      </c>
      <c r="AH7" t="n">
        <v>438187.7731316639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5.172</v>
      </c>
      <c r="E8" t="n">
        <v>19.34</v>
      </c>
      <c r="F8" t="n">
        <v>15.17</v>
      </c>
      <c r="G8" t="n">
        <v>17.17</v>
      </c>
      <c r="H8" t="n">
        <v>0.26</v>
      </c>
      <c r="I8" t="n">
        <v>53</v>
      </c>
      <c r="J8" t="n">
        <v>170.06</v>
      </c>
      <c r="K8" t="n">
        <v>51.39</v>
      </c>
      <c r="L8" t="n">
        <v>2.5</v>
      </c>
      <c r="M8" t="n">
        <v>51</v>
      </c>
      <c r="N8" t="n">
        <v>31.17</v>
      </c>
      <c r="O8" t="n">
        <v>21208.12</v>
      </c>
      <c r="P8" t="n">
        <v>179.41</v>
      </c>
      <c r="Q8" t="n">
        <v>1389.86</v>
      </c>
      <c r="R8" t="n">
        <v>74.01000000000001</v>
      </c>
      <c r="S8" t="n">
        <v>39.31</v>
      </c>
      <c r="T8" t="n">
        <v>16306.59</v>
      </c>
      <c r="U8" t="n">
        <v>0.53</v>
      </c>
      <c r="V8" t="n">
        <v>0.85</v>
      </c>
      <c r="W8" t="n">
        <v>3.44</v>
      </c>
      <c r="X8" t="n">
        <v>1.04</v>
      </c>
      <c r="Y8" t="n">
        <v>1</v>
      </c>
      <c r="Z8" t="n">
        <v>10</v>
      </c>
      <c r="AA8" t="n">
        <v>339.5374120644755</v>
      </c>
      <c r="AB8" t="n">
        <v>464.5700665200484</v>
      </c>
      <c r="AC8" t="n">
        <v>420.2321513995577</v>
      </c>
      <c r="AD8" t="n">
        <v>339537.4120644755</v>
      </c>
      <c r="AE8" t="n">
        <v>464570.0665200484</v>
      </c>
      <c r="AF8" t="n">
        <v>1.708858500767283e-06</v>
      </c>
      <c r="AG8" t="n">
        <v>17</v>
      </c>
      <c r="AH8" t="n">
        <v>420232.1513995577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5.2629</v>
      </c>
      <c r="E9" t="n">
        <v>19</v>
      </c>
      <c r="F9" t="n">
        <v>15.04</v>
      </c>
      <c r="G9" t="n">
        <v>19.19</v>
      </c>
      <c r="H9" t="n">
        <v>0.29</v>
      </c>
      <c r="I9" t="n">
        <v>47</v>
      </c>
      <c r="J9" t="n">
        <v>170.42</v>
      </c>
      <c r="K9" t="n">
        <v>51.39</v>
      </c>
      <c r="L9" t="n">
        <v>2.75</v>
      </c>
      <c r="M9" t="n">
        <v>45</v>
      </c>
      <c r="N9" t="n">
        <v>31.28</v>
      </c>
      <c r="O9" t="n">
        <v>21253.01</v>
      </c>
      <c r="P9" t="n">
        <v>176.1</v>
      </c>
      <c r="Q9" t="n">
        <v>1389.85</v>
      </c>
      <c r="R9" t="n">
        <v>69.78</v>
      </c>
      <c r="S9" t="n">
        <v>39.31</v>
      </c>
      <c r="T9" t="n">
        <v>14219.2</v>
      </c>
      <c r="U9" t="n">
        <v>0.5600000000000001</v>
      </c>
      <c r="V9" t="n">
        <v>0.85</v>
      </c>
      <c r="W9" t="n">
        <v>3.43</v>
      </c>
      <c r="X9" t="n">
        <v>0.91</v>
      </c>
      <c r="Y9" t="n">
        <v>1</v>
      </c>
      <c r="Z9" t="n">
        <v>10</v>
      </c>
      <c r="AA9" t="n">
        <v>332.3585331583689</v>
      </c>
      <c r="AB9" t="n">
        <v>454.7476076909284</v>
      </c>
      <c r="AC9" t="n">
        <v>411.3471342551813</v>
      </c>
      <c r="AD9" t="n">
        <v>332358.5331583689</v>
      </c>
      <c r="AE9" t="n">
        <v>454747.6076909284</v>
      </c>
      <c r="AF9" t="n">
        <v>1.738892382770327e-06</v>
      </c>
      <c r="AG9" t="n">
        <v>17</v>
      </c>
      <c r="AH9" t="n">
        <v>411347.1342551813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5.3202</v>
      </c>
      <c r="E10" t="n">
        <v>18.8</v>
      </c>
      <c r="F10" t="n">
        <v>14.97</v>
      </c>
      <c r="G10" t="n">
        <v>20.88</v>
      </c>
      <c r="H10" t="n">
        <v>0.31</v>
      </c>
      <c r="I10" t="n">
        <v>43</v>
      </c>
      <c r="J10" t="n">
        <v>170.79</v>
      </c>
      <c r="K10" t="n">
        <v>51.39</v>
      </c>
      <c r="L10" t="n">
        <v>3</v>
      </c>
      <c r="M10" t="n">
        <v>41</v>
      </c>
      <c r="N10" t="n">
        <v>31.4</v>
      </c>
      <c r="O10" t="n">
        <v>21297.94</v>
      </c>
      <c r="P10" t="n">
        <v>173.38</v>
      </c>
      <c r="Q10" t="n">
        <v>1389.79</v>
      </c>
      <c r="R10" t="n">
        <v>67.40000000000001</v>
      </c>
      <c r="S10" t="n">
        <v>39.31</v>
      </c>
      <c r="T10" t="n">
        <v>13050.41</v>
      </c>
      <c r="U10" t="n">
        <v>0.58</v>
      </c>
      <c r="V10" t="n">
        <v>0.86</v>
      </c>
      <c r="W10" t="n">
        <v>3.43</v>
      </c>
      <c r="X10" t="n">
        <v>0.84</v>
      </c>
      <c r="Y10" t="n">
        <v>1</v>
      </c>
      <c r="Z10" t="n">
        <v>10</v>
      </c>
      <c r="AA10" t="n">
        <v>327.3260671035995</v>
      </c>
      <c r="AB10" t="n">
        <v>447.8619656180597</v>
      </c>
      <c r="AC10" t="n">
        <v>405.1186481976879</v>
      </c>
      <c r="AD10" t="n">
        <v>327326.0671035995</v>
      </c>
      <c r="AE10" t="n">
        <v>447861.9656180597</v>
      </c>
      <c r="AF10" t="n">
        <v>1.757824631821751e-06</v>
      </c>
      <c r="AG10" t="n">
        <v>17</v>
      </c>
      <c r="AH10" t="n">
        <v>405118.6481976879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5.38</v>
      </c>
      <c r="E11" t="n">
        <v>18.59</v>
      </c>
      <c r="F11" t="n">
        <v>14.89</v>
      </c>
      <c r="G11" t="n">
        <v>22.91</v>
      </c>
      <c r="H11" t="n">
        <v>0.34</v>
      </c>
      <c r="I11" t="n">
        <v>39</v>
      </c>
      <c r="J11" t="n">
        <v>171.15</v>
      </c>
      <c r="K11" t="n">
        <v>51.39</v>
      </c>
      <c r="L11" t="n">
        <v>3.25</v>
      </c>
      <c r="M11" t="n">
        <v>37</v>
      </c>
      <c r="N11" t="n">
        <v>31.51</v>
      </c>
      <c r="O11" t="n">
        <v>21342.91</v>
      </c>
      <c r="P11" t="n">
        <v>170.89</v>
      </c>
      <c r="Q11" t="n">
        <v>1389.65</v>
      </c>
      <c r="R11" t="n">
        <v>65.18000000000001</v>
      </c>
      <c r="S11" t="n">
        <v>39.31</v>
      </c>
      <c r="T11" t="n">
        <v>11960.69</v>
      </c>
      <c r="U11" t="n">
        <v>0.6</v>
      </c>
      <c r="V11" t="n">
        <v>0.86</v>
      </c>
      <c r="W11" t="n">
        <v>3.43</v>
      </c>
      <c r="X11" t="n">
        <v>0.77</v>
      </c>
      <c r="Y11" t="n">
        <v>1</v>
      </c>
      <c r="Z11" t="n">
        <v>10</v>
      </c>
      <c r="AA11" t="n">
        <v>322.5325448018826</v>
      </c>
      <c r="AB11" t="n">
        <v>441.3032569295717</v>
      </c>
      <c r="AC11" t="n">
        <v>399.1858934612238</v>
      </c>
      <c r="AD11" t="n">
        <v>322532.5448018826</v>
      </c>
      <c r="AE11" t="n">
        <v>441303.2569295717</v>
      </c>
      <c r="AF11" t="n">
        <v>1.777582895229695e-06</v>
      </c>
      <c r="AG11" t="n">
        <v>17</v>
      </c>
      <c r="AH11" t="n">
        <v>399185.8934612237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5.4281</v>
      </c>
      <c r="E12" t="n">
        <v>18.42</v>
      </c>
      <c r="F12" t="n">
        <v>14.83</v>
      </c>
      <c r="G12" t="n">
        <v>24.72</v>
      </c>
      <c r="H12" t="n">
        <v>0.36</v>
      </c>
      <c r="I12" t="n">
        <v>36</v>
      </c>
      <c r="J12" t="n">
        <v>171.52</v>
      </c>
      <c r="K12" t="n">
        <v>51.39</v>
      </c>
      <c r="L12" t="n">
        <v>3.5</v>
      </c>
      <c r="M12" t="n">
        <v>34</v>
      </c>
      <c r="N12" t="n">
        <v>31.63</v>
      </c>
      <c r="O12" t="n">
        <v>21387.92</v>
      </c>
      <c r="P12" t="n">
        <v>168.15</v>
      </c>
      <c r="Q12" t="n">
        <v>1389.92</v>
      </c>
      <c r="R12" t="n">
        <v>63.18</v>
      </c>
      <c r="S12" t="n">
        <v>39.31</v>
      </c>
      <c r="T12" t="n">
        <v>10975.99</v>
      </c>
      <c r="U12" t="n">
        <v>0.62</v>
      </c>
      <c r="V12" t="n">
        <v>0.87</v>
      </c>
      <c r="W12" t="n">
        <v>3.42</v>
      </c>
      <c r="X12" t="n">
        <v>0.71</v>
      </c>
      <c r="Y12" t="n">
        <v>1</v>
      </c>
      <c r="Z12" t="n">
        <v>10</v>
      </c>
      <c r="AA12" t="n">
        <v>310.3724069797034</v>
      </c>
      <c r="AB12" t="n">
        <v>424.6652198938475</v>
      </c>
      <c r="AC12" t="n">
        <v>384.1357673285574</v>
      </c>
      <c r="AD12" t="n">
        <v>310372.4069797035</v>
      </c>
      <c r="AE12" t="n">
        <v>424665.2198938475</v>
      </c>
      <c r="AF12" t="n">
        <v>1.793475411449127e-06</v>
      </c>
      <c r="AG12" t="n">
        <v>16</v>
      </c>
      <c r="AH12" t="n">
        <v>384135.7673285574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5.4798</v>
      </c>
      <c r="E13" t="n">
        <v>18.25</v>
      </c>
      <c r="F13" t="n">
        <v>14.76</v>
      </c>
      <c r="G13" t="n">
        <v>26.83</v>
      </c>
      <c r="H13" t="n">
        <v>0.39</v>
      </c>
      <c r="I13" t="n">
        <v>33</v>
      </c>
      <c r="J13" t="n">
        <v>171.88</v>
      </c>
      <c r="K13" t="n">
        <v>51.39</v>
      </c>
      <c r="L13" t="n">
        <v>3.75</v>
      </c>
      <c r="M13" t="n">
        <v>31</v>
      </c>
      <c r="N13" t="n">
        <v>31.74</v>
      </c>
      <c r="O13" t="n">
        <v>21432.96</v>
      </c>
      <c r="P13" t="n">
        <v>165.38</v>
      </c>
      <c r="Q13" t="n">
        <v>1389.61</v>
      </c>
      <c r="R13" t="n">
        <v>61.19</v>
      </c>
      <c r="S13" t="n">
        <v>39.31</v>
      </c>
      <c r="T13" t="n">
        <v>9996.299999999999</v>
      </c>
      <c r="U13" t="n">
        <v>0.64</v>
      </c>
      <c r="V13" t="n">
        <v>0.87</v>
      </c>
      <c r="W13" t="n">
        <v>3.41</v>
      </c>
      <c r="X13" t="n">
        <v>0.64</v>
      </c>
      <c r="Y13" t="n">
        <v>1</v>
      </c>
      <c r="Z13" t="n">
        <v>10</v>
      </c>
      <c r="AA13" t="n">
        <v>305.7774372259768</v>
      </c>
      <c r="AB13" t="n">
        <v>418.3781795610403</v>
      </c>
      <c r="AC13" t="n">
        <v>378.4487533011967</v>
      </c>
      <c r="AD13" t="n">
        <v>305777.4372259768</v>
      </c>
      <c r="AE13" t="n">
        <v>418378.1795610402</v>
      </c>
      <c r="AF13" t="n">
        <v>1.810557388341948e-06</v>
      </c>
      <c r="AG13" t="n">
        <v>16</v>
      </c>
      <c r="AH13" t="n">
        <v>378448.7533011967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5.5119</v>
      </c>
      <c r="E14" t="n">
        <v>18.14</v>
      </c>
      <c r="F14" t="n">
        <v>14.72</v>
      </c>
      <c r="G14" t="n">
        <v>28.49</v>
      </c>
      <c r="H14" t="n">
        <v>0.41</v>
      </c>
      <c r="I14" t="n">
        <v>31</v>
      </c>
      <c r="J14" t="n">
        <v>172.25</v>
      </c>
      <c r="K14" t="n">
        <v>51.39</v>
      </c>
      <c r="L14" t="n">
        <v>4</v>
      </c>
      <c r="M14" t="n">
        <v>29</v>
      </c>
      <c r="N14" t="n">
        <v>31.86</v>
      </c>
      <c r="O14" t="n">
        <v>21478.05</v>
      </c>
      <c r="P14" t="n">
        <v>163.4</v>
      </c>
      <c r="Q14" t="n">
        <v>1389.57</v>
      </c>
      <c r="R14" t="n">
        <v>59.85</v>
      </c>
      <c r="S14" t="n">
        <v>39.31</v>
      </c>
      <c r="T14" t="n">
        <v>9336.459999999999</v>
      </c>
      <c r="U14" t="n">
        <v>0.66</v>
      </c>
      <c r="V14" t="n">
        <v>0.87</v>
      </c>
      <c r="W14" t="n">
        <v>3.41</v>
      </c>
      <c r="X14" t="n">
        <v>0.6</v>
      </c>
      <c r="Y14" t="n">
        <v>1</v>
      </c>
      <c r="Z14" t="n">
        <v>10</v>
      </c>
      <c r="AA14" t="n">
        <v>302.7151405387993</v>
      </c>
      <c r="AB14" t="n">
        <v>414.188210134649</v>
      </c>
      <c r="AC14" t="n">
        <v>374.6586686762013</v>
      </c>
      <c r="AD14" t="n">
        <v>302715.1405387993</v>
      </c>
      <c r="AE14" t="n">
        <v>414188.210134649</v>
      </c>
      <c r="AF14" t="n">
        <v>1.821163412679657e-06</v>
      </c>
      <c r="AG14" t="n">
        <v>16</v>
      </c>
      <c r="AH14" t="n">
        <v>374658.6686762013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5.5616</v>
      </c>
      <c r="E15" t="n">
        <v>17.98</v>
      </c>
      <c r="F15" t="n">
        <v>14.66</v>
      </c>
      <c r="G15" t="n">
        <v>31.41</v>
      </c>
      <c r="H15" t="n">
        <v>0.44</v>
      </c>
      <c r="I15" t="n">
        <v>28</v>
      </c>
      <c r="J15" t="n">
        <v>172.61</v>
      </c>
      <c r="K15" t="n">
        <v>51.39</v>
      </c>
      <c r="L15" t="n">
        <v>4.25</v>
      </c>
      <c r="M15" t="n">
        <v>26</v>
      </c>
      <c r="N15" t="n">
        <v>31.97</v>
      </c>
      <c r="O15" t="n">
        <v>21523.17</v>
      </c>
      <c r="P15" t="n">
        <v>160.06</v>
      </c>
      <c r="Q15" t="n">
        <v>1389.63</v>
      </c>
      <c r="R15" t="n">
        <v>57.95</v>
      </c>
      <c r="S15" t="n">
        <v>39.31</v>
      </c>
      <c r="T15" t="n">
        <v>8401.41</v>
      </c>
      <c r="U15" t="n">
        <v>0.68</v>
      </c>
      <c r="V15" t="n">
        <v>0.88</v>
      </c>
      <c r="W15" t="n">
        <v>3.41</v>
      </c>
      <c r="X15" t="n">
        <v>0.54</v>
      </c>
      <c r="Y15" t="n">
        <v>1</v>
      </c>
      <c r="Z15" t="n">
        <v>10</v>
      </c>
      <c r="AA15" t="n">
        <v>297.7773577297659</v>
      </c>
      <c r="AB15" t="n">
        <v>407.4321178557263</v>
      </c>
      <c r="AC15" t="n">
        <v>368.5473683621438</v>
      </c>
      <c r="AD15" t="n">
        <v>297777.3577297659</v>
      </c>
      <c r="AE15" t="n">
        <v>407432.1178557263</v>
      </c>
      <c r="AF15" t="n">
        <v>1.837584578087262e-06</v>
      </c>
      <c r="AG15" t="n">
        <v>16</v>
      </c>
      <c r="AH15" t="n">
        <v>368547.3683621438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5.5784</v>
      </c>
      <c r="E16" t="n">
        <v>17.93</v>
      </c>
      <c r="F16" t="n">
        <v>14.64</v>
      </c>
      <c r="G16" t="n">
        <v>32.53</v>
      </c>
      <c r="H16" t="n">
        <v>0.46</v>
      </c>
      <c r="I16" t="n">
        <v>27</v>
      </c>
      <c r="J16" t="n">
        <v>172.98</v>
      </c>
      <c r="K16" t="n">
        <v>51.39</v>
      </c>
      <c r="L16" t="n">
        <v>4.5</v>
      </c>
      <c r="M16" t="n">
        <v>25</v>
      </c>
      <c r="N16" t="n">
        <v>32.09</v>
      </c>
      <c r="O16" t="n">
        <v>21568.34</v>
      </c>
      <c r="P16" t="n">
        <v>157.64</v>
      </c>
      <c r="Q16" t="n">
        <v>1389.65</v>
      </c>
      <c r="R16" t="n">
        <v>57.73</v>
      </c>
      <c r="S16" t="n">
        <v>39.31</v>
      </c>
      <c r="T16" t="n">
        <v>8295.4</v>
      </c>
      <c r="U16" t="n">
        <v>0.68</v>
      </c>
      <c r="V16" t="n">
        <v>0.88</v>
      </c>
      <c r="W16" t="n">
        <v>3.4</v>
      </c>
      <c r="X16" t="n">
        <v>0.52</v>
      </c>
      <c r="Y16" t="n">
        <v>1</v>
      </c>
      <c r="Z16" t="n">
        <v>10</v>
      </c>
      <c r="AA16" t="n">
        <v>294.8690678322364</v>
      </c>
      <c r="AB16" t="n">
        <v>403.4528673132313</v>
      </c>
      <c r="AC16" t="n">
        <v>364.9478919065114</v>
      </c>
      <c r="AD16" t="n">
        <v>294869.0678322364</v>
      </c>
      <c r="AE16" t="n">
        <v>403452.8673132313</v>
      </c>
      <c r="AF16" t="n">
        <v>1.843135394563072e-06</v>
      </c>
      <c r="AG16" t="n">
        <v>16</v>
      </c>
      <c r="AH16" t="n">
        <v>364947.8919065114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5.6116</v>
      </c>
      <c r="E17" t="n">
        <v>17.82</v>
      </c>
      <c r="F17" t="n">
        <v>14.6</v>
      </c>
      <c r="G17" t="n">
        <v>35.04</v>
      </c>
      <c r="H17" t="n">
        <v>0.49</v>
      </c>
      <c r="I17" t="n">
        <v>25</v>
      </c>
      <c r="J17" t="n">
        <v>173.35</v>
      </c>
      <c r="K17" t="n">
        <v>51.39</v>
      </c>
      <c r="L17" t="n">
        <v>4.75</v>
      </c>
      <c r="M17" t="n">
        <v>23</v>
      </c>
      <c r="N17" t="n">
        <v>32.2</v>
      </c>
      <c r="O17" t="n">
        <v>21613.54</v>
      </c>
      <c r="P17" t="n">
        <v>155.86</v>
      </c>
      <c r="Q17" t="n">
        <v>1389.63</v>
      </c>
      <c r="R17" t="n">
        <v>56.2</v>
      </c>
      <c r="S17" t="n">
        <v>39.31</v>
      </c>
      <c r="T17" t="n">
        <v>7541.59</v>
      </c>
      <c r="U17" t="n">
        <v>0.7</v>
      </c>
      <c r="V17" t="n">
        <v>0.88</v>
      </c>
      <c r="W17" t="n">
        <v>3.4</v>
      </c>
      <c r="X17" t="n">
        <v>0.48</v>
      </c>
      <c r="Y17" t="n">
        <v>1</v>
      </c>
      <c r="Z17" t="n">
        <v>10</v>
      </c>
      <c r="AA17" t="n">
        <v>292.0840016875495</v>
      </c>
      <c r="AB17" t="n">
        <v>399.6422169456241</v>
      </c>
      <c r="AC17" t="n">
        <v>361.5009246617072</v>
      </c>
      <c r="AD17" t="n">
        <v>292084.0016875495</v>
      </c>
      <c r="AE17" t="n">
        <v>399642.2169456241</v>
      </c>
      <c r="AF17" t="n">
        <v>1.85410486521765e-06</v>
      </c>
      <c r="AG17" t="n">
        <v>16</v>
      </c>
      <c r="AH17" t="n">
        <v>361500.9246617072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5.6438</v>
      </c>
      <c r="E18" t="n">
        <v>17.72</v>
      </c>
      <c r="F18" t="n">
        <v>14.57</v>
      </c>
      <c r="G18" t="n">
        <v>38</v>
      </c>
      <c r="H18" t="n">
        <v>0.51</v>
      </c>
      <c r="I18" t="n">
        <v>23</v>
      </c>
      <c r="J18" t="n">
        <v>173.71</v>
      </c>
      <c r="K18" t="n">
        <v>51.39</v>
      </c>
      <c r="L18" t="n">
        <v>5</v>
      </c>
      <c r="M18" t="n">
        <v>21</v>
      </c>
      <c r="N18" t="n">
        <v>32.32</v>
      </c>
      <c r="O18" t="n">
        <v>21658.78</v>
      </c>
      <c r="P18" t="n">
        <v>153.08</v>
      </c>
      <c r="Q18" t="n">
        <v>1389.65</v>
      </c>
      <c r="R18" t="n">
        <v>55.19</v>
      </c>
      <c r="S18" t="n">
        <v>39.31</v>
      </c>
      <c r="T18" t="n">
        <v>7045.81</v>
      </c>
      <c r="U18" t="n">
        <v>0.71</v>
      </c>
      <c r="V18" t="n">
        <v>0.88</v>
      </c>
      <c r="W18" t="n">
        <v>3.4</v>
      </c>
      <c r="X18" t="n">
        <v>0.44</v>
      </c>
      <c r="Y18" t="n">
        <v>1</v>
      </c>
      <c r="Z18" t="n">
        <v>10</v>
      </c>
      <c r="AA18" t="n">
        <v>288.4084426394663</v>
      </c>
      <c r="AB18" t="n">
        <v>394.6131549018157</v>
      </c>
      <c r="AC18" t="n">
        <v>356.9518292410269</v>
      </c>
      <c r="AD18" t="n">
        <v>288408.4426394663</v>
      </c>
      <c r="AE18" t="n">
        <v>394613.1549018157</v>
      </c>
      <c r="AF18" t="n">
        <v>1.864743930129619e-06</v>
      </c>
      <c r="AG18" t="n">
        <v>16</v>
      </c>
      <c r="AH18" t="n">
        <v>356951.8292410269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5.6633</v>
      </c>
      <c r="E19" t="n">
        <v>17.66</v>
      </c>
      <c r="F19" t="n">
        <v>14.54</v>
      </c>
      <c r="G19" t="n">
        <v>39.65</v>
      </c>
      <c r="H19" t="n">
        <v>0.53</v>
      </c>
      <c r="I19" t="n">
        <v>22</v>
      </c>
      <c r="J19" t="n">
        <v>174.08</v>
      </c>
      <c r="K19" t="n">
        <v>51.39</v>
      </c>
      <c r="L19" t="n">
        <v>5.25</v>
      </c>
      <c r="M19" t="n">
        <v>20</v>
      </c>
      <c r="N19" t="n">
        <v>32.44</v>
      </c>
      <c r="O19" t="n">
        <v>21704.07</v>
      </c>
      <c r="P19" t="n">
        <v>150.7</v>
      </c>
      <c r="Q19" t="n">
        <v>1389.67</v>
      </c>
      <c r="R19" t="n">
        <v>54.1</v>
      </c>
      <c r="S19" t="n">
        <v>39.31</v>
      </c>
      <c r="T19" t="n">
        <v>6507.66</v>
      </c>
      <c r="U19" t="n">
        <v>0.73</v>
      </c>
      <c r="V19" t="n">
        <v>0.88</v>
      </c>
      <c r="W19" t="n">
        <v>3.4</v>
      </c>
      <c r="X19" t="n">
        <v>0.42</v>
      </c>
      <c r="Y19" t="n">
        <v>1</v>
      </c>
      <c r="Z19" t="n">
        <v>10</v>
      </c>
      <c r="AA19" t="n">
        <v>285.5198961822256</v>
      </c>
      <c r="AB19" t="n">
        <v>390.660918205343</v>
      </c>
      <c r="AC19" t="n">
        <v>353.3767884678666</v>
      </c>
      <c r="AD19" t="n">
        <v>285519.8961822256</v>
      </c>
      <c r="AE19" t="n">
        <v>390660.918205343</v>
      </c>
      <c r="AF19" t="n">
        <v>1.87118684211047e-06</v>
      </c>
      <c r="AG19" t="n">
        <v>16</v>
      </c>
      <c r="AH19" t="n">
        <v>353376.7884678666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5.6792</v>
      </c>
      <c r="E20" t="n">
        <v>17.61</v>
      </c>
      <c r="F20" t="n">
        <v>14.52</v>
      </c>
      <c r="G20" t="n">
        <v>41.5</v>
      </c>
      <c r="H20" t="n">
        <v>0.5600000000000001</v>
      </c>
      <c r="I20" t="n">
        <v>21</v>
      </c>
      <c r="J20" t="n">
        <v>174.45</v>
      </c>
      <c r="K20" t="n">
        <v>51.39</v>
      </c>
      <c r="L20" t="n">
        <v>5.5</v>
      </c>
      <c r="M20" t="n">
        <v>17</v>
      </c>
      <c r="N20" t="n">
        <v>32.56</v>
      </c>
      <c r="O20" t="n">
        <v>21749.39</v>
      </c>
      <c r="P20" t="n">
        <v>147.19</v>
      </c>
      <c r="Q20" t="n">
        <v>1389.57</v>
      </c>
      <c r="R20" t="n">
        <v>53.58</v>
      </c>
      <c r="S20" t="n">
        <v>39.31</v>
      </c>
      <c r="T20" t="n">
        <v>6251.27</v>
      </c>
      <c r="U20" t="n">
        <v>0.73</v>
      </c>
      <c r="V20" t="n">
        <v>0.88</v>
      </c>
      <c r="W20" t="n">
        <v>3.4</v>
      </c>
      <c r="X20" t="n">
        <v>0.4</v>
      </c>
      <c r="Y20" t="n">
        <v>1</v>
      </c>
      <c r="Z20" t="n">
        <v>10</v>
      </c>
      <c r="AA20" t="n">
        <v>281.6806435476398</v>
      </c>
      <c r="AB20" t="n">
        <v>385.4078833748305</v>
      </c>
      <c r="AC20" t="n">
        <v>348.6250959088975</v>
      </c>
      <c r="AD20" t="n">
        <v>281680.6435476398</v>
      </c>
      <c r="AE20" t="n">
        <v>385407.8833748305</v>
      </c>
      <c r="AF20" t="n">
        <v>1.876440293417934e-06</v>
      </c>
      <c r="AG20" t="n">
        <v>16</v>
      </c>
      <c r="AH20" t="n">
        <v>348625.0959088975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5.6989</v>
      </c>
      <c r="E21" t="n">
        <v>17.55</v>
      </c>
      <c r="F21" t="n">
        <v>14.5</v>
      </c>
      <c r="G21" t="n">
        <v>43.49</v>
      </c>
      <c r="H21" t="n">
        <v>0.58</v>
      </c>
      <c r="I21" t="n">
        <v>20</v>
      </c>
      <c r="J21" t="n">
        <v>174.82</v>
      </c>
      <c r="K21" t="n">
        <v>51.39</v>
      </c>
      <c r="L21" t="n">
        <v>5.75</v>
      </c>
      <c r="M21" t="n">
        <v>16</v>
      </c>
      <c r="N21" t="n">
        <v>32.67</v>
      </c>
      <c r="O21" t="n">
        <v>21794.75</v>
      </c>
      <c r="P21" t="n">
        <v>146.01</v>
      </c>
      <c r="Q21" t="n">
        <v>1389.61</v>
      </c>
      <c r="R21" t="n">
        <v>52.85</v>
      </c>
      <c r="S21" t="n">
        <v>39.31</v>
      </c>
      <c r="T21" t="n">
        <v>5888.59</v>
      </c>
      <c r="U21" t="n">
        <v>0.74</v>
      </c>
      <c r="V21" t="n">
        <v>0.89</v>
      </c>
      <c r="W21" t="n">
        <v>3.4</v>
      </c>
      <c r="X21" t="n">
        <v>0.38</v>
      </c>
      <c r="Y21" t="n">
        <v>1</v>
      </c>
      <c r="Z21" t="n">
        <v>10</v>
      </c>
      <c r="AA21" t="n">
        <v>279.9850622894866</v>
      </c>
      <c r="AB21" t="n">
        <v>383.0879142936596</v>
      </c>
      <c r="AC21" t="n">
        <v>346.5265414207366</v>
      </c>
      <c r="AD21" t="n">
        <v>279985.0622894866</v>
      </c>
      <c r="AE21" t="n">
        <v>383087.9142936596</v>
      </c>
      <c r="AF21" t="n">
        <v>1.882949286547306e-06</v>
      </c>
      <c r="AG21" t="n">
        <v>16</v>
      </c>
      <c r="AH21" t="n">
        <v>346526.5414207366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5.7108</v>
      </c>
      <c r="E22" t="n">
        <v>17.51</v>
      </c>
      <c r="F22" t="n">
        <v>14.49</v>
      </c>
      <c r="G22" t="n">
        <v>45.77</v>
      </c>
      <c r="H22" t="n">
        <v>0.61</v>
      </c>
      <c r="I22" t="n">
        <v>19</v>
      </c>
      <c r="J22" t="n">
        <v>175.18</v>
      </c>
      <c r="K22" t="n">
        <v>51.39</v>
      </c>
      <c r="L22" t="n">
        <v>6</v>
      </c>
      <c r="M22" t="n">
        <v>11</v>
      </c>
      <c r="N22" t="n">
        <v>32.79</v>
      </c>
      <c r="O22" t="n">
        <v>21840.16</v>
      </c>
      <c r="P22" t="n">
        <v>143.83</v>
      </c>
      <c r="Q22" t="n">
        <v>1389.62</v>
      </c>
      <c r="R22" t="n">
        <v>52.67</v>
      </c>
      <c r="S22" t="n">
        <v>39.31</v>
      </c>
      <c r="T22" t="n">
        <v>5803.65</v>
      </c>
      <c r="U22" t="n">
        <v>0.75</v>
      </c>
      <c r="V22" t="n">
        <v>0.89</v>
      </c>
      <c r="W22" t="n">
        <v>3.4</v>
      </c>
      <c r="X22" t="n">
        <v>0.37</v>
      </c>
      <c r="Y22" t="n">
        <v>1</v>
      </c>
      <c r="Z22" t="n">
        <v>10</v>
      </c>
      <c r="AA22" t="n">
        <v>277.5707550288334</v>
      </c>
      <c r="AB22" t="n">
        <v>379.7845525879147</v>
      </c>
      <c r="AC22" t="n">
        <v>343.5384479198906</v>
      </c>
      <c r="AD22" t="n">
        <v>277570.7550288334</v>
      </c>
      <c r="AE22" t="n">
        <v>379784.5525879147</v>
      </c>
      <c r="AF22" t="n">
        <v>1.886881114884339e-06</v>
      </c>
      <c r="AG22" t="n">
        <v>16</v>
      </c>
      <c r="AH22" t="n">
        <v>343538.4479198906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5.7274</v>
      </c>
      <c r="E23" t="n">
        <v>17.46</v>
      </c>
      <c r="F23" t="n">
        <v>14.48</v>
      </c>
      <c r="G23" t="n">
        <v>48.26</v>
      </c>
      <c r="H23" t="n">
        <v>0.63</v>
      </c>
      <c r="I23" t="n">
        <v>18</v>
      </c>
      <c r="J23" t="n">
        <v>175.55</v>
      </c>
      <c r="K23" t="n">
        <v>51.39</v>
      </c>
      <c r="L23" t="n">
        <v>6.25</v>
      </c>
      <c r="M23" t="n">
        <v>8</v>
      </c>
      <c r="N23" t="n">
        <v>32.91</v>
      </c>
      <c r="O23" t="n">
        <v>21885.6</v>
      </c>
      <c r="P23" t="n">
        <v>142.82</v>
      </c>
      <c r="Q23" t="n">
        <v>1389.71</v>
      </c>
      <c r="R23" t="n">
        <v>52.08</v>
      </c>
      <c r="S23" t="n">
        <v>39.31</v>
      </c>
      <c r="T23" t="n">
        <v>5517.08</v>
      </c>
      <c r="U23" t="n">
        <v>0.75</v>
      </c>
      <c r="V23" t="n">
        <v>0.89</v>
      </c>
      <c r="W23" t="n">
        <v>3.4</v>
      </c>
      <c r="X23" t="n">
        <v>0.36</v>
      </c>
      <c r="Y23" t="n">
        <v>1</v>
      </c>
      <c r="Z23" t="n">
        <v>10</v>
      </c>
      <c r="AA23" t="n">
        <v>276.153980461898</v>
      </c>
      <c r="AB23" t="n">
        <v>377.8460591217512</v>
      </c>
      <c r="AC23" t="n">
        <v>341.7849615494451</v>
      </c>
      <c r="AD23" t="n">
        <v>276153.980461898</v>
      </c>
      <c r="AE23" t="n">
        <v>377846.0591217512</v>
      </c>
      <c r="AF23" t="n">
        <v>1.892365850211627e-06</v>
      </c>
      <c r="AG23" t="n">
        <v>16</v>
      </c>
      <c r="AH23" t="n">
        <v>341784.9615494451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5.7277</v>
      </c>
      <c r="E24" t="n">
        <v>17.46</v>
      </c>
      <c r="F24" t="n">
        <v>14.48</v>
      </c>
      <c r="G24" t="n">
        <v>48.25</v>
      </c>
      <c r="H24" t="n">
        <v>0.66</v>
      </c>
      <c r="I24" t="n">
        <v>18</v>
      </c>
      <c r="J24" t="n">
        <v>175.92</v>
      </c>
      <c r="K24" t="n">
        <v>51.39</v>
      </c>
      <c r="L24" t="n">
        <v>6.5</v>
      </c>
      <c r="M24" t="n">
        <v>2</v>
      </c>
      <c r="N24" t="n">
        <v>33.03</v>
      </c>
      <c r="O24" t="n">
        <v>21931.08</v>
      </c>
      <c r="P24" t="n">
        <v>142.47</v>
      </c>
      <c r="Q24" t="n">
        <v>1389.78</v>
      </c>
      <c r="R24" t="n">
        <v>51.77</v>
      </c>
      <c r="S24" t="n">
        <v>39.31</v>
      </c>
      <c r="T24" t="n">
        <v>5359.2</v>
      </c>
      <c r="U24" t="n">
        <v>0.76</v>
      </c>
      <c r="V24" t="n">
        <v>0.89</v>
      </c>
      <c r="W24" t="n">
        <v>3.41</v>
      </c>
      <c r="X24" t="n">
        <v>0.35</v>
      </c>
      <c r="Y24" t="n">
        <v>1</v>
      </c>
      <c r="Z24" t="n">
        <v>10</v>
      </c>
      <c r="AA24" t="n">
        <v>275.8134623099242</v>
      </c>
      <c r="AB24" t="n">
        <v>377.3801471636199</v>
      </c>
      <c r="AC24" t="n">
        <v>341.3635155746863</v>
      </c>
      <c r="AD24" t="n">
        <v>275813.4623099242</v>
      </c>
      <c r="AE24" t="n">
        <v>377380.1471636199</v>
      </c>
      <c r="AF24" t="n">
        <v>1.892464971934409e-06</v>
      </c>
      <c r="AG24" t="n">
        <v>16</v>
      </c>
      <c r="AH24" t="n">
        <v>341363.5155746863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5.7264</v>
      </c>
      <c r="E25" t="n">
        <v>17.46</v>
      </c>
      <c r="F25" t="n">
        <v>14.48</v>
      </c>
      <c r="G25" t="n">
        <v>48.27</v>
      </c>
      <c r="H25" t="n">
        <v>0.68</v>
      </c>
      <c r="I25" t="n">
        <v>18</v>
      </c>
      <c r="J25" t="n">
        <v>176.29</v>
      </c>
      <c r="K25" t="n">
        <v>51.39</v>
      </c>
      <c r="L25" t="n">
        <v>6.75</v>
      </c>
      <c r="M25" t="n">
        <v>1</v>
      </c>
      <c r="N25" t="n">
        <v>33.15</v>
      </c>
      <c r="O25" t="n">
        <v>21976.61</v>
      </c>
      <c r="P25" t="n">
        <v>142.08</v>
      </c>
      <c r="Q25" t="n">
        <v>1389.77</v>
      </c>
      <c r="R25" t="n">
        <v>51.84</v>
      </c>
      <c r="S25" t="n">
        <v>39.31</v>
      </c>
      <c r="T25" t="n">
        <v>5394.39</v>
      </c>
      <c r="U25" t="n">
        <v>0.76</v>
      </c>
      <c r="V25" t="n">
        <v>0.89</v>
      </c>
      <c r="W25" t="n">
        <v>3.41</v>
      </c>
      <c r="X25" t="n">
        <v>0.36</v>
      </c>
      <c r="Y25" t="n">
        <v>1</v>
      </c>
      <c r="Z25" t="n">
        <v>10</v>
      </c>
      <c r="AA25" t="n">
        <v>275.4773398259902</v>
      </c>
      <c r="AB25" t="n">
        <v>376.920249552424</v>
      </c>
      <c r="AC25" t="n">
        <v>340.9475099460326</v>
      </c>
      <c r="AD25" t="n">
        <v>275477.3398259901</v>
      </c>
      <c r="AE25" t="n">
        <v>376920.2495524239</v>
      </c>
      <c r="AF25" t="n">
        <v>1.89203544446902e-06</v>
      </c>
      <c r="AG25" t="n">
        <v>16</v>
      </c>
      <c r="AH25" t="n">
        <v>340947.5099460326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5.7256</v>
      </c>
      <c r="E26" t="n">
        <v>17.47</v>
      </c>
      <c r="F26" t="n">
        <v>14.48</v>
      </c>
      <c r="G26" t="n">
        <v>48.28</v>
      </c>
      <c r="H26" t="n">
        <v>0.7</v>
      </c>
      <c r="I26" t="n">
        <v>18</v>
      </c>
      <c r="J26" t="n">
        <v>176.66</v>
      </c>
      <c r="K26" t="n">
        <v>51.39</v>
      </c>
      <c r="L26" t="n">
        <v>7</v>
      </c>
      <c r="M26" t="n">
        <v>0</v>
      </c>
      <c r="N26" t="n">
        <v>33.27</v>
      </c>
      <c r="O26" t="n">
        <v>22022.17</v>
      </c>
      <c r="P26" t="n">
        <v>142.4</v>
      </c>
      <c r="Q26" t="n">
        <v>1389.91</v>
      </c>
      <c r="R26" t="n">
        <v>51.84</v>
      </c>
      <c r="S26" t="n">
        <v>39.31</v>
      </c>
      <c r="T26" t="n">
        <v>5395.06</v>
      </c>
      <c r="U26" t="n">
        <v>0.76</v>
      </c>
      <c r="V26" t="n">
        <v>0.89</v>
      </c>
      <c r="W26" t="n">
        <v>3.41</v>
      </c>
      <c r="X26" t="n">
        <v>0.36</v>
      </c>
      <c r="Y26" t="n">
        <v>1</v>
      </c>
      <c r="Z26" t="n">
        <v>10</v>
      </c>
      <c r="AA26" t="n">
        <v>275.8026774238991</v>
      </c>
      <c r="AB26" t="n">
        <v>377.3653908067647</v>
      </c>
      <c r="AC26" t="n">
        <v>341.3501675438187</v>
      </c>
      <c r="AD26" t="n">
        <v>275802.6774238991</v>
      </c>
      <c r="AE26" t="n">
        <v>377365.3908067647</v>
      </c>
      <c r="AF26" t="n">
        <v>1.891771119874933e-06</v>
      </c>
      <c r="AG26" t="n">
        <v>16</v>
      </c>
      <c r="AH26" t="n">
        <v>341350.1675438187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5.4799</v>
      </c>
      <c r="E2" t="n">
        <v>18.25</v>
      </c>
      <c r="F2" t="n">
        <v>15.63</v>
      </c>
      <c r="G2" t="n">
        <v>13.21</v>
      </c>
      <c r="H2" t="n">
        <v>0.34</v>
      </c>
      <c r="I2" t="n">
        <v>71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73.78</v>
      </c>
      <c r="Q2" t="n">
        <v>1390.15</v>
      </c>
      <c r="R2" t="n">
        <v>85.72</v>
      </c>
      <c r="S2" t="n">
        <v>39.31</v>
      </c>
      <c r="T2" t="n">
        <v>22070.93</v>
      </c>
      <c r="U2" t="n">
        <v>0.46</v>
      </c>
      <c r="V2" t="n">
        <v>0.82</v>
      </c>
      <c r="W2" t="n">
        <v>3.56</v>
      </c>
      <c r="X2" t="n">
        <v>1.51</v>
      </c>
      <c r="Y2" t="n">
        <v>1</v>
      </c>
      <c r="Z2" t="n">
        <v>10</v>
      </c>
      <c r="AA2" t="n">
        <v>201.112571663808</v>
      </c>
      <c r="AB2" t="n">
        <v>275.1710930107703</v>
      </c>
      <c r="AC2" t="n">
        <v>248.9091500989577</v>
      </c>
      <c r="AD2" t="n">
        <v>201112.571663808</v>
      </c>
      <c r="AE2" t="n">
        <v>275171.0930107703</v>
      </c>
      <c r="AF2" t="n">
        <v>1.923435023420613e-06</v>
      </c>
      <c r="AG2" t="n">
        <v>16</v>
      </c>
      <c r="AH2" t="n">
        <v>248909.1500989577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3.2803</v>
      </c>
      <c r="E2" t="n">
        <v>30.48</v>
      </c>
      <c r="F2" t="n">
        <v>18.39</v>
      </c>
      <c r="G2" t="n">
        <v>5.36</v>
      </c>
      <c r="H2" t="n">
        <v>0.08</v>
      </c>
      <c r="I2" t="n">
        <v>206</v>
      </c>
      <c r="J2" t="n">
        <v>232.68</v>
      </c>
      <c r="K2" t="n">
        <v>57.72</v>
      </c>
      <c r="L2" t="n">
        <v>1</v>
      </c>
      <c r="M2" t="n">
        <v>204</v>
      </c>
      <c r="N2" t="n">
        <v>53.95</v>
      </c>
      <c r="O2" t="n">
        <v>28931.02</v>
      </c>
      <c r="P2" t="n">
        <v>285.71</v>
      </c>
      <c r="Q2" t="n">
        <v>1390.31</v>
      </c>
      <c r="R2" t="n">
        <v>173.88</v>
      </c>
      <c r="S2" t="n">
        <v>39.31</v>
      </c>
      <c r="T2" t="n">
        <v>65473.04</v>
      </c>
      <c r="U2" t="n">
        <v>0.23</v>
      </c>
      <c r="V2" t="n">
        <v>0.7</v>
      </c>
      <c r="W2" t="n">
        <v>3.71</v>
      </c>
      <c r="X2" t="n">
        <v>4.26</v>
      </c>
      <c r="Y2" t="n">
        <v>1</v>
      </c>
      <c r="Z2" t="n">
        <v>10</v>
      </c>
      <c r="AA2" t="n">
        <v>727.9842005316866</v>
      </c>
      <c r="AB2" t="n">
        <v>996.0600995637204</v>
      </c>
      <c r="AC2" t="n">
        <v>900.9975216404883</v>
      </c>
      <c r="AD2" t="n">
        <v>727984.2005316867</v>
      </c>
      <c r="AE2" t="n">
        <v>996060.0995637204</v>
      </c>
      <c r="AF2" t="n">
        <v>1.0627835617415e-06</v>
      </c>
      <c r="AG2" t="n">
        <v>27</v>
      </c>
      <c r="AH2" t="n">
        <v>900997.5216404883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3.705</v>
      </c>
      <c r="E3" t="n">
        <v>26.99</v>
      </c>
      <c r="F3" t="n">
        <v>17.27</v>
      </c>
      <c r="G3" t="n">
        <v>6.73</v>
      </c>
      <c r="H3" t="n">
        <v>0.1</v>
      </c>
      <c r="I3" t="n">
        <v>154</v>
      </c>
      <c r="J3" t="n">
        <v>233.1</v>
      </c>
      <c r="K3" t="n">
        <v>57.72</v>
      </c>
      <c r="L3" t="n">
        <v>1.25</v>
      </c>
      <c r="M3" t="n">
        <v>152</v>
      </c>
      <c r="N3" t="n">
        <v>54.13</v>
      </c>
      <c r="O3" t="n">
        <v>28983.75</v>
      </c>
      <c r="P3" t="n">
        <v>267.01</v>
      </c>
      <c r="Q3" t="n">
        <v>1390.07</v>
      </c>
      <c r="R3" t="n">
        <v>139.26</v>
      </c>
      <c r="S3" t="n">
        <v>39.31</v>
      </c>
      <c r="T3" t="n">
        <v>48424.44</v>
      </c>
      <c r="U3" t="n">
        <v>0.28</v>
      </c>
      <c r="V3" t="n">
        <v>0.74</v>
      </c>
      <c r="W3" t="n">
        <v>3.61</v>
      </c>
      <c r="X3" t="n">
        <v>3.14</v>
      </c>
      <c r="Y3" t="n">
        <v>1</v>
      </c>
      <c r="Z3" t="n">
        <v>10</v>
      </c>
      <c r="AA3" t="n">
        <v>615.6907035501242</v>
      </c>
      <c r="AB3" t="n">
        <v>842.4151829540986</v>
      </c>
      <c r="AC3" t="n">
        <v>762.0162602300937</v>
      </c>
      <c r="AD3" t="n">
        <v>615690.7035501242</v>
      </c>
      <c r="AE3" t="n">
        <v>842415.1829540986</v>
      </c>
      <c r="AF3" t="n">
        <v>1.200382006600694e-06</v>
      </c>
      <c r="AG3" t="n">
        <v>24</v>
      </c>
      <c r="AH3" t="n">
        <v>762016.2602300937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3.998</v>
      </c>
      <c r="E4" t="n">
        <v>25.01</v>
      </c>
      <c r="F4" t="n">
        <v>16.65</v>
      </c>
      <c r="G4" t="n">
        <v>8.06</v>
      </c>
      <c r="H4" t="n">
        <v>0.11</v>
      </c>
      <c r="I4" t="n">
        <v>124</v>
      </c>
      <c r="J4" t="n">
        <v>233.53</v>
      </c>
      <c r="K4" t="n">
        <v>57.72</v>
      </c>
      <c r="L4" t="n">
        <v>1.5</v>
      </c>
      <c r="M4" t="n">
        <v>122</v>
      </c>
      <c r="N4" t="n">
        <v>54.31</v>
      </c>
      <c r="O4" t="n">
        <v>29036.54</v>
      </c>
      <c r="P4" t="n">
        <v>256.36</v>
      </c>
      <c r="Q4" t="n">
        <v>1390.36</v>
      </c>
      <c r="R4" t="n">
        <v>120</v>
      </c>
      <c r="S4" t="n">
        <v>39.31</v>
      </c>
      <c r="T4" t="n">
        <v>38947.3</v>
      </c>
      <c r="U4" t="n">
        <v>0.33</v>
      </c>
      <c r="V4" t="n">
        <v>0.77</v>
      </c>
      <c r="W4" t="n">
        <v>3.57</v>
      </c>
      <c r="X4" t="n">
        <v>2.53</v>
      </c>
      <c r="Y4" t="n">
        <v>1</v>
      </c>
      <c r="Z4" t="n">
        <v>10</v>
      </c>
      <c r="AA4" t="n">
        <v>553.1303173936207</v>
      </c>
      <c r="AB4" t="n">
        <v>756.8173026453217</v>
      </c>
      <c r="AC4" t="n">
        <v>684.5877214806071</v>
      </c>
      <c r="AD4" t="n">
        <v>553130.3173936206</v>
      </c>
      <c r="AE4" t="n">
        <v>756817.3026453217</v>
      </c>
      <c r="AF4" t="n">
        <v>1.295311001994487e-06</v>
      </c>
      <c r="AG4" t="n">
        <v>22</v>
      </c>
      <c r="AH4" t="n">
        <v>684587.7214806072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4.2374</v>
      </c>
      <c r="E5" t="n">
        <v>23.6</v>
      </c>
      <c r="F5" t="n">
        <v>16.2</v>
      </c>
      <c r="G5" t="n">
        <v>9.44</v>
      </c>
      <c r="H5" t="n">
        <v>0.13</v>
      </c>
      <c r="I5" t="n">
        <v>103</v>
      </c>
      <c r="J5" t="n">
        <v>233.96</v>
      </c>
      <c r="K5" t="n">
        <v>57.72</v>
      </c>
      <c r="L5" t="n">
        <v>1.75</v>
      </c>
      <c r="M5" t="n">
        <v>101</v>
      </c>
      <c r="N5" t="n">
        <v>54.49</v>
      </c>
      <c r="O5" t="n">
        <v>29089.39</v>
      </c>
      <c r="P5" t="n">
        <v>248.17</v>
      </c>
      <c r="Q5" t="n">
        <v>1390.06</v>
      </c>
      <c r="R5" t="n">
        <v>106.02</v>
      </c>
      <c r="S5" t="n">
        <v>39.31</v>
      </c>
      <c r="T5" t="n">
        <v>32059.74</v>
      </c>
      <c r="U5" t="n">
        <v>0.37</v>
      </c>
      <c r="V5" t="n">
        <v>0.79</v>
      </c>
      <c r="W5" t="n">
        <v>3.52</v>
      </c>
      <c r="X5" t="n">
        <v>2.07</v>
      </c>
      <c r="Y5" t="n">
        <v>1</v>
      </c>
      <c r="Z5" t="n">
        <v>10</v>
      </c>
      <c r="AA5" t="n">
        <v>512.5325125038756</v>
      </c>
      <c r="AB5" t="n">
        <v>701.269594946427</v>
      </c>
      <c r="AC5" t="n">
        <v>634.3414090427974</v>
      </c>
      <c r="AD5" t="n">
        <v>512532.5125038757</v>
      </c>
      <c r="AE5" t="n">
        <v>701269.594946427</v>
      </c>
      <c r="AF5" t="n">
        <v>1.372874147036378e-06</v>
      </c>
      <c r="AG5" t="n">
        <v>21</v>
      </c>
      <c r="AH5" t="n">
        <v>634341.4090427974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4.4236</v>
      </c>
      <c r="E6" t="n">
        <v>22.61</v>
      </c>
      <c r="F6" t="n">
        <v>15.89</v>
      </c>
      <c r="G6" t="n">
        <v>10.83</v>
      </c>
      <c r="H6" t="n">
        <v>0.15</v>
      </c>
      <c r="I6" t="n">
        <v>88</v>
      </c>
      <c r="J6" t="n">
        <v>234.39</v>
      </c>
      <c r="K6" t="n">
        <v>57.72</v>
      </c>
      <c r="L6" t="n">
        <v>2</v>
      </c>
      <c r="M6" t="n">
        <v>86</v>
      </c>
      <c r="N6" t="n">
        <v>54.67</v>
      </c>
      <c r="O6" t="n">
        <v>29142.31</v>
      </c>
      <c r="P6" t="n">
        <v>242.26</v>
      </c>
      <c r="Q6" t="n">
        <v>1390.02</v>
      </c>
      <c r="R6" t="n">
        <v>96.29000000000001</v>
      </c>
      <c r="S6" t="n">
        <v>39.31</v>
      </c>
      <c r="T6" t="n">
        <v>27268.56</v>
      </c>
      <c r="U6" t="n">
        <v>0.41</v>
      </c>
      <c r="V6" t="n">
        <v>0.8100000000000001</v>
      </c>
      <c r="W6" t="n">
        <v>3.5</v>
      </c>
      <c r="X6" t="n">
        <v>1.76</v>
      </c>
      <c r="Y6" t="n">
        <v>1</v>
      </c>
      <c r="Z6" t="n">
        <v>10</v>
      </c>
      <c r="AA6" t="n">
        <v>482.3166322230205</v>
      </c>
      <c r="AB6" t="n">
        <v>659.9268945156037</v>
      </c>
      <c r="AC6" t="n">
        <v>596.9443979162473</v>
      </c>
      <c r="AD6" t="n">
        <v>482316.6322230205</v>
      </c>
      <c r="AE6" t="n">
        <v>659926.8945156038</v>
      </c>
      <c r="AF6" t="n">
        <v>1.433201037624516e-06</v>
      </c>
      <c r="AG6" t="n">
        <v>20</v>
      </c>
      <c r="AH6" t="n">
        <v>596944.3979162474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4.5711</v>
      </c>
      <c r="E7" t="n">
        <v>21.88</v>
      </c>
      <c r="F7" t="n">
        <v>15.66</v>
      </c>
      <c r="G7" t="n">
        <v>12.2</v>
      </c>
      <c r="H7" t="n">
        <v>0.17</v>
      </c>
      <c r="I7" t="n">
        <v>77</v>
      </c>
      <c r="J7" t="n">
        <v>234.82</v>
      </c>
      <c r="K7" t="n">
        <v>57.72</v>
      </c>
      <c r="L7" t="n">
        <v>2.25</v>
      </c>
      <c r="M7" t="n">
        <v>75</v>
      </c>
      <c r="N7" t="n">
        <v>54.85</v>
      </c>
      <c r="O7" t="n">
        <v>29195.29</v>
      </c>
      <c r="P7" t="n">
        <v>237.72</v>
      </c>
      <c r="Q7" t="n">
        <v>1389.83</v>
      </c>
      <c r="R7" t="n">
        <v>89.23999999999999</v>
      </c>
      <c r="S7" t="n">
        <v>39.31</v>
      </c>
      <c r="T7" t="n">
        <v>23800.24</v>
      </c>
      <c r="U7" t="n">
        <v>0.44</v>
      </c>
      <c r="V7" t="n">
        <v>0.82</v>
      </c>
      <c r="W7" t="n">
        <v>3.48</v>
      </c>
      <c r="X7" t="n">
        <v>1.54</v>
      </c>
      <c r="Y7" t="n">
        <v>1</v>
      </c>
      <c r="Z7" t="n">
        <v>10</v>
      </c>
      <c r="AA7" t="n">
        <v>458.2548299219902</v>
      </c>
      <c r="AB7" t="n">
        <v>627.0044750755354</v>
      </c>
      <c r="AC7" t="n">
        <v>567.1640479806334</v>
      </c>
      <c r="AD7" t="n">
        <v>458254.8299219902</v>
      </c>
      <c r="AE7" t="n">
        <v>627004.4750755355</v>
      </c>
      <c r="AF7" t="n">
        <v>1.480989525066784e-06</v>
      </c>
      <c r="AG7" t="n">
        <v>19</v>
      </c>
      <c r="AH7" t="n">
        <v>567164.0479806334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4.6967</v>
      </c>
      <c r="E8" t="n">
        <v>21.29</v>
      </c>
      <c r="F8" t="n">
        <v>15.48</v>
      </c>
      <c r="G8" t="n">
        <v>13.66</v>
      </c>
      <c r="H8" t="n">
        <v>0.19</v>
      </c>
      <c r="I8" t="n">
        <v>68</v>
      </c>
      <c r="J8" t="n">
        <v>235.25</v>
      </c>
      <c r="K8" t="n">
        <v>57.72</v>
      </c>
      <c r="L8" t="n">
        <v>2.5</v>
      </c>
      <c r="M8" t="n">
        <v>66</v>
      </c>
      <c r="N8" t="n">
        <v>55.03</v>
      </c>
      <c r="O8" t="n">
        <v>29248.33</v>
      </c>
      <c r="P8" t="n">
        <v>233.84</v>
      </c>
      <c r="Q8" t="n">
        <v>1390.04</v>
      </c>
      <c r="R8" t="n">
        <v>83.44</v>
      </c>
      <c r="S8" t="n">
        <v>39.31</v>
      </c>
      <c r="T8" t="n">
        <v>20943.55</v>
      </c>
      <c r="U8" t="n">
        <v>0.47</v>
      </c>
      <c r="V8" t="n">
        <v>0.83</v>
      </c>
      <c r="W8" t="n">
        <v>3.48</v>
      </c>
      <c r="X8" t="n">
        <v>1.36</v>
      </c>
      <c r="Y8" t="n">
        <v>1</v>
      </c>
      <c r="Z8" t="n">
        <v>10</v>
      </c>
      <c r="AA8" t="n">
        <v>445.2084657704576</v>
      </c>
      <c r="AB8" t="n">
        <v>609.1538640784438</v>
      </c>
      <c r="AC8" t="n">
        <v>551.0170742436142</v>
      </c>
      <c r="AD8" t="n">
        <v>445208.4657704576</v>
      </c>
      <c r="AE8" t="n">
        <v>609153.8640784438</v>
      </c>
      <c r="AF8" t="n">
        <v>1.52168263708542e-06</v>
      </c>
      <c r="AG8" t="n">
        <v>19</v>
      </c>
      <c r="AH8" t="n">
        <v>551017.0742436142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4.8007</v>
      </c>
      <c r="E9" t="n">
        <v>20.83</v>
      </c>
      <c r="F9" t="n">
        <v>15.34</v>
      </c>
      <c r="G9" t="n">
        <v>15.09</v>
      </c>
      <c r="H9" t="n">
        <v>0.21</v>
      </c>
      <c r="I9" t="n">
        <v>61</v>
      </c>
      <c r="J9" t="n">
        <v>235.68</v>
      </c>
      <c r="K9" t="n">
        <v>57.72</v>
      </c>
      <c r="L9" t="n">
        <v>2.75</v>
      </c>
      <c r="M9" t="n">
        <v>59</v>
      </c>
      <c r="N9" t="n">
        <v>55.21</v>
      </c>
      <c r="O9" t="n">
        <v>29301.44</v>
      </c>
      <c r="P9" t="n">
        <v>230.53</v>
      </c>
      <c r="Q9" t="n">
        <v>1389.82</v>
      </c>
      <c r="R9" t="n">
        <v>79.58</v>
      </c>
      <c r="S9" t="n">
        <v>39.31</v>
      </c>
      <c r="T9" t="n">
        <v>19048.34</v>
      </c>
      <c r="U9" t="n">
        <v>0.49</v>
      </c>
      <c r="V9" t="n">
        <v>0.84</v>
      </c>
      <c r="W9" t="n">
        <v>3.45</v>
      </c>
      <c r="X9" t="n">
        <v>1.22</v>
      </c>
      <c r="Y9" t="n">
        <v>1</v>
      </c>
      <c r="Z9" t="n">
        <v>10</v>
      </c>
      <c r="AA9" t="n">
        <v>434.8263900093536</v>
      </c>
      <c r="AB9" t="n">
        <v>594.9486499972445</v>
      </c>
      <c r="AC9" t="n">
        <v>538.1675858571814</v>
      </c>
      <c r="AD9" t="n">
        <v>434826.3900093536</v>
      </c>
      <c r="AE9" t="n">
        <v>594948.6499972445</v>
      </c>
      <c r="AF9" t="n">
        <v>1.555377570604036e-06</v>
      </c>
      <c r="AG9" t="n">
        <v>19</v>
      </c>
      <c r="AH9" t="n">
        <v>538167.5858571813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4.8765</v>
      </c>
      <c r="E10" t="n">
        <v>20.51</v>
      </c>
      <c r="F10" t="n">
        <v>15.25</v>
      </c>
      <c r="G10" t="n">
        <v>16.34</v>
      </c>
      <c r="H10" t="n">
        <v>0.23</v>
      </c>
      <c r="I10" t="n">
        <v>56</v>
      </c>
      <c r="J10" t="n">
        <v>236.11</v>
      </c>
      <c r="K10" t="n">
        <v>57.72</v>
      </c>
      <c r="L10" t="n">
        <v>3</v>
      </c>
      <c r="M10" t="n">
        <v>54</v>
      </c>
      <c r="N10" t="n">
        <v>55.39</v>
      </c>
      <c r="O10" t="n">
        <v>29354.61</v>
      </c>
      <c r="P10" t="n">
        <v>227.92</v>
      </c>
      <c r="Q10" t="n">
        <v>1389.81</v>
      </c>
      <c r="R10" t="n">
        <v>75.84</v>
      </c>
      <c r="S10" t="n">
        <v>39.31</v>
      </c>
      <c r="T10" t="n">
        <v>17207.28</v>
      </c>
      <c r="U10" t="n">
        <v>0.52</v>
      </c>
      <c r="V10" t="n">
        <v>0.84</v>
      </c>
      <c r="W10" t="n">
        <v>3.47</v>
      </c>
      <c r="X10" t="n">
        <v>1.12</v>
      </c>
      <c r="Y10" t="n">
        <v>1</v>
      </c>
      <c r="Z10" t="n">
        <v>10</v>
      </c>
      <c r="AA10" t="n">
        <v>419.5534248890359</v>
      </c>
      <c r="AB10" t="n">
        <v>574.0515053239588</v>
      </c>
      <c r="AC10" t="n">
        <v>519.2648353421873</v>
      </c>
      <c r="AD10" t="n">
        <v>419553.4248890359</v>
      </c>
      <c r="AE10" t="n">
        <v>574051.5053239588</v>
      </c>
      <c r="AF10" t="n">
        <v>1.579935993303181e-06</v>
      </c>
      <c r="AG10" t="n">
        <v>18</v>
      </c>
      <c r="AH10" t="n">
        <v>519264.8353421874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4.9592</v>
      </c>
      <c r="E11" t="n">
        <v>20.16</v>
      </c>
      <c r="F11" t="n">
        <v>15.13</v>
      </c>
      <c r="G11" t="n">
        <v>17.8</v>
      </c>
      <c r="H11" t="n">
        <v>0.24</v>
      </c>
      <c r="I11" t="n">
        <v>51</v>
      </c>
      <c r="J11" t="n">
        <v>236.54</v>
      </c>
      <c r="K11" t="n">
        <v>57.72</v>
      </c>
      <c r="L11" t="n">
        <v>3.25</v>
      </c>
      <c r="M11" t="n">
        <v>49</v>
      </c>
      <c r="N11" t="n">
        <v>55.57</v>
      </c>
      <c r="O11" t="n">
        <v>29407.85</v>
      </c>
      <c r="P11" t="n">
        <v>224.92</v>
      </c>
      <c r="Q11" t="n">
        <v>1389.65</v>
      </c>
      <c r="R11" t="n">
        <v>72.81</v>
      </c>
      <c r="S11" t="n">
        <v>39.31</v>
      </c>
      <c r="T11" t="n">
        <v>15716.86</v>
      </c>
      <c r="U11" t="n">
        <v>0.54</v>
      </c>
      <c r="V11" t="n">
        <v>0.85</v>
      </c>
      <c r="W11" t="n">
        <v>3.44</v>
      </c>
      <c r="X11" t="n">
        <v>1.01</v>
      </c>
      <c r="Y11" t="n">
        <v>1</v>
      </c>
      <c r="Z11" t="n">
        <v>10</v>
      </c>
      <c r="AA11" t="n">
        <v>411.4426184684813</v>
      </c>
      <c r="AB11" t="n">
        <v>562.9539421558305</v>
      </c>
      <c r="AC11" t="n">
        <v>509.2264080272976</v>
      </c>
      <c r="AD11" t="n">
        <v>411442.6184684813</v>
      </c>
      <c r="AE11" t="n">
        <v>562953.9421558306</v>
      </c>
      <c r="AF11" t="n">
        <v>1.606729945245388e-06</v>
      </c>
      <c r="AG11" t="n">
        <v>18</v>
      </c>
      <c r="AH11" t="n">
        <v>509226.4080272976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5.0255</v>
      </c>
      <c r="E12" t="n">
        <v>19.9</v>
      </c>
      <c r="F12" t="n">
        <v>15.05</v>
      </c>
      <c r="G12" t="n">
        <v>19.21</v>
      </c>
      <c r="H12" t="n">
        <v>0.26</v>
      </c>
      <c r="I12" t="n">
        <v>47</v>
      </c>
      <c r="J12" t="n">
        <v>236.98</v>
      </c>
      <c r="K12" t="n">
        <v>57.72</v>
      </c>
      <c r="L12" t="n">
        <v>3.5</v>
      </c>
      <c r="M12" t="n">
        <v>45</v>
      </c>
      <c r="N12" t="n">
        <v>55.75</v>
      </c>
      <c r="O12" t="n">
        <v>29461.15</v>
      </c>
      <c r="P12" t="n">
        <v>222.78</v>
      </c>
      <c r="Q12" t="n">
        <v>1389.71</v>
      </c>
      <c r="R12" t="n">
        <v>70.05</v>
      </c>
      <c r="S12" t="n">
        <v>39.31</v>
      </c>
      <c r="T12" t="n">
        <v>14356.27</v>
      </c>
      <c r="U12" t="n">
        <v>0.5600000000000001</v>
      </c>
      <c r="V12" t="n">
        <v>0.85</v>
      </c>
      <c r="W12" t="n">
        <v>3.44</v>
      </c>
      <c r="X12" t="n">
        <v>0.93</v>
      </c>
      <c r="Y12" t="n">
        <v>1</v>
      </c>
      <c r="Z12" t="n">
        <v>10</v>
      </c>
      <c r="AA12" t="n">
        <v>405.4444524695458</v>
      </c>
      <c r="AB12" t="n">
        <v>554.7469868156791</v>
      </c>
      <c r="AC12" t="n">
        <v>501.8027129862759</v>
      </c>
      <c r="AD12" t="n">
        <v>405444.4524695458</v>
      </c>
      <c r="AE12" t="n">
        <v>554746.9868156791</v>
      </c>
      <c r="AF12" t="n">
        <v>1.628210465363506e-06</v>
      </c>
      <c r="AG12" t="n">
        <v>18</v>
      </c>
      <c r="AH12" t="n">
        <v>501802.712986276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5.0958</v>
      </c>
      <c r="E13" t="n">
        <v>19.62</v>
      </c>
      <c r="F13" t="n">
        <v>14.96</v>
      </c>
      <c r="G13" t="n">
        <v>20.87</v>
      </c>
      <c r="H13" t="n">
        <v>0.28</v>
      </c>
      <c r="I13" t="n">
        <v>43</v>
      </c>
      <c r="J13" t="n">
        <v>237.41</v>
      </c>
      <c r="K13" t="n">
        <v>57.72</v>
      </c>
      <c r="L13" t="n">
        <v>3.75</v>
      </c>
      <c r="M13" t="n">
        <v>41</v>
      </c>
      <c r="N13" t="n">
        <v>55.93</v>
      </c>
      <c r="O13" t="n">
        <v>29514.51</v>
      </c>
      <c r="P13" t="n">
        <v>220.14</v>
      </c>
      <c r="Q13" t="n">
        <v>1389.59</v>
      </c>
      <c r="R13" t="n">
        <v>67.48999999999999</v>
      </c>
      <c r="S13" t="n">
        <v>39.31</v>
      </c>
      <c r="T13" t="n">
        <v>13096.82</v>
      </c>
      <c r="U13" t="n">
        <v>0.58</v>
      </c>
      <c r="V13" t="n">
        <v>0.86</v>
      </c>
      <c r="W13" t="n">
        <v>3.43</v>
      </c>
      <c r="X13" t="n">
        <v>0.83</v>
      </c>
      <c r="Y13" t="n">
        <v>1</v>
      </c>
      <c r="Z13" t="n">
        <v>10</v>
      </c>
      <c r="AA13" t="n">
        <v>398.8511357646838</v>
      </c>
      <c r="AB13" t="n">
        <v>545.7257200234829</v>
      </c>
      <c r="AC13" t="n">
        <v>493.6424232352995</v>
      </c>
      <c r="AD13" t="n">
        <v>398851.1357646838</v>
      </c>
      <c r="AE13" t="n">
        <v>545725.7200234829</v>
      </c>
      <c r="AF13" t="n">
        <v>1.650986944463109e-06</v>
      </c>
      <c r="AG13" t="n">
        <v>18</v>
      </c>
      <c r="AH13" t="n">
        <v>493642.4232352995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5.1446</v>
      </c>
      <c r="E14" t="n">
        <v>19.44</v>
      </c>
      <c r="F14" t="n">
        <v>14.91</v>
      </c>
      <c r="G14" t="n">
        <v>22.36</v>
      </c>
      <c r="H14" t="n">
        <v>0.3</v>
      </c>
      <c r="I14" t="n">
        <v>40</v>
      </c>
      <c r="J14" t="n">
        <v>237.84</v>
      </c>
      <c r="K14" t="n">
        <v>57.72</v>
      </c>
      <c r="L14" t="n">
        <v>4</v>
      </c>
      <c r="M14" t="n">
        <v>38</v>
      </c>
      <c r="N14" t="n">
        <v>56.12</v>
      </c>
      <c r="O14" t="n">
        <v>29567.95</v>
      </c>
      <c r="P14" t="n">
        <v>218.08</v>
      </c>
      <c r="Q14" t="n">
        <v>1389.74</v>
      </c>
      <c r="R14" t="n">
        <v>65.72</v>
      </c>
      <c r="S14" t="n">
        <v>39.31</v>
      </c>
      <c r="T14" t="n">
        <v>12225.15</v>
      </c>
      <c r="U14" t="n">
        <v>0.6</v>
      </c>
      <c r="V14" t="n">
        <v>0.86</v>
      </c>
      <c r="W14" t="n">
        <v>3.42</v>
      </c>
      <c r="X14" t="n">
        <v>0.78</v>
      </c>
      <c r="Y14" t="n">
        <v>1</v>
      </c>
      <c r="Z14" t="n">
        <v>10</v>
      </c>
      <c r="AA14" t="n">
        <v>386.3747479319667</v>
      </c>
      <c r="AB14" t="n">
        <v>528.6549757713749</v>
      </c>
      <c r="AC14" t="n">
        <v>478.2008868556727</v>
      </c>
      <c r="AD14" t="n">
        <v>386374.7479319667</v>
      </c>
      <c r="AE14" t="n">
        <v>528654.9757713749</v>
      </c>
      <c r="AF14" t="n">
        <v>1.666797644037228e-06</v>
      </c>
      <c r="AG14" t="n">
        <v>17</v>
      </c>
      <c r="AH14" t="n">
        <v>478200.8868556727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5.1781</v>
      </c>
      <c r="E15" t="n">
        <v>19.31</v>
      </c>
      <c r="F15" t="n">
        <v>14.87</v>
      </c>
      <c r="G15" t="n">
        <v>23.48</v>
      </c>
      <c r="H15" t="n">
        <v>0.32</v>
      </c>
      <c r="I15" t="n">
        <v>38</v>
      </c>
      <c r="J15" t="n">
        <v>238.28</v>
      </c>
      <c r="K15" t="n">
        <v>57.72</v>
      </c>
      <c r="L15" t="n">
        <v>4.25</v>
      </c>
      <c r="M15" t="n">
        <v>36</v>
      </c>
      <c r="N15" t="n">
        <v>56.3</v>
      </c>
      <c r="O15" t="n">
        <v>29621.44</v>
      </c>
      <c r="P15" t="n">
        <v>216.94</v>
      </c>
      <c r="Q15" t="n">
        <v>1389.67</v>
      </c>
      <c r="R15" t="n">
        <v>64.44</v>
      </c>
      <c r="S15" t="n">
        <v>39.31</v>
      </c>
      <c r="T15" t="n">
        <v>11593.47</v>
      </c>
      <c r="U15" t="n">
        <v>0.61</v>
      </c>
      <c r="V15" t="n">
        <v>0.86</v>
      </c>
      <c r="W15" t="n">
        <v>3.43</v>
      </c>
      <c r="X15" t="n">
        <v>0.75</v>
      </c>
      <c r="Y15" t="n">
        <v>1</v>
      </c>
      <c r="Z15" t="n">
        <v>10</v>
      </c>
      <c r="AA15" t="n">
        <v>383.4840634893384</v>
      </c>
      <c r="AB15" t="n">
        <v>524.6998137889739</v>
      </c>
      <c r="AC15" t="n">
        <v>474.6231999817672</v>
      </c>
      <c r="AD15" t="n">
        <v>383484.0634893384</v>
      </c>
      <c r="AE15" t="n">
        <v>524699.8137889738</v>
      </c>
      <c r="AF15" t="n">
        <v>1.677651300507167e-06</v>
      </c>
      <c r="AG15" t="n">
        <v>17</v>
      </c>
      <c r="AH15" t="n">
        <v>474623.1999817672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5.2125</v>
      </c>
      <c r="E16" t="n">
        <v>19.18</v>
      </c>
      <c r="F16" t="n">
        <v>14.84</v>
      </c>
      <c r="G16" t="n">
        <v>24.73</v>
      </c>
      <c r="H16" t="n">
        <v>0.34</v>
      </c>
      <c r="I16" t="n">
        <v>36</v>
      </c>
      <c r="J16" t="n">
        <v>238.71</v>
      </c>
      <c r="K16" t="n">
        <v>57.72</v>
      </c>
      <c r="L16" t="n">
        <v>4.5</v>
      </c>
      <c r="M16" t="n">
        <v>34</v>
      </c>
      <c r="N16" t="n">
        <v>56.49</v>
      </c>
      <c r="O16" t="n">
        <v>29675.01</v>
      </c>
      <c r="P16" t="n">
        <v>214.52</v>
      </c>
      <c r="Q16" t="n">
        <v>1389.6</v>
      </c>
      <c r="R16" t="n">
        <v>63.54</v>
      </c>
      <c r="S16" t="n">
        <v>39.31</v>
      </c>
      <c r="T16" t="n">
        <v>11153.23</v>
      </c>
      <c r="U16" t="n">
        <v>0.62</v>
      </c>
      <c r="V16" t="n">
        <v>0.87</v>
      </c>
      <c r="W16" t="n">
        <v>3.42</v>
      </c>
      <c r="X16" t="n">
        <v>0.71</v>
      </c>
      <c r="Y16" t="n">
        <v>1</v>
      </c>
      <c r="Z16" t="n">
        <v>10</v>
      </c>
      <c r="AA16" t="n">
        <v>379.2660774587753</v>
      </c>
      <c r="AB16" t="n">
        <v>518.9285792175466</v>
      </c>
      <c r="AC16" t="n">
        <v>469.4027639378585</v>
      </c>
      <c r="AD16" t="n">
        <v>379266.0774587753</v>
      </c>
      <c r="AE16" t="n">
        <v>518928.5792175466</v>
      </c>
      <c r="AF16" t="n">
        <v>1.68879654774794e-06</v>
      </c>
      <c r="AG16" t="n">
        <v>17</v>
      </c>
      <c r="AH16" t="n">
        <v>469402.7639378585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5.2709</v>
      </c>
      <c r="E17" t="n">
        <v>18.97</v>
      </c>
      <c r="F17" t="n">
        <v>14.76</v>
      </c>
      <c r="G17" t="n">
        <v>26.84</v>
      </c>
      <c r="H17" t="n">
        <v>0.35</v>
      </c>
      <c r="I17" t="n">
        <v>33</v>
      </c>
      <c r="J17" t="n">
        <v>239.14</v>
      </c>
      <c r="K17" t="n">
        <v>57.72</v>
      </c>
      <c r="L17" t="n">
        <v>4.75</v>
      </c>
      <c r="M17" t="n">
        <v>31</v>
      </c>
      <c r="N17" t="n">
        <v>56.67</v>
      </c>
      <c r="O17" t="n">
        <v>29728.63</v>
      </c>
      <c r="P17" t="n">
        <v>212.28</v>
      </c>
      <c r="Q17" t="n">
        <v>1389.65</v>
      </c>
      <c r="R17" t="n">
        <v>61.28</v>
      </c>
      <c r="S17" t="n">
        <v>39.31</v>
      </c>
      <c r="T17" t="n">
        <v>10042.66</v>
      </c>
      <c r="U17" t="n">
        <v>0.64</v>
      </c>
      <c r="V17" t="n">
        <v>0.87</v>
      </c>
      <c r="W17" t="n">
        <v>3.41</v>
      </c>
      <c r="X17" t="n">
        <v>0.64</v>
      </c>
      <c r="Y17" t="n">
        <v>1</v>
      </c>
      <c r="Z17" t="n">
        <v>10</v>
      </c>
      <c r="AA17" t="n">
        <v>374.1186931919458</v>
      </c>
      <c r="AB17" t="n">
        <v>511.8857009771039</v>
      </c>
      <c r="AC17" t="n">
        <v>463.0320481119418</v>
      </c>
      <c r="AD17" t="n">
        <v>374118.6931919458</v>
      </c>
      <c r="AE17" t="n">
        <v>511885.7009771039</v>
      </c>
      <c r="AF17" t="n">
        <v>1.707717548877625e-06</v>
      </c>
      <c r="AG17" t="n">
        <v>17</v>
      </c>
      <c r="AH17" t="n">
        <v>463032.0481119418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5.2853</v>
      </c>
      <c r="E18" t="n">
        <v>18.92</v>
      </c>
      <c r="F18" t="n">
        <v>14.75</v>
      </c>
      <c r="G18" t="n">
        <v>27.66</v>
      </c>
      <c r="H18" t="n">
        <v>0.37</v>
      </c>
      <c r="I18" t="n">
        <v>32</v>
      </c>
      <c r="J18" t="n">
        <v>239.58</v>
      </c>
      <c r="K18" t="n">
        <v>57.72</v>
      </c>
      <c r="L18" t="n">
        <v>5</v>
      </c>
      <c r="M18" t="n">
        <v>30</v>
      </c>
      <c r="N18" t="n">
        <v>56.86</v>
      </c>
      <c r="O18" t="n">
        <v>29782.33</v>
      </c>
      <c r="P18" t="n">
        <v>211.17</v>
      </c>
      <c r="Q18" t="n">
        <v>1389.65</v>
      </c>
      <c r="R18" t="n">
        <v>60.91</v>
      </c>
      <c r="S18" t="n">
        <v>39.31</v>
      </c>
      <c r="T18" t="n">
        <v>9861.75</v>
      </c>
      <c r="U18" t="n">
        <v>0.65</v>
      </c>
      <c r="V18" t="n">
        <v>0.87</v>
      </c>
      <c r="W18" t="n">
        <v>3.41</v>
      </c>
      <c r="X18" t="n">
        <v>0.63</v>
      </c>
      <c r="Y18" t="n">
        <v>1</v>
      </c>
      <c r="Z18" t="n">
        <v>10</v>
      </c>
      <c r="AA18" t="n">
        <v>372.3066695512019</v>
      </c>
      <c r="AB18" t="n">
        <v>509.4064102909969</v>
      </c>
      <c r="AC18" t="n">
        <v>460.7893774492107</v>
      </c>
      <c r="AD18" t="n">
        <v>372306.6695512019</v>
      </c>
      <c r="AE18" t="n">
        <v>509406.4102909969</v>
      </c>
      <c r="AF18" t="n">
        <v>1.712383001210972e-06</v>
      </c>
      <c r="AG18" t="n">
        <v>17</v>
      </c>
      <c r="AH18" t="n">
        <v>460789.3774492107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5.3309</v>
      </c>
      <c r="E19" t="n">
        <v>18.76</v>
      </c>
      <c r="F19" t="n">
        <v>14.68</v>
      </c>
      <c r="G19" t="n">
        <v>29.37</v>
      </c>
      <c r="H19" t="n">
        <v>0.39</v>
      </c>
      <c r="I19" t="n">
        <v>30</v>
      </c>
      <c r="J19" t="n">
        <v>240.02</v>
      </c>
      <c r="K19" t="n">
        <v>57.72</v>
      </c>
      <c r="L19" t="n">
        <v>5.25</v>
      </c>
      <c r="M19" t="n">
        <v>28</v>
      </c>
      <c r="N19" t="n">
        <v>57.04</v>
      </c>
      <c r="O19" t="n">
        <v>29836.09</v>
      </c>
      <c r="P19" t="n">
        <v>208.77</v>
      </c>
      <c r="Q19" t="n">
        <v>1389.62</v>
      </c>
      <c r="R19" t="n">
        <v>58.89</v>
      </c>
      <c r="S19" t="n">
        <v>39.31</v>
      </c>
      <c r="T19" t="n">
        <v>8858.299999999999</v>
      </c>
      <c r="U19" t="n">
        <v>0.67</v>
      </c>
      <c r="V19" t="n">
        <v>0.87</v>
      </c>
      <c r="W19" t="n">
        <v>3.4</v>
      </c>
      <c r="X19" t="n">
        <v>0.5600000000000001</v>
      </c>
      <c r="Y19" t="n">
        <v>1</v>
      </c>
      <c r="Z19" t="n">
        <v>10</v>
      </c>
      <c r="AA19" t="n">
        <v>367.7170399424306</v>
      </c>
      <c r="AB19" t="n">
        <v>503.1266765801081</v>
      </c>
      <c r="AC19" t="n">
        <v>455.1089727100274</v>
      </c>
      <c r="AD19" t="n">
        <v>367717.0399424306</v>
      </c>
      <c r="AE19" t="n">
        <v>503126.6765801081</v>
      </c>
      <c r="AF19" t="n">
        <v>1.727156933599903e-06</v>
      </c>
      <c r="AG19" t="n">
        <v>17</v>
      </c>
      <c r="AH19" t="n">
        <v>455108.9727100274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5.3638</v>
      </c>
      <c r="E20" t="n">
        <v>18.64</v>
      </c>
      <c r="F20" t="n">
        <v>14.66</v>
      </c>
      <c r="G20" t="n">
        <v>31.41</v>
      </c>
      <c r="H20" t="n">
        <v>0.41</v>
      </c>
      <c r="I20" t="n">
        <v>28</v>
      </c>
      <c r="J20" t="n">
        <v>240.45</v>
      </c>
      <c r="K20" t="n">
        <v>57.72</v>
      </c>
      <c r="L20" t="n">
        <v>5.5</v>
      </c>
      <c r="M20" t="n">
        <v>26</v>
      </c>
      <c r="N20" t="n">
        <v>57.23</v>
      </c>
      <c r="O20" t="n">
        <v>29890.04</v>
      </c>
      <c r="P20" t="n">
        <v>207.26</v>
      </c>
      <c r="Q20" t="n">
        <v>1389.7</v>
      </c>
      <c r="R20" t="n">
        <v>57.82</v>
      </c>
      <c r="S20" t="n">
        <v>39.31</v>
      </c>
      <c r="T20" t="n">
        <v>8336.629999999999</v>
      </c>
      <c r="U20" t="n">
        <v>0.68</v>
      </c>
      <c r="V20" t="n">
        <v>0.88</v>
      </c>
      <c r="W20" t="n">
        <v>3.41</v>
      </c>
      <c r="X20" t="n">
        <v>0.54</v>
      </c>
      <c r="Y20" t="n">
        <v>1</v>
      </c>
      <c r="Z20" t="n">
        <v>10</v>
      </c>
      <c r="AA20" t="n">
        <v>364.7219301686513</v>
      </c>
      <c r="AB20" t="n">
        <v>499.0286352527056</v>
      </c>
      <c r="AC20" t="n">
        <v>451.4020426952749</v>
      </c>
      <c r="AD20" t="n">
        <v>364721.9301686513</v>
      </c>
      <c r="AE20" t="n">
        <v>499028.6352527055</v>
      </c>
      <c r="AF20" t="n">
        <v>1.737816196222619e-06</v>
      </c>
      <c r="AG20" t="n">
        <v>17</v>
      </c>
      <c r="AH20" t="n">
        <v>451402.0426952749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5.3784</v>
      </c>
      <c r="E21" t="n">
        <v>18.59</v>
      </c>
      <c r="F21" t="n">
        <v>14.65</v>
      </c>
      <c r="G21" t="n">
        <v>32.56</v>
      </c>
      <c r="H21" t="n">
        <v>0.42</v>
      </c>
      <c r="I21" t="n">
        <v>27</v>
      </c>
      <c r="J21" t="n">
        <v>240.89</v>
      </c>
      <c r="K21" t="n">
        <v>57.72</v>
      </c>
      <c r="L21" t="n">
        <v>5.75</v>
      </c>
      <c r="M21" t="n">
        <v>25</v>
      </c>
      <c r="N21" t="n">
        <v>57.42</v>
      </c>
      <c r="O21" t="n">
        <v>29943.94</v>
      </c>
      <c r="P21" t="n">
        <v>205.73</v>
      </c>
      <c r="Q21" t="n">
        <v>1389.71</v>
      </c>
      <c r="R21" t="n">
        <v>57.77</v>
      </c>
      <c r="S21" t="n">
        <v>39.31</v>
      </c>
      <c r="T21" t="n">
        <v>8316.52</v>
      </c>
      <c r="U21" t="n">
        <v>0.68</v>
      </c>
      <c r="V21" t="n">
        <v>0.88</v>
      </c>
      <c r="W21" t="n">
        <v>3.41</v>
      </c>
      <c r="X21" t="n">
        <v>0.53</v>
      </c>
      <c r="Y21" t="n">
        <v>1</v>
      </c>
      <c r="Z21" t="n">
        <v>10</v>
      </c>
      <c r="AA21" t="n">
        <v>362.5328801563751</v>
      </c>
      <c r="AB21" t="n">
        <v>496.0334804518387</v>
      </c>
      <c r="AC21" t="n">
        <v>448.6927412648768</v>
      </c>
      <c r="AD21" t="n">
        <v>362532.8801563751</v>
      </c>
      <c r="AE21" t="n">
        <v>496033.4804518387</v>
      </c>
      <c r="AF21" t="n">
        <v>1.74254644650504e-06</v>
      </c>
      <c r="AG21" t="n">
        <v>17</v>
      </c>
      <c r="AH21" t="n">
        <v>448692.7412648768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5.3991</v>
      </c>
      <c r="E22" t="n">
        <v>18.52</v>
      </c>
      <c r="F22" t="n">
        <v>14.63</v>
      </c>
      <c r="G22" t="n">
        <v>33.76</v>
      </c>
      <c r="H22" t="n">
        <v>0.44</v>
      </c>
      <c r="I22" t="n">
        <v>26</v>
      </c>
      <c r="J22" t="n">
        <v>241.33</v>
      </c>
      <c r="K22" t="n">
        <v>57.72</v>
      </c>
      <c r="L22" t="n">
        <v>6</v>
      </c>
      <c r="M22" t="n">
        <v>24</v>
      </c>
      <c r="N22" t="n">
        <v>57.6</v>
      </c>
      <c r="O22" t="n">
        <v>29997.9</v>
      </c>
      <c r="P22" t="n">
        <v>204.36</v>
      </c>
      <c r="Q22" t="n">
        <v>1389.67</v>
      </c>
      <c r="R22" t="n">
        <v>57.01</v>
      </c>
      <c r="S22" t="n">
        <v>39.31</v>
      </c>
      <c r="T22" t="n">
        <v>7940.72</v>
      </c>
      <c r="U22" t="n">
        <v>0.6899999999999999</v>
      </c>
      <c r="V22" t="n">
        <v>0.88</v>
      </c>
      <c r="W22" t="n">
        <v>3.41</v>
      </c>
      <c r="X22" t="n">
        <v>0.51</v>
      </c>
      <c r="Y22" t="n">
        <v>1</v>
      </c>
      <c r="Z22" t="n">
        <v>10</v>
      </c>
      <c r="AA22" t="n">
        <v>360.2469575562184</v>
      </c>
      <c r="AB22" t="n">
        <v>492.9057803025165</v>
      </c>
      <c r="AC22" t="n">
        <v>445.8635444280512</v>
      </c>
      <c r="AD22" t="n">
        <v>360246.9575562184</v>
      </c>
      <c r="AE22" t="n">
        <v>492905.7803025165</v>
      </c>
      <c r="AF22" t="n">
        <v>1.749253034234226e-06</v>
      </c>
      <c r="AG22" t="n">
        <v>17</v>
      </c>
      <c r="AH22" t="n">
        <v>445863.5444280512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5.4176</v>
      </c>
      <c r="E23" t="n">
        <v>18.46</v>
      </c>
      <c r="F23" t="n">
        <v>14.61</v>
      </c>
      <c r="G23" t="n">
        <v>35.07</v>
      </c>
      <c r="H23" t="n">
        <v>0.46</v>
      </c>
      <c r="I23" t="n">
        <v>25</v>
      </c>
      <c r="J23" t="n">
        <v>241.77</v>
      </c>
      <c r="K23" t="n">
        <v>57.72</v>
      </c>
      <c r="L23" t="n">
        <v>6.25</v>
      </c>
      <c r="M23" t="n">
        <v>23</v>
      </c>
      <c r="N23" t="n">
        <v>57.79</v>
      </c>
      <c r="O23" t="n">
        <v>30051.93</v>
      </c>
      <c r="P23" t="n">
        <v>203.19</v>
      </c>
      <c r="Q23" t="n">
        <v>1389.68</v>
      </c>
      <c r="R23" t="n">
        <v>56.46</v>
      </c>
      <c r="S23" t="n">
        <v>39.31</v>
      </c>
      <c r="T23" t="n">
        <v>7669.4</v>
      </c>
      <c r="U23" t="n">
        <v>0.7</v>
      </c>
      <c r="V23" t="n">
        <v>0.88</v>
      </c>
      <c r="W23" t="n">
        <v>3.4</v>
      </c>
      <c r="X23" t="n">
        <v>0.49</v>
      </c>
      <c r="Y23" t="n">
        <v>1</v>
      </c>
      <c r="Z23" t="n">
        <v>10</v>
      </c>
      <c r="AA23" t="n">
        <v>358.2704398653818</v>
      </c>
      <c r="AB23" t="n">
        <v>490.2014216001076</v>
      </c>
      <c r="AC23" t="n">
        <v>443.4172859246089</v>
      </c>
      <c r="AD23" t="n">
        <v>358270.4398653818</v>
      </c>
      <c r="AE23" t="n">
        <v>490201.4216001076</v>
      </c>
      <c r="AF23" t="n">
        <v>1.755246844523595e-06</v>
      </c>
      <c r="AG23" t="n">
        <v>17</v>
      </c>
      <c r="AH23" t="n">
        <v>443417.2859246089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5.4397</v>
      </c>
      <c r="E24" t="n">
        <v>18.38</v>
      </c>
      <c r="F24" t="n">
        <v>14.58</v>
      </c>
      <c r="G24" t="n">
        <v>36.45</v>
      </c>
      <c r="H24" t="n">
        <v>0.48</v>
      </c>
      <c r="I24" t="n">
        <v>24</v>
      </c>
      <c r="J24" t="n">
        <v>242.2</v>
      </c>
      <c r="K24" t="n">
        <v>57.72</v>
      </c>
      <c r="L24" t="n">
        <v>6.5</v>
      </c>
      <c r="M24" t="n">
        <v>22</v>
      </c>
      <c r="N24" t="n">
        <v>57.98</v>
      </c>
      <c r="O24" t="n">
        <v>30106.03</v>
      </c>
      <c r="P24" t="n">
        <v>200.6</v>
      </c>
      <c r="Q24" t="n">
        <v>1389.67</v>
      </c>
      <c r="R24" t="n">
        <v>55.62</v>
      </c>
      <c r="S24" t="n">
        <v>39.31</v>
      </c>
      <c r="T24" t="n">
        <v>7253.53</v>
      </c>
      <c r="U24" t="n">
        <v>0.71</v>
      </c>
      <c r="V24" t="n">
        <v>0.88</v>
      </c>
      <c r="W24" t="n">
        <v>3.4</v>
      </c>
      <c r="X24" t="n">
        <v>0.46</v>
      </c>
      <c r="Y24" t="n">
        <v>1</v>
      </c>
      <c r="Z24" t="n">
        <v>10</v>
      </c>
      <c r="AA24" t="n">
        <v>346.9423470714943</v>
      </c>
      <c r="AB24" t="n">
        <v>474.7018252793279</v>
      </c>
      <c r="AC24" t="n">
        <v>429.3969493228643</v>
      </c>
      <c r="AD24" t="n">
        <v>346942.3470714943</v>
      </c>
      <c r="AE24" t="n">
        <v>474701.8252793279</v>
      </c>
      <c r="AF24" t="n">
        <v>1.762407017896301e-06</v>
      </c>
      <c r="AG24" t="n">
        <v>16</v>
      </c>
      <c r="AH24" t="n">
        <v>429396.9493228643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5.4551</v>
      </c>
      <c r="E25" t="n">
        <v>18.33</v>
      </c>
      <c r="F25" t="n">
        <v>14.57</v>
      </c>
      <c r="G25" t="n">
        <v>38.02</v>
      </c>
      <c r="H25" t="n">
        <v>0.49</v>
      </c>
      <c r="I25" t="n">
        <v>23</v>
      </c>
      <c r="J25" t="n">
        <v>242.64</v>
      </c>
      <c r="K25" t="n">
        <v>57.72</v>
      </c>
      <c r="L25" t="n">
        <v>6.75</v>
      </c>
      <c r="M25" t="n">
        <v>21</v>
      </c>
      <c r="N25" t="n">
        <v>58.17</v>
      </c>
      <c r="O25" t="n">
        <v>30160.2</v>
      </c>
      <c r="P25" t="n">
        <v>199.25</v>
      </c>
      <c r="Q25" t="n">
        <v>1389.65</v>
      </c>
      <c r="R25" t="n">
        <v>55.3</v>
      </c>
      <c r="S25" t="n">
        <v>39.31</v>
      </c>
      <c r="T25" t="n">
        <v>7098.51</v>
      </c>
      <c r="U25" t="n">
        <v>0.71</v>
      </c>
      <c r="V25" t="n">
        <v>0.88</v>
      </c>
      <c r="W25" t="n">
        <v>3.4</v>
      </c>
      <c r="X25" t="n">
        <v>0.45</v>
      </c>
      <c r="Y25" t="n">
        <v>1</v>
      </c>
      <c r="Z25" t="n">
        <v>10</v>
      </c>
      <c r="AA25" t="n">
        <v>344.9579936924794</v>
      </c>
      <c r="AB25" t="n">
        <v>471.9867454426673</v>
      </c>
      <c r="AC25" t="n">
        <v>426.940992895176</v>
      </c>
      <c r="AD25" t="n">
        <v>344957.9936924794</v>
      </c>
      <c r="AE25" t="n">
        <v>471986.7454426673</v>
      </c>
      <c r="AF25" t="n">
        <v>1.767396459975019e-06</v>
      </c>
      <c r="AG25" t="n">
        <v>16</v>
      </c>
      <c r="AH25" t="n">
        <v>426940.992895176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5.4764</v>
      </c>
      <c r="E26" t="n">
        <v>18.26</v>
      </c>
      <c r="F26" t="n">
        <v>14.55</v>
      </c>
      <c r="G26" t="n">
        <v>39.68</v>
      </c>
      <c r="H26" t="n">
        <v>0.51</v>
      </c>
      <c r="I26" t="n">
        <v>22</v>
      </c>
      <c r="J26" t="n">
        <v>243.08</v>
      </c>
      <c r="K26" t="n">
        <v>57.72</v>
      </c>
      <c r="L26" t="n">
        <v>7</v>
      </c>
      <c r="M26" t="n">
        <v>20</v>
      </c>
      <c r="N26" t="n">
        <v>58.36</v>
      </c>
      <c r="O26" t="n">
        <v>30214.44</v>
      </c>
      <c r="P26" t="n">
        <v>198.14</v>
      </c>
      <c r="Q26" t="n">
        <v>1389.67</v>
      </c>
      <c r="R26" t="n">
        <v>54.71</v>
      </c>
      <c r="S26" t="n">
        <v>39.31</v>
      </c>
      <c r="T26" t="n">
        <v>6808.34</v>
      </c>
      <c r="U26" t="n">
        <v>0.72</v>
      </c>
      <c r="V26" t="n">
        <v>0.88</v>
      </c>
      <c r="W26" t="n">
        <v>3.4</v>
      </c>
      <c r="X26" t="n">
        <v>0.43</v>
      </c>
      <c r="Y26" t="n">
        <v>1</v>
      </c>
      <c r="Z26" t="n">
        <v>10</v>
      </c>
      <c r="AA26" t="n">
        <v>342.9757230244853</v>
      </c>
      <c r="AB26" t="n">
        <v>469.2745152631077</v>
      </c>
      <c r="AC26" t="n">
        <v>424.4876141573147</v>
      </c>
      <c r="AD26" t="n">
        <v>342975.7230244853</v>
      </c>
      <c r="AE26" t="n">
        <v>469274.5152631077</v>
      </c>
      <c r="AF26" t="n">
        <v>1.774297441551428e-06</v>
      </c>
      <c r="AG26" t="n">
        <v>16</v>
      </c>
      <c r="AH26" t="n">
        <v>424487.6141573148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5.5032</v>
      </c>
      <c r="E27" t="n">
        <v>18.17</v>
      </c>
      <c r="F27" t="n">
        <v>14.51</v>
      </c>
      <c r="G27" t="n">
        <v>41.45</v>
      </c>
      <c r="H27" t="n">
        <v>0.53</v>
      </c>
      <c r="I27" t="n">
        <v>21</v>
      </c>
      <c r="J27" t="n">
        <v>243.52</v>
      </c>
      <c r="K27" t="n">
        <v>57.72</v>
      </c>
      <c r="L27" t="n">
        <v>7.25</v>
      </c>
      <c r="M27" t="n">
        <v>19</v>
      </c>
      <c r="N27" t="n">
        <v>58.55</v>
      </c>
      <c r="O27" t="n">
        <v>30268.74</v>
      </c>
      <c r="P27" t="n">
        <v>195.51</v>
      </c>
      <c r="Q27" t="n">
        <v>1389.66</v>
      </c>
      <c r="R27" t="n">
        <v>53.17</v>
      </c>
      <c r="S27" t="n">
        <v>39.31</v>
      </c>
      <c r="T27" t="n">
        <v>6043.59</v>
      </c>
      <c r="U27" t="n">
        <v>0.74</v>
      </c>
      <c r="V27" t="n">
        <v>0.88</v>
      </c>
      <c r="W27" t="n">
        <v>3.39</v>
      </c>
      <c r="X27" t="n">
        <v>0.38</v>
      </c>
      <c r="Y27" t="n">
        <v>1</v>
      </c>
      <c r="Z27" t="n">
        <v>10</v>
      </c>
      <c r="AA27" t="n">
        <v>339.2633612095585</v>
      </c>
      <c r="AB27" t="n">
        <v>464.1950980500806</v>
      </c>
      <c r="AC27" t="n">
        <v>419.892969394092</v>
      </c>
      <c r="AD27" t="n">
        <v>339263.3612095585</v>
      </c>
      <c r="AE27" t="n">
        <v>464195.0980500806</v>
      </c>
      <c r="AF27" t="n">
        <v>1.782980366727379e-06</v>
      </c>
      <c r="AG27" t="n">
        <v>16</v>
      </c>
      <c r="AH27" t="n">
        <v>419892.969394092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5.5167</v>
      </c>
      <c r="E28" t="n">
        <v>18.13</v>
      </c>
      <c r="F28" t="n">
        <v>14.51</v>
      </c>
      <c r="G28" t="n">
        <v>43.52</v>
      </c>
      <c r="H28" t="n">
        <v>0.55</v>
      </c>
      <c r="I28" t="n">
        <v>20</v>
      </c>
      <c r="J28" t="n">
        <v>243.96</v>
      </c>
      <c r="K28" t="n">
        <v>57.72</v>
      </c>
      <c r="L28" t="n">
        <v>7.5</v>
      </c>
      <c r="M28" t="n">
        <v>18</v>
      </c>
      <c r="N28" t="n">
        <v>58.74</v>
      </c>
      <c r="O28" t="n">
        <v>30323.11</v>
      </c>
      <c r="P28" t="n">
        <v>194.98</v>
      </c>
      <c r="Q28" t="n">
        <v>1389.6</v>
      </c>
      <c r="R28" t="n">
        <v>53.23</v>
      </c>
      <c r="S28" t="n">
        <v>39.31</v>
      </c>
      <c r="T28" t="n">
        <v>6078.38</v>
      </c>
      <c r="U28" t="n">
        <v>0.74</v>
      </c>
      <c r="V28" t="n">
        <v>0.88</v>
      </c>
      <c r="W28" t="n">
        <v>3.4</v>
      </c>
      <c r="X28" t="n">
        <v>0.39</v>
      </c>
      <c r="Y28" t="n">
        <v>1</v>
      </c>
      <c r="Z28" t="n">
        <v>10</v>
      </c>
      <c r="AA28" t="n">
        <v>338.2186483708852</v>
      </c>
      <c r="AB28" t="n">
        <v>462.7656758547302</v>
      </c>
      <c r="AC28" t="n">
        <v>418.5999692468592</v>
      </c>
      <c r="AD28" t="n">
        <v>338218.6483708852</v>
      </c>
      <c r="AE28" t="n">
        <v>462765.6758547302</v>
      </c>
      <c r="AF28" t="n">
        <v>1.787354228289892e-06</v>
      </c>
      <c r="AG28" t="n">
        <v>16</v>
      </c>
      <c r="AH28" t="n">
        <v>418599.9692468593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5.5401</v>
      </c>
      <c r="E29" t="n">
        <v>18.05</v>
      </c>
      <c r="F29" t="n">
        <v>14.48</v>
      </c>
      <c r="G29" t="n">
        <v>45.71</v>
      </c>
      <c r="H29" t="n">
        <v>0.5600000000000001</v>
      </c>
      <c r="I29" t="n">
        <v>19</v>
      </c>
      <c r="J29" t="n">
        <v>244.41</v>
      </c>
      <c r="K29" t="n">
        <v>57.72</v>
      </c>
      <c r="L29" t="n">
        <v>7.75</v>
      </c>
      <c r="M29" t="n">
        <v>17</v>
      </c>
      <c r="N29" t="n">
        <v>58.93</v>
      </c>
      <c r="O29" t="n">
        <v>30377.55</v>
      </c>
      <c r="P29" t="n">
        <v>193.05</v>
      </c>
      <c r="Q29" t="n">
        <v>1389.59</v>
      </c>
      <c r="R29" t="n">
        <v>52.19</v>
      </c>
      <c r="S29" t="n">
        <v>39.31</v>
      </c>
      <c r="T29" t="n">
        <v>5563.09</v>
      </c>
      <c r="U29" t="n">
        <v>0.75</v>
      </c>
      <c r="V29" t="n">
        <v>0.89</v>
      </c>
      <c r="W29" t="n">
        <v>3.39</v>
      </c>
      <c r="X29" t="n">
        <v>0.35</v>
      </c>
      <c r="Y29" t="n">
        <v>1</v>
      </c>
      <c r="Z29" t="n">
        <v>10</v>
      </c>
      <c r="AA29" t="n">
        <v>335.3855151567853</v>
      </c>
      <c r="AB29" t="n">
        <v>458.8892580021825</v>
      </c>
      <c r="AC29" t="n">
        <v>415.0935112735721</v>
      </c>
      <c r="AD29" t="n">
        <v>335385.5151567853</v>
      </c>
      <c r="AE29" t="n">
        <v>458889.2580021825</v>
      </c>
      <c r="AF29" t="n">
        <v>1.79493558833158e-06</v>
      </c>
      <c r="AG29" t="n">
        <v>16</v>
      </c>
      <c r="AH29" t="n">
        <v>415093.511273572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5.5393</v>
      </c>
      <c r="E30" t="n">
        <v>18.05</v>
      </c>
      <c r="F30" t="n">
        <v>14.48</v>
      </c>
      <c r="G30" t="n">
        <v>45.72</v>
      </c>
      <c r="H30" t="n">
        <v>0.58</v>
      </c>
      <c r="I30" t="n">
        <v>19</v>
      </c>
      <c r="J30" t="n">
        <v>244.85</v>
      </c>
      <c r="K30" t="n">
        <v>57.72</v>
      </c>
      <c r="L30" t="n">
        <v>8</v>
      </c>
      <c r="M30" t="n">
        <v>17</v>
      </c>
      <c r="N30" t="n">
        <v>59.12</v>
      </c>
      <c r="O30" t="n">
        <v>30432.06</v>
      </c>
      <c r="P30" t="n">
        <v>191.44</v>
      </c>
      <c r="Q30" t="n">
        <v>1389.6</v>
      </c>
      <c r="R30" t="n">
        <v>52.58</v>
      </c>
      <c r="S30" t="n">
        <v>39.31</v>
      </c>
      <c r="T30" t="n">
        <v>5760.08</v>
      </c>
      <c r="U30" t="n">
        <v>0.75</v>
      </c>
      <c r="V30" t="n">
        <v>0.89</v>
      </c>
      <c r="W30" t="n">
        <v>3.39</v>
      </c>
      <c r="X30" t="n">
        <v>0.36</v>
      </c>
      <c r="Y30" t="n">
        <v>1</v>
      </c>
      <c r="Z30" t="n">
        <v>10</v>
      </c>
      <c r="AA30" t="n">
        <v>333.8340482744353</v>
      </c>
      <c r="AB30" t="n">
        <v>456.766472567863</v>
      </c>
      <c r="AC30" t="n">
        <v>413.173321501756</v>
      </c>
      <c r="AD30" t="n">
        <v>333834.0482744353</v>
      </c>
      <c r="AE30" t="n">
        <v>456766.4725678631</v>
      </c>
      <c r="AF30" t="n">
        <v>1.794676396535283e-06</v>
      </c>
      <c r="AG30" t="n">
        <v>16</v>
      </c>
      <c r="AH30" t="n">
        <v>413173.321501756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5.5583</v>
      </c>
      <c r="E31" t="n">
        <v>17.99</v>
      </c>
      <c r="F31" t="n">
        <v>14.46</v>
      </c>
      <c r="G31" t="n">
        <v>48.21</v>
      </c>
      <c r="H31" t="n">
        <v>0.6</v>
      </c>
      <c r="I31" t="n">
        <v>18</v>
      </c>
      <c r="J31" t="n">
        <v>245.29</v>
      </c>
      <c r="K31" t="n">
        <v>57.72</v>
      </c>
      <c r="L31" t="n">
        <v>8.25</v>
      </c>
      <c r="M31" t="n">
        <v>16</v>
      </c>
      <c r="N31" t="n">
        <v>59.32</v>
      </c>
      <c r="O31" t="n">
        <v>30486.64</v>
      </c>
      <c r="P31" t="n">
        <v>189.57</v>
      </c>
      <c r="Q31" t="n">
        <v>1389.57</v>
      </c>
      <c r="R31" t="n">
        <v>52.08</v>
      </c>
      <c r="S31" t="n">
        <v>39.31</v>
      </c>
      <c r="T31" t="n">
        <v>5516.66</v>
      </c>
      <c r="U31" t="n">
        <v>0.75</v>
      </c>
      <c r="V31" t="n">
        <v>0.89</v>
      </c>
      <c r="W31" t="n">
        <v>3.39</v>
      </c>
      <c r="X31" t="n">
        <v>0.34</v>
      </c>
      <c r="Y31" t="n">
        <v>1</v>
      </c>
      <c r="Z31" t="n">
        <v>10</v>
      </c>
      <c r="AA31" t="n">
        <v>331.2655246866052</v>
      </c>
      <c r="AB31" t="n">
        <v>453.2521052797305</v>
      </c>
      <c r="AC31" t="n">
        <v>409.9943604951575</v>
      </c>
      <c r="AD31" t="n">
        <v>331265.5246866052</v>
      </c>
      <c r="AE31" t="n">
        <v>453252.1052797305</v>
      </c>
      <c r="AF31" t="n">
        <v>1.800832201697338e-06</v>
      </c>
      <c r="AG31" t="n">
        <v>16</v>
      </c>
      <c r="AH31" t="n">
        <v>409994.3604951575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5.5805</v>
      </c>
      <c r="E32" t="n">
        <v>17.92</v>
      </c>
      <c r="F32" t="n">
        <v>14.44</v>
      </c>
      <c r="G32" t="n">
        <v>50.95</v>
      </c>
      <c r="H32" t="n">
        <v>0.62</v>
      </c>
      <c r="I32" t="n">
        <v>17</v>
      </c>
      <c r="J32" t="n">
        <v>245.73</v>
      </c>
      <c r="K32" t="n">
        <v>57.72</v>
      </c>
      <c r="L32" t="n">
        <v>8.5</v>
      </c>
      <c r="M32" t="n">
        <v>15</v>
      </c>
      <c r="N32" t="n">
        <v>59.51</v>
      </c>
      <c r="O32" t="n">
        <v>30541.29</v>
      </c>
      <c r="P32" t="n">
        <v>187.57</v>
      </c>
      <c r="Q32" t="n">
        <v>1389.68</v>
      </c>
      <c r="R32" t="n">
        <v>51.1</v>
      </c>
      <c r="S32" t="n">
        <v>39.31</v>
      </c>
      <c r="T32" t="n">
        <v>5031.38</v>
      </c>
      <c r="U32" t="n">
        <v>0.77</v>
      </c>
      <c r="V32" t="n">
        <v>0.89</v>
      </c>
      <c r="W32" t="n">
        <v>3.39</v>
      </c>
      <c r="X32" t="n">
        <v>0.31</v>
      </c>
      <c r="Y32" t="n">
        <v>1</v>
      </c>
      <c r="Z32" t="n">
        <v>10</v>
      </c>
      <c r="AA32" t="n">
        <v>328.4714839160872</v>
      </c>
      <c r="AB32" t="n">
        <v>449.4291754331286</v>
      </c>
      <c r="AC32" t="n">
        <v>406.5362857075995</v>
      </c>
      <c r="AD32" t="n">
        <v>328471.4839160872</v>
      </c>
      <c r="AE32" t="n">
        <v>449429.1754331286</v>
      </c>
      <c r="AF32" t="n">
        <v>1.808024774044581e-06</v>
      </c>
      <c r="AG32" t="n">
        <v>16</v>
      </c>
      <c r="AH32" t="n">
        <v>406536.2857075995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5.5781</v>
      </c>
      <c r="E33" t="n">
        <v>17.93</v>
      </c>
      <c r="F33" t="n">
        <v>14.44</v>
      </c>
      <c r="G33" t="n">
        <v>50.98</v>
      </c>
      <c r="H33" t="n">
        <v>0.63</v>
      </c>
      <c r="I33" t="n">
        <v>17</v>
      </c>
      <c r="J33" t="n">
        <v>246.18</v>
      </c>
      <c r="K33" t="n">
        <v>57.72</v>
      </c>
      <c r="L33" t="n">
        <v>8.75</v>
      </c>
      <c r="M33" t="n">
        <v>15</v>
      </c>
      <c r="N33" t="n">
        <v>59.7</v>
      </c>
      <c r="O33" t="n">
        <v>30596.01</v>
      </c>
      <c r="P33" t="n">
        <v>186.88</v>
      </c>
      <c r="Q33" t="n">
        <v>1389.6</v>
      </c>
      <c r="R33" t="n">
        <v>51.27</v>
      </c>
      <c r="S33" t="n">
        <v>39.31</v>
      </c>
      <c r="T33" t="n">
        <v>5117.08</v>
      </c>
      <c r="U33" t="n">
        <v>0.77</v>
      </c>
      <c r="V33" t="n">
        <v>0.89</v>
      </c>
      <c r="W33" t="n">
        <v>3.39</v>
      </c>
      <c r="X33" t="n">
        <v>0.32</v>
      </c>
      <c r="Y33" t="n">
        <v>1</v>
      </c>
      <c r="Z33" t="n">
        <v>10</v>
      </c>
      <c r="AA33" t="n">
        <v>327.8854408706105</v>
      </c>
      <c r="AB33" t="n">
        <v>448.627325483913</v>
      </c>
      <c r="AC33" t="n">
        <v>405.8109631921334</v>
      </c>
      <c r="AD33" t="n">
        <v>327885.4408706105</v>
      </c>
      <c r="AE33" t="n">
        <v>448627.325483913</v>
      </c>
      <c r="AF33" t="n">
        <v>1.80724719865569e-06</v>
      </c>
      <c r="AG33" t="n">
        <v>16</v>
      </c>
      <c r="AH33" t="n">
        <v>405810.9631921335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5.5997</v>
      </c>
      <c r="E34" t="n">
        <v>17.86</v>
      </c>
      <c r="F34" t="n">
        <v>14.42</v>
      </c>
      <c r="G34" t="n">
        <v>54.08</v>
      </c>
      <c r="H34" t="n">
        <v>0.65</v>
      </c>
      <c r="I34" t="n">
        <v>16</v>
      </c>
      <c r="J34" t="n">
        <v>246.62</v>
      </c>
      <c r="K34" t="n">
        <v>57.72</v>
      </c>
      <c r="L34" t="n">
        <v>9</v>
      </c>
      <c r="M34" t="n">
        <v>14</v>
      </c>
      <c r="N34" t="n">
        <v>59.9</v>
      </c>
      <c r="O34" t="n">
        <v>30650.8</v>
      </c>
      <c r="P34" t="n">
        <v>184.4</v>
      </c>
      <c r="Q34" t="n">
        <v>1389.64</v>
      </c>
      <c r="R34" t="n">
        <v>50.6</v>
      </c>
      <c r="S34" t="n">
        <v>39.31</v>
      </c>
      <c r="T34" t="n">
        <v>4785.69</v>
      </c>
      <c r="U34" t="n">
        <v>0.78</v>
      </c>
      <c r="V34" t="n">
        <v>0.89</v>
      </c>
      <c r="W34" t="n">
        <v>3.39</v>
      </c>
      <c r="X34" t="n">
        <v>0.3</v>
      </c>
      <c r="Y34" t="n">
        <v>1</v>
      </c>
      <c r="Z34" t="n">
        <v>10</v>
      </c>
      <c r="AA34" t="n">
        <v>324.669534264485</v>
      </c>
      <c r="AB34" t="n">
        <v>444.2271801896258</v>
      </c>
      <c r="AC34" t="n">
        <v>401.8307615890903</v>
      </c>
      <c r="AD34" t="n">
        <v>324669.5342644851</v>
      </c>
      <c r="AE34" t="n">
        <v>444227.1801896258</v>
      </c>
      <c r="AF34" t="n">
        <v>1.814245377155711e-06</v>
      </c>
      <c r="AG34" t="n">
        <v>16</v>
      </c>
      <c r="AH34" t="n">
        <v>401830.7615890903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5.5984</v>
      </c>
      <c r="E35" t="n">
        <v>17.86</v>
      </c>
      <c r="F35" t="n">
        <v>14.42</v>
      </c>
      <c r="G35" t="n">
        <v>54.09</v>
      </c>
      <c r="H35" t="n">
        <v>0.67</v>
      </c>
      <c r="I35" t="n">
        <v>16</v>
      </c>
      <c r="J35" t="n">
        <v>247.07</v>
      </c>
      <c r="K35" t="n">
        <v>57.72</v>
      </c>
      <c r="L35" t="n">
        <v>9.25</v>
      </c>
      <c r="M35" t="n">
        <v>14</v>
      </c>
      <c r="N35" t="n">
        <v>60.09</v>
      </c>
      <c r="O35" t="n">
        <v>30705.66</v>
      </c>
      <c r="P35" t="n">
        <v>183.58</v>
      </c>
      <c r="Q35" t="n">
        <v>1389.6</v>
      </c>
      <c r="R35" t="n">
        <v>50.75</v>
      </c>
      <c r="S35" t="n">
        <v>39.31</v>
      </c>
      <c r="T35" t="n">
        <v>4862.6</v>
      </c>
      <c r="U35" t="n">
        <v>0.77</v>
      </c>
      <c r="V35" t="n">
        <v>0.89</v>
      </c>
      <c r="W35" t="n">
        <v>3.39</v>
      </c>
      <c r="X35" t="n">
        <v>0.3</v>
      </c>
      <c r="Y35" t="n">
        <v>1</v>
      </c>
      <c r="Z35" t="n">
        <v>10</v>
      </c>
      <c r="AA35" t="n">
        <v>323.9185824721806</v>
      </c>
      <c r="AB35" t="n">
        <v>443.1996948177399</v>
      </c>
      <c r="AC35" t="n">
        <v>400.9013379790125</v>
      </c>
      <c r="AD35" t="n">
        <v>323918.5824721805</v>
      </c>
      <c r="AE35" t="n">
        <v>443199.6948177399</v>
      </c>
      <c r="AF35" t="n">
        <v>1.813824190486728e-06</v>
      </c>
      <c r="AG35" t="n">
        <v>16</v>
      </c>
      <c r="AH35" t="n">
        <v>400901.3379790125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5.62</v>
      </c>
      <c r="E36" t="n">
        <v>17.79</v>
      </c>
      <c r="F36" t="n">
        <v>14.4</v>
      </c>
      <c r="G36" t="n">
        <v>57.61</v>
      </c>
      <c r="H36" t="n">
        <v>0.68</v>
      </c>
      <c r="I36" t="n">
        <v>15</v>
      </c>
      <c r="J36" t="n">
        <v>247.51</v>
      </c>
      <c r="K36" t="n">
        <v>57.72</v>
      </c>
      <c r="L36" t="n">
        <v>9.5</v>
      </c>
      <c r="M36" t="n">
        <v>12</v>
      </c>
      <c r="N36" t="n">
        <v>60.29</v>
      </c>
      <c r="O36" t="n">
        <v>30760.6</v>
      </c>
      <c r="P36" t="n">
        <v>181.4</v>
      </c>
      <c r="Q36" t="n">
        <v>1389.62</v>
      </c>
      <c r="R36" t="n">
        <v>49.96</v>
      </c>
      <c r="S36" t="n">
        <v>39.31</v>
      </c>
      <c r="T36" t="n">
        <v>4471.87</v>
      </c>
      <c r="U36" t="n">
        <v>0.79</v>
      </c>
      <c r="V36" t="n">
        <v>0.89</v>
      </c>
      <c r="W36" t="n">
        <v>3.39</v>
      </c>
      <c r="X36" t="n">
        <v>0.28</v>
      </c>
      <c r="Y36" t="n">
        <v>1</v>
      </c>
      <c r="Z36" t="n">
        <v>10</v>
      </c>
      <c r="AA36" t="n">
        <v>321.0200343385814</v>
      </c>
      <c r="AB36" t="n">
        <v>439.2337733864308</v>
      </c>
      <c r="AC36" t="n">
        <v>397.3139185229018</v>
      </c>
      <c r="AD36" t="n">
        <v>321020.0343385814</v>
      </c>
      <c r="AE36" t="n">
        <v>439233.7733864308</v>
      </c>
      <c r="AF36" t="n">
        <v>1.820822368986748e-06</v>
      </c>
      <c r="AG36" t="n">
        <v>16</v>
      </c>
      <c r="AH36" t="n">
        <v>397313.9185229018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5.6148</v>
      </c>
      <c r="E37" t="n">
        <v>17.81</v>
      </c>
      <c r="F37" t="n">
        <v>14.42</v>
      </c>
      <c r="G37" t="n">
        <v>57.67</v>
      </c>
      <c r="H37" t="n">
        <v>0.7</v>
      </c>
      <c r="I37" t="n">
        <v>15</v>
      </c>
      <c r="J37" t="n">
        <v>247.96</v>
      </c>
      <c r="K37" t="n">
        <v>57.72</v>
      </c>
      <c r="L37" t="n">
        <v>9.75</v>
      </c>
      <c r="M37" t="n">
        <v>11</v>
      </c>
      <c r="N37" t="n">
        <v>60.48</v>
      </c>
      <c r="O37" t="n">
        <v>30815.6</v>
      </c>
      <c r="P37" t="n">
        <v>180.36</v>
      </c>
      <c r="Q37" t="n">
        <v>1389.66</v>
      </c>
      <c r="R37" t="n">
        <v>50.33</v>
      </c>
      <c r="S37" t="n">
        <v>39.31</v>
      </c>
      <c r="T37" t="n">
        <v>4655.9</v>
      </c>
      <c r="U37" t="n">
        <v>0.78</v>
      </c>
      <c r="V37" t="n">
        <v>0.89</v>
      </c>
      <c r="W37" t="n">
        <v>3.39</v>
      </c>
      <c r="X37" t="n">
        <v>0.3</v>
      </c>
      <c r="Y37" t="n">
        <v>1</v>
      </c>
      <c r="Z37" t="n">
        <v>10</v>
      </c>
      <c r="AA37" t="n">
        <v>320.2195974480802</v>
      </c>
      <c r="AB37" t="n">
        <v>438.1385803200636</v>
      </c>
      <c r="AC37" t="n">
        <v>396.3232491456756</v>
      </c>
      <c r="AD37" t="n">
        <v>320219.5974480801</v>
      </c>
      <c r="AE37" t="n">
        <v>438138.5803200636</v>
      </c>
      <c r="AF37" t="n">
        <v>1.819137622310817e-06</v>
      </c>
      <c r="AG37" t="n">
        <v>16</v>
      </c>
      <c r="AH37" t="n">
        <v>396323.2491456756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5.6388</v>
      </c>
      <c r="E38" t="n">
        <v>17.73</v>
      </c>
      <c r="F38" t="n">
        <v>14.39</v>
      </c>
      <c r="G38" t="n">
        <v>61.66</v>
      </c>
      <c r="H38" t="n">
        <v>0.72</v>
      </c>
      <c r="I38" t="n">
        <v>14</v>
      </c>
      <c r="J38" t="n">
        <v>248.4</v>
      </c>
      <c r="K38" t="n">
        <v>57.72</v>
      </c>
      <c r="L38" t="n">
        <v>10</v>
      </c>
      <c r="M38" t="n">
        <v>9</v>
      </c>
      <c r="N38" t="n">
        <v>60.68</v>
      </c>
      <c r="O38" t="n">
        <v>30870.67</v>
      </c>
      <c r="P38" t="n">
        <v>179.02</v>
      </c>
      <c r="Q38" t="n">
        <v>1389.67</v>
      </c>
      <c r="R38" t="n">
        <v>49.45</v>
      </c>
      <c r="S38" t="n">
        <v>39.31</v>
      </c>
      <c r="T38" t="n">
        <v>4219.73</v>
      </c>
      <c r="U38" t="n">
        <v>0.79</v>
      </c>
      <c r="V38" t="n">
        <v>0.89</v>
      </c>
      <c r="W38" t="n">
        <v>3.39</v>
      </c>
      <c r="X38" t="n">
        <v>0.27</v>
      </c>
      <c r="Y38" t="n">
        <v>1</v>
      </c>
      <c r="Z38" t="n">
        <v>10</v>
      </c>
      <c r="AA38" t="n">
        <v>318.0594848325835</v>
      </c>
      <c r="AB38" t="n">
        <v>435.1830189420982</v>
      </c>
      <c r="AC38" t="n">
        <v>393.6497623974668</v>
      </c>
      <c r="AD38" t="n">
        <v>318059.4848325835</v>
      </c>
      <c r="AE38" t="n">
        <v>435183.0189420981</v>
      </c>
      <c r="AF38" t="n">
        <v>1.826913376199729e-06</v>
      </c>
      <c r="AG38" t="n">
        <v>16</v>
      </c>
      <c r="AH38" t="n">
        <v>393649.7623974668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5.6402</v>
      </c>
      <c r="E39" t="n">
        <v>17.73</v>
      </c>
      <c r="F39" t="n">
        <v>14.38</v>
      </c>
      <c r="G39" t="n">
        <v>61.64</v>
      </c>
      <c r="H39" t="n">
        <v>0.73</v>
      </c>
      <c r="I39" t="n">
        <v>14</v>
      </c>
      <c r="J39" t="n">
        <v>248.85</v>
      </c>
      <c r="K39" t="n">
        <v>57.72</v>
      </c>
      <c r="L39" t="n">
        <v>10.25</v>
      </c>
      <c r="M39" t="n">
        <v>10</v>
      </c>
      <c r="N39" t="n">
        <v>60.88</v>
      </c>
      <c r="O39" t="n">
        <v>30925.82</v>
      </c>
      <c r="P39" t="n">
        <v>176.96</v>
      </c>
      <c r="Q39" t="n">
        <v>1389.67</v>
      </c>
      <c r="R39" t="n">
        <v>49.45</v>
      </c>
      <c r="S39" t="n">
        <v>39.31</v>
      </c>
      <c r="T39" t="n">
        <v>4220.61</v>
      </c>
      <c r="U39" t="n">
        <v>0.79</v>
      </c>
      <c r="V39" t="n">
        <v>0.89</v>
      </c>
      <c r="W39" t="n">
        <v>3.39</v>
      </c>
      <c r="X39" t="n">
        <v>0.26</v>
      </c>
      <c r="Y39" t="n">
        <v>1</v>
      </c>
      <c r="Z39" t="n">
        <v>10</v>
      </c>
      <c r="AA39" t="n">
        <v>316.0108108144759</v>
      </c>
      <c r="AB39" t="n">
        <v>432.3799327694046</v>
      </c>
      <c r="AC39" t="n">
        <v>391.1141988349389</v>
      </c>
      <c r="AD39" t="n">
        <v>316010.8108144759</v>
      </c>
      <c r="AE39" t="n">
        <v>432379.9327694046</v>
      </c>
      <c r="AF39" t="n">
        <v>1.827366961843248e-06</v>
      </c>
      <c r="AG39" t="n">
        <v>16</v>
      </c>
      <c r="AH39" t="n">
        <v>391114.1988349389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5.6367</v>
      </c>
      <c r="E40" t="n">
        <v>17.74</v>
      </c>
      <c r="F40" t="n">
        <v>14.39</v>
      </c>
      <c r="G40" t="n">
        <v>61.69</v>
      </c>
      <c r="H40" t="n">
        <v>0.75</v>
      </c>
      <c r="I40" t="n">
        <v>14</v>
      </c>
      <c r="J40" t="n">
        <v>249.3</v>
      </c>
      <c r="K40" t="n">
        <v>57.72</v>
      </c>
      <c r="L40" t="n">
        <v>10.5</v>
      </c>
      <c r="M40" t="n">
        <v>8</v>
      </c>
      <c r="N40" t="n">
        <v>61.07</v>
      </c>
      <c r="O40" t="n">
        <v>30981.04</v>
      </c>
      <c r="P40" t="n">
        <v>176.38</v>
      </c>
      <c r="Q40" t="n">
        <v>1389.69</v>
      </c>
      <c r="R40" t="n">
        <v>49.73</v>
      </c>
      <c r="S40" t="n">
        <v>39.31</v>
      </c>
      <c r="T40" t="n">
        <v>4362.79</v>
      </c>
      <c r="U40" t="n">
        <v>0.79</v>
      </c>
      <c r="V40" t="n">
        <v>0.89</v>
      </c>
      <c r="W40" t="n">
        <v>3.39</v>
      </c>
      <c r="X40" t="n">
        <v>0.27</v>
      </c>
      <c r="Y40" t="n">
        <v>1</v>
      </c>
      <c r="Z40" t="n">
        <v>10</v>
      </c>
      <c r="AA40" t="n">
        <v>315.5822491799815</v>
      </c>
      <c r="AB40" t="n">
        <v>431.7935558342844</v>
      </c>
      <c r="AC40" t="n">
        <v>390.5837848915213</v>
      </c>
      <c r="AD40" t="n">
        <v>315582.2491799815</v>
      </c>
      <c r="AE40" t="n">
        <v>431793.5558342844</v>
      </c>
      <c r="AF40" t="n">
        <v>1.826232997734449e-06</v>
      </c>
      <c r="AG40" t="n">
        <v>16</v>
      </c>
      <c r="AH40" t="n">
        <v>390583.7848915213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5.6556</v>
      </c>
      <c r="E41" t="n">
        <v>17.68</v>
      </c>
      <c r="F41" t="n">
        <v>14.38</v>
      </c>
      <c r="G41" t="n">
        <v>66.37</v>
      </c>
      <c r="H41" t="n">
        <v>0.77</v>
      </c>
      <c r="I41" t="n">
        <v>13</v>
      </c>
      <c r="J41" t="n">
        <v>249.75</v>
      </c>
      <c r="K41" t="n">
        <v>57.72</v>
      </c>
      <c r="L41" t="n">
        <v>10.75</v>
      </c>
      <c r="M41" t="n">
        <v>5</v>
      </c>
      <c r="N41" t="n">
        <v>61.27</v>
      </c>
      <c r="O41" t="n">
        <v>31036.33</v>
      </c>
      <c r="P41" t="n">
        <v>175.53</v>
      </c>
      <c r="Q41" t="n">
        <v>1389.65</v>
      </c>
      <c r="R41" t="n">
        <v>49.18</v>
      </c>
      <c r="S41" t="n">
        <v>39.31</v>
      </c>
      <c r="T41" t="n">
        <v>4091.82</v>
      </c>
      <c r="U41" t="n">
        <v>0.8</v>
      </c>
      <c r="V41" t="n">
        <v>0.89</v>
      </c>
      <c r="W41" t="n">
        <v>3.39</v>
      </c>
      <c r="X41" t="n">
        <v>0.26</v>
      </c>
      <c r="Y41" t="n">
        <v>1</v>
      </c>
      <c r="Z41" t="n">
        <v>10</v>
      </c>
      <c r="AA41" t="n">
        <v>314.1174216889426</v>
      </c>
      <c r="AB41" t="n">
        <v>429.7893142374168</v>
      </c>
      <c r="AC41" t="n">
        <v>388.7708252996881</v>
      </c>
      <c r="AD41" t="n">
        <v>314117.4216889425</v>
      </c>
      <c r="AE41" t="n">
        <v>429789.3142374168</v>
      </c>
      <c r="AF41" t="n">
        <v>1.832356403921966e-06</v>
      </c>
      <c r="AG41" t="n">
        <v>16</v>
      </c>
      <c r="AH41" t="n">
        <v>388770.825299688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5.6568</v>
      </c>
      <c r="E42" t="n">
        <v>17.68</v>
      </c>
      <c r="F42" t="n">
        <v>14.38</v>
      </c>
      <c r="G42" t="n">
        <v>66.34999999999999</v>
      </c>
      <c r="H42" t="n">
        <v>0.78</v>
      </c>
      <c r="I42" t="n">
        <v>13</v>
      </c>
      <c r="J42" t="n">
        <v>250.2</v>
      </c>
      <c r="K42" t="n">
        <v>57.72</v>
      </c>
      <c r="L42" t="n">
        <v>11</v>
      </c>
      <c r="M42" t="n">
        <v>1</v>
      </c>
      <c r="N42" t="n">
        <v>61.47</v>
      </c>
      <c r="O42" t="n">
        <v>31091.69</v>
      </c>
      <c r="P42" t="n">
        <v>175.35</v>
      </c>
      <c r="Q42" t="n">
        <v>1389.64</v>
      </c>
      <c r="R42" t="n">
        <v>48.95</v>
      </c>
      <c r="S42" t="n">
        <v>39.31</v>
      </c>
      <c r="T42" t="n">
        <v>3973.14</v>
      </c>
      <c r="U42" t="n">
        <v>0.8</v>
      </c>
      <c r="V42" t="n">
        <v>0.89</v>
      </c>
      <c r="W42" t="n">
        <v>3.39</v>
      </c>
      <c r="X42" t="n">
        <v>0.25</v>
      </c>
      <c r="Y42" t="n">
        <v>1</v>
      </c>
      <c r="Z42" t="n">
        <v>10</v>
      </c>
      <c r="AA42" t="n">
        <v>313.9043506917366</v>
      </c>
      <c r="AB42" t="n">
        <v>429.4977810990108</v>
      </c>
      <c r="AC42" t="n">
        <v>388.5071156748422</v>
      </c>
      <c r="AD42" t="n">
        <v>313904.3506917366</v>
      </c>
      <c r="AE42" t="n">
        <v>429497.7810990107</v>
      </c>
      <c r="AF42" t="n">
        <v>1.832745191616412e-06</v>
      </c>
      <c r="AG42" t="n">
        <v>16</v>
      </c>
      <c r="AH42" t="n">
        <v>388507.1156748421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5.6558</v>
      </c>
      <c r="E43" t="n">
        <v>17.68</v>
      </c>
      <c r="F43" t="n">
        <v>14.38</v>
      </c>
      <c r="G43" t="n">
        <v>66.37</v>
      </c>
      <c r="H43" t="n">
        <v>0.8</v>
      </c>
      <c r="I43" t="n">
        <v>13</v>
      </c>
      <c r="J43" t="n">
        <v>250.65</v>
      </c>
      <c r="K43" t="n">
        <v>57.72</v>
      </c>
      <c r="L43" t="n">
        <v>11.25</v>
      </c>
      <c r="M43" t="n">
        <v>1</v>
      </c>
      <c r="N43" t="n">
        <v>61.67</v>
      </c>
      <c r="O43" t="n">
        <v>31147.12</v>
      </c>
      <c r="P43" t="n">
        <v>175.61</v>
      </c>
      <c r="Q43" t="n">
        <v>1389.68</v>
      </c>
      <c r="R43" t="n">
        <v>49.05</v>
      </c>
      <c r="S43" t="n">
        <v>39.31</v>
      </c>
      <c r="T43" t="n">
        <v>4023.84</v>
      </c>
      <c r="U43" t="n">
        <v>0.8</v>
      </c>
      <c r="V43" t="n">
        <v>0.89</v>
      </c>
      <c r="W43" t="n">
        <v>3.39</v>
      </c>
      <c r="X43" t="n">
        <v>0.26</v>
      </c>
      <c r="Y43" t="n">
        <v>1</v>
      </c>
      <c r="Z43" t="n">
        <v>10</v>
      </c>
      <c r="AA43" t="n">
        <v>314.1877445621345</v>
      </c>
      <c r="AB43" t="n">
        <v>429.8855330949444</v>
      </c>
      <c r="AC43" t="n">
        <v>388.8578611644972</v>
      </c>
      <c r="AD43" t="n">
        <v>314187.7445621346</v>
      </c>
      <c r="AE43" t="n">
        <v>429885.5330949444</v>
      </c>
      <c r="AF43" t="n">
        <v>1.832421201871041e-06</v>
      </c>
      <c r="AG43" t="n">
        <v>16</v>
      </c>
      <c r="AH43" t="n">
        <v>388857.8611644972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5.6548</v>
      </c>
      <c r="E44" t="n">
        <v>17.68</v>
      </c>
      <c r="F44" t="n">
        <v>14.38</v>
      </c>
      <c r="G44" t="n">
        <v>66.38</v>
      </c>
      <c r="H44" t="n">
        <v>0.8100000000000001</v>
      </c>
      <c r="I44" t="n">
        <v>13</v>
      </c>
      <c r="J44" t="n">
        <v>251.1</v>
      </c>
      <c r="K44" t="n">
        <v>57.72</v>
      </c>
      <c r="L44" t="n">
        <v>11.5</v>
      </c>
      <c r="M44" t="n">
        <v>1</v>
      </c>
      <c r="N44" t="n">
        <v>61.87</v>
      </c>
      <c r="O44" t="n">
        <v>31202.63</v>
      </c>
      <c r="P44" t="n">
        <v>175.89</v>
      </c>
      <c r="Q44" t="n">
        <v>1389.59</v>
      </c>
      <c r="R44" t="n">
        <v>49.16</v>
      </c>
      <c r="S44" t="n">
        <v>39.31</v>
      </c>
      <c r="T44" t="n">
        <v>4082.55</v>
      </c>
      <c r="U44" t="n">
        <v>0.8</v>
      </c>
      <c r="V44" t="n">
        <v>0.89</v>
      </c>
      <c r="W44" t="n">
        <v>3.39</v>
      </c>
      <c r="X44" t="n">
        <v>0.26</v>
      </c>
      <c r="Y44" t="n">
        <v>1</v>
      </c>
      <c r="Z44" t="n">
        <v>10</v>
      </c>
      <c r="AA44" t="n">
        <v>314.4904858823238</v>
      </c>
      <c r="AB44" t="n">
        <v>430.2997571252318</v>
      </c>
      <c r="AC44" t="n">
        <v>389.232552234701</v>
      </c>
      <c r="AD44" t="n">
        <v>314490.4858823238</v>
      </c>
      <c r="AE44" t="n">
        <v>430299.7571252318</v>
      </c>
      <c r="AF44" t="n">
        <v>1.832097212125669e-06</v>
      </c>
      <c r="AG44" t="n">
        <v>16</v>
      </c>
      <c r="AH44" t="n">
        <v>389232.552234701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5.655</v>
      </c>
      <c r="E45" t="n">
        <v>17.68</v>
      </c>
      <c r="F45" t="n">
        <v>14.38</v>
      </c>
      <c r="G45" t="n">
        <v>66.38</v>
      </c>
      <c r="H45" t="n">
        <v>0.83</v>
      </c>
      <c r="I45" t="n">
        <v>13</v>
      </c>
      <c r="J45" t="n">
        <v>251.55</v>
      </c>
      <c r="K45" t="n">
        <v>57.72</v>
      </c>
      <c r="L45" t="n">
        <v>11.75</v>
      </c>
      <c r="M45" t="n">
        <v>0</v>
      </c>
      <c r="N45" t="n">
        <v>62.07</v>
      </c>
      <c r="O45" t="n">
        <v>31258.21</v>
      </c>
      <c r="P45" t="n">
        <v>176.03</v>
      </c>
      <c r="Q45" t="n">
        <v>1389.71</v>
      </c>
      <c r="R45" t="n">
        <v>49.03</v>
      </c>
      <c r="S45" t="n">
        <v>39.31</v>
      </c>
      <c r="T45" t="n">
        <v>4015.6</v>
      </c>
      <c r="U45" t="n">
        <v>0.8</v>
      </c>
      <c r="V45" t="n">
        <v>0.89</v>
      </c>
      <c r="W45" t="n">
        <v>3.4</v>
      </c>
      <c r="X45" t="n">
        <v>0.26</v>
      </c>
      <c r="Y45" t="n">
        <v>1</v>
      </c>
      <c r="Z45" t="n">
        <v>10</v>
      </c>
      <c r="AA45" t="n">
        <v>314.6185451232395</v>
      </c>
      <c r="AB45" t="n">
        <v>430.4749734282276</v>
      </c>
      <c r="AC45" t="n">
        <v>389.3910461396566</v>
      </c>
      <c r="AD45" t="n">
        <v>314618.5451232395</v>
      </c>
      <c r="AE45" t="n">
        <v>430474.9734282276</v>
      </c>
      <c r="AF45" t="n">
        <v>1.832162010074744e-06</v>
      </c>
      <c r="AG45" t="n">
        <v>16</v>
      </c>
      <c r="AH45" t="n">
        <v>389391.0461396566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2.8277</v>
      </c>
      <c r="E2" t="n">
        <v>35.36</v>
      </c>
      <c r="F2" t="n">
        <v>19.21</v>
      </c>
      <c r="G2" t="n">
        <v>4.71</v>
      </c>
      <c r="H2" t="n">
        <v>0.06</v>
      </c>
      <c r="I2" t="n">
        <v>245</v>
      </c>
      <c r="J2" t="n">
        <v>285.18</v>
      </c>
      <c r="K2" t="n">
        <v>61.2</v>
      </c>
      <c r="L2" t="n">
        <v>1</v>
      </c>
      <c r="M2" t="n">
        <v>243</v>
      </c>
      <c r="N2" t="n">
        <v>77.98</v>
      </c>
      <c r="O2" t="n">
        <v>35406.83</v>
      </c>
      <c r="P2" t="n">
        <v>340.31</v>
      </c>
      <c r="Q2" t="n">
        <v>1390.62</v>
      </c>
      <c r="R2" t="n">
        <v>199.99</v>
      </c>
      <c r="S2" t="n">
        <v>39.31</v>
      </c>
      <c r="T2" t="n">
        <v>78337.56</v>
      </c>
      <c r="U2" t="n">
        <v>0.2</v>
      </c>
      <c r="V2" t="n">
        <v>0.67</v>
      </c>
      <c r="W2" t="n">
        <v>3.76</v>
      </c>
      <c r="X2" t="n">
        <v>5.08</v>
      </c>
      <c r="Y2" t="n">
        <v>1</v>
      </c>
      <c r="Z2" t="n">
        <v>10</v>
      </c>
      <c r="AA2" t="n">
        <v>955.6876018538643</v>
      </c>
      <c r="AB2" t="n">
        <v>1307.61393881781</v>
      </c>
      <c r="AC2" t="n">
        <v>1182.817099744727</v>
      </c>
      <c r="AD2" t="n">
        <v>955687.6018538643</v>
      </c>
      <c r="AE2" t="n">
        <v>1307613.93881781</v>
      </c>
      <c r="AF2" t="n">
        <v>9.054059418205856e-07</v>
      </c>
      <c r="AG2" t="n">
        <v>31</v>
      </c>
      <c r="AH2" t="n">
        <v>1182817.099744727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3.2656</v>
      </c>
      <c r="E3" t="n">
        <v>30.62</v>
      </c>
      <c r="F3" t="n">
        <v>17.86</v>
      </c>
      <c r="G3" t="n">
        <v>5.89</v>
      </c>
      <c r="H3" t="n">
        <v>0.08</v>
      </c>
      <c r="I3" t="n">
        <v>182</v>
      </c>
      <c r="J3" t="n">
        <v>285.68</v>
      </c>
      <c r="K3" t="n">
        <v>61.2</v>
      </c>
      <c r="L3" t="n">
        <v>1.25</v>
      </c>
      <c r="M3" t="n">
        <v>180</v>
      </c>
      <c r="N3" t="n">
        <v>78.23999999999999</v>
      </c>
      <c r="O3" t="n">
        <v>35468.6</v>
      </c>
      <c r="P3" t="n">
        <v>315.51</v>
      </c>
      <c r="Q3" t="n">
        <v>1390.41</v>
      </c>
      <c r="R3" t="n">
        <v>158.15</v>
      </c>
      <c r="S3" t="n">
        <v>39.31</v>
      </c>
      <c r="T3" t="n">
        <v>57728.63</v>
      </c>
      <c r="U3" t="n">
        <v>0.25</v>
      </c>
      <c r="V3" t="n">
        <v>0.72</v>
      </c>
      <c r="W3" t="n">
        <v>3.65</v>
      </c>
      <c r="X3" t="n">
        <v>3.74</v>
      </c>
      <c r="Y3" t="n">
        <v>1</v>
      </c>
      <c r="Z3" t="n">
        <v>10</v>
      </c>
      <c r="AA3" t="n">
        <v>784.2640220411397</v>
      </c>
      <c r="AB3" t="n">
        <v>1073.064634243445</v>
      </c>
      <c r="AC3" t="n">
        <v>970.652851606923</v>
      </c>
      <c r="AD3" t="n">
        <v>784264.0220411397</v>
      </c>
      <c r="AE3" t="n">
        <v>1073064.634243445</v>
      </c>
      <c r="AF3" t="n">
        <v>1.045617867386676e-06</v>
      </c>
      <c r="AG3" t="n">
        <v>27</v>
      </c>
      <c r="AH3" t="n">
        <v>970652.851606923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3.5913</v>
      </c>
      <c r="E4" t="n">
        <v>27.84</v>
      </c>
      <c r="F4" t="n">
        <v>17.08</v>
      </c>
      <c r="G4" t="n">
        <v>7.07</v>
      </c>
      <c r="H4" t="n">
        <v>0.09</v>
      </c>
      <c r="I4" t="n">
        <v>145</v>
      </c>
      <c r="J4" t="n">
        <v>286.19</v>
      </c>
      <c r="K4" t="n">
        <v>61.2</v>
      </c>
      <c r="L4" t="n">
        <v>1.5</v>
      </c>
      <c r="M4" t="n">
        <v>143</v>
      </c>
      <c r="N4" t="n">
        <v>78.48999999999999</v>
      </c>
      <c r="O4" t="n">
        <v>35530.47</v>
      </c>
      <c r="P4" t="n">
        <v>300.79</v>
      </c>
      <c r="Q4" t="n">
        <v>1390.33</v>
      </c>
      <c r="R4" t="n">
        <v>133.14</v>
      </c>
      <c r="S4" t="n">
        <v>39.31</v>
      </c>
      <c r="T4" t="n">
        <v>45411.17</v>
      </c>
      <c r="U4" t="n">
        <v>0.3</v>
      </c>
      <c r="V4" t="n">
        <v>0.75</v>
      </c>
      <c r="W4" t="n">
        <v>3.61</v>
      </c>
      <c r="X4" t="n">
        <v>2.95</v>
      </c>
      <c r="Y4" t="n">
        <v>1</v>
      </c>
      <c r="Z4" t="n">
        <v>10</v>
      </c>
      <c r="AA4" t="n">
        <v>692.7221672764821</v>
      </c>
      <c r="AB4" t="n">
        <v>947.8130300128347</v>
      </c>
      <c r="AC4" t="n">
        <v>857.3550846923515</v>
      </c>
      <c r="AD4" t="n">
        <v>692722.1672764821</v>
      </c>
      <c r="AE4" t="n">
        <v>947813.0300128347</v>
      </c>
      <c r="AF4" t="n">
        <v>1.149904289302355e-06</v>
      </c>
      <c r="AG4" t="n">
        <v>25</v>
      </c>
      <c r="AH4" t="n">
        <v>857355.0846923515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3.852</v>
      </c>
      <c r="E5" t="n">
        <v>25.96</v>
      </c>
      <c r="F5" t="n">
        <v>16.54</v>
      </c>
      <c r="G5" t="n">
        <v>8.27</v>
      </c>
      <c r="H5" t="n">
        <v>0.11</v>
      </c>
      <c r="I5" t="n">
        <v>120</v>
      </c>
      <c r="J5" t="n">
        <v>286.69</v>
      </c>
      <c r="K5" t="n">
        <v>61.2</v>
      </c>
      <c r="L5" t="n">
        <v>1.75</v>
      </c>
      <c r="M5" t="n">
        <v>118</v>
      </c>
      <c r="N5" t="n">
        <v>78.73999999999999</v>
      </c>
      <c r="O5" t="n">
        <v>35592.57</v>
      </c>
      <c r="P5" t="n">
        <v>290.36</v>
      </c>
      <c r="Q5" t="n">
        <v>1390.2</v>
      </c>
      <c r="R5" t="n">
        <v>117.16</v>
      </c>
      <c r="S5" t="n">
        <v>39.31</v>
      </c>
      <c r="T5" t="n">
        <v>37546.54</v>
      </c>
      <c r="U5" t="n">
        <v>0.34</v>
      </c>
      <c r="V5" t="n">
        <v>0.78</v>
      </c>
      <c r="W5" t="n">
        <v>3.54</v>
      </c>
      <c r="X5" t="n">
        <v>2.42</v>
      </c>
      <c r="Y5" t="n">
        <v>1</v>
      </c>
      <c r="Z5" t="n">
        <v>10</v>
      </c>
      <c r="AA5" t="n">
        <v>627.6362248563496</v>
      </c>
      <c r="AB5" t="n">
        <v>858.7595722044825</v>
      </c>
      <c r="AC5" t="n">
        <v>776.8007639099153</v>
      </c>
      <c r="AD5" t="n">
        <v>627636.2248563496</v>
      </c>
      <c r="AE5" t="n">
        <v>858759.5722044825</v>
      </c>
      <c r="AF5" t="n">
        <v>1.233378253666547e-06</v>
      </c>
      <c r="AG5" t="n">
        <v>23</v>
      </c>
      <c r="AH5" t="n">
        <v>776800.7639099153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4.0491</v>
      </c>
      <c r="E6" t="n">
        <v>24.7</v>
      </c>
      <c r="F6" t="n">
        <v>16.2</v>
      </c>
      <c r="G6" t="n">
        <v>9.44</v>
      </c>
      <c r="H6" t="n">
        <v>0.12</v>
      </c>
      <c r="I6" t="n">
        <v>103</v>
      </c>
      <c r="J6" t="n">
        <v>287.19</v>
      </c>
      <c r="K6" t="n">
        <v>61.2</v>
      </c>
      <c r="L6" t="n">
        <v>2</v>
      </c>
      <c r="M6" t="n">
        <v>101</v>
      </c>
      <c r="N6" t="n">
        <v>78.98999999999999</v>
      </c>
      <c r="O6" t="n">
        <v>35654.65</v>
      </c>
      <c r="P6" t="n">
        <v>283.41</v>
      </c>
      <c r="Q6" t="n">
        <v>1390.07</v>
      </c>
      <c r="R6" t="n">
        <v>106.15</v>
      </c>
      <c r="S6" t="n">
        <v>39.31</v>
      </c>
      <c r="T6" t="n">
        <v>32126.31</v>
      </c>
      <c r="U6" t="n">
        <v>0.37</v>
      </c>
      <c r="V6" t="n">
        <v>0.79</v>
      </c>
      <c r="W6" t="n">
        <v>3.52</v>
      </c>
      <c r="X6" t="n">
        <v>2.07</v>
      </c>
      <c r="Y6" t="n">
        <v>1</v>
      </c>
      <c r="Z6" t="n">
        <v>10</v>
      </c>
      <c r="AA6" t="n">
        <v>588.0703562904775</v>
      </c>
      <c r="AB6" t="n">
        <v>804.6238053097279</v>
      </c>
      <c r="AC6" t="n">
        <v>727.83163862757</v>
      </c>
      <c r="AD6" t="n">
        <v>588070.3562904776</v>
      </c>
      <c r="AE6" t="n">
        <v>804623.8053097279</v>
      </c>
      <c r="AF6" t="n">
        <v>1.296488028795747e-06</v>
      </c>
      <c r="AG6" t="n">
        <v>22</v>
      </c>
      <c r="AH6" t="n">
        <v>727831.63862757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4.2151</v>
      </c>
      <c r="E7" t="n">
        <v>23.72</v>
      </c>
      <c r="F7" t="n">
        <v>15.93</v>
      </c>
      <c r="G7" t="n">
        <v>10.62</v>
      </c>
      <c r="H7" t="n">
        <v>0.14</v>
      </c>
      <c r="I7" t="n">
        <v>90</v>
      </c>
      <c r="J7" t="n">
        <v>287.7</v>
      </c>
      <c r="K7" t="n">
        <v>61.2</v>
      </c>
      <c r="L7" t="n">
        <v>2.25</v>
      </c>
      <c r="M7" t="n">
        <v>88</v>
      </c>
      <c r="N7" t="n">
        <v>79.25</v>
      </c>
      <c r="O7" t="n">
        <v>35716.83</v>
      </c>
      <c r="P7" t="n">
        <v>277.83</v>
      </c>
      <c r="Q7" t="n">
        <v>1389.79</v>
      </c>
      <c r="R7" t="n">
        <v>97.51000000000001</v>
      </c>
      <c r="S7" t="n">
        <v>39.31</v>
      </c>
      <c r="T7" t="n">
        <v>27868.64</v>
      </c>
      <c r="U7" t="n">
        <v>0.4</v>
      </c>
      <c r="V7" t="n">
        <v>0.8100000000000001</v>
      </c>
      <c r="W7" t="n">
        <v>3.51</v>
      </c>
      <c r="X7" t="n">
        <v>1.8</v>
      </c>
      <c r="Y7" t="n">
        <v>1</v>
      </c>
      <c r="Z7" t="n">
        <v>10</v>
      </c>
      <c r="AA7" t="n">
        <v>556.1907122945038</v>
      </c>
      <c r="AB7" t="n">
        <v>761.0046699638043</v>
      </c>
      <c r="AC7" t="n">
        <v>688.3754523392206</v>
      </c>
      <c r="AD7" t="n">
        <v>556190.7122945038</v>
      </c>
      <c r="AE7" t="n">
        <v>761004.6699638043</v>
      </c>
      <c r="AF7" t="n">
        <v>1.349639843465696e-06</v>
      </c>
      <c r="AG7" t="n">
        <v>21</v>
      </c>
      <c r="AH7" t="n">
        <v>688375.4523392206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4.349</v>
      </c>
      <c r="E8" t="n">
        <v>22.99</v>
      </c>
      <c r="F8" t="n">
        <v>15.73</v>
      </c>
      <c r="G8" t="n">
        <v>11.8</v>
      </c>
      <c r="H8" t="n">
        <v>0.15</v>
      </c>
      <c r="I8" t="n">
        <v>80</v>
      </c>
      <c r="J8" t="n">
        <v>288.2</v>
      </c>
      <c r="K8" t="n">
        <v>61.2</v>
      </c>
      <c r="L8" t="n">
        <v>2.5</v>
      </c>
      <c r="M8" t="n">
        <v>78</v>
      </c>
      <c r="N8" t="n">
        <v>79.5</v>
      </c>
      <c r="O8" t="n">
        <v>35779.11</v>
      </c>
      <c r="P8" t="n">
        <v>273.48</v>
      </c>
      <c r="Q8" t="n">
        <v>1390.25</v>
      </c>
      <c r="R8" t="n">
        <v>91.09999999999999</v>
      </c>
      <c r="S8" t="n">
        <v>39.31</v>
      </c>
      <c r="T8" t="n">
        <v>24714.41</v>
      </c>
      <c r="U8" t="n">
        <v>0.43</v>
      </c>
      <c r="V8" t="n">
        <v>0.82</v>
      </c>
      <c r="W8" t="n">
        <v>3.5</v>
      </c>
      <c r="X8" t="n">
        <v>1.61</v>
      </c>
      <c r="Y8" t="n">
        <v>1</v>
      </c>
      <c r="Z8" t="n">
        <v>10</v>
      </c>
      <c r="AA8" t="n">
        <v>530.5126183318055</v>
      </c>
      <c r="AB8" t="n">
        <v>725.8707689664866</v>
      </c>
      <c r="AC8" t="n">
        <v>656.594681542347</v>
      </c>
      <c r="AD8" t="n">
        <v>530512.6183318055</v>
      </c>
      <c r="AE8" t="n">
        <v>725870.7689664866</v>
      </c>
      <c r="AF8" t="n">
        <v>1.392513506021759e-06</v>
      </c>
      <c r="AG8" t="n">
        <v>20</v>
      </c>
      <c r="AH8" t="n">
        <v>656594.681542347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4.4641</v>
      </c>
      <c r="E9" t="n">
        <v>22.4</v>
      </c>
      <c r="F9" t="n">
        <v>15.57</v>
      </c>
      <c r="G9" t="n">
        <v>12.98</v>
      </c>
      <c r="H9" t="n">
        <v>0.17</v>
      </c>
      <c r="I9" t="n">
        <v>72</v>
      </c>
      <c r="J9" t="n">
        <v>288.71</v>
      </c>
      <c r="K9" t="n">
        <v>61.2</v>
      </c>
      <c r="L9" t="n">
        <v>2.75</v>
      </c>
      <c r="M9" t="n">
        <v>70</v>
      </c>
      <c r="N9" t="n">
        <v>79.76000000000001</v>
      </c>
      <c r="O9" t="n">
        <v>35841.5</v>
      </c>
      <c r="P9" t="n">
        <v>269.82</v>
      </c>
      <c r="Q9" t="n">
        <v>1389.84</v>
      </c>
      <c r="R9" t="n">
        <v>86.45999999999999</v>
      </c>
      <c r="S9" t="n">
        <v>39.31</v>
      </c>
      <c r="T9" t="n">
        <v>22434.35</v>
      </c>
      <c r="U9" t="n">
        <v>0.45</v>
      </c>
      <c r="V9" t="n">
        <v>0.82</v>
      </c>
      <c r="W9" t="n">
        <v>3.48</v>
      </c>
      <c r="X9" t="n">
        <v>1.45</v>
      </c>
      <c r="Y9" t="n">
        <v>1</v>
      </c>
      <c r="Z9" t="n">
        <v>10</v>
      </c>
      <c r="AA9" t="n">
        <v>516.1740756591897</v>
      </c>
      <c r="AB9" t="n">
        <v>706.2521423099556</v>
      </c>
      <c r="AC9" t="n">
        <v>638.848429079</v>
      </c>
      <c r="AD9" t="n">
        <v>516174.0756591897</v>
      </c>
      <c r="AE9" t="n">
        <v>706252.1423099557</v>
      </c>
      <c r="AF9" t="n">
        <v>1.429367565470621e-06</v>
      </c>
      <c r="AG9" t="n">
        <v>20</v>
      </c>
      <c r="AH9" t="n">
        <v>638848.429079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4.5724</v>
      </c>
      <c r="E10" t="n">
        <v>21.87</v>
      </c>
      <c r="F10" t="n">
        <v>15.42</v>
      </c>
      <c r="G10" t="n">
        <v>14.23</v>
      </c>
      <c r="H10" t="n">
        <v>0.18</v>
      </c>
      <c r="I10" t="n">
        <v>65</v>
      </c>
      <c r="J10" t="n">
        <v>289.21</v>
      </c>
      <c r="K10" t="n">
        <v>61.2</v>
      </c>
      <c r="L10" t="n">
        <v>3</v>
      </c>
      <c r="M10" t="n">
        <v>63</v>
      </c>
      <c r="N10" t="n">
        <v>80.02</v>
      </c>
      <c r="O10" t="n">
        <v>35903.99</v>
      </c>
      <c r="P10" t="n">
        <v>266.32</v>
      </c>
      <c r="Q10" t="n">
        <v>1389.7</v>
      </c>
      <c r="R10" t="n">
        <v>81.62</v>
      </c>
      <c r="S10" t="n">
        <v>39.31</v>
      </c>
      <c r="T10" t="n">
        <v>20051.96</v>
      </c>
      <c r="U10" t="n">
        <v>0.48</v>
      </c>
      <c r="V10" t="n">
        <v>0.83</v>
      </c>
      <c r="W10" t="n">
        <v>3.47</v>
      </c>
      <c r="X10" t="n">
        <v>1.3</v>
      </c>
      <c r="Y10" t="n">
        <v>1</v>
      </c>
      <c r="Z10" t="n">
        <v>10</v>
      </c>
      <c r="AA10" t="n">
        <v>495.4095587579033</v>
      </c>
      <c r="AB10" t="n">
        <v>677.8412142197825</v>
      </c>
      <c r="AC10" t="n">
        <v>613.1490000907651</v>
      </c>
      <c r="AD10" t="n">
        <v>495409.5587579033</v>
      </c>
      <c r="AE10" t="n">
        <v>677841.2142197825</v>
      </c>
      <c r="AF10" t="n">
        <v>1.464044321667944e-06</v>
      </c>
      <c r="AG10" t="n">
        <v>19</v>
      </c>
      <c r="AH10" t="n">
        <v>613149.0000907651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4.6674</v>
      </c>
      <c r="E11" t="n">
        <v>21.42</v>
      </c>
      <c r="F11" t="n">
        <v>15.3</v>
      </c>
      <c r="G11" t="n">
        <v>15.56</v>
      </c>
      <c r="H11" t="n">
        <v>0.2</v>
      </c>
      <c r="I11" t="n">
        <v>59</v>
      </c>
      <c r="J11" t="n">
        <v>289.72</v>
      </c>
      <c r="K11" t="n">
        <v>61.2</v>
      </c>
      <c r="L11" t="n">
        <v>3.25</v>
      </c>
      <c r="M11" t="n">
        <v>57</v>
      </c>
      <c r="N11" t="n">
        <v>80.27</v>
      </c>
      <c r="O11" t="n">
        <v>35966.59</v>
      </c>
      <c r="P11" t="n">
        <v>263.33</v>
      </c>
      <c r="Q11" t="n">
        <v>1389.94</v>
      </c>
      <c r="R11" t="n">
        <v>77.55</v>
      </c>
      <c r="S11" t="n">
        <v>39.31</v>
      </c>
      <c r="T11" t="n">
        <v>18047.63</v>
      </c>
      <c r="U11" t="n">
        <v>0.51</v>
      </c>
      <c r="V11" t="n">
        <v>0.84</v>
      </c>
      <c r="W11" t="n">
        <v>3.46</v>
      </c>
      <c r="X11" t="n">
        <v>1.17</v>
      </c>
      <c r="Y11" t="n">
        <v>1</v>
      </c>
      <c r="Z11" t="n">
        <v>10</v>
      </c>
      <c r="AA11" t="n">
        <v>484.7018815309539</v>
      </c>
      <c r="AB11" t="n">
        <v>663.1904978484908</v>
      </c>
      <c r="AC11" t="n">
        <v>599.8965275275398</v>
      </c>
      <c r="AD11" t="n">
        <v>484701.8815309539</v>
      </c>
      <c r="AE11" t="n">
        <v>663190.4978484908</v>
      </c>
      <c r="AF11" t="n">
        <v>1.494462528858578e-06</v>
      </c>
      <c r="AG11" t="n">
        <v>19</v>
      </c>
      <c r="AH11" t="n">
        <v>599896.5275275398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4.7325</v>
      </c>
      <c r="E12" t="n">
        <v>21.13</v>
      </c>
      <c r="F12" t="n">
        <v>15.22</v>
      </c>
      <c r="G12" t="n">
        <v>16.6</v>
      </c>
      <c r="H12" t="n">
        <v>0.21</v>
      </c>
      <c r="I12" t="n">
        <v>55</v>
      </c>
      <c r="J12" t="n">
        <v>290.23</v>
      </c>
      <c r="K12" t="n">
        <v>61.2</v>
      </c>
      <c r="L12" t="n">
        <v>3.5</v>
      </c>
      <c r="M12" t="n">
        <v>53</v>
      </c>
      <c r="N12" t="n">
        <v>80.53</v>
      </c>
      <c r="O12" t="n">
        <v>36029.29</v>
      </c>
      <c r="P12" t="n">
        <v>261.09</v>
      </c>
      <c r="Q12" t="n">
        <v>1389.59</v>
      </c>
      <c r="R12" t="n">
        <v>75.37</v>
      </c>
      <c r="S12" t="n">
        <v>39.31</v>
      </c>
      <c r="T12" t="n">
        <v>16975.38</v>
      </c>
      <c r="U12" t="n">
        <v>0.52</v>
      </c>
      <c r="V12" t="n">
        <v>0.84</v>
      </c>
      <c r="W12" t="n">
        <v>3.45</v>
      </c>
      <c r="X12" t="n">
        <v>1.1</v>
      </c>
      <c r="Y12" t="n">
        <v>1</v>
      </c>
      <c r="Z12" t="n">
        <v>10</v>
      </c>
      <c r="AA12" t="n">
        <v>477.3966764383418</v>
      </c>
      <c r="AB12" t="n">
        <v>653.195193957876</v>
      </c>
      <c r="AC12" t="n">
        <v>590.855161411748</v>
      </c>
      <c r="AD12" t="n">
        <v>477396.6764383418</v>
      </c>
      <c r="AE12" t="n">
        <v>653195.1939578759</v>
      </c>
      <c r="AF12" t="n">
        <v>1.515307005575528e-06</v>
      </c>
      <c r="AG12" t="n">
        <v>19</v>
      </c>
      <c r="AH12" t="n">
        <v>590855.161411748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4.7995</v>
      </c>
      <c r="E13" t="n">
        <v>20.84</v>
      </c>
      <c r="F13" t="n">
        <v>15.14</v>
      </c>
      <c r="G13" t="n">
        <v>17.81</v>
      </c>
      <c r="H13" t="n">
        <v>0.23</v>
      </c>
      <c r="I13" t="n">
        <v>51</v>
      </c>
      <c r="J13" t="n">
        <v>290.74</v>
      </c>
      <c r="K13" t="n">
        <v>61.2</v>
      </c>
      <c r="L13" t="n">
        <v>3.75</v>
      </c>
      <c r="M13" t="n">
        <v>49</v>
      </c>
      <c r="N13" t="n">
        <v>80.79000000000001</v>
      </c>
      <c r="O13" t="n">
        <v>36092.1</v>
      </c>
      <c r="P13" t="n">
        <v>258.82</v>
      </c>
      <c r="Q13" t="n">
        <v>1389.85</v>
      </c>
      <c r="R13" t="n">
        <v>72.93000000000001</v>
      </c>
      <c r="S13" t="n">
        <v>39.31</v>
      </c>
      <c r="T13" t="n">
        <v>15776.06</v>
      </c>
      <c r="U13" t="n">
        <v>0.54</v>
      </c>
      <c r="V13" t="n">
        <v>0.85</v>
      </c>
      <c r="W13" t="n">
        <v>3.44</v>
      </c>
      <c r="X13" t="n">
        <v>1.01</v>
      </c>
      <c r="Y13" t="n">
        <v>1</v>
      </c>
      <c r="Z13" t="n">
        <v>10</v>
      </c>
      <c r="AA13" t="n">
        <v>470.1292788238986</v>
      </c>
      <c r="AB13" t="n">
        <v>643.2516199268398</v>
      </c>
      <c r="AC13" t="n">
        <v>581.8605881303404</v>
      </c>
      <c r="AD13" t="n">
        <v>470129.2788238986</v>
      </c>
      <c r="AE13" t="n">
        <v>643251.6199268398</v>
      </c>
      <c r="AF13" t="n">
        <v>1.536759846436291e-06</v>
      </c>
      <c r="AG13" t="n">
        <v>19</v>
      </c>
      <c r="AH13" t="n">
        <v>581860.5881303403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4.8734</v>
      </c>
      <c r="E14" t="n">
        <v>20.52</v>
      </c>
      <c r="F14" t="n">
        <v>15.04</v>
      </c>
      <c r="G14" t="n">
        <v>19.2</v>
      </c>
      <c r="H14" t="n">
        <v>0.24</v>
      </c>
      <c r="I14" t="n">
        <v>47</v>
      </c>
      <c r="J14" t="n">
        <v>291.25</v>
      </c>
      <c r="K14" t="n">
        <v>61.2</v>
      </c>
      <c r="L14" t="n">
        <v>4</v>
      </c>
      <c r="M14" t="n">
        <v>45</v>
      </c>
      <c r="N14" t="n">
        <v>81.05</v>
      </c>
      <c r="O14" t="n">
        <v>36155.02</v>
      </c>
      <c r="P14" t="n">
        <v>256.38</v>
      </c>
      <c r="Q14" t="n">
        <v>1389.69</v>
      </c>
      <c r="R14" t="n">
        <v>69.84999999999999</v>
      </c>
      <c r="S14" t="n">
        <v>39.31</v>
      </c>
      <c r="T14" t="n">
        <v>14256.02</v>
      </c>
      <c r="U14" t="n">
        <v>0.5600000000000001</v>
      </c>
      <c r="V14" t="n">
        <v>0.85</v>
      </c>
      <c r="W14" t="n">
        <v>3.43</v>
      </c>
      <c r="X14" t="n">
        <v>0.92</v>
      </c>
      <c r="Y14" t="n">
        <v>1</v>
      </c>
      <c r="Z14" t="n">
        <v>10</v>
      </c>
      <c r="AA14" t="n">
        <v>454.5304193495908</v>
      </c>
      <c r="AB14" t="n">
        <v>621.9085722209807</v>
      </c>
      <c r="AC14" t="n">
        <v>562.5544909423727</v>
      </c>
      <c r="AD14" t="n">
        <v>454530.4193495908</v>
      </c>
      <c r="AE14" t="n">
        <v>621908.5722209807</v>
      </c>
      <c r="AF14" t="n">
        <v>1.560422009714058e-06</v>
      </c>
      <c r="AG14" t="n">
        <v>18</v>
      </c>
      <c r="AH14" t="n">
        <v>562554.4909423727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4.9223</v>
      </c>
      <c r="E15" t="n">
        <v>20.32</v>
      </c>
      <c r="F15" t="n">
        <v>15</v>
      </c>
      <c r="G15" t="n">
        <v>20.45</v>
      </c>
      <c r="H15" t="n">
        <v>0.26</v>
      </c>
      <c r="I15" t="n">
        <v>44</v>
      </c>
      <c r="J15" t="n">
        <v>291.76</v>
      </c>
      <c r="K15" t="n">
        <v>61.2</v>
      </c>
      <c r="L15" t="n">
        <v>4.25</v>
      </c>
      <c r="M15" t="n">
        <v>42</v>
      </c>
      <c r="N15" t="n">
        <v>81.31</v>
      </c>
      <c r="O15" t="n">
        <v>36218.04</v>
      </c>
      <c r="P15" t="n">
        <v>254.64</v>
      </c>
      <c r="Q15" t="n">
        <v>1389.68</v>
      </c>
      <c r="R15" t="n">
        <v>68.48</v>
      </c>
      <c r="S15" t="n">
        <v>39.31</v>
      </c>
      <c r="T15" t="n">
        <v>13584.26</v>
      </c>
      <c r="U15" t="n">
        <v>0.57</v>
      </c>
      <c r="V15" t="n">
        <v>0.86</v>
      </c>
      <c r="W15" t="n">
        <v>3.43</v>
      </c>
      <c r="X15" t="n">
        <v>0.87</v>
      </c>
      <c r="Y15" t="n">
        <v>1</v>
      </c>
      <c r="Z15" t="n">
        <v>10</v>
      </c>
      <c r="AA15" t="n">
        <v>449.4461021795756</v>
      </c>
      <c r="AB15" t="n">
        <v>614.9519851647229</v>
      </c>
      <c r="AC15" t="n">
        <v>556.261830791133</v>
      </c>
      <c r="AD15" t="n">
        <v>449446.1021795756</v>
      </c>
      <c r="AE15" t="n">
        <v>614951.9851647229</v>
      </c>
      <c r="AF15" t="n">
        <v>1.576079381625869e-06</v>
      </c>
      <c r="AG15" t="n">
        <v>18</v>
      </c>
      <c r="AH15" t="n">
        <v>556261.830791133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4.9599</v>
      </c>
      <c r="E16" t="n">
        <v>20.16</v>
      </c>
      <c r="F16" t="n">
        <v>14.95</v>
      </c>
      <c r="G16" t="n">
        <v>21.36</v>
      </c>
      <c r="H16" t="n">
        <v>0.27</v>
      </c>
      <c r="I16" t="n">
        <v>42</v>
      </c>
      <c r="J16" t="n">
        <v>292.27</v>
      </c>
      <c r="K16" t="n">
        <v>61.2</v>
      </c>
      <c r="L16" t="n">
        <v>4.5</v>
      </c>
      <c r="M16" t="n">
        <v>40</v>
      </c>
      <c r="N16" t="n">
        <v>81.56999999999999</v>
      </c>
      <c r="O16" t="n">
        <v>36281.16</v>
      </c>
      <c r="P16" t="n">
        <v>253.03</v>
      </c>
      <c r="Q16" t="n">
        <v>1389.65</v>
      </c>
      <c r="R16" t="n">
        <v>67.22</v>
      </c>
      <c r="S16" t="n">
        <v>39.31</v>
      </c>
      <c r="T16" t="n">
        <v>12967.79</v>
      </c>
      <c r="U16" t="n">
        <v>0.58</v>
      </c>
      <c r="V16" t="n">
        <v>0.86</v>
      </c>
      <c r="W16" t="n">
        <v>3.42</v>
      </c>
      <c r="X16" t="n">
        <v>0.83</v>
      </c>
      <c r="Y16" t="n">
        <v>1</v>
      </c>
      <c r="Z16" t="n">
        <v>10</v>
      </c>
      <c r="AA16" t="n">
        <v>445.2746776147548</v>
      </c>
      <c r="AB16" t="n">
        <v>609.2444580448714</v>
      </c>
      <c r="AC16" t="n">
        <v>551.0990220490354</v>
      </c>
      <c r="AD16" t="n">
        <v>445274.6776147548</v>
      </c>
      <c r="AE16" t="n">
        <v>609244.4580448715</v>
      </c>
      <c r="AF16" t="n">
        <v>1.588118587840267e-06</v>
      </c>
      <c r="AG16" t="n">
        <v>18</v>
      </c>
      <c r="AH16" t="n">
        <v>551099.0220490354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5.0144</v>
      </c>
      <c r="E17" t="n">
        <v>19.94</v>
      </c>
      <c r="F17" t="n">
        <v>14.89</v>
      </c>
      <c r="G17" t="n">
        <v>22.91</v>
      </c>
      <c r="H17" t="n">
        <v>0.29</v>
      </c>
      <c r="I17" t="n">
        <v>39</v>
      </c>
      <c r="J17" t="n">
        <v>292.79</v>
      </c>
      <c r="K17" t="n">
        <v>61.2</v>
      </c>
      <c r="L17" t="n">
        <v>4.75</v>
      </c>
      <c r="M17" t="n">
        <v>37</v>
      </c>
      <c r="N17" t="n">
        <v>81.84</v>
      </c>
      <c r="O17" t="n">
        <v>36344.4</v>
      </c>
      <c r="P17" t="n">
        <v>251.19</v>
      </c>
      <c r="Q17" t="n">
        <v>1389.68</v>
      </c>
      <c r="R17" t="n">
        <v>65.29000000000001</v>
      </c>
      <c r="S17" t="n">
        <v>39.31</v>
      </c>
      <c r="T17" t="n">
        <v>12016.32</v>
      </c>
      <c r="U17" t="n">
        <v>0.6</v>
      </c>
      <c r="V17" t="n">
        <v>0.86</v>
      </c>
      <c r="W17" t="n">
        <v>3.42</v>
      </c>
      <c r="X17" t="n">
        <v>0.77</v>
      </c>
      <c r="Y17" t="n">
        <v>1</v>
      </c>
      <c r="Z17" t="n">
        <v>10</v>
      </c>
      <c r="AA17" t="n">
        <v>439.8954183947556</v>
      </c>
      <c r="AB17" t="n">
        <v>601.8843182639008</v>
      </c>
      <c r="AC17" t="n">
        <v>544.4413236787396</v>
      </c>
      <c r="AD17" t="n">
        <v>439895.4183947556</v>
      </c>
      <c r="AE17" t="n">
        <v>601884.3182639008</v>
      </c>
      <c r="AF17" t="n">
        <v>1.605569033018052e-06</v>
      </c>
      <c r="AG17" t="n">
        <v>18</v>
      </c>
      <c r="AH17" t="n">
        <v>544441.3236787396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5.0537</v>
      </c>
      <c r="E18" t="n">
        <v>19.79</v>
      </c>
      <c r="F18" t="n">
        <v>14.84</v>
      </c>
      <c r="G18" t="n">
        <v>24.07</v>
      </c>
      <c r="H18" t="n">
        <v>0.3</v>
      </c>
      <c r="I18" t="n">
        <v>37</v>
      </c>
      <c r="J18" t="n">
        <v>293.3</v>
      </c>
      <c r="K18" t="n">
        <v>61.2</v>
      </c>
      <c r="L18" t="n">
        <v>5</v>
      </c>
      <c r="M18" t="n">
        <v>35</v>
      </c>
      <c r="N18" t="n">
        <v>82.09999999999999</v>
      </c>
      <c r="O18" t="n">
        <v>36407.75</v>
      </c>
      <c r="P18" t="n">
        <v>249.69</v>
      </c>
      <c r="Q18" t="n">
        <v>1389.66</v>
      </c>
      <c r="R18" t="n">
        <v>63.57</v>
      </c>
      <c r="S18" t="n">
        <v>39.31</v>
      </c>
      <c r="T18" t="n">
        <v>11165.79</v>
      </c>
      <c r="U18" t="n">
        <v>0.62</v>
      </c>
      <c r="V18" t="n">
        <v>0.86</v>
      </c>
      <c r="W18" t="n">
        <v>3.43</v>
      </c>
      <c r="X18" t="n">
        <v>0.72</v>
      </c>
      <c r="Y18" t="n">
        <v>1</v>
      </c>
      <c r="Z18" t="n">
        <v>10</v>
      </c>
      <c r="AA18" t="n">
        <v>435.8910740450366</v>
      </c>
      <c r="AB18" t="n">
        <v>596.4053976654105</v>
      </c>
      <c r="AC18" t="n">
        <v>539.4853035724559</v>
      </c>
      <c r="AD18" t="n">
        <v>435891.0740450366</v>
      </c>
      <c r="AE18" t="n">
        <v>596405.3976654105</v>
      </c>
      <c r="AF18" t="n">
        <v>1.618152565045335e-06</v>
      </c>
      <c r="AG18" t="n">
        <v>18</v>
      </c>
      <c r="AH18" t="n">
        <v>539485.3035724559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5.0881</v>
      </c>
      <c r="E19" t="n">
        <v>19.65</v>
      </c>
      <c r="F19" t="n">
        <v>14.82</v>
      </c>
      <c r="G19" t="n">
        <v>25.4</v>
      </c>
      <c r="H19" t="n">
        <v>0.32</v>
      </c>
      <c r="I19" t="n">
        <v>35</v>
      </c>
      <c r="J19" t="n">
        <v>293.81</v>
      </c>
      <c r="K19" t="n">
        <v>61.2</v>
      </c>
      <c r="L19" t="n">
        <v>5.25</v>
      </c>
      <c r="M19" t="n">
        <v>33</v>
      </c>
      <c r="N19" t="n">
        <v>82.36</v>
      </c>
      <c r="O19" t="n">
        <v>36471.2</v>
      </c>
      <c r="P19" t="n">
        <v>248.08</v>
      </c>
      <c r="Q19" t="n">
        <v>1389.85</v>
      </c>
      <c r="R19" t="n">
        <v>62.94</v>
      </c>
      <c r="S19" t="n">
        <v>39.31</v>
      </c>
      <c r="T19" t="n">
        <v>10862.9</v>
      </c>
      <c r="U19" t="n">
        <v>0.62</v>
      </c>
      <c r="V19" t="n">
        <v>0.87</v>
      </c>
      <c r="W19" t="n">
        <v>3.42</v>
      </c>
      <c r="X19" t="n">
        <v>0.7</v>
      </c>
      <c r="Y19" t="n">
        <v>1</v>
      </c>
      <c r="Z19" t="n">
        <v>10</v>
      </c>
      <c r="AA19" t="n">
        <v>432.157205536012</v>
      </c>
      <c r="AB19" t="n">
        <v>591.2965540447104</v>
      </c>
      <c r="AC19" t="n">
        <v>534.8640408166083</v>
      </c>
      <c r="AD19" t="n">
        <v>432157.205536012</v>
      </c>
      <c r="AE19" t="n">
        <v>591296.5540447105</v>
      </c>
      <c r="AF19" t="n">
        <v>1.629167157964891e-06</v>
      </c>
      <c r="AG19" t="n">
        <v>18</v>
      </c>
      <c r="AH19" t="n">
        <v>534864.0408166082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5.1117</v>
      </c>
      <c r="E20" t="n">
        <v>19.56</v>
      </c>
      <c r="F20" t="n">
        <v>14.78</v>
      </c>
      <c r="G20" t="n">
        <v>26.08</v>
      </c>
      <c r="H20" t="n">
        <v>0.33</v>
      </c>
      <c r="I20" t="n">
        <v>34</v>
      </c>
      <c r="J20" t="n">
        <v>294.33</v>
      </c>
      <c r="K20" t="n">
        <v>61.2</v>
      </c>
      <c r="L20" t="n">
        <v>5.5</v>
      </c>
      <c r="M20" t="n">
        <v>32</v>
      </c>
      <c r="N20" t="n">
        <v>82.63</v>
      </c>
      <c r="O20" t="n">
        <v>36534.76</v>
      </c>
      <c r="P20" t="n">
        <v>246.6</v>
      </c>
      <c r="Q20" t="n">
        <v>1389.78</v>
      </c>
      <c r="R20" t="n">
        <v>62.08</v>
      </c>
      <c r="S20" t="n">
        <v>39.31</v>
      </c>
      <c r="T20" t="n">
        <v>10433.98</v>
      </c>
      <c r="U20" t="n">
        <v>0.63</v>
      </c>
      <c r="V20" t="n">
        <v>0.87</v>
      </c>
      <c r="W20" t="n">
        <v>3.41</v>
      </c>
      <c r="X20" t="n">
        <v>0.66</v>
      </c>
      <c r="Y20" t="n">
        <v>1</v>
      </c>
      <c r="Z20" t="n">
        <v>10</v>
      </c>
      <c r="AA20" t="n">
        <v>421.3166826799063</v>
      </c>
      <c r="AB20" t="n">
        <v>576.4640724228711</v>
      </c>
      <c r="AC20" t="n">
        <v>521.4471504232387</v>
      </c>
      <c r="AD20" t="n">
        <v>421316.6826799063</v>
      </c>
      <c r="AE20" t="n">
        <v>576464.0724228711</v>
      </c>
      <c r="AF20" t="n">
        <v>1.636723681014354e-06</v>
      </c>
      <c r="AG20" t="n">
        <v>17</v>
      </c>
      <c r="AH20" t="n">
        <v>521447.1504232386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5.1494</v>
      </c>
      <c r="E21" t="n">
        <v>19.42</v>
      </c>
      <c r="F21" t="n">
        <v>14.75</v>
      </c>
      <c r="G21" t="n">
        <v>27.65</v>
      </c>
      <c r="H21" t="n">
        <v>0.35</v>
      </c>
      <c r="I21" t="n">
        <v>32</v>
      </c>
      <c r="J21" t="n">
        <v>294.84</v>
      </c>
      <c r="K21" t="n">
        <v>61.2</v>
      </c>
      <c r="L21" t="n">
        <v>5.75</v>
      </c>
      <c r="M21" t="n">
        <v>30</v>
      </c>
      <c r="N21" t="n">
        <v>82.90000000000001</v>
      </c>
      <c r="O21" t="n">
        <v>36598.44</v>
      </c>
      <c r="P21" t="n">
        <v>245</v>
      </c>
      <c r="Q21" t="n">
        <v>1389.64</v>
      </c>
      <c r="R21" t="n">
        <v>60.65</v>
      </c>
      <c r="S21" t="n">
        <v>39.31</v>
      </c>
      <c r="T21" t="n">
        <v>9728.77</v>
      </c>
      <c r="U21" t="n">
        <v>0.65</v>
      </c>
      <c r="V21" t="n">
        <v>0.87</v>
      </c>
      <c r="W21" t="n">
        <v>3.41</v>
      </c>
      <c r="X21" t="n">
        <v>0.62</v>
      </c>
      <c r="Y21" t="n">
        <v>1</v>
      </c>
      <c r="Z21" t="n">
        <v>10</v>
      </c>
      <c r="AA21" t="n">
        <v>417.4834318169248</v>
      </c>
      <c r="AB21" t="n">
        <v>571.2192494810472</v>
      </c>
      <c r="AC21" t="n">
        <v>516.7028860218271</v>
      </c>
      <c r="AD21" t="n">
        <v>417483.4318169248</v>
      </c>
      <c r="AE21" t="n">
        <v>571219.2494810472</v>
      </c>
      <c r="AF21" t="n">
        <v>1.648794906394216e-06</v>
      </c>
      <c r="AG21" t="n">
        <v>17</v>
      </c>
      <c r="AH21" t="n">
        <v>516702.8860218271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5.1703</v>
      </c>
      <c r="E22" t="n">
        <v>19.34</v>
      </c>
      <c r="F22" t="n">
        <v>14.72</v>
      </c>
      <c r="G22" t="n">
        <v>28.49</v>
      </c>
      <c r="H22" t="n">
        <v>0.36</v>
      </c>
      <c r="I22" t="n">
        <v>31</v>
      </c>
      <c r="J22" t="n">
        <v>295.36</v>
      </c>
      <c r="K22" t="n">
        <v>61.2</v>
      </c>
      <c r="L22" t="n">
        <v>6</v>
      </c>
      <c r="M22" t="n">
        <v>29</v>
      </c>
      <c r="N22" t="n">
        <v>83.16</v>
      </c>
      <c r="O22" t="n">
        <v>36662.22</v>
      </c>
      <c r="P22" t="n">
        <v>244.32</v>
      </c>
      <c r="Q22" t="n">
        <v>1389.6</v>
      </c>
      <c r="R22" t="n">
        <v>59.71</v>
      </c>
      <c r="S22" t="n">
        <v>39.31</v>
      </c>
      <c r="T22" t="n">
        <v>9265.879999999999</v>
      </c>
      <c r="U22" t="n">
        <v>0.66</v>
      </c>
      <c r="V22" t="n">
        <v>0.87</v>
      </c>
      <c r="W22" t="n">
        <v>3.42</v>
      </c>
      <c r="X22" t="n">
        <v>0.6</v>
      </c>
      <c r="Y22" t="n">
        <v>1</v>
      </c>
      <c r="Z22" t="n">
        <v>10</v>
      </c>
      <c r="AA22" t="n">
        <v>415.579231480215</v>
      </c>
      <c r="AB22" t="n">
        <v>568.6138385729708</v>
      </c>
      <c r="AC22" t="n">
        <v>514.3461318741004</v>
      </c>
      <c r="AD22" t="n">
        <v>415579.231480215</v>
      </c>
      <c r="AE22" t="n">
        <v>568613.8385729708</v>
      </c>
      <c r="AF22" t="n">
        <v>1.655486911976155e-06</v>
      </c>
      <c r="AG22" t="n">
        <v>17</v>
      </c>
      <c r="AH22" t="n">
        <v>514346.1318741004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5.2036</v>
      </c>
      <c r="E23" t="n">
        <v>19.22</v>
      </c>
      <c r="F23" t="n">
        <v>14.71</v>
      </c>
      <c r="G23" t="n">
        <v>30.43</v>
      </c>
      <c r="H23" t="n">
        <v>0.38</v>
      </c>
      <c r="I23" t="n">
        <v>29</v>
      </c>
      <c r="J23" t="n">
        <v>295.88</v>
      </c>
      <c r="K23" t="n">
        <v>61.2</v>
      </c>
      <c r="L23" t="n">
        <v>6.25</v>
      </c>
      <c r="M23" t="n">
        <v>27</v>
      </c>
      <c r="N23" t="n">
        <v>83.43000000000001</v>
      </c>
      <c r="O23" t="n">
        <v>36726.12</v>
      </c>
      <c r="P23" t="n">
        <v>242.89</v>
      </c>
      <c r="Q23" t="n">
        <v>1389.66</v>
      </c>
      <c r="R23" t="n">
        <v>59.19</v>
      </c>
      <c r="S23" t="n">
        <v>39.31</v>
      </c>
      <c r="T23" t="n">
        <v>9015.15</v>
      </c>
      <c r="U23" t="n">
        <v>0.66</v>
      </c>
      <c r="V23" t="n">
        <v>0.87</v>
      </c>
      <c r="W23" t="n">
        <v>3.42</v>
      </c>
      <c r="X23" t="n">
        <v>0.58</v>
      </c>
      <c r="Y23" t="n">
        <v>1</v>
      </c>
      <c r="Z23" t="n">
        <v>10</v>
      </c>
      <c r="AA23" t="n">
        <v>412.273715076333</v>
      </c>
      <c r="AB23" t="n">
        <v>564.0910852000878</v>
      </c>
      <c r="AC23" t="n">
        <v>510.2550237354012</v>
      </c>
      <c r="AD23" t="n">
        <v>412273.715076333</v>
      </c>
      <c r="AE23" t="n">
        <v>564091.0852000879</v>
      </c>
      <c r="AF23" t="n">
        <v>1.666149294075609e-06</v>
      </c>
      <c r="AG23" t="n">
        <v>17</v>
      </c>
      <c r="AH23" t="n">
        <v>510255.0237354012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5.2242</v>
      </c>
      <c r="E24" t="n">
        <v>19.14</v>
      </c>
      <c r="F24" t="n">
        <v>14.68</v>
      </c>
      <c r="G24" t="n">
        <v>31.46</v>
      </c>
      <c r="H24" t="n">
        <v>0.39</v>
      </c>
      <c r="I24" t="n">
        <v>28</v>
      </c>
      <c r="J24" t="n">
        <v>296.4</v>
      </c>
      <c r="K24" t="n">
        <v>61.2</v>
      </c>
      <c r="L24" t="n">
        <v>6.5</v>
      </c>
      <c r="M24" t="n">
        <v>26</v>
      </c>
      <c r="N24" t="n">
        <v>83.7</v>
      </c>
      <c r="O24" t="n">
        <v>36790.13</v>
      </c>
      <c r="P24" t="n">
        <v>241.5</v>
      </c>
      <c r="Q24" t="n">
        <v>1389.58</v>
      </c>
      <c r="R24" t="n">
        <v>58.62</v>
      </c>
      <c r="S24" t="n">
        <v>39.31</v>
      </c>
      <c r="T24" t="n">
        <v>8737.57</v>
      </c>
      <c r="U24" t="n">
        <v>0.67</v>
      </c>
      <c r="V24" t="n">
        <v>0.87</v>
      </c>
      <c r="W24" t="n">
        <v>3.42</v>
      </c>
      <c r="X24" t="n">
        <v>0.5600000000000001</v>
      </c>
      <c r="Y24" t="n">
        <v>1</v>
      </c>
      <c r="Z24" t="n">
        <v>10</v>
      </c>
      <c r="AA24" t="n">
        <v>409.6863200278553</v>
      </c>
      <c r="AB24" t="n">
        <v>560.5508971469472</v>
      </c>
      <c r="AC24" t="n">
        <v>507.0527062613672</v>
      </c>
      <c r="AD24" t="n">
        <v>409686.3200278553</v>
      </c>
      <c r="AE24" t="n">
        <v>560550.8971469472</v>
      </c>
      <c r="AF24" t="n">
        <v>1.672745242161157e-06</v>
      </c>
      <c r="AG24" t="n">
        <v>17</v>
      </c>
      <c r="AH24" t="n">
        <v>507052.7062613672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5.2497</v>
      </c>
      <c r="E25" t="n">
        <v>19.05</v>
      </c>
      <c r="F25" t="n">
        <v>14.64</v>
      </c>
      <c r="G25" t="n">
        <v>32.54</v>
      </c>
      <c r="H25" t="n">
        <v>0.4</v>
      </c>
      <c r="I25" t="n">
        <v>27</v>
      </c>
      <c r="J25" t="n">
        <v>296.92</v>
      </c>
      <c r="K25" t="n">
        <v>61.2</v>
      </c>
      <c r="L25" t="n">
        <v>6.75</v>
      </c>
      <c r="M25" t="n">
        <v>25</v>
      </c>
      <c r="N25" t="n">
        <v>83.97</v>
      </c>
      <c r="O25" t="n">
        <v>36854.25</v>
      </c>
      <c r="P25" t="n">
        <v>239.79</v>
      </c>
      <c r="Q25" t="n">
        <v>1389.64</v>
      </c>
      <c r="R25" t="n">
        <v>57.81</v>
      </c>
      <c r="S25" t="n">
        <v>39.31</v>
      </c>
      <c r="T25" t="n">
        <v>8333.82</v>
      </c>
      <c r="U25" t="n">
        <v>0.68</v>
      </c>
      <c r="V25" t="n">
        <v>0.88</v>
      </c>
      <c r="W25" t="n">
        <v>3.4</v>
      </c>
      <c r="X25" t="n">
        <v>0.52</v>
      </c>
      <c r="Y25" t="n">
        <v>1</v>
      </c>
      <c r="Z25" t="n">
        <v>10</v>
      </c>
      <c r="AA25" t="n">
        <v>406.5181706384587</v>
      </c>
      <c r="AB25" t="n">
        <v>556.2160953834882</v>
      </c>
      <c r="AC25" t="n">
        <v>503.1316118942802</v>
      </c>
      <c r="AD25" t="n">
        <v>406518.1706384587</v>
      </c>
      <c r="AE25" t="n">
        <v>556216.0953834882</v>
      </c>
      <c r="AF25" t="n">
        <v>1.680910129354432e-06</v>
      </c>
      <c r="AG25" t="n">
        <v>17</v>
      </c>
      <c r="AH25" t="n">
        <v>503131.6118942802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5.2689</v>
      </c>
      <c r="E26" t="n">
        <v>18.98</v>
      </c>
      <c r="F26" t="n">
        <v>14.63</v>
      </c>
      <c r="G26" t="n">
        <v>33.76</v>
      </c>
      <c r="H26" t="n">
        <v>0.42</v>
      </c>
      <c r="I26" t="n">
        <v>26</v>
      </c>
      <c r="J26" t="n">
        <v>297.44</v>
      </c>
      <c r="K26" t="n">
        <v>61.2</v>
      </c>
      <c r="L26" t="n">
        <v>7</v>
      </c>
      <c r="M26" t="n">
        <v>24</v>
      </c>
      <c r="N26" t="n">
        <v>84.23999999999999</v>
      </c>
      <c r="O26" t="n">
        <v>36918.48</v>
      </c>
      <c r="P26" t="n">
        <v>238.83</v>
      </c>
      <c r="Q26" t="n">
        <v>1389.67</v>
      </c>
      <c r="R26" t="n">
        <v>57.12</v>
      </c>
      <c r="S26" t="n">
        <v>39.31</v>
      </c>
      <c r="T26" t="n">
        <v>7994.68</v>
      </c>
      <c r="U26" t="n">
        <v>0.6899999999999999</v>
      </c>
      <c r="V26" t="n">
        <v>0.88</v>
      </c>
      <c r="W26" t="n">
        <v>3.4</v>
      </c>
      <c r="X26" t="n">
        <v>0.51</v>
      </c>
      <c r="Y26" t="n">
        <v>1</v>
      </c>
      <c r="Z26" t="n">
        <v>10</v>
      </c>
      <c r="AA26" t="n">
        <v>404.5224227987943</v>
      </c>
      <c r="AB26" t="n">
        <v>553.4854251430787</v>
      </c>
      <c r="AC26" t="n">
        <v>500.6615529890956</v>
      </c>
      <c r="AD26" t="n">
        <v>404522.4227987942</v>
      </c>
      <c r="AE26" t="n">
        <v>553485.4251430787</v>
      </c>
      <c r="AF26" t="n">
        <v>1.687057809123487e-06</v>
      </c>
      <c r="AG26" t="n">
        <v>17</v>
      </c>
      <c r="AH26" t="n">
        <v>500661.5529890956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5.2909</v>
      </c>
      <c r="E27" t="n">
        <v>18.9</v>
      </c>
      <c r="F27" t="n">
        <v>14.6</v>
      </c>
      <c r="G27" t="n">
        <v>35.05</v>
      </c>
      <c r="H27" t="n">
        <v>0.43</v>
      </c>
      <c r="I27" t="n">
        <v>25</v>
      </c>
      <c r="J27" t="n">
        <v>297.96</v>
      </c>
      <c r="K27" t="n">
        <v>61.2</v>
      </c>
      <c r="L27" t="n">
        <v>7.25</v>
      </c>
      <c r="M27" t="n">
        <v>23</v>
      </c>
      <c r="N27" t="n">
        <v>84.51000000000001</v>
      </c>
      <c r="O27" t="n">
        <v>36982.83</v>
      </c>
      <c r="P27" t="n">
        <v>237.86</v>
      </c>
      <c r="Q27" t="n">
        <v>1389.58</v>
      </c>
      <c r="R27" t="n">
        <v>56.34</v>
      </c>
      <c r="S27" t="n">
        <v>39.31</v>
      </c>
      <c r="T27" t="n">
        <v>7609.43</v>
      </c>
      <c r="U27" t="n">
        <v>0.7</v>
      </c>
      <c r="V27" t="n">
        <v>0.88</v>
      </c>
      <c r="W27" t="n">
        <v>3.4</v>
      </c>
      <c r="X27" t="n">
        <v>0.48</v>
      </c>
      <c r="Y27" t="n">
        <v>1</v>
      </c>
      <c r="Z27" t="n">
        <v>10</v>
      </c>
      <c r="AA27" t="n">
        <v>402.358549694015</v>
      </c>
      <c r="AB27" t="n">
        <v>550.5247184977759</v>
      </c>
      <c r="AC27" t="n">
        <v>497.9834120306425</v>
      </c>
      <c r="AD27" t="n">
        <v>402358.5496940151</v>
      </c>
      <c r="AE27" t="n">
        <v>550524.7184977758</v>
      </c>
      <c r="AF27" t="n">
        <v>1.694102025525528e-06</v>
      </c>
      <c r="AG27" t="n">
        <v>17</v>
      </c>
      <c r="AH27" t="n">
        <v>497983.4120306425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5.3137</v>
      </c>
      <c r="E28" t="n">
        <v>18.82</v>
      </c>
      <c r="F28" t="n">
        <v>14.58</v>
      </c>
      <c r="G28" t="n">
        <v>36.44</v>
      </c>
      <c r="H28" t="n">
        <v>0.45</v>
      </c>
      <c r="I28" t="n">
        <v>24</v>
      </c>
      <c r="J28" t="n">
        <v>298.48</v>
      </c>
      <c r="K28" t="n">
        <v>61.2</v>
      </c>
      <c r="L28" t="n">
        <v>7.5</v>
      </c>
      <c r="M28" t="n">
        <v>22</v>
      </c>
      <c r="N28" t="n">
        <v>84.79000000000001</v>
      </c>
      <c r="O28" t="n">
        <v>37047.29</v>
      </c>
      <c r="P28" t="n">
        <v>236.2</v>
      </c>
      <c r="Q28" t="n">
        <v>1389.7</v>
      </c>
      <c r="R28" t="n">
        <v>55.51</v>
      </c>
      <c r="S28" t="n">
        <v>39.31</v>
      </c>
      <c r="T28" t="n">
        <v>7202.21</v>
      </c>
      <c r="U28" t="n">
        <v>0.71</v>
      </c>
      <c r="V28" t="n">
        <v>0.88</v>
      </c>
      <c r="W28" t="n">
        <v>3.4</v>
      </c>
      <c r="X28" t="n">
        <v>0.45</v>
      </c>
      <c r="Y28" t="n">
        <v>1</v>
      </c>
      <c r="Z28" t="n">
        <v>10</v>
      </c>
      <c r="AA28" t="n">
        <v>399.4813992440986</v>
      </c>
      <c r="AB28" t="n">
        <v>546.5880743212805</v>
      </c>
      <c r="AC28" t="n">
        <v>494.4224756492372</v>
      </c>
      <c r="AD28" t="n">
        <v>399481.3992440986</v>
      </c>
      <c r="AE28" t="n">
        <v>546588.0743212805</v>
      </c>
      <c r="AF28" t="n">
        <v>1.70140239525128e-06</v>
      </c>
      <c r="AG28" t="n">
        <v>17</v>
      </c>
      <c r="AH28" t="n">
        <v>494422.4756492372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5.3317</v>
      </c>
      <c r="E29" t="n">
        <v>18.76</v>
      </c>
      <c r="F29" t="n">
        <v>14.57</v>
      </c>
      <c r="G29" t="n">
        <v>38</v>
      </c>
      <c r="H29" t="n">
        <v>0.46</v>
      </c>
      <c r="I29" t="n">
        <v>23</v>
      </c>
      <c r="J29" t="n">
        <v>299.01</v>
      </c>
      <c r="K29" t="n">
        <v>61.2</v>
      </c>
      <c r="L29" t="n">
        <v>7.75</v>
      </c>
      <c r="M29" t="n">
        <v>21</v>
      </c>
      <c r="N29" t="n">
        <v>85.06</v>
      </c>
      <c r="O29" t="n">
        <v>37111.87</v>
      </c>
      <c r="P29" t="n">
        <v>235.38</v>
      </c>
      <c r="Q29" t="n">
        <v>1389.63</v>
      </c>
      <c r="R29" t="n">
        <v>55.05</v>
      </c>
      <c r="S29" t="n">
        <v>39.31</v>
      </c>
      <c r="T29" t="n">
        <v>6973.18</v>
      </c>
      <c r="U29" t="n">
        <v>0.71</v>
      </c>
      <c r="V29" t="n">
        <v>0.88</v>
      </c>
      <c r="W29" t="n">
        <v>3.4</v>
      </c>
      <c r="X29" t="n">
        <v>0.44</v>
      </c>
      <c r="Y29" t="n">
        <v>1</v>
      </c>
      <c r="Z29" t="n">
        <v>10</v>
      </c>
      <c r="AA29" t="n">
        <v>397.7368777601296</v>
      </c>
      <c r="AB29" t="n">
        <v>544.2011430640581</v>
      </c>
      <c r="AC29" t="n">
        <v>492.2633497611249</v>
      </c>
      <c r="AD29" t="n">
        <v>397736.8777601296</v>
      </c>
      <c r="AE29" t="n">
        <v>544201.1430640582</v>
      </c>
      <c r="AF29" t="n">
        <v>1.707165845034769e-06</v>
      </c>
      <c r="AG29" t="n">
        <v>17</v>
      </c>
      <c r="AH29" t="n">
        <v>492263.3497611249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5.3568</v>
      </c>
      <c r="E30" t="n">
        <v>18.67</v>
      </c>
      <c r="F30" t="n">
        <v>14.53</v>
      </c>
      <c r="G30" t="n">
        <v>39.64</v>
      </c>
      <c r="H30" t="n">
        <v>0.48</v>
      </c>
      <c r="I30" t="n">
        <v>22</v>
      </c>
      <c r="J30" t="n">
        <v>299.53</v>
      </c>
      <c r="K30" t="n">
        <v>61.2</v>
      </c>
      <c r="L30" t="n">
        <v>8</v>
      </c>
      <c r="M30" t="n">
        <v>20</v>
      </c>
      <c r="N30" t="n">
        <v>85.33</v>
      </c>
      <c r="O30" t="n">
        <v>37176.68</v>
      </c>
      <c r="P30" t="n">
        <v>233.32</v>
      </c>
      <c r="Q30" t="n">
        <v>1389.66</v>
      </c>
      <c r="R30" t="n">
        <v>54.07</v>
      </c>
      <c r="S30" t="n">
        <v>39.31</v>
      </c>
      <c r="T30" t="n">
        <v>6489.66</v>
      </c>
      <c r="U30" t="n">
        <v>0.73</v>
      </c>
      <c r="V30" t="n">
        <v>0.88</v>
      </c>
      <c r="W30" t="n">
        <v>3.4</v>
      </c>
      <c r="X30" t="n">
        <v>0.41</v>
      </c>
      <c r="Y30" t="n">
        <v>1</v>
      </c>
      <c r="Z30" t="n">
        <v>10</v>
      </c>
      <c r="AA30" t="n">
        <v>394.3529938026695</v>
      </c>
      <c r="AB30" t="n">
        <v>539.5711637470371</v>
      </c>
      <c r="AC30" t="n">
        <v>488.0752491719036</v>
      </c>
      <c r="AD30" t="n">
        <v>394352.9938026695</v>
      </c>
      <c r="AE30" t="n">
        <v>539571.1637470371</v>
      </c>
      <c r="AF30" t="n">
        <v>1.715202655566189e-06</v>
      </c>
      <c r="AG30" t="n">
        <v>17</v>
      </c>
      <c r="AH30" t="n">
        <v>488075.2491719036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5.352</v>
      </c>
      <c r="E31" t="n">
        <v>18.68</v>
      </c>
      <c r="F31" t="n">
        <v>14.55</v>
      </c>
      <c r="G31" t="n">
        <v>39.68</v>
      </c>
      <c r="H31" t="n">
        <v>0.49</v>
      </c>
      <c r="I31" t="n">
        <v>22</v>
      </c>
      <c r="J31" t="n">
        <v>300.06</v>
      </c>
      <c r="K31" t="n">
        <v>61.2</v>
      </c>
      <c r="L31" t="n">
        <v>8.25</v>
      </c>
      <c r="M31" t="n">
        <v>20</v>
      </c>
      <c r="N31" t="n">
        <v>85.61</v>
      </c>
      <c r="O31" t="n">
        <v>37241.49</v>
      </c>
      <c r="P31" t="n">
        <v>232.84</v>
      </c>
      <c r="Q31" t="n">
        <v>1389.65</v>
      </c>
      <c r="R31" t="n">
        <v>54.78</v>
      </c>
      <c r="S31" t="n">
        <v>39.31</v>
      </c>
      <c r="T31" t="n">
        <v>6844.73</v>
      </c>
      <c r="U31" t="n">
        <v>0.72</v>
      </c>
      <c r="V31" t="n">
        <v>0.88</v>
      </c>
      <c r="W31" t="n">
        <v>3.39</v>
      </c>
      <c r="X31" t="n">
        <v>0.43</v>
      </c>
      <c r="Y31" t="n">
        <v>1</v>
      </c>
      <c r="Z31" t="n">
        <v>10</v>
      </c>
      <c r="AA31" t="n">
        <v>394.1278540125504</v>
      </c>
      <c r="AB31" t="n">
        <v>539.2631175537296</v>
      </c>
      <c r="AC31" t="n">
        <v>487.7966024749399</v>
      </c>
      <c r="AD31" t="n">
        <v>394127.8540125504</v>
      </c>
      <c r="AE31" t="n">
        <v>539263.1175537296</v>
      </c>
      <c r="AF31" t="n">
        <v>1.713665735623926e-06</v>
      </c>
      <c r="AG31" t="n">
        <v>17</v>
      </c>
      <c r="AH31" t="n">
        <v>487796.6024749399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5.376</v>
      </c>
      <c r="E32" t="n">
        <v>18.6</v>
      </c>
      <c r="F32" t="n">
        <v>14.52</v>
      </c>
      <c r="G32" t="n">
        <v>41.49</v>
      </c>
      <c r="H32" t="n">
        <v>0.5</v>
      </c>
      <c r="I32" t="n">
        <v>21</v>
      </c>
      <c r="J32" t="n">
        <v>300.59</v>
      </c>
      <c r="K32" t="n">
        <v>61.2</v>
      </c>
      <c r="L32" t="n">
        <v>8.5</v>
      </c>
      <c r="M32" t="n">
        <v>19</v>
      </c>
      <c r="N32" t="n">
        <v>85.89</v>
      </c>
      <c r="O32" t="n">
        <v>37306.42</v>
      </c>
      <c r="P32" t="n">
        <v>231.57</v>
      </c>
      <c r="Q32" t="n">
        <v>1389.61</v>
      </c>
      <c r="R32" t="n">
        <v>53.8</v>
      </c>
      <c r="S32" t="n">
        <v>39.31</v>
      </c>
      <c r="T32" t="n">
        <v>6358.08</v>
      </c>
      <c r="U32" t="n">
        <v>0.73</v>
      </c>
      <c r="V32" t="n">
        <v>0.88</v>
      </c>
      <c r="W32" t="n">
        <v>3.39</v>
      </c>
      <c r="X32" t="n">
        <v>0.4</v>
      </c>
      <c r="Y32" t="n">
        <v>1</v>
      </c>
      <c r="Z32" t="n">
        <v>10</v>
      </c>
      <c r="AA32" t="n">
        <v>391.6407594899726</v>
      </c>
      <c r="AB32" t="n">
        <v>535.8601651050722</v>
      </c>
      <c r="AC32" t="n">
        <v>484.7184230319086</v>
      </c>
      <c r="AD32" t="n">
        <v>391640.7594899726</v>
      </c>
      <c r="AE32" t="n">
        <v>535860.1651050722</v>
      </c>
      <c r="AF32" t="n">
        <v>1.721350335335244e-06</v>
      </c>
      <c r="AG32" t="n">
        <v>17</v>
      </c>
      <c r="AH32" t="n">
        <v>484718.4230319086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5.3985</v>
      </c>
      <c r="E33" t="n">
        <v>18.52</v>
      </c>
      <c r="F33" t="n">
        <v>14.5</v>
      </c>
      <c r="G33" t="n">
        <v>43.49</v>
      </c>
      <c r="H33" t="n">
        <v>0.52</v>
      </c>
      <c r="I33" t="n">
        <v>20</v>
      </c>
      <c r="J33" t="n">
        <v>301.11</v>
      </c>
      <c r="K33" t="n">
        <v>61.2</v>
      </c>
      <c r="L33" t="n">
        <v>8.75</v>
      </c>
      <c r="M33" t="n">
        <v>18</v>
      </c>
      <c r="N33" t="n">
        <v>86.16</v>
      </c>
      <c r="O33" t="n">
        <v>37371.47</v>
      </c>
      <c r="P33" t="n">
        <v>229.93</v>
      </c>
      <c r="Q33" t="n">
        <v>1389.7</v>
      </c>
      <c r="R33" t="n">
        <v>52.93</v>
      </c>
      <c r="S33" t="n">
        <v>39.31</v>
      </c>
      <c r="T33" t="n">
        <v>5929.15</v>
      </c>
      <c r="U33" t="n">
        <v>0.74</v>
      </c>
      <c r="V33" t="n">
        <v>0.89</v>
      </c>
      <c r="W33" t="n">
        <v>3.39</v>
      </c>
      <c r="X33" t="n">
        <v>0.37</v>
      </c>
      <c r="Y33" t="n">
        <v>1</v>
      </c>
      <c r="Z33" t="n">
        <v>10</v>
      </c>
      <c r="AA33" t="n">
        <v>388.8884812361781</v>
      </c>
      <c r="AB33" t="n">
        <v>532.0943765762835</v>
      </c>
      <c r="AC33" t="n">
        <v>481.31203607499</v>
      </c>
      <c r="AD33" t="n">
        <v>388888.4812361781</v>
      </c>
      <c r="AE33" t="n">
        <v>532094.3765762835</v>
      </c>
      <c r="AF33" t="n">
        <v>1.728554647564604e-06</v>
      </c>
      <c r="AG33" t="n">
        <v>17</v>
      </c>
      <c r="AH33" t="n">
        <v>481312.0360749901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5.4001</v>
      </c>
      <c r="E34" t="n">
        <v>18.52</v>
      </c>
      <c r="F34" t="n">
        <v>14.49</v>
      </c>
      <c r="G34" t="n">
        <v>43.47</v>
      </c>
      <c r="H34" t="n">
        <v>0.53</v>
      </c>
      <c r="I34" t="n">
        <v>20</v>
      </c>
      <c r="J34" t="n">
        <v>301.64</v>
      </c>
      <c r="K34" t="n">
        <v>61.2</v>
      </c>
      <c r="L34" t="n">
        <v>9</v>
      </c>
      <c r="M34" t="n">
        <v>18</v>
      </c>
      <c r="N34" t="n">
        <v>86.44</v>
      </c>
      <c r="O34" t="n">
        <v>37436.63</v>
      </c>
      <c r="P34" t="n">
        <v>229.67</v>
      </c>
      <c r="Q34" t="n">
        <v>1389.67</v>
      </c>
      <c r="R34" t="n">
        <v>52.72</v>
      </c>
      <c r="S34" t="n">
        <v>39.31</v>
      </c>
      <c r="T34" t="n">
        <v>5825.83</v>
      </c>
      <c r="U34" t="n">
        <v>0.75</v>
      </c>
      <c r="V34" t="n">
        <v>0.89</v>
      </c>
      <c r="W34" t="n">
        <v>3.39</v>
      </c>
      <c r="X34" t="n">
        <v>0.37</v>
      </c>
      <c r="Y34" t="n">
        <v>1</v>
      </c>
      <c r="Z34" t="n">
        <v>10</v>
      </c>
      <c r="AA34" t="n">
        <v>388.5361857011736</v>
      </c>
      <c r="AB34" t="n">
        <v>531.6123502831084</v>
      </c>
      <c r="AC34" t="n">
        <v>480.8760136947074</v>
      </c>
      <c r="AD34" t="n">
        <v>388536.1857011736</v>
      </c>
      <c r="AE34" t="n">
        <v>531612.3502831084</v>
      </c>
      <c r="AF34" t="n">
        <v>1.729066954212026e-06</v>
      </c>
      <c r="AG34" t="n">
        <v>17</v>
      </c>
      <c r="AH34" t="n">
        <v>480876.0136947074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5.4195</v>
      </c>
      <c r="E35" t="n">
        <v>18.45</v>
      </c>
      <c r="F35" t="n">
        <v>14.48</v>
      </c>
      <c r="G35" t="n">
        <v>45.72</v>
      </c>
      <c r="H35" t="n">
        <v>0.55</v>
      </c>
      <c r="I35" t="n">
        <v>19</v>
      </c>
      <c r="J35" t="n">
        <v>302.17</v>
      </c>
      <c r="K35" t="n">
        <v>61.2</v>
      </c>
      <c r="L35" t="n">
        <v>9.25</v>
      </c>
      <c r="M35" t="n">
        <v>17</v>
      </c>
      <c r="N35" t="n">
        <v>86.72</v>
      </c>
      <c r="O35" t="n">
        <v>37501.91</v>
      </c>
      <c r="P35" t="n">
        <v>228.37</v>
      </c>
      <c r="Q35" t="n">
        <v>1389.72</v>
      </c>
      <c r="R35" t="n">
        <v>52.44</v>
      </c>
      <c r="S35" t="n">
        <v>39.31</v>
      </c>
      <c r="T35" t="n">
        <v>5690.08</v>
      </c>
      <c r="U35" t="n">
        <v>0.75</v>
      </c>
      <c r="V35" t="n">
        <v>0.89</v>
      </c>
      <c r="W35" t="n">
        <v>3.39</v>
      </c>
      <c r="X35" t="n">
        <v>0.36</v>
      </c>
      <c r="Y35" t="n">
        <v>1</v>
      </c>
      <c r="Z35" t="n">
        <v>10</v>
      </c>
      <c r="AA35" t="n">
        <v>386.3088442583529</v>
      </c>
      <c r="AB35" t="n">
        <v>528.5648034576716</v>
      </c>
      <c r="AC35" t="n">
        <v>478.1193204610315</v>
      </c>
      <c r="AD35" t="n">
        <v>386308.8442583529</v>
      </c>
      <c r="AE35" t="n">
        <v>528564.8034576715</v>
      </c>
      <c r="AF35" t="n">
        <v>1.735278672312008e-06</v>
      </c>
      <c r="AG35" t="n">
        <v>17</v>
      </c>
      <c r="AH35" t="n">
        <v>478119.3204610315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5.4181</v>
      </c>
      <c r="E36" t="n">
        <v>18.46</v>
      </c>
      <c r="F36" t="n">
        <v>14.48</v>
      </c>
      <c r="G36" t="n">
        <v>45.74</v>
      </c>
      <c r="H36" t="n">
        <v>0.5600000000000001</v>
      </c>
      <c r="I36" t="n">
        <v>19</v>
      </c>
      <c r="J36" t="n">
        <v>302.7</v>
      </c>
      <c r="K36" t="n">
        <v>61.2</v>
      </c>
      <c r="L36" t="n">
        <v>9.5</v>
      </c>
      <c r="M36" t="n">
        <v>17</v>
      </c>
      <c r="N36" t="n">
        <v>87</v>
      </c>
      <c r="O36" t="n">
        <v>37567.32</v>
      </c>
      <c r="P36" t="n">
        <v>227.13</v>
      </c>
      <c r="Q36" t="n">
        <v>1389.57</v>
      </c>
      <c r="R36" t="n">
        <v>52.66</v>
      </c>
      <c r="S36" t="n">
        <v>39.31</v>
      </c>
      <c r="T36" t="n">
        <v>5802.34</v>
      </c>
      <c r="U36" t="n">
        <v>0.75</v>
      </c>
      <c r="V36" t="n">
        <v>0.89</v>
      </c>
      <c r="W36" t="n">
        <v>3.39</v>
      </c>
      <c r="X36" t="n">
        <v>0.36</v>
      </c>
      <c r="Y36" t="n">
        <v>1</v>
      </c>
      <c r="Z36" t="n">
        <v>10</v>
      </c>
      <c r="AA36" t="n">
        <v>385.1282714715593</v>
      </c>
      <c r="AB36" t="n">
        <v>526.949491687585</v>
      </c>
      <c r="AC36" t="n">
        <v>476.6581717791778</v>
      </c>
      <c r="AD36" t="n">
        <v>385128.2714715593</v>
      </c>
      <c r="AE36" t="n">
        <v>526949.491687585</v>
      </c>
      <c r="AF36" t="n">
        <v>1.734830403995514e-06</v>
      </c>
      <c r="AG36" t="n">
        <v>17</v>
      </c>
      <c r="AH36" t="n">
        <v>476658.1717791778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5.4409</v>
      </c>
      <c r="E37" t="n">
        <v>18.38</v>
      </c>
      <c r="F37" t="n">
        <v>14.46</v>
      </c>
      <c r="G37" t="n">
        <v>48.2</v>
      </c>
      <c r="H37" t="n">
        <v>0.57</v>
      </c>
      <c r="I37" t="n">
        <v>18</v>
      </c>
      <c r="J37" t="n">
        <v>303.23</v>
      </c>
      <c r="K37" t="n">
        <v>61.2</v>
      </c>
      <c r="L37" t="n">
        <v>9.75</v>
      </c>
      <c r="M37" t="n">
        <v>16</v>
      </c>
      <c r="N37" t="n">
        <v>87.28</v>
      </c>
      <c r="O37" t="n">
        <v>37632.84</v>
      </c>
      <c r="P37" t="n">
        <v>225.53</v>
      </c>
      <c r="Q37" t="n">
        <v>1389.65</v>
      </c>
      <c r="R37" t="n">
        <v>51.76</v>
      </c>
      <c r="S37" t="n">
        <v>39.31</v>
      </c>
      <c r="T37" t="n">
        <v>5356.52</v>
      </c>
      <c r="U37" t="n">
        <v>0.76</v>
      </c>
      <c r="V37" t="n">
        <v>0.89</v>
      </c>
      <c r="W37" t="n">
        <v>3.39</v>
      </c>
      <c r="X37" t="n">
        <v>0.34</v>
      </c>
      <c r="Y37" t="n">
        <v>1</v>
      </c>
      <c r="Z37" t="n">
        <v>10</v>
      </c>
      <c r="AA37" t="n">
        <v>374.584293899948</v>
      </c>
      <c r="AB37" t="n">
        <v>512.5227564066458</v>
      </c>
      <c r="AC37" t="n">
        <v>463.6083038654013</v>
      </c>
      <c r="AD37" t="n">
        <v>374584.293899948</v>
      </c>
      <c r="AE37" t="n">
        <v>512522.7564066459</v>
      </c>
      <c r="AF37" t="n">
        <v>1.742130773721266e-06</v>
      </c>
      <c r="AG37" t="n">
        <v>16</v>
      </c>
      <c r="AH37" t="n">
        <v>463608.3038654013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5.4619</v>
      </c>
      <c r="E38" t="n">
        <v>18.31</v>
      </c>
      <c r="F38" t="n">
        <v>14.44</v>
      </c>
      <c r="G38" t="n">
        <v>50.98</v>
      </c>
      <c r="H38" t="n">
        <v>0.59</v>
      </c>
      <c r="I38" t="n">
        <v>17</v>
      </c>
      <c r="J38" t="n">
        <v>303.76</v>
      </c>
      <c r="K38" t="n">
        <v>61.2</v>
      </c>
      <c r="L38" t="n">
        <v>10</v>
      </c>
      <c r="M38" t="n">
        <v>15</v>
      </c>
      <c r="N38" t="n">
        <v>87.56999999999999</v>
      </c>
      <c r="O38" t="n">
        <v>37698.48</v>
      </c>
      <c r="P38" t="n">
        <v>223.19</v>
      </c>
      <c r="Q38" t="n">
        <v>1389.63</v>
      </c>
      <c r="R38" t="n">
        <v>51.32</v>
      </c>
      <c r="S38" t="n">
        <v>39.31</v>
      </c>
      <c r="T38" t="n">
        <v>5139.22</v>
      </c>
      <c r="U38" t="n">
        <v>0.77</v>
      </c>
      <c r="V38" t="n">
        <v>0.89</v>
      </c>
      <c r="W38" t="n">
        <v>3.39</v>
      </c>
      <c r="X38" t="n">
        <v>0.32</v>
      </c>
      <c r="Y38" t="n">
        <v>1</v>
      </c>
      <c r="Z38" t="n">
        <v>10</v>
      </c>
      <c r="AA38" t="n">
        <v>371.2722825553597</v>
      </c>
      <c r="AB38" t="n">
        <v>507.991116369352</v>
      </c>
      <c r="AC38" t="n">
        <v>459.5091571930699</v>
      </c>
      <c r="AD38" t="n">
        <v>371272.2825553596</v>
      </c>
      <c r="AE38" t="n">
        <v>507991.116369352</v>
      </c>
      <c r="AF38" t="n">
        <v>1.74885479846867e-06</v>
      </c>
      <c r="AG38" t="n">
        <v>16</v>
      </c>
      <c r="AH38" t="n">
        <v>459509.1571930699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5.4624</v>
      </c>
      <c r="E39" t="n">
        <v>18.31</v>
      </c>
      <c r="F39" t="n">
        <v>14.44</v>
      </c>
      <c r="G39" t="n">
        <v>50.97</v>
      </c>
      <c r="H39" t="n">
        <v>0.6</v>
      </c>
      <c r="I39" t="n">
        <v>17</v>
      </c>
      <c r="J39" t="n">
        <v>304.3</v>
      </c>
      <c r="K39" t="n">
        <v>61.2</v>
      </c>
      <c r="L39" t="n">
        <v>10.25</v>
      </c>
      <c r="M39" t="n">
        <v>15</v>
      </c>
      <c r="N39" t="n">
        <v>87.84999999999999</v>
      </c>
      <c r="O39" t="n">
        <v>37764.25</v>
      </c>
      <c r="P39" t="n">
        <v>224.08</v>
      </c>
      <c r="Q39" t="n">
        <v>1389.57</v>
      </c>
      <c r="R39" t="n">
        <v>51.3</v>
      </c>
      <c r="S39" t="n">
        <v>39.31</v>
      </c>
      <c r="T39" t="n">
        <v>5132.94</v>
      </c>
      <c r="U39" t="n">
        <v>0.77</v>
      </c>
      <c r="V39" t="n">
        <v>0.89</v>
      </c>
      <c r="W39" t="n">
        <v>3.39</v>
      </c>
      <c r="X39" t="n">
        <v>0.32</v>
      </c>
      <c r="Y39" t="n">
        <v>1</v>
      </c>
      <c r="Z39" t="n">
        <v>10</v>
      </c>
      <c r="AA39" t="n">
        <v>372.1366221379591</v>
      </c>
      <c r="AB39" t="n">
        <v>509.1737439182356</v>
      </c>
      <c r="AC39" t="n">
        <v>460.5789164285164</v>
      </c>
      <c r="AD39" t="n">
        <v>372136.6221379591</v>
      </c>
      <c r="AE39" t="n">
        <v>509173.7439182356</v>
      </c>
      <c r="AF39" t="n">
        <v>1.749014894295989e-06</v>
      </c>
      <c r="AG39" t="n">
        <v>16</v>
      </c>
      <c r="AH39" t="n">
        <v>460578.9164285164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5.4622</v>
      </c>
      <c r="E40" t="n">
        <v>18.31</v>
      </c>
      <c r="F40" t="n">
        <v>14.44</v>
      </c>
      <c r="G40" t="n">
        <v>50.97</v>
      </c>
      <c r="H40" t="n">
        <v>0.61</v>
      </c>
      <c r="I40" t="n">
        <v>17</v>
      </c>
      <c r="J40" t="n">
        <v>304.83</v>
      </c>
      <c r="K40" t="n">
        <v>61.2</v>
      </c>
      <c r="L40" t="n">
        <v>10.5</v>
      </c>
      <c r="M40" t="n">
        <v>15</v>
      </c>
      <c r="N40" t="n">
        <v>88.13</v>
      </c>
      <c r="O40" t="n">
        <v>37830.13</v>
      </c>
      <c r="P40" t="n">
        <v>222.42</v>
      </c>
      <c r="Q40" t="n">
        <v>1389.57</v>
      </c>
      <c r="R40" t="n">
        <v>51.29</v>
      </c>
      <c r="S40" t="n">
        <v>39.31</v>
      </c>
      <c r="T40" t="n">
        <v>5125.72</v>
      </c>
      <c r="U40" t="n">
        <v>0.77</v>
      </c>
      <c r="V40" t="n">
        <v>0.89</v>
      </c>
      <c r="W40" t="n">
        <v>3.39</v>
      </c>
      <c r="X40" t="n">
        <v>0.32</v>
      </c>
      <c r="Y40" t="n">
        <v>1</v>
      </c>
      <c r="Z40" t="n">
        <v>10</v>
      </c>
      <c r="AA40" t="n">
        <v>370.4917375643817</v>
      </c>
      <c r="AB40" t="n">
        <v>506.9231402774813</v>
      </c>
      <c r="AC40" t="n">
        <v>458.5431072404934</v>
      </c>
      <c r="AD40" t="n">
        <v>370491.7375643817</v>
      </c>
      <c r="AE40" t="n">
        <v>506923.1402774813</v>
      </c>
      <c r="AF40" t="n">
        <v>1.748950855965061e-06</v>
      </c>
      <c r="AG40" t="n">
        <v>16</v>
      </c>
      <c r="AH40" t="n">
        <v>458543.1072404935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5.4838</v>
      </c>
      <c r="E41" t="n">
        <v>18.24</v>
      </c>
      <c r="F41" t="n">
        <v>14.42</v>
      </c>
      <c r="G41" t="n">
        <v>54.09</v>
      </c>
      <c r="H41" t="n">
        <v>0.63</v>
      </c>
      <c r="I41" t="n">
        <v>16</v>
      </c>
      <c r="J41" t="n">
        <v>305.37</v>
      </c>
      <c r="K41" t="n">
        <v>61.2</v>
      </c>
      <c r="L41" t="n">
        <v>10.75</v>
      </c>
      <c r="M41" t="n">
        <v>14</v>
      </c>
      <c r="N41" t="n">
        <v>88.42</v>
      </c>
      <c r="O41" t="n">
        <v>37896.14</v>
      </c>
      <c r="P41" t="n">
        <v>220.52</v>
      </c>
      <c r="Q41" t="n">
        <v>1389.67</v>
      </c>
      <c r="R41" t="n">
        <v>50.69</v>
      </c>
      <c r="S41" t="n">
        <v>39.31</v>
      </c>
      <c r="T41" t="n">
        <v>4831.52</v>
      </c>
      <c r="U41" t="n">
        <v>0.78</v>
      </c>
      <c r="V41" t="n">
        <v>0.89</v>
      </c>
      <c r="W41" t="n">
        <v>3.39</v>
      </c>
      <c r="X41" t="n">
        <v>0.3</v>
      </c>
      <c r="Y41" t="n">
        <v>1</v>
      </c>
      <c r="Z41" t="n">
        <v>10</v>
      </c>
      <c r="AA41" t="n">
        <v>367.618662235262</v>
      </c>
      <c r="AB41" t="n">
        <v>502.9920718610419</v>
      </c>
      <c r="AC41" t="n">
        <v>454.9872144764299</v>
      </c>
      <c r="AD41" t="n">
        <v>367618.662235262</v>
      </c>
      <c r="AE41" t="n">
        <v>502992.0718610419</v>
      </c>
      <c r="AF41" t="n">
        <v>1.755866995705247e-06</v>
      </c>
      <c r="AG41" t="n">
        <v>16</v>
      </c>
      <c r="AH41" t="n">
        <v>454987.2144764299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5.4847</v>
      </c>
      <c r="E42" t="n">
        <v>18.23</v>
      </c>
      <c r="F42" t="n">
        <v>14.42</v>
      </c>
      <c r="G42" t="n">
        <v>54.08</v>
      </c>
      <c r="H42" t="n">
        <v>0.64</v>
      </c>
      <c r="I42" t="n">
        <v>16</v>
      </c>
      <c r="J42" t="n">
        <v>305.9</v>
      </c>
      <c r="K42" t="n">
        <v>61.2</v>
      </c>
      <c r="L42" t="n">
        <v>11</v>
      </c>
      <c r="M42" t="n">
        <v>14</v>
      </c>
      <c r="N42" t="n">
        <v>88.7</v>
      </c>
      <c r="O42" t="n">
        <v>37962.28</v>
      </c>
      <c r="P42" t="n">
        <v>220.32</v>
      </c>
      <c r="Q42" t="n">
        <v>1389.74</v>
      </c>
      <c r="R42" t="n">
        <v>50.68</v>
      </c>
      <c r="S42" t="n">
        <v>39.31</v>
      </c>
      <c r="T42" t="n">
        <v>4824.38</v>
      </c>
      <c r="U42" t="n">
        <v>0.78</v>
      </c>
      <c r="V42" t="n">
        <v>0.89</v>
      </c>
      <c r="W42" t="n">
        <v>3.38</v>
      </c>
      <c r="X42" t="n">
        <v>0.3</v>
      </c>
      <c r="Y42" t="n">
        <v>1</v>
      </c>
      <c r="Z42" t="n">
        <v>10</v>
      </c>
      <c r="AA42" t="n">
        <v>367.3807900244597</v>
      </c>
      <c r="AB42" t="n">
        <v>502.6666046080409</v>
      </c>
      <c r="AC42" t="n">
        <v>454.6928093612592</v>
      </c>
      <c r="AD42" t="n">
        <v>367380.7900244597</v>
      </c>
      <c r="AE42" t="n">
        <v>502666.6046080409</v>
      </c>
      <c r="AF42" t="n">
        <v>1.756155168194422e-06</v>
      </c>
      <c r="AG42" t="n">
        <v>16</v>
      </c>
      <c r="AH42" t="n">
        <v>454692.8093612592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5.5038</v>
      </c>
      <c r="E43" t="n">
        <v>18.17</v>
      </c>
      <c r="F43" t="n">
        <v>14.41</v>
      </c>
      <c r="G43" t="n">
        <v>57.65</v>
      </c>
      <c r="H43" t="n">
        <v>0.65</v>
      </c>
      <c r="I43" t="n">
        <v>15</v>
      </c>
      <c r="J43" t="n">
        <v>306.44</v>
      </c>
      <c r="K43" t="n">
        <v>61.2</v>
      </c>
      <c r="L43" t="n">
        <v>11.25</v>
      </c>
      <c r="M43" t="n">
        <v>13</v>
      </c>
      <c r="N43" t="n">
        <v>88.98999999999999</v>
      </c>
      <c r="O43" t="n">
        <v>38028.53</v>
      </c>
      <c r="P43" t="n">
        <v>218.68</v>
      </c>
      <c r="Q43" t="n">
        <v>1389.6</v>
      </c>
      <c r="R43" t="n">
        <v>50.46</v>
      </c>
      <c r="S43" t="n">
        <v>39.31</v>
      </c>
      <c r="T43" t="n">
        <v>4719.18</v>
      </c>
      <c r="U43" t="n">
        <v>0.78</v>
      </c>
      <c r="V43" t="n">
        <v>0.89</v>
      </c>
      <c r="W43" t="n">
        <v>3.38</v>
      </c>
      <c r="X43" t="n">
        <v>0.29</v>
      </c>
      <c r="Y43" t="n">
        <v>1</v>
      </c>
      <c r="Z43" t="n">
        <v>10</v>
      </c>
      <c r="AA43" t="n">
        <v>364.9113112633364</v>
      </c>
      <c r="AB43" t="n">
        <v>499.2877548213579</v>
      </c>
      <c r="AC43" t="n">
        <v>451.6364322559717</v>
      </c>
      <c r="AD43" t="n">
        <v>364911.3112633363</v>
      </c>
      <c r="AE43" t="n">
        <v>499287.7548213579</v>
      </c>
      <c r="AF43" t="n">
        <v>1.762270828798012e-06</v>
      </c>
      <c r="AG43" t="n">
        <v>16</v>
      </c>
      <c r="AH43" t="n">
        <v>451636.4322559717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5.5048</v>
      </c>
      <c r="E44" t="n">
        <v>18.17</v>
      </c>
      <c r="F44" t="n">
        <v>14.41</v>
      </c>
      <c r="G44" t="n">
        <v>57.63</v>
      </c>
      <c r="H44" t="n">
        <v>0.67</v>
      </c>
      <c r="I44" t="n">
        <v>15</v>
      </c>
      <c r="J44" t="n">
        <v>306.98</v>
      </c>
      <c r="K44" t="n">
        <v>61.2</v>
      </c>
      <c r="L44" t="n">
        <v>11.5</v>
      </c>
      <c r="M44" t="n">
        <v>13</v>
      </c>
      <c r="N44" t="n">
        <v>89.28</v>
      </c>
      <c r="O44" t="n">
        <v>38094.91</v>
      </c>
      <c r="P44" t="n">
        <v>217.3</v>
      </c>
      <c r="Q44" t="n">
        <v>1389.74</v>
      </c>
      <c r="R44" t="n">
        <v>50.13</v>
      </c>
      <c r="S44" t="n">
        <v>39.31</v>
      </c>
      <c r="T44" t="n">
        <v>4557.47</v>
      </c>
      <c r="U44" t="n">
        <v>0.78</v>
      </c>
      <c r="V44" t="n">
        <v>0.89</v>
      </c>
      <c r="W44" t="n">
        <v>3.39</v>
      </c>
      <c r="X44" t="n">
        <v>0.29</v>
      </c>
      <c r="Y44" t="n">
        <v>1</v>
      </c>
      <c r="Z44" t="n">
        <v>10</v>
      </c>
      <c r="AA44" t="n">
        <v>363.5039048129086</v>
      </c>
      <c r="AB44" t="n">
        <v>497.3620792254921</v>
      </c>
      <c r="AC44" t="n">
        <v>449.8945404362728</v>
      </c>
      <c r="AD44" t="n">
        <v>363503.9048129086</v>
      </c>
      <c r="AE44" t="n">
        <v>497362.0792254921</v>
      </c>
      <c r="AF44" t="n">
        <v>1.762591020452651e-06</v>
      </c>
      <c r="AG44" t="n">
        <v>16</v>
      </c>
      <c r="AH44" t="n">
        <v>449894.5404362728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5.5044</v>
      </c>
      <c r="E45" t="n">
        <v>18.17</v>
      </c>
      <c r="F45" t="n">
        <v>14.41</v>
      </c>
      <c r="G45" t="n">
        <v>57.64</v>
      </c>
      <c r="H45" t="n">
        <v>0.68</v>
      </c>
      <c r="I45" t="n">
        <v>15</v>
      </c>
      <c r="J45" t="n">
        <v>307.52</v>
      </c>
      <c r="K45" t="n">
        <v>61.2</v>
      </c>
      <c r="L45" t="n">
        <v>11.75</v>
      </c>
      <c r="M45" t="n">
        <v>13</v>
      </c>
      <c r="N45" t="n">
        <v>89.56999999999999</v>
      </c>
      <c r="O45" t="n">
        <v>38161.42</v>
      </c>
      <c r="P45" t="n">
        <v>216.69</v>
      </c>
      <c r="Q45" t="n">
        <v>1389.64</v>
      </c>
      <c r="R45" t="n">
        <v>50.37</v>
      </c>
      <c r="S45" t="n">
        <v>39.31</v>
      </c>
      <c r="T45" t="n">
        <v>4676.12</v>
      </c>
      <c r="U45" t="n">
        <v>0.78</v>
      </c>
      <c r="V45" t="n">
        <v>0.89</v>
      </c>
      <c r="W45" t="n">
        <v>3.38</v>
      </c>
      <c r="X45" t="n">
        <v>0.29</v>
      </c>
      <c r="Y45" t="n">
        <v>1</v>
      </c>
      <c r="Z45" t="n">
        <v>10</v>
      </c>
      <c r="AA45" t="n">
        <v>362.9179876546243</v>
      </c>
      <c r="AB45" t="n">
        <v>496.5604015206869</v>
      </c>
      <c r="AC45" t="n">
        <v>449.1693737264524</v>
      </c>
      <c r="AD45" t="n">
        <v>362917.9876546243</v>
      </c>
      <c r="AE45" t="n">
        <v>496560.4015206869</v>
      </c>
      <c r="AF45" t="n">
        <v>1.762462943790795e-06</v>
      </c>
      <c r="AG45" t="n">
        <v>16</v>
      </c>
      <c r="AH45" t="n">
        <v>449169.3737264524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5.5274</v>
      </c>
      <c r="E46" t="n">
        <v>18.09</v>
      </c>
      <c r="F46" t="n">
        <v>14.39</v>
      </c>
      <c r="G46" t="n">
        <v>61.66</v>
      </c>
      <c r="H46" t="n">
        <v>0.6899999999999999</v>
      </c>
      <c r="I46" t="n">
        <v>14</v>
      </c>
      <c r="J46" t="n">
        <v>308.06</v>
      </c>
      <c r="K46" t="n">
        <v>61.2</v>
      </c>
      <c r="L46" t="n">
        <v>12</v>
      </c>
      <c r="M46" t="n">
        <v>12</v>
      </c>
      <c r="N46" t="n">
        <v>89.86</v>
      </c>
      <c r="O46" t="n">
        <v>38228.06</v>
      </c>
      <c r="P46" t="n">
        <v>215.53</v>
      </c>
      <c r="Q46" t="n">
        <v>1389.58</v>
      </c>
      <c r="R46" t="n">
        <v>49.52</v>
      </c>
      <c r="S46" t="n">
        <v>39.31</v>
      </c>
      <c r="T46" t="n">
        <v>4255.48</v>
      </c>
      <c r="U46" t="n">
        <v>0.79</v>
      </c>
      <c r="V46" t="n">
        <v>0.89</v>
      </c>
      <c r="W46" t="n">
        <v>3.39</v>
      </c>
      <c r="X46" t="n">
        <v>0.27</v>
      </c>
      <c r="Y46" t="n">
        <v>1</v>
      </c>
      <c r="Z46" t="n">
        <v>10</v>
      </c>
      <c r="AA46" t="n">
        <v>360.7660607111334</v>
      </c>
      <c r="AB46" t="n">
        <v>493.6160401402862</v>
      </c>
      <c r="AC46" t="n">
        <v>446.50601806376</v>
      </c>
      <c r="AD46" t="n">
        <v>360766.0607111334</v>
      </c>
      <c r="AE46" t="n">
        <v>493616.0401402862</v>
      </c>
      <c r="AF46" t="n">
        <v>1.769827351847475e-06</v>
      </c>
      <c r="AG46" t="n">
        <v>16</v>
      </c>
      <c r="AH46" t="n">
        <v>446506.01806376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5.5303</v>
      </c>
      <c r="E47" t="n">
        <v>18.08</v>
      </c>
      <c r="F47" t="n">
        <v>14.38</v>
      </c>
      <c r="G47" t="n">
        <v>61.62</v>
      </c>
      <c r="H47" t="n">
        <v>0.71</v>
      </c>
      <c r="I47" t="n">
        <v>14</v>
      </c>
      <c r="J47" t="n">
        <v>308.6</v>
      </c>
      <c r="K47" t="n">
        <v>61.2</v>
      </c>
      <c r="L47" t="n">
        <v>12.25</v>
      </c>
      <c r="M47" t="n">
        <v>12</v>
      </c>
      <c r="N47" t="n">
        <v>90.15000000000001</v>
      </c>
      <c r="O47" t="n">
        <v>38294.82</v>
      </c>
      <c r="P47" t="n">
        <v>214.1</v>
      </c>
      <c r="Q47" t="n">
        <v>1389.78</v>
      </c>
      <c r="R47" t="n">
        <v>49.34</v>
      </c>
      <c r="S47" t="n">
        <v>39.31</v>
      </c>
      <c r="T47" t="n">
        <v>4165.13</v>
      </c>
      <c r="U47" t="n">
        <v>0.8</v>
      </c>
      <c r="V47" t="n">
        <v>0.89</v>
      </c>
      <c r="W47" t="n">
        <v>3.38</v>
      </c>
      <c r="X47" t="n">
        <v>0.26</v>
      </c>
      <c r="Y47" t="n">
        <v>1</v>
      </c>
      <c r="Z47" t="n">
        <v>10</v>
      </c>
      <c r="AA47" t="n">
        <v>359.2217342370369</v>
      </c>
      <c r="AB47" t="n">
        <v>491.5030245275517</v>
      </c>
      <c r="AC47" t="n">
        <v>444.5946656954689</v>
      </c>
      <c r="AD47" t="n">
        <v>359221.7342370369</v>
      </c>
      <c r="AE47" t="n">
        <v>491503.0245275517</v>
      </c>
      <c r="AF47" t="n">
        <v>1.770755907645926e-06</v>
      </c>
      <c r="AG47" t="n">
        <v>16</v>
      </c>
      <c r="AH47" t="n">
        <v>444594.6656954689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5.5266</v>
      </c>
      <c r="E48" t="n">
        <v>18.09</v>
      </c>
      <c r="F48" t="n">
        <v>14.39</v>
      </c>
      <c r="G48" t="n">
        <v>61.67</v>
      </c>
      <c r="H48" t="n">
        <v>0.72</v>
      </c>
      <c r="I48" t="n">
        <v>14</v>
      </c>
      <c r="J48" t="n">
        <v>309.14</v>
      </c>
      <c r="K48" t="n">
        <v>61.2</v>
      </c>
      <c r="L48" t="n">
        <v>12.5</v>
      </c>
      <c r="M48" t="n">
        <v>12</v>
      </c>
      <c r="N48" t="n">
        <v>90.44</v>
      </c>
      <c r="O48" t="n">
        <v>38361.7</v>
      </c>
      <c r="P48" t="n">
        <v>213.13</v>
      </c>
      <c r="Q48" t="n">
        <v>1389.6</v>
      </c>
      <c r="R48" t="n">
        <v>49.55</v>
      </c>
      <c r="S48" t="n">
        <v>39.31</v>
      </c>
      <c r="T48" t="n">
        <v>4271.1</v>
      </c>
      <c r="U48" t="n">
        <v>0.79</v>
      </c>
      <c r="V48" t="n">
        <v>0.89</v>
      </c>
      <c r="W48" t="n">
        <v>3.39</v>
      </c>
      <c r="X48" t="n">
        <v>0.27</v>
      </c>
      <c r="Y48" t="n">
        <v>1</v>
      </c>
      <c r="Z48" t="n">
        <v>10</v>
      </c>
      <c r="AA48" t="n">
        <v>358.4366092949982</v>
      </c>
      <c r="AB48" t="n">
        <v>490.4287819445867</v>
      </c>
      <c r="AC48" t="n">
        <v>443.622947316913</v>
      </c>
      <c r="AD48" t="n">
        <v>358436.6092949982</v>
      </c>
      <c r="AE48" t="n">
        <v>490428.7819445867</v>
      </c>
      <c r="AF48" t="n">
        <v>1.769571198523764e-06</v>
      </c>
      <c r="AG48" t="n">
        <v>16</v>
      </c>
      <c r="AH48" t="n">
        <v>443622.9473169131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5.5502</v>
      </c>
      <c r="E49" t="n">
        <v>18.02</v>
      </c>
      <c r="F49" t="n">
        <v>14.37</v>
      </c>
      <c r="G49" t="n">
        <v>66.31</v>
      </c>
      <c r="H49" t="n">
        <v>0.73</v>
      </c>
      <c r="I49" t="n">
        <v>13</v>
      </c>
      <c r="J49" t="n">
        <v>309.68</v>
      </c>
      <c r="K49" t="n">
        <v>61.2</v>
      </c>
      <c r="L49" t="n">
        <v>12.75</v>
      </c>
      <c r="M49" t="n">
        <v>11</v>
      </c>
      <c r="N49" t="n">
        <v>90.73999999999999</v>
      </c>
      <c r="O49" t="n">
        <v>38428.72</v>
      </c>
      <c r="P49" t="n">
        <v>211.99</v>
      </c>
      <c r="Q49" t="n">
        <v>1389.59</v>
      </c>
      <c r="R49" t="n">
        <v>49.03</v>
      </c>
      <c r="S49" t="n">
        <v>39.31</v>
      </c>
      <c r="T49" t="n">
        <v>4014.96</v>
      </c>
      <c r="U49" t="n">
        <v>0.8</v>
      </c>
      <c r="V49" t="n">
        <v>0.89</v>
      </c>
      <c r="W49" t="n">
        <v>3.38</v>
      </c>
      <c r="X49" t="n">
        <v>0.25</v>
      </c>
      <c r="Y49" t="n">
        <v>1</v>
      </c>
      <c r="Z49" t="n">
        <v>10</v>
      </c>
      <c r="AA49" t="n">
        <v>356.3067188016454</v>
      </c>
      <c r="AB49" t="n">
        <v>487.5145718074443</v>
      </c>
      <c r="AC49" t="n">
        <v>440.98686530514</v>
      </c>
      <c r="AD49" t="n">
        <v>356306.7188016454</v>
      </c>
      <c r="AE49" t="n">
        <v>487514.5718074443</v>
      </c>
      <c r="AF49" t="n">
        <v>1.777127721573227e-06</v>
      </c>
      <c r="AG49" t="n">
        <v>16</v>
      </c>
      <c r="AH49" t="n">
        <v>440986.86530514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5.5533</v>
      </c>
      <c r="E50" t="n">
        <v>18.01</v>
      </c>
      <c r="F50" t="n">
        <v>14.36</v>
      </c>
      <c r="G50" t="n">
        <v>66.27</v>
      </c>
      <c r="H50" t="n">
        <v>0.75</v>
      </c>
      <c r="I50" t="n">
        <v>13</v>
      </c>
      <c r="J50" t="n">
        <v>310.23</v>
      </c>
      <c r="K50" t="n">
        <v>61.2</v>
      </c>
      <c r="L50" t="n">
        <v>13</v>
      </c>
      <c r="M50" t="n">
        <v>11</v>
      </c>
      <c r="N50" t="n">
        <v>91.03</v>
      </c>
      <c r="O50" t="n">
        <v>38495.87</v>
      </c>
      <c r="P50" t="n">
        <v>211.01</v>
      </c>
      <c r="Q50" t="n">
        <v>1389.61</v>
      </c>
      <c r="R50" t="n">
        <v>48.73</v>
      </c>
      <c r="S50" t="n">
        <v>39.31</v>
      </c>
      <c r="T50" t="n">
        <v>3867.91</v>
      </c>
      <c r="U50" t="n">
        <v>0.8100000000000001</v>
      </c>
      <c r="V50" t="n">
        <v>0.89</v>
      </c>
      <c r="W50" t="n">
        <v>3.38</v>
      </c>
      <c r="X50" t="n">
        <v>0.24</v>
      </c>
      <c r="Y50" t="n">
        <v>1</v>
      </c>
      <c r="Z50" t="n">
        <v>10</v>
      </c>
      <c r="AA50" t="n">
        <v>355.2038480805036</v>
      </c>
      <c r="AB50" t="n">
        <v>486.0055754315559</v>
      </c>
      <c r="AC50" t="n">
        <v>439.6218854254766</v>
      </c>
      <c r="AD50" t="n">
        <v>355203.8480805036</v>
      </c>
      <c r="AE50" t="n">
        <v>486005.5754315559</v>
      </c>
      <c r="AF50" t="n">
        <v>1.778120315702606e-06</v>
      </c>
      <c r="AG50" t="n">
        <v>16</v>
      </c>
      <c r="AH50" t="n">
        <v>439621.8854254766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5.5524</v>
      </c>
      <c r="E51" t="n">
        <v>18.01</v>
      </c>
      <c r="F51" t="n">
        <v>14.36</v>
      </c>
      <c r="G51" t="n">
        <v>66.28</v>
      </c>
      <c r="H51" t="n">
        <v>0.76</v>
      </c>
      <c r="I51" t="n">
        <v>13</v>
      </c>
      <c r="J51" t="n">
        <v>310.77</v>
      </c>
      <c r="K51" t="n">
        <v>61.2</v>
      </c>
      <c r="L51" t="n">
        <v>13.25</v>
      </c>
      <c r="M51" t="n">
        <v>11</v>
      </c>
      <c r="N51" t="n">
        <v>91.33</v>
      </c>
      <c r="O51" t="n">
        <v>38563.14</v>
      </c>
      <c r="P51" t="n">
        <v>208.94</v>
      </c>
      <c r="Q51" t="n">
        <v>1389.75</v>
      </c>
      <c r="R51" t="n">
        <v>48.8</v>
      </c>
      <c r="S51" t="n">
        <v>39.31</v>
      </c>
      <c r="T51" t="n">
        <v>3902.76</v>
      </c>
      <c r="U51" t="n">
        <v>0.8100000000000001</v>
      </c>
      <c r="V51" t="n">
        <v>0.89</v>
      </c>
      <c r="W51" t="n">
        <v>3.38</v>
      </c>
      <c r="X51" t="n">
        <v>0.24</v>
      </c>
      <c r="Y51" t="n">
        <v>1</v>
      </c>
      <c r="Z51" t="n">
        <v>10</v>
      </c>
      <c r="AA51" t="n">
        <v>353.2119596061236</v>
      </c>
      <c r="AB51" t="n">
        <v>483.2801857449915</v>
      </c>
      <c r="AC51" t="n">
        <v>437.1566031054895</v>
      </c>
      <c r="AD51" t="n">
        <v>353211.9596061236</v>
      </c>
      <c r="AE51" t="n">
        <v>483280.1857449915</v>
      </c>
      <c r="AF51" t="n">
        <v>1.777832143213431e-06</v>
      </c>
      <c r="AG51" t="n">
        <v>16</v>
      </c>
      <c r="AH51" t="n">
        <v>437156.6031054895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5.5755</v>
      </c>
      <c r="E52" t="n">
        <v>17.94</v>
      </c>
      <c r="F52" t="n">
        <v>14.34</v>
      </c>
      <c r="G52" t="n">
        <v>71.7</v>
      </c>
      <c r="H52" t="n">
        <v>0.77</v>
      </c>
      <c r="I52" t="n">
        <v>12</v>
      </c>
      <c r="J52" t="n">
        <v>311.32</v>
      </c>
      <c r="K52" t="n">
        <v>61.2</v>
      </c>
      <c r="L52" t="n">
        <v>13.5</v>
      </c>
      <c r="M52" t="n">
        <v>9</v>
      </c>
      <c r="N52" t="n">
        <v>91.62</v>
      </c>
      <c r="O52" t="n">
        <v>38630.55</v>
      </c>
      <c r="P52" t="n">
        <v>206.95</v>
      </c>
      <c r="Q52" t="n">
        <v>1389.58</v>
      </c>
      <c r="R52" t="n">
        <v>48.1</v>
      </c>
      <c r="S52" t="n">
        <v>39.31</v>
      </c>
      <c r="T52" t="n">
        <v>3555.42</v>
      </c>
      <c r="U52" t="n">
        <v>0.82</v>
      </c>
      <c r="V52" t="n">
        <v>0.9</v>
      </c>
      <c r="W52" t="n">
        <v>3.38</v>
      </c>
      <c r="X52" t="n">
        <v>0.22</v>
      </c>
      <c r="Y52" t="n">
        <v>1</v>
      </c>
      <c r="Z52" t="n">
        <v>10</v>
      </c>
      <c r="AA52" t="n">
        <v>350.3044648812851</v>
      </c>
      <c r="AB52" t="n">
        <v>479.3020231928531</v>
      </c>
      <c r="AC52" t="n">
        <v>433.558110803941</v>
      </c>
      <c r="AD52" t="n">
        <v>350304.4648812851</v>
      </c>
      <c r="AE52" t="n">
        <v>479302.0231928531</v>
      </c>
      <c r="AF52" t="n">
        <v>1.785228570435575e-06</v>
      </c>
      <c r="AG52" t="n">
        <v>16</v>
      </c>
      <c r="AH52" t="n">
        <v>433558.110803941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5.5759</v>
      </c>
      <c r="E53" t="n">
        <v>17.93</v>
      </c>
      <c r="F53" t="n">
        <v>14.34</v>
      </c>
      <c r="G53" t="n">
        <v>71.69</v>
      </c>
      <c r="H53" t="n">
        <v>0.79</v>
      </c>
      <c r="I53" t="n">
        <v>12</v>
      </c>
      <c r="J53" t="n">
        <v>311.87</v>
      </c>
      <c r="K53" t="n">
        <v>61.2</v>
      </c>
      <c r="L53" t="n">
        <v>13.75</v>
      </c>
      <c r="M53" t="n">
        <v>10</v>
      </c>
      <c r="N53" t="n">
        <v>91.92</v>
      </c>
      <c r="O53" t="n">
        <v>38698.21</v>
      </c>
      <c r="P53" t="n">
        <v>206.54</v>
      </c>
      <c r="Q53" t="n">
        <v>1389.57</v>
      </c>
      <c r="R53" t="n">
        <v>48.13</v>
      </c>
      <c r="S53" t="n">
        <v>39.31</v>
      </c>
      <c r="T53" t="n">
        <v>3568.63</v>
      </c>
      <c r="U53" t="n">
        <v>0.82</v>
      </c>
      <c r="V53" t="n">
        <v>0.9</v>
      </c>
      <c r="W53" t="n">
        <v>3.38</v>
      </c>
      <c r="X53" t="n">
        <v>0.22</v>
      </c>
      <c r="Y53" t="n">
        <v>1</v>
      </c>
      <c r="Z53" t="n">
        <v>10</v>
      </c>
      <c r="AA53" t="n">
        <v>349.8883176124558</v>
      </c>
      <c r="AB53" t="n">
        <v>478.7326321405191</v>
      </c>
      <c r="AC53" t="n">
        <v>433.0430616344964</v>
      </c>
      <c r="AD53" t="n">
        <v>349888.3176124558</v>
      </c>
      <c r="AE53" t="n">
        <v>478732.6321405191</v>
      </c>
      <c r="AF53" t="n">
        <v>1.78535664709743e-06</v>
      </c>
      <c r="AG53" t="n">
        <v>16</v>
      </c>
      <c r="AH53" t="n">
        <v>433043.0616344964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5.5751</v>
      </c>
      <c r="E54" t="n">
        <v>17.94</v>
      </c>
      <c r="F54" t="n">
        <v>14.34</v>
      </c>
      <c r="G54" t="n">
        <v>71.70999999999999</v>
      </c>
      <c r="H54" t="n">
        <v>0.8</v>
      </c>
      <c r="I54" t="n">
        <v>12</v>
      </c>
      <c r="J54" t="n">
        <v>312.42</v>
      </c>
      <c r="K54" t="n">
        <v>61.2</v>
      </c>
      <c r="L54" t="n">
        <v>14</v>
      </c>
      <c r="M54" t="n">
        <v>9</v>
      </c>
      <c r="N54" t="n">
        <v>92.22</v>
      </c>
      <c r="O54" t="n">
        <v>38765.89</v>
      </c>
      <c r="P54" t="n">
        <v>206.44</v>
      </c>
      <c r="Q54" t="n">
        <v>1389.61</v>
      </c>
      <c r="R54" t="n">
        <v>48.13</v>
      </c>
      <c r="S54" t="n">
        <v>39.31</v>
      </c>
      <c r="T54" t="n">
        <v>3572.24</v>
      </c>
      <c r="U54" t="n">
        <v>0.82</v>
      </c>
      <c r="V54" t="n">
        <v>0.9</v>
      </c>
      <c r="W54" t="n">
        <v>3.38</v>
      </c>
      <c r="X54" t="n">
        <v>0.22</v>
      </c>
      <c r="Y54" t="n">
        <v>1</v>
      </c>
      <c r="Z54" t="n">
        <v>10</v>
      </c>
      <c r="AA54" t="n">
        <v>349.8226427928316</v>
      </c>
      <c r="AB54" t="n">
        <v>478.6427729549407</v>
      </c>
      <c r="AC54" t="n">
        <v>432.9617784834714</v>
      </c>
      <c r="AD54" t="n">
        <v>349822.6427928316</v>
      </c>
      <c r="AE54" t="n">
        <v>478642.7729549407</v>
      </c>
      <c r="AF54" t="n">
        <v>1.78510049377372e-06</v>
      </c>
      <c r="AG54" t="n">
        <v>16</v>
      </c>
      <c r="AH54" t="n">
        <v>432961.7784834714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5.5763</v>
      </c>
      <c r="E55" t="n">
        <v>17.93</v>
      </c>
      <c r="F55" t="n">
        <v>14.34</v>
      </c>
      <c r="G55" t="n">
        <v>71.69</v>
      </c>
      <c r="H55" t="n">
        <v>0.8100000000000001</v>
      </c>
      <c r="I55" t="n">
        <v>12</v>
      </c>
      <c r="J55" t="n">
        <v>312.97</v>
      </c>
      <c r="K55" t="n">
        <v>61.2</v>
      </c>
      <c r="L55" t="n">
        <v>14.25</v>
      </c>
      <c r="M55" t="n">
        <v>8</v>
      </c>
      <c r="N55" t="n">
        <v>92.52</v>
      </c>
      <c r="O55" t="n">
        <v>38833.69</v>
      </c>
      <c r="P55" t="n">
        <v>205.28</v>
      </c>
      <c r="Q55" t="n">
        <v>1389.67</v>
      </c>
      <c r="R55" t="n">
        <v>48.02</v>
      </c>
      <c r="S55" t="n">
        <v>39.31</v>
      </c>
      <c r="T55" t="n">
        <v>3514.31</v>
      </c>
      <c r="U55" t="n">
        <v>0.82</v>
      </c>
      <c r="V55" t="n">
        <v>0.9</v>
      </c>
      <c r="W55" t="n">
        <v>3.38</v>
      </c>
      <c r="X55" t="n">
        <v>0.22</v>
      </c>
      <c r="Y55" t="n">
        <v>1</v>
      </c>
      <c r="Z55" t="n">
        <v>10</v>
      </c>
      <c r="AA55" t="n">
        <v>348.6427078211476</v>
      </c>
      <c r="AB55" t="n">
        <v>477.0283338716256</v>
      </c>
      <c r="AC55" t="n">
        <v>431.5014192003883</v>
      </c>
      <c r="AD55" t="n">
        <v>348642.7078211476</v>
      </c>
      <c r="AE55" t="n">
        <v>477028.3338716256</v>
      </c>
      <c r="AF55" t="n">
        <v>1.785484723759285e-06</v>
      </c>
      <c r="AG55" t="n">
        <v>16</v>
      </c>
      <c r="AH55" t="n">
        <v>431501.4192003884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5.5696</v>
      </c>
      <c r="E56" t="n">
        <v>17.95</v>
      </c>
      <c r="F56" t="n">
        <v>14.36</v>
      </c>
      <c r="G56" t="n">
        <v>71.79000000000001</v>
      </c>
      <c r="H56" t="n">
        <v>0.82</v>
      </c>
      <c r="I56" t="n">
        <v>12</v>
      </c>
      <c r="J56" t="n">
        <v>313.52</v>
      </c>
      <c r="K56" t="n">
        <v>61.2</v>
      </c>
      <c r="L56" t="n">
        <v>14.5</v>
      </c>
      <c r="M56" t="n">
        <v>8</v>
      </c>
      <c r="N56" t="n">
        <v>92.81999999999999</v>
      </c>
      <c r="O56" t="n">
        <v>38901.63</v>
      </c>
      <c r="P56" t="n">
        <v>203.66</v>
      </c>
      <c r="Q56" t="n">
        <v>1389.65</v>
      </c>
      <c r="R56" t="n">
        <v>48.73</v>
      </c>
      <c r="S56" t="n">
        <v>39.31</v>
      </c>
      <c r="T56" t="n">
        <v>3868.45</v>
      </c>
      <c r="U56" t="n">
        <v>0.8100000000000001</v>
      </c>
      <c r="V56" t="n">
        <v>0.89</v>
      </c>
      <c r="W56" t="n">
        <v>3.38</v>
      </c>
      <c r="X56" t="n">
        <v>0.24</v>
      </c>
      <c r="Y56" t="n">
        <v>1</v>
      </c>
      <c r="Z56" t="n">
        <v>10</v>
      </c>
      <c r="AA56" t="n">
        <v>347.3553757353384</v>
      </c>
      <c r="AB56" t="n">
        <v>475.2669493187382</v>
      </c>
      <c r="AC56" t="n">
        <v>429.9081387171098</v>
      </c>
      <c r="AD56" t="n">
        <v>347355.3757353384</v>
      </c>
      <c r="AE56" t="n">
        <v>475266.9493187382</v>
      </c>
      <c r="AF56" t="n">
        <v>1.783339439673209e-06</v>
      </c>
      <c r="AG56" t="n">
        <v>16</v>
      </c>
      <c r="AH56" t="n">
        <v>429908.1387171098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5.5915</v>
      </c>
      <c r="E57" t="n">
        <v>17.88</v>
      </c>
      <c r="F57" t="n">
        <v>14.34</v>
      </c>
      <c r="G57" t="n">
        <v>78.23</v>
      </c>
      <c r="H57" t="n">
        <v>0.84</v>
      </c>
      <c r="I57" t="n">
        <v>11</v>
      </c>
      <c r="J57" t="n">
        <v>314.07</v>
      </c>
      <c r="K57" t="n">
        <v>61.2</v>
      </c>
      <c r="L57" t="n">
        <v>14.75</v>
      </c>
      <c r="M57" t="n">
        <v>5</v>
      </c>
      <c r="N57" t="n">
        <v>93.12</v>
      </c>
      <c r="O57" t="n">
        <v>38969.71</v>
      </c>
      <c r="P57" t="n">
        <v>202.95</v>
      </c>
      <c r="Q57" t="n">
        <v>1389.57</v>
      </c>
      <c r="R57" t="n">
        <v>48.19</v>
      </c>
      <c r="S57" t="n">
        <v>39.31</v>
      </c>
      <c r="T57" t="n">
        <v>3607.04</v>
      </c>
      <c r="U57" t="n">
        <v>0.82</v>
      </c>
      <c r="V57" t="n">
        <v>0.89</v>
      </c>
      <c r="W57" t="n">
        <v>3.38</v>
      </c>
      <c r="X57" t="n">
        <v>0.22</v>
      </c>
      <c r="Y57" t="n">
        <v>1</v>
      </c>
      <c r="Z57" t="n">
        <v>10</v>
      </c>
      <c r="AA57" t="n">
        <v>345.7733844877746</v>
      </c>
      <c r="AB57" t="n">
        <v>473.102399101293</v>
      </c>
      <c r="AC57" t="n">
        <v>427.9501701344523</v>
      </c>
      <c r="AD57" t="n">
        <v>345773.3844877746</v>
      </c>
      <c r="AE57" t="n">
        <v>473102.3991012929</v>
      </c>
      <c r="AF57" t="n">
        <v>1.790351636909787e-06</v>
      </c>
      <c r="AG57" t="n">
        <v>16</v>
      </c>
      <c r="AH57" t="n">
        <v>427950.1701344523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5.5925</v>
      </c>
      <c r="E58" t="n">
        <v>17.88</v>
      </c>
      <c r="F58" t="n">
        <v>14.34</v>
      </c>
      <c r="G58" t="n">
        <v>78.20999999999999</v>
      </c>
      <c r="H58" t="n">
        <v>0.85</v>
      </c>
      <c r="I58" t="n">
        <v>11</v>
      </c>
      <c r="J58" t="n">
        <v>314.62</v>
      </c>
      <c r="K58" t="n">
        <v>61.2</v>
      </c>
      <c r="L58" t="n">
        <v>15</v>
      </c>
      <c r="M58" t="n">
        <v>4</v>
      </c>
      <c r="N58" t="n">
        <v>93.43000000000001</v>
      </c>
      <c r="O58" t="n">
        <v>39037.92</v>
      </c>
      <c r="P58" t="n">
        <v>202.9</v>
      </c>
      <c r="Q58" t="n">
        <v>1389.58</v>
      </c>
      <c r="R58" t="n">
        <v>47.91</v>
      </c>
      <c r="S58" t="n">
        <v>39.31</v>
      </c>
      <c r="T58" t="n">
        <v>3463.52</v>
      </c>
      <c r="U58" t="n">
        <v>0.82</v>
      </c>
      <c r="V58" t="n">
        <v>0.9</v>
      </c>
      <c r="W58" t="n">
        <v>3.39</v>
      </c>
      <c r="X58" t="n">
        <v>0.22</v>
      </c>
      <c r="Y58" t="n">
        <v>1</v>
      </c>
      <c r="Z58" t="n">
        <v>10</v>
      </c>
      <c r="AA58" t="n">
        <v>345.6856691176387</v>
      </c>
      <c r="AB58" t="n">
        <v>472.9823830621443</v>
      </c>
      <c r="AC58" t="n">
        <v>427.8416082576363</v>
      </c>
      <c r="AD58" t="n">
        <v>345685.6691176387</v>
      </c>
      <c r="AE58" t="n">
        <v>472982.3830621443</v>
      </c>
      <c r="AF58" t="n">
        <v>1.790671828564425e-06</v>
      </c>
      <c r="AG58" t="n">
        <v>16</v>
      </c>
      <c r="AH58" t="n">
        <v>427841.6082576363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5.5922</v>
      </c>
      <c r="E59" t="n">
        <v>17.88</v>
      </c>
      <c r="F59" t="n">
        <v>14.34</v>
      </c>
      <c r="G59" t="n">
        <v>78.22</v>
      </c>
      <c r="H59" t="n">
        <v>0.86</v>
      </c>
      <c r="I59" t="n">
        <v>11</v>
      </c>
      <c r="J59" t="n">
        <v>315.18</v>
      </c>
      <c r="K59" t="n">
        <v>61.2</v>
      </c>
      <c r="L59" t="n">
        <v>15.25</v>
      </c>
      <c r="M59" t="n">
        <v>3</v>
      </c>
      <c r="N59" t="n">
        <v>93.73</v>
      </c>
      <c r="O59" t="n">
        <v>39106.27</v>
      </c>
      <c r="P59" t="n">
        <v>203.18</v>
      </c>
      <c r="Q59" t="n">
        <v>1389.72</v>
      </c>
      <c r="R59" t="n">
        <v>47.88</v>
      </c>
      <c r="S59" t="n">
        <v>39.31</v>
      </c>
      <c r="T59" t="n">
        <v>3450.74</v>
      </c>
      <c r="U59" t="n">
        <v>0.82</v>
      </c>
      <c r="V59" t="n">
        <v>0.9</v>
      </c>
      <c r="W59" t="n">
        <v>3.39</v>
      </c>
      <c r="X59" t="n">
        <v>0.22</v>
      </c>
      <c r="Y59" t="n">
        <v>1</v>
      </c>
      <c r="Z59" t="n">
        <v>10</v>
      </c>
      <c r="AA59" t="n">
        <v>345.9698608789989</v>
      </c>
      <c r="AB59" t="n">
        <v>473.3712267676928</v>
      </c>
      <c r="AC59" t="n">
        <v>428.1933412656729</v>
      </c>
      <c r="AD59" t="n">
        <v>345969.8608789989</v>
      </c>
      <c r="AE59" t="n">
        <v>473371.2267676928</v>
      </c>
      <c r="AF59" t="n">
        <v>1.790575771068034e-06</v>
      </c>
      <c r="AG59" t="n">
        <v>16</v>
      </c>
      <c r="AH59" t="n">
        <v>428193.3412656729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5.5937</v>
      </c>
      <c r="E60" t="n">
        <v>17.88</v>
      </c>
      <c r="F60" t="n">
        <v>14.34</v>
      </c>
      <c r="G60" t="n">
        <v>78.19</v>
      </c>
      <c r="H60" t="n">
        <v>0.87</v>
      </c>
      <c r="I60" t="n">
        <v>11</v>
      </c>
      <c r="J60" t="n">
        <v>315.73</v>
      </c>
      <c r="K60" t="n">
        <v>61.2</v>
      </c>
      <c r="L60" t="n">
        <v>15.5</v>
      </c>
      <c r="M60" t="n">
        <v>1</v>
      </c>
      <c r="N60" t="n">
        <v>94.03</v>
      </c>
      <c r="O60" t="n">
        <v>39174.75</v>
      </c>
      <c r="P60" t="n">
        <v>203.53</v>
      </c>
      <c r="Q60" t="n">
        <v>1389.73</v>
      </c>
      <c r="R60" t="n">
        <v>47.75</v>
      </c>
      <c r="S60" t="n">
        <v>39.31</v>
      </c>
      <c r="T60" t="n">
        <v>3383.68</v>
      </c>
      <c r="U60" t="n">
        <v>0.82</v>
      </c>
      <c r="V60" t="n">
        <v>0.9</v>
      </c>
      <c r="W60" t="n">
        <v>3.39</v>
      </c>
      <c r="X60" t="n">
        <v>0.21</v>
      </c>
      <c r="Y60" t="n">
        <v>1</v>
      </c>
      <c r="Z60" t="n">
        <v>10</v>
      </c>
      <c r="AA60" t="n">
        <v>346.2517343018038</v>
      </c>
      <c r="AB60" t="n">
        <v>473.7568984201523</v>
      </c>
      <c r="AC60" t="n">
        <v>428.5422049569152</v>
      </c>
      <c r="AD60" t="n">
        <v>346251.7343018038</v>
      </c>
      <c r="AE60" t="n">
        <v>473756.8984201523</v>
      </c>
      <c r="AF60" t="n">
        <v>1.791056058549991e-06</v>
      </c>
      <c r="AG60" t="n">
        <v>16</v>
      </c>
      <c r="AH60" t="n">
        <v>428542.2049569152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5.5945</v>
      </c>
      <c r="E61" t="n">
        <v>17.87</v>
      </c>
      <c r="F61" t="n">
        <v>14.33</v>
      </c>
      <c r="G61" t="n">
        <v>78.18000000000001</v>
      </c>
      <c r="H61" t="n">
        <v>0.89</v>
      </c>
      <c r="I61" t="n">
        <v>11</v>
      </c>
      <c r="J61" t="n">
        <v>316.29</v>
      </c>
      <c r="K61" t="n">
        <v>61.2</v>
      </c>
      <c r="L61" t="n">
        <v>15.75</v>
      </c>
      <c r="M61" t="n">
        <v>1</v>
      </c>
      <c r="N61" t="n">
        <v>94.34</v>
      </c>
      <c r="O61" t="n">
        <v>39243.37</v>
      </c>
      <c r="P61" t="n">
        <v>203.85</v>
      </c>
      <c r="Q61" t="n">
        <v>1389.77</v>
      </c>
      <c r="R61" t="n">
        <v>47.61</v>
      </c>
      <c r="S61" t="n">
        <v>39.31</v>
      </c>
      <c r="T61" t="n">
        <v>3317.9</v>
      </c>
      <c r="U61" t="n">
        <v>0.83</v>
      </c>
      <c r="V61" t="n">
        <v>0.9</v>
      </c>
      <c r="W61" t="n">
        <v>3.39</v>
      </c>
      <c r="X61" t="n">
        <v>0.21</v>
      </c>
      <c r="Y61" t="n">
        <v>1</v>
      </c>
      <c r="Z61" t="n">
        <v>10</v>
      </c>
      <c r="AA61" t="n">
        <v>346.5171164556808</v>
      </c>
      <c r="AB61" t="n">
        <v>474.1200059909211</v>
      </c>
      <c r="AC61" t="n">
        <v>428.8706580507545</v>
      </c>
      <c r="AD61" t="n">
        <v>346517.1164556808</v>
      </c>
      <c r="AE61" t="n">
        <v>474120.0059909211</v>
      </c>
      <c r="AF61" t="n">
        <v>1.791312211873702e-06</v>
      </c>
      <c r="AG61" t="n">
        <v>16</v>
      </c>
      <c r="AH61" t="n">
        <v>428870.6580507545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5.5961</v>
      </c>
      <c r="E62" t="n">
        <v>17.87</v>
      </c>
      <c r="F62" t="n">
        <v>14.33</v>
      </c>
      <c r="G62" t="n">
        <v>78.15000000000001</v>
      </c>
      <c r="H62" t="n">
        <v>0.9</v>
      </c>
      <c r="I62" t="n">
        <v>11</v>
      </c>
      <c r="J62" t="n">
        <v>316.85</v>
      </c>
      <c r="K62" t="n">
        <v>61.2</v>
      </c>
      <c r="L62" t="n">
        <v>16</v>
      </c>
      <c r="M62" t="n">
        <v>1</v>
      </c>
      <c r="N62" t="n">
        <v>94.65000000000001</v>
      </c>
      <c r="O62" t="n">
        <v>39312.13</v>
      </c>
      <c r="P62" t="n">
        <v>204.11</v>
      </c>
      <c r="Q62" t="n">
        <v>1389.74</v>
      </c>
      <c r="R62" t="n">
        <v>47.5</v>
      </c>
      <c r="S62" t="n">
        <v>39.31</v>
      </c>
      <c r="T62" t="n">
        <v>3258.63</v>
      </c>
      <c r="U62" t="n">
        <v>0.83</v>
      </c>
      <c r="V62" t="n">
        <v>0.9</v>
      </c>
      <c r="W62" t="n">
        <v>3.39</v>
      </c>
      <c r="X62" t="n">
        <v>0.21</v>
      </c>
      <c r="Y62" t="n">
        <v>1</v>
      </c>
      <c r="Z62" t="n">
        <v>10</v>
      </c>
      <c r="AA62" t="n">
        <v>346.7072843957895</v>
      </c>
      <c r="AB62" t="n">
        <v>474.3802021561953</v>
      </c>
      <c r="AC62" t="n">
        <v>429.1060214592026</v>
      </c>
      <c r="AD62" t="n">
        <v>346707.2843957895</v>
      </c>
      <c r="AE62" t="n">
        <v>474380.2021561953</v>
      </c>
      <c r="AF62" t="n">
        <v>1.791824518521123e-06</v>
      </c>
      <c r="AG62" t="n">
        <v>16</v>
      </c>
      <c r="AH62" t="n">
        <v>429106.0214592026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5.5957</v>
      </c>
      <c r="E63" t="n">
        <v>17.87</v>
      </c>
      <c r="F63" t="n">
        <v>14.33</v>
      </c>
      <c r="G63" t="n">
        <v>78.16</v>
      </c>
      <c r="H63" t="n">
        <v>0.91</v>
      </c>
      <c r="I63" t="n">
        <v>11</v>
      </c>
      <c r="J63" t="n">
        <v>317.41</v>
      </c>
      <c r="K63" t="n">
        <v>61.2</v>
      </c>
      <c r="L63" t="n">
        <v>16.25</v>
      </c>
      <c r="M63" t="n">
        <v>0</v>
      </c>
      <c r="N63" t="n">
        <v>94.95999999999999</v>
      </c>
      <c r="O63" t="n">
        <v>39381.03</v>
      </c>
      <c r="P63" t="n">
        <v>204.45</v>
      </c>
      <c r="Q63" t="n">
        <v>1389.72</v>
      </c>
      <c r="R63" t="n">
        <v>47.43</v>
      </c>
      <c r="S63" t="n">
        <v>39.31</v>
      </c>
      <c r="T63" t="n">
        <v>3224.93</v>
      </c>
      <c r="U63" t="n">
        <v>0.83</v>
      </c>
      <c r="V63" t="n">
        <v>0.9</v>
      </c>
      <c r="W63" t="n">
        <v>3.39</v>
      </c>
      <c r="X63" t="n">
        <v>0.21</v>
      </c>
      <c r="Y63" t="n">
        <v>1</v>
      </c>
      <c r="Z63" t="n">
        <v>10</v>
      </c>
      <c r="AA63" t="n">
        <v>347.0536252618802</v>
      </c>
      <c r="AB63" t="n">
        <v>474.8540810086613</v>
      </c>
      <c r="AC63" t="n">
        <v>429.5346739790823</v>
      </c>
      <c r="AD63" t="n">
        <v>347053.6252618802</v>
      </c>
      <c r="AE63" t="n">
        <v>474854.0810086613</v>
      </c>
      <c r="AF63" t="n">
        <v>1.791696441859268e-06</v>
      </c>
      <c r="AG63" t="n">
        <v>16</v>
      </c>
      <c r="AH63" t="n">
        <v>429534.6739790823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4.4656</v>
      </c>
      <c r="E2" t="n">
        <v>22.39</v>
      </c>
      <c r="F2" t="n">
        <v>16.73</v>
      </c>
      <c r="G2" t="n">
        <v>7.84</v>
      </c>
      <c r="H2" t="n">
        <v>0.13</v>
      </c>
      <c r="I2" t="n">
        <v>128</v>
      </c>
      <c r="J2" t="n">
        <v>133.21</v>
      </c>
      <c r="K2" t="n">
        <v>46.47</v>
      </c>
      <c r="L2" t="n">
        <v>1</v>
      </c>
      <c r="M2" t="n">
        <v>126</v>
      </c>
      <c r="N2" t="n">
        <v>20.75</v>
      </c>
      <c r="O2" t="n">
        <v>16663.42</v>
      </c>
      <c r="P2" t="n">
        <v>177.45</v>
      </c>
      <c r="Q2" t="n">
        <v>1390.22</v>
      </c>
      <c r="R2" t="n">
        <v>122.39</v>
      </c>
      <c r="S2" t="n">
        <v>39.31</v>
      </c>
      <c r="T2" t="n">
        <v>40122.9</v>
      </c>
      <c r="U2" t="n">
        <v>0.32</v>
      </c>
      <c r="V2" t="n">
        <v>0.77</v>
      </c>
      <c r="W2" t="n">
        <v>3.57</v>
      </c>
      <c r="X2" t="n">
        <v>2.6</v>
      </c>
      <c r="Y2" t="n">
        <v>1</v>
      </c>
      <c r="Z2" t="n">
        <v>10</v>
      </c>
      <c r="AA2" t="n">
        <v>390.9068277401822</v>
      </c>
      <c r="AB2" t="n">
        <v>534.8559673062252</v>
      </c>
      <c r="AC2" t="n">
        <v>483.8100644615832</v>
      </c>
      <c r="AD2" t="n">
        <v>390906.8277401822</v>
      </c>
      <c r="AE2" t="n">
        <v>534855.9673062252</v>
      </c>
      <c r="AF2" t="n">
        <v>1.49581675269375e-06</v>
      </c>
      <c r="AG2" t="n">
        <v>20</v>
      </c>
      <c r="AH2" t="n">
        <v>483810.0644615832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4.7713</v>
      </c>
      <c r="E3" t="n">
        <v>20.96</v>
      </c>
      <c r="F3" t="n">
        <v>16.11</v>
      </c>
      <c r="G3" t="n">
        <v>9.859999999999999</v>
      </c>
      <c r="H3" t="n">
        <v>0.17</v>
      </c>
      <c r="I3" t="n">
        <v>98</v>
      </c>
      <c r="J3" t="n">
        <v>133.55</v>
      </c>
      <c r="K3" t="n">
        <v>46.47</v>
      </c>
      <c r="L3" t="n">
        <v>1.25</v>
      </c>
      <c r="M3" t="n">
        <v>96</v>
      </c>
      <c r="N3" t="n">
        <v>20.83</v>
      </c>
      <c r="O3" t="n">
        <v>16704.7</v>
      </c>
      <c r="P3" t="n">
        <v>168.64</v>
      </c>
      <c r="Q3" t="n">
        <v>1390.04</v>
      </c>
      <c r="R3" t="n">
        <v>103.4</v>
      </c>
      <c r="S3" t="n">
        <v>39.31</v>
      </c>
      <c r="T3" t="n">
        <v>30775.28</v>
      </c>
      <c r="U3" t="n">
        <v>0.38</v>
      </c>
      <c r="V3" t="n">
        <v>0.8</v>
      </c>
      <c r="W3" t="n">
        <v>3.52</v>
      </c>
      <c r="X3" t="n">
        <v>1.99</v>
      </c>
      <c r="Y3" t="n">
        <v>1</v>
      </c>
      <c r="Z3" t="n">
        <v>10</v>
      </c>
      <c r="AA3" t="n">
        <v>357.2651228762899</v>
      </c>
      <c r="AB3" t="n">
        <v>488.8259025441765</v>
      </c>
      <c r="AC3" t="n">
        <v>442.1730444768227</v>
      </c>
      <c r="AD3" t="n">
        <v>357265.1228762899</v>
      </c>
      <c r="AE3" t="n">
        <v>488825.9025441766</v>
      </c>
      <c r="AF3" t="n">
        <v>1.598215351157222e-06</v>
      </c>
      <c r="AG3" t="n">
        <v>19</v>
      </c>
      <c r="AH3" t="n">
        <v>442173.0444768227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4.9842</v>
      </c>
      <c r="E4" t="n">
        <v>20.06</v>
      </c>
      <c r="F4" t="n">
        <v>15.73</v>
      </c>
      <c r="G4" t="n">
        <v>11.95</v>
      </c>
      <c r="H4" t="n">
        <v>0.2</v>
      </c>
      <c r="I4" t="n">
        <v>79</v>
      </c>
      <c r="J4" t="n">
        <v>133.88</v>
      </c>
      <c r="K4" t="n">
        <v>46.47</v>
      </c>
      <c r="L4" t="n">
        <v>1.5</v>
      </c>
      <c r="M4" t="n">
        <v>77</v>
      </c>
      <c r="N4" t="n">
        <v>20.91</v>
      </c>
      <c r="O4" t="n">
        <v>16746.01</v>
      </c>
      <c r="P4" t="n">
        <v>162.52</v>
      </c>
      <c r="Q4" t="n">
        <v>1389.8</v>
      </c>
      <c r="R4" t="n">
        <v>91.41</v>
      </c>
      <c r="S4" t="n">
        <v>39.31</v>
      </c>
      <c r="T4" t="n">
        <v>24873.1</v>
      </c>
      <c r="U4" t="n">
        <v>0.43</v>
      </c>
      <c r="V4" t="n">
        <v>0.82</v>
      </c>
      <c r="W4" t="n">
        <v>3.5</v>
      </c>
      <c r="X4" t="n">
        <v>1.61</v>
      </c>
      <c r="Y4" t="n">
        <v>1</v>
      </c>
      <c r="Z4" t="n">
        <v>10</v>
      </c>
      <c r="AA4" t="n">
        <v>333.5115408219942</v>
      </c>
      <c r="AB4" t="n">
        <v>456.3252036434084</v>
      </c>
      <c r="AC4" t="n">
        <v>412.7741666641265</v>
      </c>
      <c r="AD4" t="n">
        <v>333511.5408219942</v>
      </c>
      <c r="AE4" t="n">
        <v>456325.2036434084</v>
      </c>
      <c r="AF4" t="n">
        <v>1.669529258952031e-06</v>
      </c>
      <c r="AG4" t="n">
        <v>18</v>
      </c>
      <c r="AH4" t="n">
        <v>412774.1666641266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5.1512</v>
      </c>
      <c r="E5" t="n">
        <v>19.41</v>
      </c>
      <c r="F5" t="n">
        <v>15.44</v>
      </c>
      <c r="G5" t="n">
        <v>14.03</v>
      </c>
      <c r="H5" t="n">
        <v>0.23</v>
      </c>
      <c r="I5" t="n">
        <v>66</v>
      </c>
      <c r="J5" t="n">
        <v>134.22</v>
      </c>
      <c r="K5" t="n">
        <v>46.47</v>
      </c>
      <c r="L5" t="n">
        <v>1.75</v>
      </c>
      <c r="M5" t="n">
        <v>64</v>
      </c>
      <c r="N5" t="n">
        <v>21</v>
      </c>
      <c r="O5" t="n">
        <v>16787.35</v>
      </c>
      <c r="P5" t="n">
        <v>157.1</v>
      </c>
      <c r="Q5" t="n">
        <v>1389.87</v>
      </c>
      <c r="R5" t="n">
        <v>82.08</v>
      </c>
      <c r="S5" t="n">
        <v>39.31</v>
      </c>
      <c r="T5" t="n">
        <v>20273.77</v>
      </c>
      <c r="U5" t="n">
        <v>0.48</v>
      </c>
      <c r="V5" t="n">
        <v>0.83</v>
      </c>
      <c r="W5" t="n">
        <v>3.47</v>
      </c>
      <c r="X5" t="n">
        <v>1.31</v>
      </c>
      <c r="Y5" t="n">
        <v>1</v>
      </c>
      <c r="Z5" t="n">
        <v>10</v>
      </c>
      <c r="AA5" t="n">
        <v>313.5425128538407</v>
      </c>
      <c r="AB5" t="n">
        <v>429.0026986060428</v>
      </c>
      <c r="AC5" t="n">
        <v>388.0592831601504</v>
      </c>
      <c r="AD5" t="n">
        <v>313542.5128538407</v>
      </c>
      <c r="AE5" t="n">
        <v>429002.6986060428</v>
      </c>
      <c r="AF5" t="n">
        <v>1.725468303582059e-06</v>
      </c>
      <c r="AG5" t="n">
        <v>17</v>
      </c>
      <c r="AH5" t="n">
        <v>388059.2831601504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5.2803</v>
      </c>
      <c r="E6" t="n">
        <v>18.94</v>
      </c>
      <c r="F6" t="n">
        <v>15.23</v>
      </c>
      <c r="G6" t="n">
        <v>16.32</v>
      </c>
      <c r="H6" t="n">
        <v>0.26</v>
      </c>
      <c r="I6" t="n">
        <v>56</v>
      </c>
      <c r="J6" t="n">
        <v>134.55</v>
      </c>
      <c r="K6" t="n">
        <v>46.47</v>
      </c>
      <c r="L6" t="n">
        <v>2</v>
      </c>
      <c r="M6" t="n">
        <v>54</v>
      </c>
      <c r="N6" t="n">
        <v>21.09</v>
      </c>
      <c r="O6" t="n">
        <v>16828.84</v>
      </c>
      <c r="P6" t="n">
        <v>152.73</v>
      </c>
      <c r="Q6" t="n">
        <v>1389.77</v>
      </c>
      <c r="R6" t="n">
        <v>75.58</v>
      </c>
      <c r="S6" t="n">
        <v>39.31</v>
      </c>
      <c r="T6" t="n">
        <v>17074.56</v>
      </c>
      <c r="U6" t="n">
        <v>0.52</v>
      </c>
      <c r="V6" t="n">
        <v>0.84</v>
      </c>
      <c r="W6" t="n">
        <v>3.46</v>
      </c>
      <c r="X6" t="n">
        <v>1.11</v>
      </c>
      <c r="Y6" t="n">
        <v>1</v>
      </c>
      <c r="Z6" t="n">
        <v>10</v>
      </c>
      <c r="AA6" t="n">
        <v>304.3134598474018</v>
      </c>
      <c r="AB6" t="n">
        <v>416.3751011255501</v>
      </c>
      <c r="AC6" t="n">
        <v>376.6368458602516</v>
      </c>
      <c r="AD6" t="n">
        <v>304313.4598474018</v>
      </c>
      <c r="AE6" t="n">
        <v>416375.1011255501</v>
      </c>
      <c r="AF6" t="n">
        <v>1.768712199760124e-06</v>
      </c>
      <c r="AG6" t="n">
        <v>17</v>
      </c>
      <c r="AH6" t="n">
        <v>376636.8458602516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5.3727</v>
      </c>
      <c r="E7" t="n">
        <v>18.61</v>
      </c>
      <c r="F7" t="n">
        <v>15.1</v>
      </c>
      <c r="G7" t="n">
        <v>18.49</v>
      </c>
      <c r="H7" t="n">
        <v>0.29</v>
      </c>
      <c r="I7" t="n">
        <v>49</v>
      </c>
      <c r="J7" t="n">
        <v>134.89</v>
      </c>
      <c r="K7" t="n">
        <v>46.47</v>
      </c>
      <c r="L7" t="n">
        <v>2.25</v>
      </c>
      <c r="M7" t="n">
        <v>47</v>
      </c>
      <c r="N7" t="n">
        <v>21.17</v>
      </c>
      <c r="O7" t="n">
        <v>16870.25</v>
      </c>
      <c r="P7" t="n">
        <v>148.88</v>
      </c>
      <c r="Q7" t="n">
        <v>1389.77</v>
      </c>
      <c r="R7" t="n">
        <v>71.62</v>
      </c>
      <c r="S7" t="n">
        <v>39.31</v>
      </c>
      <c r="T7" t="n">
        <v>15131.42</v>
      </c>
      <c r="U7" t="n">
        <v>0.55</v>
      </c>
      <c r="V7" t="n">
        <v>0.85</v>
      </c>
      <c r="W7" t="n">
        <v>3.44</v>
      </c>
      <c r="X7" t="n">
        <v>0.98</v>
      </c>
      <c r="Y7" t="n">
        <v>1</v>
      </c>
      <c r="Z7" t="n">
        <v>10</v>
      </c>
      <c r="AA7" t="n">
        <v>297.271039246816</v>
      </c>
      <c r="AB7" t="n">
        <v>406.739350570159</v>
      </c>
      <c r="AC7" t="n">
        <v>367.9207178140062</v>
      </c>
      <c r="AD7" t="n">
        <v>297271.039246816</v>
      </c>
      <c r="AE7" t="n">
        <v>406739.350570159</v>
      </c>
      <c r="AF7" t="n">
        <v>1.799662904693145e-06</v>
      </c>
      <c r="AG7" t="n">
        <v>17</v>
      </c>
      <c r="AH7" t="n">
        <v>367920.7178140062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5.4629</v>
      </c>
      <c r="E8" t="n">
        <v>18.31</v>
      </c>
      <c r="F8" t="n">
        <v>14.95</v>
      </c>
      <c r="G8" t="n">
        <v>20.87</v>
      </c>
      <c r="H8" t="n">
        <v>0.33</v>
      </c>
      <c r="I8" t="n">
        <v>43</v>
      </c>
      <c r="J8" t="n">
        <v>135.22</v>
      </c>
      <c r="K8" t="n">
        <v>46.47</v>
      </c>
      <c r="L8" t="n">
        <v>2.5</v>
      </c>
      <c r="M8" t="n">
        <v>41</v>
      </c>
      <c r="N8" t="n">
        <v>21.26</v>
      </c>
      <c r="O8" t="n">
        <v>16911.68</v>
      </c>
      <c r="P8" t="n">
        <v>144.94</v>
      </c>
      <c r="Q8" t="n">
        <v>1389.95</v>
      </c>
      <c r="R8" t="n">
        <v>67.33</v>
      </c>
      <c r="S8" t="n">
        <v>39.31</v>
      </c>
      <c r="T8" t="n">
        <v>13016.06</v>
      </c>
      <c r="U8" t="n">
        <v>0.58</v>
      </c>
      <c r="V8" t="n">
        <v>0.86</v>
      </c>
      <c r="W8" t="n">
        <v>3.42</v>
      </c>
      <c r="X8" t="n">
        <v>0.83</v>
      </c>
      <c r="Y8" t="n">
        <v>1</v>
      </c>
      <c r="Z8" t="n">
        <v>10</v>
      </c>
      <c r="AA8" t="n">
        <v>282.8662394089501</v>
      </c>
      <c r="AB8" t="n">
        <v>387.0300679370731</v>
      </c>
      <c r="AC8" t="n">
        <v>350.0924614532701</v>
      </c>
      <c r="AD8" t="n">
        <v>282866.2394089501</v>
      </c>
      <c r="AE8" t="n">
        <v>387030.0679370731</v>
      </c>
      <c r="AF8" t="n">
        <v>1.829876688080143e-06</v>
      </c>
      <c r="AG8" t="n">
        <v>16</v>
      </c>
      <c r="AH8" t="n">
        <v>350092.4614532701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5.5312</v>
      </c>
      <c r="E9" t="n">
        <v>18.08</v>
      </c>
      <c r="F9" t="n">
        <v>14.86</v>
      </c>
      <c r="G9" t="n">
        <v>23.47</v>
      </c>
      <c r="H9" t="n">
        <v>0.36</v>
      </c>
      <c r="I9" t="n">
        <v>38</v>
      </c>
      <c r="J9" t="n">
        <v>135.56</v>
      </c>
      <c r="K9" t="n">
        <v>46.47</v>
      </c>
      <c r="L9" t="n">
        <v>2.75</v>
      </c>
      <c r="M9" t="n">
        <v>36</v>
      </c>
      <c r="N9" t="n">
        <v>21.34</v>
      </c>
      <c r="O9" t="n">
        <v>16953.14</v>
      </c>
      <c r="P9" t="n">
        <v>141.68</v>
      </c>
      <c r="Q9" t="n">
        <v>1389.68</v>
      </c>
      <c r="R9" t="n">
        <v>64.20999999999999</v>
      </c>
      <c r="S9" t="n">
        <v>39.31</v>
      </c>
      <c r="T9" t="n">
        <v>11479.06</v>
      </c>
      <c r="U9" t="n">
        <v>0.61</v>
      </c>
      <c r="V9" t="n">
        <v>0.86</v>
      </c>
      <c r="W9" t="n">
        <v>3.43</v>
      </c>
      <c r="X9" t="n">
        <v>0.74</v>
      </c>
      <c r="Y9" t="n">
        <v>1</v>
      </c>
      <c r="Z9" t="n">
        <v>10</v>
      </c>
      <c r="AA9" t="n">
        <v>277.5803859437921</v>
      </c>
      <c r="AB9" t="n">
        <v>379.7977300306472</v>
      </c>
      <c r="AC9" t="n">
        <v>343.5503677259834</v>
      </c>
      <c r="AD9" t="n">
        <v>277580.3859437921</v>
      </c>
      <c r="AE9" t="n">
        <v>379797.7300306472</v>
      </c>
      <c r="AF9" t="n">
        <v>1.852754752440807e-06</v>
      </c>
      <c r="AG9" t="n">
        <v>16</v>
      </c>
      <c r="AH9" t="n">
        <v>343550.3677259834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5.5867</v>
      </c>
      <c r="E10" t="n">
        <v>17.9</v>
      </c>
      <c r="F10" t="n">
        <v>14.79</v>
      </c>
      <c r="G10" t="n">
        <v>26.11</v>
      </c>
      <c r="H10" t="n">
        <v>0.39</v>
      </c>
      <c r="I10" t="n">
        <v>34</v>
      </c>
      <c r="J10" t="n">
        <v>135.9</v>
      </c>
      <c r="K10" t="n">
        <v>46.47</v>
      </c>
      <c r="L10" t="n">
        <v>3</v>
      </c>
      <c r="M10" t="n">
        <v>32</v>
      </c>
      <c r="N10" t="n">
        <v>21.43</v>
      </c>
      <c r="O10" t="n">
        <v>16994.64</v>
      </c>
      <c r="P10" t="n">
        <v>137.96</v>
      </c>
      <c r="Q10" t="n">
        <v>1389.73</v>
      </c>
      <c r="R10" t="n">
        <v>62.22</v>
      </c>
      <c r="S10" t="n">
        <v>39.31</v>
      </c>
      <c r="T10" t="n">
        <v>10506.26</v>
      </c>
      <c r="U10" t="n">
        <v>0.63</v>
      </c>
      <c r="V10" t="n">
        <v>0.87</v>
      </c>
      <c r="W10" t="n">
        <v>3.42</v>
      </c>
      <c r="X10" t="n">
        <v>0.67</v>
      </c>
      <c r="Y10" t="n">
        <v>1</v>
      </c>
      <c r="Z10" t="n">
        <v>10</v>
      </c>
      <c r="AA10" t="n">
        <v>272.3404337549875</v>
      </c>
      <c r="AB10" t="n">
        <v>372.6281962755495</v>
      </c>
      <c r="AC10" t="n">
        <v>337.0650842099683</v>
      </c>
      <c r="AD10" t="n">
        <v>272340.4337549875</v>
      </c>
      <c r="AE10" t="n">
        <v>372628.1962755495</v>
      </c>
      <c r="AF10" t="n">
        <v>1.871345273260967e-06</v>
      </c>
      <c r="AG10" t="n">
        <v>16</v>
      </c>
      <c r="AH10" t="n">
        <v>337065.0842099683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5.6335</v>
      </c>
      <c r="E11" t="n">
        <v>17.75</v>
      </c>
      <c r="F11" t="n">
        <v>14.73</v>
      </c>
      <c r="G11" t="n">
        <v>28.5</v>
      </c>
      <c r="H11" t="n">
        <v>0.42</v>
      </c>
      <c r="I11" t="n">
        <v>31</v>
      </c>
      <c r="J11" t="n">
        <v>136.23</v>
      </c>
      <c r="K11" t="n">
        <v>46.47</v>
      </c>
      <c r="L11" t="n">
        <v>3.25</v>
      </c>
      <c r="M11" t="n">
        <v>29</v>
      </c>
      <c r="N11" t="n">
        <v>21.52</v>
      </c>
      <c r="O11" t="n">
        <v>17036.16</v>
      </c>
      <c r="P11" t="n">
        <v>134.86</v>
      </c>
      <c r="Q11" t="n">
        <v>1389.69</v>
      </c>
      <c r="R11" t="n">
        <v>60.04</v>
      </c>
      <c r="S11" t="n">
        <v>39.31</v>
      </c>
      <c r="T11" t="n">
        <v>9431.690000000001</v>
      </c>
      <c r="U11" t="n">
        <v>0.65</v>
      </c>
      <c r="V11" t="n">
        <v>0.87</v>
      </c>
      <c r="W11" t="n">
        <v>3.41</v>
      </c>
      <c r="X11" t="n">
        <v>0.6</v>
      </c>
      <c r="Y11" t="n">
        <v>1</v>
      </c>
      <c r="Z11" t="n">
        <v>10</v>
      </c>
      <c r="AA11" t="n">
        <v>268.0367087661236</v>
      </c>
      <c r="AB11" t="n">
        <v>366.7396498788394</v>
      </c>
      <c r="AC11" t="n">
        <v>331.7385324167336</v>
      </c>
      <c r="AD11" t="n">
        <v>268036.7087661236</v>
      </c>
      <c r="AE11" t="n">
        <v>366739.6498788394</v>
      </c>
      <c r="AF11" t="n">
        <v>1.887021604330939e-06</v>
      </c>
      <c r="AG11" t="n">
        <v>16</v>
      </c>
      <c r="AH11" t="n">
        <v>331738.5324167336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5.6796</v>
      </c>
      <c r="E12" t="n">
        <v>17.61</v>
      </c>
      <c r="F12" t="n">
        <v>14.66</v>
      </c>
      <c r="G12" t="n">
        <v>31.42</v>
      </c>
      <c r="H12" t="n">
        <v>0.45</v>
      </c>
      <c r="I12" t="n">
        <v>28</v>
      </c>
      <c r="J12" t="n">
        <v>136.57</v>
      </c>
      <c r="K12" t="n">
        <v>46.47</v>
      </c>
      <c r="L12" t="n">
        <v>3.5</v>
      </c>
      <c r="M12" t="n">
        <v>25</v>
      </c>
      <c r="N12" t="n">
        <v>21.6</v>
      </c>
      <c r="O12" t="n">
        <v>17077.72</v>
      </c>
      <c r="P12" t="n">
        <v>131.36</v>
      </c>
      <c r="Q12" t="n">
        <v>1389.58</v>
      </c>
      <c r="R12" t="n">
        <v>58.03</v>
      </c>
      <c r="S12" t="n">
        <v>39.31</v>
      </c>
      <c r="T12" t="n">
        <v>8442.73</v>
      </c>
      <c r="U12" t="n">
        <v>0.68</v>
      </c>
      <c r="V12" t="n">
        <v>0.88</v>
      </c>
      <c r="W12" t="n">
        <v>3.41</v>
      </c>
      <c r="X12" t="n">
        <v>0.54</v>
      </c>
      <c r="Y12" t="n">
        <v>1</v>
      </c>
      <c r="Z12" t="n">
        <v>10</v>
      </c>
      <c r="AA12" t="n">
        <v>263.4276790985729</v>
      </c>
      <c r="AB12" t="n">
        <v>360.4333721516584</v>
      </c>
      <c r="AC12" t="n">
        <v>326.0341169849183</v>
      </c>
      <c r="AD12" t="n">
        <v>263427.6790985729</v>
      </c>
      <c r="AE12" t="n">
        <v>360433.3721516584</v>
      </c>
      <c r="AF12" t="n">
        <v>1.902463460363539e-06</v>
      </c>
      <c r="AG12" t="n">
        <v>16</v>
      </c>
      <c r="AH12" t="n">
        <v>326034.1169849183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5.7081</v>
      </c>
      <c r="E13" t="n">
        <v>17.52</v>
      </c>
      <c r="F13" t="n">
        <v>14.63</v>
      </c>
      <c r="G13" t="n">
        <v>33.76</v>
      </c>
      <c r="H13" t="n">
        <v>0.48</v>
      </c>
      <c r="I13" t="n">
        <v>26</v>
      </c>
      <c r="J13" t="n">
        <v>136.91</v>
      </c>
      <c r="K13" t="n">
        <v>46.47</v>
      </c>
      <c r="L13" t="n">
        <v>3.75</v>
      </c>
      <c r="M13" t="n">
        <v>22</v>
      </c>
      <c r="N13" t="n">
        <v>21.69</v>
      </c>
      <c r="O13" t="n">
        <v>17119.3</v>
      </c>
      <c r="P13" t="n">
        <v>128.44</v>
      </c>
      <c r="Q13" t="n">
        <v>1389.7</v>
      </c>
      <c r="R13" t="n">
        <v>57.07</v>
      </c>
      <c r="S13" t="n">
        <v>39.31</v>
      </c>
      <c r="T13" t="n">
        <v>7969.58</v>
      </c>
      <c r="U13" t="n">
        <v>0.6899999999999999</v>
      </c>
      <c r="V13" t="n">
        <v>0.88</v>
      </c>
      <c r="W13" t="n">
        <v>3.41</v>
      </c>
      <c r="X13" t="n">
        <v>0.51</v>
      </c>
      <c r="Y13" t="n">
        <v>1</v>
      </c>
      <c r="Z13" t="n">
        <v>10</v>
      </c>
      <c r="AA13" t="n">
        <v>259.9082827449751</v>
      </c>
      <c r="AB13" t="n">
        <v>355.6179787958566</v>
      </c>
      <c r="AC13" t="n">
        <v>321.6782980125473</v>
      </c>
      <c r="AD13" t="n">
        <v>259908.2827449751</v>
      </c>
      <c r="AE13" t="n">
        <v>355617.9787958566</v>
      </c>
      <c r="AF13" t="n">
        <v>1.912009944027945e-06</v>
      </c>
      <c r="AG13" t="n">
        <v>16</v>
      </c>
      <c r="AH13" t="n">
        <v>321678.2980125473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5.7409</v>
      </c>
      <c r="E14" t="n">
        <v>17.42</v>
      </c>
      <c r="F14" t="n">
        <v>14.59</v>
      </c>
      <c r="G14" t="n">
        <v>36.46</v>
      </c>
      <c r="H14" t="n">
        <v>0.52</v>
      </c>
      <c r="I14" t="n">
        <v>24</v>
      </c>
      <c r="J14" t="n">
        <v>137.25</v>
      </c>
      <c r="K14" t="n">
        <v>46.47</v>
      </c>
      <c r="L14" t="n">
        <v>4</v>
      </c>
      <c r="M14" t="n">
        <v>16</v>
      </c>
      <c r="N14" t="n">
        <v>21.78</v>
      </c>
      <c r="O14" t="n">
        <v>17160.92</v>
      </c>
      <c r="P14" t="n">
        <v>126.22</v>
      </c>
      <c r="Q14" t="n">
        <v>1389.61</v>
      </c>
      <c r="R14" t="n">
        <v>55.44</v>
      </c>
      <c r="S14" t="n">
        <v>39.31</v>
      </c>
      <c r="T14" t="n">
        <v>7163.33</v>
      </c>
      <c r="U14" t="n">
        <v>0.71</v>
      </c>
      <c r="V14" t="n">
        <v>0.88</v>
      </c>
      <c r="W14" t="n">
        <v>3.41</v>
      </c>
      <c r="X14" t="n">
        <v>0.46</v>
      </c>
      <c r="Y14" t="n">
        <v>1</v>
      </c>
      <c r="Z14" t="n">
        <v>10</v>
      </c>
      <c r="AA14" t="n">
        <v>256.976679610466</v>
      </c>
      <c r="AB14" t="n">
        <v>351.6068300538528</v>
      </c>
      <c r="AC14" t="n">
        <v>318.0499676769033</v>
      </c>
      <c r="AD14" t="n">
        <v>256976.6796104659</v>
      </c>
      <c r="AE14" t="n">
        <v>351606.8300538528</v>
      </c>
      <c r="AF14" t="n">
        <v>1.92299677435049e-06</v>
      </c>
      <c r="AG14" t="n">
        <v>16</v>
      </c>
      <c r="AH14" t="n">
        <v>318049.9676769034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5.7513</v>
      </c>
      <c r="E15" t="n">
        <v>17.39</v>
      </c>
      <c r="F15" t="n">
        <v>14.58</v>
      </c>
      <c r="G15" t="n">
        <v>38.04</v>
      </c>
      <c r="H15" t="n">
        <v>0.55</v>
      </c>
      <c r="I15" t="n">
        <v>23</v>
      </c>
      <c r="J15" t="n">
        <v>137.58</v>
      </c>
      <c r="K15" t="n">
        <v>46.47</v>
      </c>
      <c r="L15" t="n">
        <v>4.25</v>
      </c>
      <c r="M15" t="n">
        <v>7</v>
      </c>
      <c r="N15" t="n">
        <v>21.87</v>
      </c>
      <c r="O15" t="n">
        <v>17202.57</v>
      </c>
      <c r="P15" t="n">
        <v>124.49</v>
      </c>
      <c r="Q15" t="n">
        <v>1389.57</v>
      </c>
      <c r="R15" t="n">
        <v>55.11</v>
      </c>
      <c r="S15" t="n">
        <v>39.31</v>
      </c>
      <c r="T15" t="n">
        <v>7003.65</v>
      </c>
      <c r="U15" t="n">
        <v>0.71</v>
      </c>
      <c r="V15" t="n">
        <v>0.88</v>
      </c>
      <c r="W15" t="n">
        <v>3.42</v>
      </c>
      <c r="X15" t="n">
        <v>0.46</v>
      </c>
      <c r="Y15" t="n">
        <v>1</v>
      </c>
      <c r="Z15" t="n">
        <v>10</v>
      </c>
      <c r="AA15" t="n">
        <v>255.0859755610002</v>
      </c>
      <c r="AB15" t="n">
        <v>349.0198853613992</v>
      </c>
      <c r="AC15" t="n">
        <v>315.7099173550971</v>
      </c>
      <c r="AD15" t="n">
        <v>255085.9755610002</v>
      </c>
      <c r="AE15" t="n">
        <v>349019.8853613993</v>
      </c>
      <c r="AF15" t="n">
        <v>1.92648040347715e-06</v>
      </c>
      <c r="AG15" t="n">
        <v>16</v>
      </c>
      <c r="AH15" t="n">
        <v>315709.9173550971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5.7534</v>
      </c>
      <c r="E16" t="n">
        <v>17.38</v>
      </c>
      <c r="F16" t="n">
        <v>14.57</v>
      </c>
      <c r="G16" t="n">
        <v>38.02</v>
      </c>
      <c r="H16" t="n">
        <v>0.58</v>
      </c>
      <c r="I16" t="n">
        <v>23</v>
      </c>
      <c r="J16" t="n">
        <v>137.92</v>
      </c>
      <c r="K16" t="n">
        <v>46.47</v>
      </c>
      <c r="L16" t="n">
        <v>4.5</v>
      </c>
      <c r="M16" t="n">
        <v>2</v>
      </c>
      <c r="N16" t="n">
        <v>21.95</v>
      </c>
      <c r="O16" t="n">
        <v>17244.24</v>
      </c>
      <c r="P16" t="n">
        <v>123.72</v>
      </c>
      <c r="Q16" t="n">
        <v>1389.73</v>
      </c>
      <c r="R16" t="n">
        <v>54.87</v>
      </c>
      <c r="S16" t="n">
        <v>39.31</v>
      </c>
      <c r="T16" t="n">
        <v>6886.89</v>
      </c>
      <c r="U16" t="n">
        <v>0.72</v>
      </c>
      <c r="V16" t="n">
        <v>0.88</v>
      </c>
      <c r="W16" t="n">
        <v>3.41</v>
      </c>
      <c r="X16" t="n">
        <v>0.45</v>
      </c>
      <c r="Y16" t="n">
        <v>1</v>
      </c>
      <c r="Z16" t="n">
        <v>10</v>
      </c>
      <c r="AA16" t="n">
        <v>254.2989373390899</v>
      </c>
      <c r="AB16" t="n">
        <v>347.9430249445062</v>
      </c>
      <c r="AC16" t="n">
        <v>314.7358309850091</v>
      </c>
      <c r="AD16" t="n">
        <v>254298.9373390899</v>
      </c>
      <c r="AE16" t="n">
        <v>347943.0249445062</v>
      </c>
      <c r="AF16" t="n">
        <v>1.927183828589265e-06</v>
      </c>
      <c r="AG16" t="n">
        <v>16</v>
      </c>
      <c r="AH16" t="n">
        <v>314735.8309850091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5.7489</v>
      </c>
      <c r="E17" t="n">
        <v>17.39</v>
      </c>
      <c r="F17" t="n">
        <v>14.59</v>
      </c>
      <c r="G17" t="n">
        <v>38.06</v>
      </c>
      <c r="H17" t="n">
        <v>0.61</v>
      </c>
      <c r="I17" t="n">
        <v>23</v>
      </c>
      <c r="J17" t="n">
        <v>138.26</v>
      </c>
      <c r="K17" t="n">
        <v>46.47</v>
      </c>
      <c r="L17" t="n">
        <v>4.75</v>
      </c>
      <c r="M17" t="n">
        <v>0</v>
      </c>
      <c r="N17" t="n">
        <v>22.04</v>
      </c>
      <c r="O17" t="n">
        <v>17285.95</v>
      </c>
      <c r="P17" t="n">
        <v>123.89</v>
      </c>
      <c r="Q17" t="n">
        <v>1389.73</v>
      </c>
      <c r="R17" t="n">
        <v>54.98</v>
      </c>
      <c r="S17" t="n">
        <v>39.31</v>
      </c>
      <c r="T17" t="n">
        <v>6939.46</v>
      </c>
      <c r="U17" t="n">
        <v>0.71</v>
      </c>
      <c r="V17" t="n">
        <v>0.88</v>
      </c>
      <c r="W17" t="n">
        <v>3.43</v>
      </c>
      <c r="X17" t="n">
        <v>0.47</v>
      </c>
      <c r="Y17" t="n">
        <v>1</v>
      </c>
      <c r="Z17" t="n">
        <v>10</v>
      </c>
      <c r="AA17" t="n">
        <v>254.5837039599295</v>
      </c>
      <c r="AB17" t="n">
        <v>348.3326551981555</v>
      </c>
      <c r="AC17" t="n">
        <v>315.0882754740995</v>
      </c>
      <c r="AD17" t="n">
        <v>254583.7039599295</v>
      </c>
      <c r="AE17" t="n">
        <v>348332.6551981554</v>
      </c>
      <c r="AF17" t="n">
        <v>1.925676489063306e-06</v>
      </c>
      <c r="AG17" t="n">
        <v>16</v>
      </c>
      <c r="AH17" t="n">
        <v>315088.2754740996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5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3.106</v>
      </c>
      <c r="E2" t="n">
        <v>32.2</v>
      </c>
      <c r="F2" t="n">
        <v>18.64</v>
      </c>
      <c r="G2" t="n">
        <v>5.08</v>
      </c>
      <c r="H2" t="n">
        <v>0.07000000000000001</v>
      </c>
      <c r="I2" t="n">
        <v>220</v>
      </c>
      <c r="J2" t="n">
        <v>252.85</v>
      </c>
      <c r="K2" t="n">
        <v>59.19</v>
      </c>
      <c r="L2" t="n">
        <v>1</v>
      </c>
      <c r="M2" t="n">
        <v>218</v>
      </c>
      <c r="N2" t="n">
        <v>62.65</v>
      </c>
      <c r="O2" t="n">
        <v>31418.63</v>
      </c>
      <c r="P2" t="n">
        <v>305.53</v>
      </c>
      <c r="Q2" t="n">
        <v>1390.39</v>
      </c>
      <c r="R2" t="n">
        <v>182</v>
      </c>
      <c r="S2" t="n">
        <v>39.31</v>
      </c>
      <c r="T2" t="n">
        <v>69467.39999999999</v>
      </c>
      <c r="U2" t="n">
        <v>0.22</v>
      </c>
      <c r="V2" t="n">
        <v>0.6899999999999999</v>
      </c>
      <c r="W2" t="n">
        <v>3.72</v>
      </c>
      <c r="X2" t="n">
        <v>4.51</v>
      </c>
      <c r="Y2" t="n">
        <v>1</v>
      </c>
      <c r="Z2" t="n">
        <v>10</v>
      </c>
      <c r="AA2" t="n">
        <v>802.5304272338426</v>
      </c>
      <c r="AB2" t="n">
        <v>1098.057535685024</v>
      </c>
      <c r="AC2" t="n">
        <v>993.2604656126751</v>
      </c>
      <c r="AD2" t="n">
        <v>802530.4272338426</v>
      </c>
      <c r="AE2" t="n">
        <v>1098057.535685024</v>
      </c>
      <c r="AF2" t="n">
        <v>1.001398384853857e-06</v>
      </c>
      <c r="AG2" t="n">
        <v>28</v>
      </c>
      <c r="AH2" t="n">
        <v>993260.4656126752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3.5264</v>
      </c>
      <c r="E3" t="n">
        <v>28.36</v>
      </c>
      <c r="F3" t="n">
        <v>17.49</v>
      </c>
      <c r="G3" t="n">
        <v>6.36</v>
      </c>
      <c r="H3" t="n">
        <v>0.09</v>
      </c>
      <c r="I3" t="n">
        <v>165</v>
      </c>
      <c r="J3" t="n">
        <v>253.3</v>
      </c>
      <c r="K3" t="n">
        <v>59.19</v>
      </c>
      <c r="L3" t="n">
        <v>1.25</v>
      </c>
      <c r="M3" t="n">
        <v>163</v>
      </c>
      <c r="N3" t="n">
        <v>62.86</v>
      </c>
      <c r="O3" t="n">
        <v>31474.5</v>
      </c>
      <c r="P3" t="n">
        <v>285.64</v>
      </c>
      <c r="Q3" t="n">
        <v>1390.63</v>
      </c>
      <c r="R3" t="n">
        <v>146.3</v>
      </c>
      <c r="S3" t="n">
        <v>39.31</v>
      </c>
      <c r="T3" t="n">
        <v>51889.84</v>
      </c>
      <c r="U3" t="n">
        <v>0.27</v>
      </c>
      <c r="V3" t="n">
        <v>0.73</v>
      </c>
      <c r="W3" t="n">
        <v>3.62</v>
      </c>
      <c r="X3" t="n">
        <v>3.35</v>
      </c>
      <c r="Y3" t="n">
        <v>1</v>
      </c>
      <c r="Z3" t="n">
        <v>10</v>
      </c>
      <c r="AA3" t="n">
        <v>676.4327074404633</v>
      </c>
      <c r="AB3" t="n">
        <v>925.5250724249451</v>
      </c>
      <c r="AC3" t="n">
        <v>837.194258495305</v>
      </c>
      <c r="AD3" t="n">
        <v>676432.7074404634</v>
      </c>
      <c r="AE3" t="n">
        <v>925525.0724249451</v>
      </c>
      <c r="AF3" t="n">
        <v>1.136938591226221e-06</v>
      </c>
      <c r="AG3" t="n">
        <v>25</v>
      </c>
      <c r="AH3" t="n">
        <v>837194.258495305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3.8347</v>
      </c>
      <c r="E4" t="n">
        <v>26.08</v>
      </c>
      <c r="F4" t="n">
        <v>16.82</v>
      </c>
      <c r="G4" t="n">
        <v>7.65</v>
      </c>
      <c r="H4" t="n">
        <v>0.11</v>
      </c>
      <c r="I4" t="n">
        <v>132</v>
      </c>
      <c r="J4" t="n">
        <v>253.75</v>
      </c>
      <c r="K4" t="n">
        <v>59.19</v>
      </c>
      <c r="L4" t="n">
        <v>1.5</v>
      </c>
      <c r="M4" t="n">
        <v>130</v>
      </c>
      <c r="N4" t="n">
        <v>63.06</v>
      </c>
      <c r="O4" t="n">
        <v>31530.44</v>
      </c>
      <c r="P4" t="n">
        <v>273.68</v>
      </c>
      <c r="Q4" t="n">
        <v>1389.86</v>
      </c>
      <c r="R4" t="n">
        <v>125.24</v>
      </c>
      <c r="S4" t="n">
        <v>39.31</v>
      </c>
      <c r="T4" t="n">
        <v>41525.04</v>
      </c>
      <c r="U4" t="n">
        <v>0.31</v>
      </c>
      <c r="V4" t="n">
        <v>0.76</v>
      </c>
      <c r="W4" t="n">
        <v>3.58</v>
      </c>
      <c r="X4" t="n">
        <v>2.69</v>
      </c>
      <c r="Y4" t="n">
        <v>1</v>
      </c>
      <c r="Z4" t="n">
        <v>10</v>
      </c>
      <c r="AA4" t="n">
        <v>603.9072991149935</v>
      </c>
      <c r="AB4" t="n">
        <v>826.2926091588381</v>
      </c>
      <c r="AC4" t="n">
        <v>747.4324022496785</v>
      </c>
      <c r="AD4" t="n">
        <v>603907.2991149935</v>
      </c>
      <c r="AE4" t="n">
        <v>826292.6091588381</v>
      </c>
      <c r="AF4" t="n">
        <v>1.236336891950768e-06</v>
      </c>
      <c r="AG4" t="n">
        <v>23</v>
      </c>
      <c r="AH4" t="n">
        <v>747432.4022496785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4.0757</v>
      </c>
      <c r="E5" t="n">
        <v>24.54</v>
      </c>
      <c r="F5" t="n">
        <v>16.35</v>
      </c>
      <c r="G5" t="n">
        <v>8.92</v>
      </c>
      <c r="H5" t="n">
        <v>0.12</v>
      </c>
      <c r="I5" t="n">
        <v>110</v>
      </c>
      <c r="J5" t="n">
        <v>254.21</v>
      </c>
      <c r="K5" t="n">
        <v>59.19</v>
      </c>
      <c r="L5" t="n">
        <v>1.75</v>
      </c>
      <c r="M5" t="n">
        <v>108</v>
      </c>
      <c r="N5" t="n">
        <v>63.26</v>
      </c>
      <c r="O5" t="n">
        <v>31586.46</v>
      </c>
      <c r="P5" t="n">
        <v>265.03</v>
      </c>
      <c r="Q5" t="n">
        <v>1390</v>
      </c>
      <c r="R5" t="n">
        <v>110.75</v>
      </c>
      <c r="S5" t="n">
        <v>39.31</v>
      </c>
      <c r="T5" t="n">
        <v>34389.49</v>
      </c>
      <c r="U5" t="n">
        <v>0.35</v>
      </c>
      <c r="V5" t="n">
        <v>0.79</v>
      </c>
      <c r="W5" t="n">
        <v>3.54</v>
      </c>
      <c r="X5" t="n">
        <v>2.23</v>
      </c>
      <c r="Y5" t="n">
        <v>1</v>
      </c>
      <c r="Z5" t="n">
        <v>10</v>
      </c>
      <c r="AA5" t="n">
        <v>558.64845063748</v>
      </c>
      <c r="AB5" t="n">
        <v>764.3674559924276</v>
      </c>
      <c r="AC5" t="n">
        <v>691.4172987889719</v>
      </c>
      <c r="AD5" t="n">
        <v>558648.45063748</v>
      </c>
      <c r="AE5" t="n">
        <v>764367.4559924277</v>
      </c>
      <c r="AF5" t="n">
        <v>1.314037152977742e-06</v>
      </c>
      <c r="AG5" t="n">
        <v>22</v>
      </c>
      <c r="AH5" t="n">
        <v>691417.298788972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4.2692</v>
      </c>
      <c r="E6" t="n">
        <v>23.42</v>
      </c>
      <c r="F6" t="n">
        <v>16.02</v>
      </c>
      <c r="G6" t="n">
        <v>10.23</v>
      </c>
      <c r="H6" t="n">
        <v>0.14</v>
      </c>
      <c r="I6" t="n">
        <v>94</v>
      </c>
      <c r="J6" t="n">
        <v>254.66</v>
      </c>
      <c r="K6" t="n">
        <v>59.19</v>
      </c>
      <c r="L6" t="n">
        <v>2</v>
      </c>
      <c r="M6" t="n">
        <v>92</v>
      </c>
      <c r="N6" t="n">
        <v>63.47</v>
      </c>
      <c r="O6" t="n">
        <v>31642.55</v>
      </c>
      <c r="P6" t="n">
        <v>258.59</v>
      </c>
      <c r="Q6" t="n">
        <v>1389.8</v>
      </c>
      <c r="R6" t="n">
        <v>100.47</v>
      </c>
      <c r="S6" t="n">
        <v>39.31</v>
      </c>
      <c r="T6" t="n">
        <v>29332.52</v>
      </c>
      <c r="U6" t="n">
        <v>0.39</v>
      </c>
      <c r="V6" t="n">
        <v>0.8</v>
      </c>
      <c r="W6" t="n">
        <v>3.51</v>
      </c>
      <c r="X6" t="n">
        <v>1.9</v>
      </c>
      <c r="Y6" t="n">
        <v>1</v>
      </c>
      <c r="Z6" t="n">
        <v>10</v>
      </c>
      <c r="AA6" t="n">
        <v>524.5591634494648</v>
      </c>
      <c r="AB6" t="n">
        <v>717.7249893485755</v>
      </c>
      <c r="AC6" t="n">
        <v>649.2263236984959</v>
      </c>
      <c r="AD6" t="n">
        <v>524559.1634494648</v>
      </c>
      <c r="AE6" t="n">
        <v>717724.9893485755</v>
      </c>
      <c r="AF6" t="n">
        <v>1.376423047204793e-06</v>
      </c>
      <c r="AG6" t="n">
        <v>21</v>
      </c>
      <c r="AH6" t="n">
        <v>649226.3236984959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4.4257</v>
      </c>
      <c r="E7" t="n">
        <v>22.6</v>
      </c>
      <c r="F7" t="n">
        <v>15.78</v>
      </c>
      <c r="G7" t="n">
        <v>11.55</v>
      </c>
      <c r="H7" t="n">
        <v>0.16</v>
      </c>
      <c r="I7" t="n">
        <v>82</v>
      </c>
      <c r="J7" t="n">
        <v>255.12</v>
      </c>
      <c r="K7" t="n">
        <v>59.19</v>
      </c>
      <c r="L7" t="n">
        <v>2.25</v>
      </c>
      <c r="M7" t="n">
        <v>80</v>
      </c>
      <c r="N7" t="n">
        <v>63.67</v>
      </c>
      <c r="O7" t="n">
        <v>31698.72</v>
      </c>
      <c r="P7" t="n">
        <v>253.81</v>
      </c>
      <c r="Q7" t="n">
        <v>1389.87</v>
      </c>
      <c r="R7" t="n">
        <v>92.58</v>
      </c>
      <c r="S7" t="n">
        <v>39.31</v>
      </c>
      <c r="T7" t="n">
        <v>25446.22</v>
      </c>
      <c r="U7" t="n">
        <v>0.42</v>
      </c>
      <c r="V7" t="n">
        <v>0.8100000000000001</v>
      </c>
      <c r="W7" t="n">
        <v>3.51</v>
      </c>
      <c r="X7" t="n">
        <v>1.66</v>
      </c>
      <c r="Y7" t="n">
        <v>1</v>
      </c>
      <c r="Z7" t="n">
        <v>10</v>
      </c>
      <c r="AA7" t="n">
        <v>497.7482305863646</v>
      </c>
      <c r="AB7" t="n">
        <v>681.0410881904029</v>
      </c>
      <c r="AC7" t="n">
        <v>616.0434825806807</v>
      </c>
      <c r="AD7" t="n">
        <v>497748.2305863646</v>
      </c>
      <c r="AE7" t="n">
        <v>681041.0881904028</v>
      </c>
      <c r="AF7" t="n">
        <v>1.42687985571401e-06</v>
      </c>
      <c r="AG7" t="n">
        <v>20</v>
      </c>
      <c r="AH7" t="n">
        <v>616043.4825806806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4.5532</v>
      </c>
      <c r="E8" t="n">
        <v>21.96</v>
      </c>
      <c r="F8" t="n">
        <v>15.59</v>
      </c>
      <c r="G8" t="n">
        <v>12.81</v>
      </c>
      <c r="H8" t="n">
        <v>0.17</v>
      </c>
      <c r="I8" t="n">
        <v>73</v>
      </c>
      <c r="J8" t="n">
        <v>255.57</v>
      </c>
      <c r="K8" t="n">
        <v>59.19</v>
      </c>
      <c r="L8" t="n">
        <v>2.5</v>
      </c>
      <c r="M8" t="n">
        <v>71</v>
      </c>
      <c r="N8" t="n">
        <v>63.88</v>
      </c>
      <c r="O8" t="n">
        <v>31754.97</v>
      </c>
      <c r="P8" t="n">
        <v>249.63</v>
      </c>
      <c r="Q8" t="n">
        <v>1389.85</v>
      </c>
      <c r="R8" t="n">
        <v>86.77</v>
      </c>
      <c r="S8" t="n">
        <v>39.31</v>
      </c>
      <c r="T8" t="n">
        <v>22585.3</v>
      </c>
      <c r="U8" t="n">
        <v>0.45</v>
      </c>
      <c r="V8" t="n">
        <v>0.82</v>
      </c>
      <c r="W8" t="n">
        <v>3.48</v>
      </c>
      <c r="X8" t="n">
        <v>1.46</v>
      </c>
      <c r="Y8" t="n">
        <v>1</v>
      </c>
      <c r="Z8" t="n">
        <v>10</v>
      </c>
      <c r="AA8" t="n">
        <v>482.9075530447613</v>
      </c>
      <c r="AB8" t="n">
        <v>660.7354184534961</v>
      </c>
      <c r="AC8" t="n">
        <v>597.6757574642778</v>
      </c>
      <c r="AD8" t="n">
        <v>482907.5530447613</v>
      </c>
      <c r="AE8" t="n">
        <v>660735.4184534961</v>
      </c>
      <c r="AF8" t="n">
        <v>1.467986840282222e-06</v>
      </c>
      <c r="AG8" t="n">
        <v>20</v>
      </c>
      <c r="AH8" t="n">
        <v>597675.7574642778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4.6728</v>
      </c>
      <c r="E9" t="n">
        <v>21.4</v>
      </c>
      <c r="F9" t="n">
        <v>15.42</v>
      </c>
      <c r="G9" t="n">
        <v>14.23</v>
      </c>
      <c r="H9" t="n">
        <v>0.19</v>
      </c>
      <c r="I9" t="n">
        <v>65</v>
      </c>
      <c r="J9" t="n">
        <v>256.03</v>
      </c>
      <c r="K9" t="n">
        <v>59.19</v>
      </c>
      <c r="L9" t="n">
        <v>2.75</v>
      </c>
      <c r="M9" t="n">
        <v>63</v>
      </c>
      <c r="N9" t="n">
        <v>64.09</v>
      </c>
      <c r="O9" t="n">
        <v>31811.29</v>
      </c>
      <c r="P9" t="n">
        <v>245.73</v>
      </c>
      <c r="Q9" t="n">
        <v>1389.8</v>
      </c>
      <c r="R9" t="n">
        <v>81.52</v>
      </c>
      <c r="S9" t="n">
        <v>39.31</v>
      </c>
      <c r="T9" t="n">
        <v>19999.06</v>
      </c>
      <c r="U9" t="n">
        <v>0.48</v>
      </c>
      <c r="V9" t="n">
        <v>0.83</v>
      </c>
      <c r="W9" t="n">
        <v>3.47</v>
      </c>
      <c r="X9" t="n">
        <v>1.29</v>
      </c>
      <c r="Y9" t="n">
        <v>1</v>
      </c>
      <c r="Z9" t="n">
        <v>10</v>
      </c>
      <c r="AA9" t="n">
        <v>461.9431636542108</v>
      </c>
      <c r="AB9" t="n">
        <v>632.0510160057599</v>
      </c>
      <c r="AC9" t="n">
        <v>571.7289541273419</v>
      </c>
      <c r="AD9" t="n">
        <v>461943.1636542107</v>
      </c>
      <c r="AE9" t="n">
        <v>632051.0160057599</v>
      </c>
      <c r="AF9" t="n">
        <v>1.506546803845816e-06</v>
      </c>
      <c r="AG9" t="n">
        <v>19</v>
      </c>
      <c r="AH9" t="n">
        <v>571728.954127342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4.7665</v>
      </c>
      <c r="E10" t="n">
        <v>20.98</v>
      </c>
      <c r="F10" t="n">
        <v>15.29</v>
      </c>
      <c r="G10" t="n">
        <v>15.55</v>
      </c>
      <c r="H10" t="n">
        <v>0.21</v>
      </c>
      <c r="I10" t="n">
        <v>59</v>
      </c>
      <c r="J10" t="n">
        <v>256.49</v>
      </c>
      <c r="K10" t="n">
        <v>59.19</v>
      </c>
      <c r="L10" t="n">
        <v>3</v>
      </c>
      <c r="M10" t="n">
        <v>57</v>
      </c>
      <c r="N10" t="n">
        <v>64.29000000000001</v>
      </c>
      <c r="O10" t="n">
        <v>31867.69</v>
      </c>
      <c r="P10" t="n">
        <v>242.78</v>
      </c>
      <c r="Q10" t="n">
        <v>1389.91</v>
      </c>
      <c r="R10" t="n">
        <v>77.73</v>
      </c>
      <c r="S10" t="n">
        <v>39.31</v>
      </c>
      <c r="T10" t="n">
        <v>18136.3</v>
      </c>
      <c r="U10" t="n">
        <v>0.51</v>
      </c>
      <c r="V10" t="n">
        <v>0.84</v>
      </c>
      <c r="W10" t="n">
        <v>3.45</v>
      </c>
      <c r="X10" t="n">
        <v>1.17</v>
      </c>
      <c r="Y10" t="n">
        <v>1</v>
      </c>
      <c r="Z10" t="n">
        <v>10</v>
      </c>
      <c r="AA10" t="n">
        <v>452.2299017485466</v>
      </c>
      <c r="AB10" t="n">
        <v>618.7609025475583</v>
      </c>
      <c r="AC10" t="n">
        <v>559.7072304447997</v>
      </c>
      <c r="AD10" t="n">
        <v>452229.9017485466</v>
      </c>
      <c r="AE10" t="n">
        <v>618760.9025475583</v>
      </c>
      <c r="AF10" t="n">
        <v>1.536756407406925e-06</v>
      </c>
      <c r="AG10" t="n">
        <v>19</v>
      </c>
      <c r="AH10" t="n">
        <v>559707.2304447998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4.8446</v>
      </c>
      <c r="E11" t="n">
        <v>20.64</v>
      </c>
      <c r="F11" t="n">
        <v>15.2</v>
      </c>
      <c r="G11" t="n">
        <v>16.89</v>
      </c>
      <c r="H11" t="n">
        <v>0.23</v>
      </c>
      <c r="I11" t="n">
        <v>54</v>
      </c>
      <c r="J11" t="n">
        <v>256.95</v>
      </c>
      <c r="K11" t="n">
        <v>59.19</v>
      </c>
      <c r="L11" t="n">
        <v>3.25</v>
      </c>
      <c r="M11" t="n">
        <v>52</v>
      </c>
      <c r="N11" t="n">
        <v>64.5</v>
      </c>
      <c r="O11" t="n">
        <v>31924.29</v>
      </c>
      <c r="P11" t="n">
        <v>240.28</v>
      </c>
      <c r="Q11" t="n">
        <v>1389.85</v>
      </c>
      <c r="R11" t="n">
        <v>74.93000000000001</v>
      </c>
      <c r="S11" t="n">
        <v>39.31</v>
      </c>
      <c r="T11" t="n">
        <v>16759.3</v>
      </c>
      <c r="U11" t="n">
        <v>0.52</v>
      </c>
      <c r="V11" t="n">
        <v>0.84</v>
      </c>
      <c r="W11" t="n">
        <v>3.44</v>
      </c>
      <c r="X11" t="n">
        <v>1.07</v>
      </c>
      <c r="Y11" t="n">
        <v>1</v>
      </c>
      <c r="Z11" t="n">
        <v>10</v>
      </c>
      <c r="AA11" t="n">
        <v>436.5866487198346</v>
      </c>
      <c r="AB11" t="n">
        <v>597.357113622058</v>
      </c>
      <c r="AC11" t="n">
        <v>540.3461890939425</v>
      </c>
      <c r="AD11" t="n">
        <v>436586.6487198346</v>
      </c>
      <c r="AE11" t="n">
        <v>597357.1136220581</v>
      </c>
      <c r="AF11" t="n">
        <v>1.561936450503218e-06</v>
      </c>
      <c r="AG11" t="n">
        <v>18</v>
      </c>
      <c r="AH11" t="n">
        <v>540346.1890939425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4.9108</v>
      </c>
      <c r="E12" t="n">
        <v>20.36</v>
      </c>
      <c r="F12" t="n">
        <v>15.11</v>
      </c>
      <c r="G12" t="n">
        <v>18.14</v>
      </c>
      <c r="H12" t="n">
        <v>0.24</v>
      </c>
      <c r="I12" t="n">
        <v>50</v>
      </c>
      <c r="J12" t="n">
        <v>257.41</v>
      </c>
      <c r="K12" t="n">
        <v>59.19</v>
      </c>
      <c r="L12" t="n">
        <v>3.5</v>
      </c>
      <c r="M12" t="n">
        <v>48</v>
      </c>
      <c r="N12" t="n">
        <v>64.70999999999999</v>
      </c>
      <c r="O12" t="n">
        <v>31980.84</v>
      </c>
      <c r="P12" t="n">
        <v>237.95</v>
      </c>
      <c r="Q12" t="n">
        <v>1389.83</v>
      </c>
      <c r="R12" t="n">
        <v>72.18000000000001</v>
      </c>
      <c r="S12" t="n">
        <v>39.31</v>
      </c>
      <c r="T12" t="n">
        <v>15405.19</v>
      </c>
      <c r="U12" t="n">
        <v>0.54</v>
      </c>
      <c r="V12" t="n">
        <v>0.85</v>
      </c>
      <c r="W12" t="n">
        <v>3.44</v>
      </c>
      <c r="X12" t="n">
        <v>0.99</v>
      </c>
      <c r="Y12" t="n">
        <v>1</v>
      </c>
      <c r="Z12" t="n">
        <v>10</v>
      </c>
      <c r="AA12" t="n">
        <v>429.8927685774499</v>
      </c>
      <c r="AB12" t="n">
        <v>588.1982514980975</v>
      </c>
      <c r="AC12" t="n">
        <v>532.0614359165493</v>
      </c>
      <c r="AD12" t="n">
        <v>429892.76857745</v>
      </c>
      <c r="AE12" t="n">
        <v>588198.2514980976</v>
      </c>
      <c r="AF12" t="n">
        <v>1.583279841706478e-06</v>
      </c>
      <c r="AG12" t="n">
        <v>18</v>
      </c>
      <c r="AH12" t="n">
        <v>532061.4359165493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4.982</v>
      </c>
      <c r="E13" t="n">
        <v>20.07</v>
      </c>
      <c r="F13" t="n">
        <v>15.02</v>
      </c>
      <c r="G13" t="n">
        <v>19.59</v>
      </c>
      <c r="H13" t="n">
        <v>0.26</v>
      </c>
      <c r="I13" t="n">
        <v>46</v>
      </c>
      <c r="J13" t="n">
        <v>257.86</v>
      </c>
      <c r="K13" t="n">
        <v>59.19</v>
      </c>
      <c r="L13" t="n">
        <v>3.75</v>
      </c>
      <c r="M13" t="n">
        <v>44</v>
      </c>
      <c r="N13" t="n">
        <v>64.92</v>
      </c>
      <c r="O13" t="n">
        <v>32037.48</v>
      </c>
      <c r="P13" t="n">
        <v>235.26</v>
      </c>
      <c r="Q13" t="n">
        <v>1389.63</v>
      </c>
      <c r="R13" t="n">
        <v>69.05</v>
      </c>
      <c r="S13" t="n">
        <v>39.31</v>
      </c>
      <c r="T13" t="n">
        <v>13858.87</v>
      </c>
      <c r="U13" t="n">
        <v>0.57</v>
      </c>
      <c r="V13" t="n">
        <v>0.85</v>
      </c>
      <c r="W13" t="n">
        <v>3.44</v>
      </c>
      <c r="X13" t="n">
        <v>0.9</v>
      </c>
      <c r="Y13" t="n">
        <v>1</v>
      </c>
      <c r="Z13" t="n">
        <v>10</v>
      </c>
      <c r="AA13" t="n">
        <v>422.7015112723847</v>
      </c>
      <c r="AB13" t="n">
        <v>578.3588559974258</v>
      </c>
      <c r="AC13" t="n">
        <v>523.1610985127833</v>
      </c>
      <c r="AD13" t="n">
        <v>422701.5112723847</v>
      </c>
      <c r="AE13" t="n">
        <v>578358.8559974259</v>
      </c>
      <c r="AF13" t="n">
        <v>1.606235271520257e-06</v>
      </c>
      <c r="AG13" t="n">
        <v>18</v>
      </c>
      <c r="AH13" t="n">
        <v>523161.0985127832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5.0343</v>
      </c>
      <c r="E14" t="n">
        <v>19.86</v>
      </c>
      <c r="F14" t="n">
        <v>14.96</v>
      </c>
      <c r="G14" t="n">
        <v>20.87</v>
      </c>
      <c r="H14" t="n">
        <v>0.28</v>
      </c>
      <c r="I14" t="n">
        <v>43</v>
      </c>
      <c r="J14" t="n">
        <v>258.32</v>
      </c>
      <c r="K14" t="n">
        <v>59.19</v>
      </c>
      <c r="L14" t="n">
        <v>4</v>
      </c>
      <c r="M14" t="n">
        <v>41</v>
      </c>
      <c r="N14" t="n">
        <v>65.13</v>
      </c>
      <c r="O14" t="n">
        <v>32094.19</v>
      </c>
      <c r="P14" t="n">
        <v>233.18</v>
      </c>
      <c r="Q14" t="n">
        <v>1389.79</v>
      </c>
      <c r="R14" t="n">
        <v>67.33</v>
      </c>
      <c r="S14" t="n">
        <v>39.31</v>
      </c>
      <c r="T14" t="n">
        <v>13015.08</v>
      </c>
      <c r="U14" t="n">
        <v>0.58</v>
      </c>
      <c r="V14" t="n">
        <v>0.86</v>
      </c>
      <c r="W14" t="n">
        <v>3.43</v>
      </c>
      <c r="X14" t="n">
        <v>0.83</v>
      </c>
      <c r="Y14" t="n">
        <v>1</v>
      </c>
      <c r="Z14" t="n">
        <v>10</v>
      </c>
      <c r="AA14" t="n">
        <v>417.4457452676639</v>
      </c>
      <c r="AB14" t="n">
        <v>571.1676850817352</v>
      </c>
      <c r="AC14" t="n">
        <v>516.6562428564143</v>
      </c>
      <c r="AD14" t="n">
        <v>417445.7452676639</v>
      </c>
      <c r="AE14" t="n">
        <v>571167.6850817351</v>
      </c>
      <c r="AF14" t="n">
        <v>1.623097195386276e-06</v>
      </c>
      <c r="AG14" t="n">
        <v>18</v>
      </c>
      <c r="AH14" t="n">
        <v>516656.2428564143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5.0851</v>
      </c>
      <c r="E15" t="n">
        <v>19.67</v>
      </c>
      <c r="F15" t="n">
        <v>14.9</v>
      </c>
      <c r="G15" t="n">
        <v>22.36</v>
      </c>
      <c r="H15" t="n">
        <v>0.29</v>
      </c>
      <c r="I15" t="n">
        <v>40</v>
      </c>
      <c r="J15" t="n">
        <v>258.78</v>
      </c>
      <c r="K15" t="n">
        <v>59.19</v>
      </c>
      <c r="L15" t="n">
        <v>4.25</v>
      </c>
      <c r="M15" t="n">
        <v>38</v>
      </c>
      <c r="N15" t="n">
        <v>65.34</v>
      </c>
      <c r="O15" t="n">
        <v>32150.98</v>
      </c>
      <c r="P15" t="n">
        <v>231.46</v>
      </c>
      <c r="Q15" t="n">
        <v>1389.64</v>
      </c>
      <c r="R15" t="n">
        <v>65.48999999999999</v>
      </c>
      <c r="S15" t="n">
        <v>39.31</v>
      </c>
      <c r="T15" t="n">
        <v>12108.19</v>
      </c>
      <c r="U15" t="n">
        <v>0.6</v>
      </c>
      <c r="V15" t="n">
        <v>0.86</v>
      </c>
      <c r="W15" t="n">
        <v>3.43</v>
      </c>
      <c r="X15" t="n">
        <v>0.78</v>
      </c>
      <c r="Y15" t="n">
        <v>1</v>
      </c>
      <c r="Z15" t="n">
        <v>10</v>
      </c>
      <c r="AA15" t="n">
        <v>412.7630012577528</v>
      </c>
      <c r="AB15" t="n">
        <v>564.7605481392894</v>
      </c>
      <c r="AC15" t="n">
        <v>510.8605940712824</v>
      </c>
      <c r="AD15" t="n">
        <v>412763.0012577528</v>
      </c>
      <c r="AE15" t="n">
        <v>564760.5481392894</v>
      </c>
      <c r="AF15" t="n">
        <v>1.63947550766914e-06</v>
      </c>
      <c r="AG15" t="n">
        <v>18</v>
      </c>
      <c r="AH15" t="n">
        <v>510860.5940712824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5.121</v>
      </c>
      <c r="E16" t="n">
        <v>19.53</v>
      </c>
      <c r="F16" t="n">
        <v>14.86</v>
      </c>
      <c r="G16" t="n">
        <v>23.47</v>
      </c>
      <c r="H16" t="n">
        <v>0.31</v>
      </c>
      <c r="I16" t="n">
        <v>38</v>
      </c>
      <c r="J16" t="n">
        <v>259.25</v>
      </c>
      <c r="K16" t="n">
        <v>59.19</v>
      </c>
      <c r="L16" t="n">
        <v>4.5</v>
      </c>
      <c r="M16" t="n">
        <v>36</v>
      </c>
      <c r="N16" t="n">
        <v>65.55</v>
      </c>
      <c r="O16" t="n">
        <v>32207.85</v>
      </c>
      <c r="P16" t="n">
        <v>230.04</v>
      </c>
      <c r="Q16" t="n">
        <v>1389.71</v>
      </c>
      <c r="R16" t="n">
        <v>64.45</v>
      </c>
      <c r="S16" t="n">
        <v>39.31</v>
      </c>
      <c r="T16" t="n">
        <v>11599.95</v>
      </c>
      <c r="U16" t="n">
        <v>0.61</v>
      </c>
      <c r="V16" t="n">
        <v>0.86</v>
      </c>
      <c r="W16" t="n">
        <v>3.42</v>
      </c>
      <c r="X16" t="n">
        <v>0.74</v>
      </c>
      <c r="Y16" t="n">
        <v>1</v>
      </c>
      <c r="Z16" t="n">
        <v>10</v>
      </c>
      <c r="AA16" t="n">
        <v>401.4785048955127</v>
      </c>
      <c r="AB16" t="n">
        <v>549.3206023796284</v>
      </c>
      <c r="AC16" t="n">
        <v>496.8942150648236</v>
      </c>
      <c r="AD16" t="n">
        <v>401478.5048955127</v>
      </c>
      <c r="AE16" t="n">
        <v>549320.6023796285</v>
      </c>
      <c r="AF16" t="n">
        <v>1.65104994489266e-06</v>
      </c>
      <c r="AG16" t="n">
        <v>17</v>
      </c>
      <c r="AH16" t="n">
        <v>496894.2150648236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5.1556</v>
      </c>
      <c r="E17" t="n">
        <v>19.4</v>
      </c>
      <c r="F17" t="n">
        <v>14.83</v>
      </c>
      <c r="G17" t="n">
        <v>24.72</v>
      </c>
      <c r="H17" t="n">
        <v>0.33</v>
      </c>
      <c r="I17" t="n">
        <v>36</v>
      </c>
      <c r="J17" t="n">
        <v>259.71</v>
      </c>
      <c r="K17" t="n">
        <v>59.19</v>
      </c>
      <c r="L17" t="n">
        <v>4.75</v>
      </c>
      <c r="M17" t="n">
        <v>34</v>
      </c>
      <c r="N17" t="n">
        <v>65.76000000000001</v>
      </c>
      <c r="O17" t="n">
        <v>32264.79</v>
      </c>
      <c r="P17" t="n">
        <v>228.32</v>
      </c>
      <c r="Q17" t="n">
        <v>1389.69</v>
      </c>
      <c r="R17" t="n">
        <v>63.02</v>
      </c>
      <c r="S17" t="n">
        <v>39.31</v>
      </c>
      <c r="T17" t="n">
        <v>10897.31</v>
      </c>
      <c r="U17" t="n">
        <v>0.62</v>
      </c>
      <c r="V17" t="n">
        <v>0.87</v>
      </c>
      <c r="W17" t="n">
        <v>3.43</v>
      </c>
      <c r="X17" t="n">
        <v>0.71</v>
      </c>
      <c r="Y17" t="n">
        <v>1</v>
      </c>
      <c r="Z17" t="n">
        <v>10</v>
      </c>
      <c r="AA17" t="n">
        <v>397.8248721397538</v>
      </c>
      <c r="AB17" t="n">
        <v>544.3215408562979</v>
      </c>
      <c r="AC17" t="n">
        <v>492.3722569570529</v>
      </c>
      <c r="AD17" t="n">
        <v>397824.8721397538</v>
      </c>
      <c r="AE17" t="n">
        <v>544321.5408562979</v>
      </c>
      <c r="AF17" t="n">
        <v>1.662205252077446e-06</v>
      </c>
      <c r="AG17" t="n">
        <v>17</v>
      </c>
      <c r="AH17" t="n">
        <v>492372.2569570529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5.1944</v>
      </c>
      <c r="E18" t="n">
        <v>19.25</v>
      </c>
      <c r="F18" t="n">
        <v>14.78</v>
      </c>
      <c r="G18" t="n">
        <v>26.09</v>
      </c>
      <c r="H18" t="n">
        <v>0.34</v>
      </c>
      <c r="I18" t="n">
        <v>34</v>
      </c>
      <c r="J18" t="n">
        <v>260.17</v>
      </c>
      <c r="K18" t="n">
        <v>59.19</v>
      </c>
      <c r="L18" t="n">
        <v>5</v>
      </c>
      <c r="M18" t="n">
        <v>32</v>
      </c>
      <c r="N18" t="n">
        <v>65.98</v>
      </c>
      <c r="O18" t="n">
        <v>32321.82</v>
      </c>
      <c r="P18" t="n">
        <v>226.49</v>
      </c>
      <c r="Q18" t="n">
        <v>1389.61</v>
      </c>
      <c r="R18" t="n">
        <v>62</v>
      </c>
      <c r="S18" t="n">
        <v>39.31</v>
      </c>
      <c r="T18" t="n">
        <v>10393.09</v>
      </c>
      <c r="U18" t="n">
        <v>0.63</v>
      </c>
      <c r="V18" t="n">
        <v>0.87</v>
      </c>
      <c r="W18" t="n">
        <v>3.41</v>
      </c>
      <c r="X18" t="n">
        <v>0.66</v>
      </c>
      <c r="Y18" t="n">
        <v>1</v>
      </c>
      <c r="Z18" t="n">
        <v>10</v>
      </c>
      <c r="AA18" t="n">
        <v>393.8645326691937</v>
      </c>
      <c r="AB18" t="n">
        <v>538.9028296748312</v>
      </c>
      <c r="AC18" t="n">
        <v>487.4706999655365</v>
      </c>
      <c r="AD18" t="n">
        <v>393864.5326691938</v>
      </c>
      <c r="AE18" t="n">
        <v>538902.8296748312</v>
      </c>
      <c r="AF18" t="n">
        <v>1.674714671695066e-06</v>
      </c>
      <c r="AG18" t="n">
        <v>17</v>
      </c>
      <c r="AH18" t="n">
        <v>487470.6999655365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5.2303</v>
      </c>
      <c r="E19" t="n">
        <v>19.12</v>
      </c>
      <c r="F19" t="n">
        <v>14.75</v>
      </c>
      <c r="G19" t="n">
        <v>27.66</v>
      </c>
      <c r="H19" t="n">
        <v>0.36</v>
      </c>
      <c r="I19" t="n">
        <v>32</v>
      </c>
      <c r="J19" t="n">
        <v>260.63</v>
      </c>
      <c r="K19" t="n">
        <v>59.19</v>
      </c>
      <c r="L19" t="n">
        <v>5.25</v>
      </c>
      <c r="M19" t="n">
        <v>30</v>
      </c>
      <c r="N19" t="n">
        <v>66.19</v>
      </c>
      <c r="O19" t="n">
        <v>32378.93</v>
      </c>
      <c r="P19" t="n">
        <v>224.56</v>
      </c>
      <c r="Q19" t="n">
        <v>1389.62</v>
      </c>
      <c r="R19" t="n">
        <v>60.88</v>
      </c>
      <c r="S19" t="n">
        <v>39.31</v>
      </c>
      <c r="T19" t="n">
        <v>9845.889999999999</v>
      </c>
      <c r="U19" t="n">
        <v>0.65</v>
      </c>
      <c r="V19" t="n">
        <v>0.87</v>
      </c>
      <c r="W19" t="n">
        <v>3.41</v>
      </c>
      <c r="X19" t="n">
        <v>0.63</v>
      </c>
      <c r="Y19" t="n">
        <v>1</v>
      </c>
      <c r="Z19" t="n">
        <v>10</v>
      </c>
      <c r="AA19" t="n">
        <v>390.0304523044228</v>
      </c>
      <c r="AB19" t="n">
        <v>533.6568717720638</v>
      </c>
      <c r="AC19" t="n">
        <v>482.7254089222609</v>
      </c>
      <c r="AD19" t="n">
        <v>390030.4523044228</v>
      </c>
      <c r="AE19" t="n">
        <v>533656.8717720638</v>
      </c>
      <c r="AF19" t="n">
        <v>1.686289108918586e-06</v>
      </c>
      <c r="AG19" t="n">
        <v>17</v>
      </c>
      <c r="AH19" t="n">
        <v>482725.4089222609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5.271</v>
      </c>
      <c r="E20" t="n">
        <v>18.97</v>
      </c>
      <c r="F20" t="n">
        <v>14.7</v>
      </c>
      <c r="G20" t="n">
        <v>29.4</v>
      </c>
      <c r="H20" t="n">
        <v>0.37</v>
      </c>
      <c r="I20" t="n">
        <v>30</v>
      </c>
      <c r="J20" t="n">
        <v>261.1</v>
      </c>
      <c r="K20" t="n">
        <v>59.19</v>
      </c>
      <c r="L20" t="n">
        <v>5.5</v>
      </c>
      <c r="M20" t="n">
        <v>28</v>
      </c>
      <c r="N20" t="n">
        <v>66.40000000000001</v>
      </c>
      <c r="O20" t="n">
        <v>32436.11</v>
      </c>
      <c r="P20" t="n">
        <v>223.06</v>
      </c>
      <c r="Q20" t="n">
        <v>1389.65</v>
      </c>
      <c r="R20" t="n">
        <v>59.04</v>
      </c>
      <c r="S20" t="n">
        <v>39.31</v>
      </c>
      <c r="T20" t="n">
        <v>8936.1</v>
      </c>
      <c r="U20" t="n">
        <v>0.67</v>
      </c>
      <c r="V20" t="n">
        <v>0.87</v>
      </c>
      <c r="W20" t="n">
        <v>3.41</v>
      </c>
      <c r="X20" t="n">
        <v>0.58</v>
      </c>
      <c r="Y20" t="n">
        <v>1</v>
      </c>
      <c r="Z20" t="n">
        <v>10</v>
      </c>
      <c r="AA20" t="n">
        <v>386.4335848995696</v>
      </c>
      <c r="AB20" t="n">
        <v>528.7354791061529</v>
      </c>
      <c r="AC20" t="n">
        <v>478.2737070651666</v>
      </c>
      <c r="AD20" t="n">
        <v>386433.5848995696</v>
      </c>
      <c r="AE20" t="n">
        <v>528735.4791061529</v>
      </c>
      <c r="AF20" t="n">
        <v>1.699411103208204e-06</v>
      </c>
      <c r="AG20" t="n">
        <v>17</v>
      </c>
      <c r="AH20" t="n">
        <v>478273.7070651666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5.2862</v>
      </c>
      <c r="E21" t="n">
        <v>18.92</v>
      </c>
      <c r="F21" t="n">
        <v>14.69</v>
      </c>
      <c r="G21" t="n">
        <v>30.4</v>
      </c>
      <c r="H21" t="n">
        <v>0.39</v>
      </c>
      <c r="I21" t="n">
        <v>29</v>
      </c>
      <c r="J21" t="n">
        <v>261.56</v>
      </c>
      <c r="K21" t="n">
        <v>59.19</v>
      </c>
      <c r="L21" t="n">
        <v>5.75</v>
      </c>
      <c r="M21" t="n">
        <v>27</v>
      </c>
      <c r="N21" t="n">
        <v>66.62</v>
      </c>
      <c r="O21" t="n">
        <v>32493.38</v>
      </c>
      <c r="P21" t="n">
        <v>222.02</v>
      </c>
      <c r="Q21" t="n">
        <v>1389.57</v>
      </c>
      <c r="R21" t="n">
        <v>59.12</v>
      </c>
      <c r="S21" t="n">
        <v>39.31</v>
      </c>
      <c r="T21" t="n">
        <v>8980.99</v>
      </c>
      <c r="U21" t="n">
        <v>0.66</v>
      </c>
      <c r="V21" t="n">
        <v>0.87</v>
      </c>
      <c r="W21" t="n">
        <v>3.41</v>
      </c>
      <c r="X21" t="n">
        <v>0.57</v>
      </c>
      <c r="Y21" t="n">
        <v>1</v>
      </c>
      <c r="Z21" t="n">
        <v>10</v>
      </c>
      <c r="AA21" t="n">
        <v>384.6233590826504</v>
      </c>
      <c r="AB21" t="n">
        <v>526.2586482819175</v>
      </c>
      <c r="AC21" t="n">
        <v>476.0332614985423</v>
      </c>
      <c r="AD21" t="n">
        <v>384623.3590826505</v>
      </c>
      <c r="AE21" t="n">
        <v>526258.6482819176</v>
      </c>
      <c r="AF21" t="n">
        <v>1.704311700584179e-06</v>
      </c>
      <c r="AG21" t="n">
        <v>17</v>
      </c>
      <c r="AH21" t="n">
        <v>476033.2614985423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5.3057</v>
      </c>
      <c r="E22" t="n">
        <v>18.85</v>
      </c>
      <c r="F22" t="n">
        <v>14.67</v>
      </c>
      <c r="G22" t="n">
        <v>31.44</v>
      </c>
      <c r="H22" t="n">
        <v>0.41</v>
      </c>
      <c r="I22" t="n">
        <v>28</v>
      </c>
      <c r="J22" t="n">
        <v>262.03</v>
      </c>
      <c r="K22" t="n">
        <v>59.19</v>
      </c>
      <c r="L22" t="n">
        <v>6</v>
      </c>
      <c r="M22" t="n">
        <v>26</v>
      </c>
      <c r="N22" t="n">
        <v>66.83</v>
      </c>
      <c r="O22" t="n">
        <v>32550.72</v>
      </c>
      <c r="P22" t="n">
        <v>220.51</v>
      </c>
      <c r="Q22" t="n">
        <v>1389.6</v>
      </c>
      <c r="R22" t="n">
        <v>58.37</v>
      </c>
      <c r="S22" t="n">
        <v>39.31</v>
      </c>
      <c r="T22" t="n">
        <v>8609.93</v>
      </c>
      <c r="U22" t="n">
        <v>0.67</v>
      </c>
      <c r="V22" t="n">
        <v>0.87</v>
      </c>
      <c r="W22" t="n">
        <v>3.41</v>
      </c>
      <c r="X22" t="n">
        <v>0.55</v>
      </c>
      <c r="Y22" t="n">
        <v>1</v>
      </c>
      <c r="Z22" t="n">
        <v>10</v>
      </c>
      <c r="AA22" t="n">
        <v>382.1253602356721</v>
      </c>
      <c r="AB22" t="n">
        <v>522.8407760555504</v>
      </c>
      <c r="AC22" t="n">
        <v>472.9415862004459</v>
      </c>
      <c r="AD22" t="n">
        <v>382125.3602356721</v>
      </c>
      <c r="AE22" t="n">
        <v>522840.7760555503</v>
      </c>
      <c r="AF22" t="n">
        <v>1.7105986511652e-06</v>
      </c>
      <c r="AG22" t="n">
        <v>17</v>
      </c>
      <c r="AH22" t="n">
        <v>472941.5862004459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5.3485</v>
      </c>
      <c r="E23" t="n">
        <v>18.7</v>
      </c>
      <c r="F23" t="n">
        <v>14.62</v>
      </c>
      <c r="G23" t="n">
        <v>33.74</v>
      </c>
      <c r="H23" t="n">
        <v>0.42</v>
      </c>
      <c r="I23" t="n">
        <v>26</v>
      </c>
      <c r="J23" t="n">
        <v>262.49</v>
      </c>
      <c r="K23" t="n">
        <v>59.19</v>
      </c>
      <c r="L23" t="n">
        <v>6.25</v>
      </c>
      <c r="M23" t="n">
        <v>24</v>
      </c>
      <c r="N23" t="n">
        <v>67.05</v>
      </c>
      <c r="O23" t="n">
        <v>32608.15</v>
      </c>
      <c r="P23" t="n">
        <v>218.34</v>
      </c>
      <c r="Q23" t="n">
        <v>1389.57</v>
      </c>
      <c r="R23" t="n">
        <v>56.95</v>
      </c>
      <c r="S23" t="n">
        <v>39.31</v>
      </c>
      <c r="T23" t="n">
        <v>7908.99</v>
      </c>
      <c r="U23" t="n">
        <v>0.6899999999999999</v>
      </c>
      <c r="V23" t="n">
        <v>0.88</v>
      </c>
      <c r="W23" t="n">
        <v>3.4</v>
      </c>
      <c r="X23" t="n">
        <v>0.5</v>
      </c>
      <c r="Y23" t="n">
        <v>1</v>
      </c>
      <c r="Z23" t="n">
        <v>10</v>
      </c>
      <c r="AA23" t="n">
        <v>377.8617785407181</v>
      </c>
      <c r="AB23" t="n">
        <v>517.0071554845651</v>
      </c>
      <c r="AC23" t="n">
        <v>467.6647181892176</v>
      </c>
      <c r="AD23" t="n">
        <v>377861.7785407181</v>
      </c>
      <c r="AE23" t="n">
        <v>517007.1554845652</v>
      </c>
      <c r="AF23" t="n">
        <v>1.724397701671235e-06</v>
      </c>
      <c r="AG23" t="n">
        <v>17</v>
      </c>
      <c r="AH23" t="n">
        <v>467664.7181892176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5.3673</v>
      </c>
      <c r="E24" t="n">
        <v>18.63</v>
      </c>
      <c r="F24" t="n">
        <v>14.6</v>
      </c>
      <c r="G24" t="n">
        <v>35.05</v>
      </c>
      <c r="H24" t="n">
        <v>0.44</v>
      </c>
      <c r="I24" t="n">
        <v>25</v>
      </c>
      <c r="J24" t="n">
        <v>262.96</v>
      </c>
      <c r="K24" t="n">
        <v>59.19</v>
      </c>
      <c r="L24" t="n">
        <v>6.5</v>
      </c>
      <c r="M24" t="n">
        <v>23</v>
      </c>
      <c r="N24" t="n">
        <v>67.26000000000001</v>
      </c>
      <c r="O24" t="n">
        <v>32665.66</v>
      </c>
      <c r="P24" t="n">
        <v>217.18</v>
      </c>
      <c r="Q24" t="n">
        <v>1389.78</v>
      </c>
      <c r="R24" t="n">
        <v>56.44</v>
      </c>
      <c r="S24" t="n">
        <v>39.31</v>
      </c>
      <c r="T24" t="n">
        <v>7659.13</v>
      </c>
      <c r="U24" t="n">
        <v>0.7</v>
      </c>
      <c r="V24" t="n">
        <v>0.88</v>
      </c>
      <c r="W24" t="n">
        <v>3.4</v>
      </c>
      <c r="X24" t="n">
        <v>0.48</v>
      </c>
      <c r="Y24" t="n">
        <v>1</v>
      </c>
      <c r="Z24" t="n">
        <v>10</v>
      </c>
      <c r="AA24" t="n">
        <v>375.8036401595349</v>
      </c>
      <c r="AB24" t="n">
        <v>514.191119752773</v>
      </c>
      <c r="AC24" t="n">
        <v>465.1174409553368</v>
      </c>
      <c r="AD24" t="n">
        <v>375803.6401595349</v>
      </c>
      <c r="AE24" t="n">
        <v>514191.1197527731</v>
      </c>
      <c r="AF24" t="n">
        <v>1.730458966846783e-06</v>
      </c>
      <c r="AG24" t="n">
        <v>17</v>
      </c>
      <c r="AH24" t="n">
        <v>465117.4409553368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5.391</v>
      </c>
      <c r="E25" t="n">
        <v>18.55</v>
      </c>
      <c r="F25" t="n">
        <v>14.57</v>
      </c>
      <c r="G25" t="n">
        <v>36.43</v>
      </c>
      <c r="H25" t="n">
        <v>0.46</v>
      </c>
      <c r="I25" t="n">
        <v>24</v>
      </c>
      <c r="J25" t="n">
        <v>263.42</v>
      </c>
      <c r="K25" t="n">
        <v>59.19</v>
      </c>
      <c r="L25" t="n">
        <v>6.75</v>
      </c>
      <c r="M25" t="n">
        <v>22</v>
      </c>
      <c r="N25" t="n">
        <v>67.48</v>
      </c>
      <c r="O25" t="n">
        <v>32723.25</v>
      </c>
      <c r="P25" t="n">
        <v>215.53</v>
      </c>
      <c r="Q25" t="n">
        <v>1389.69</v>
      </c>
      <c r="R25" t="n">
        <v>55.3</v>
      </c>
      <c r="S25" t="n">
        <v>39.31</v>
      </c>
      <c r="T25" t="n">
        <v>7094.93</v>
      </c>
      <c r="U25" t="n">
        <v>0.71</v>
      </c>
      <c r="V25" t="n">
        <v>0.88</v>
      </c>
      <c r="W25" t="n">
        <v>3.4</v>
      </c>
      <c r="X25" t="n">
        <v>0.45</v>
      </c>
      <c r="Y25" t="n">
        <v>1</v>
      </c>
      <c r="Z25" t="n">
        <v>10</v>
      </c>
      <c r="AA25" t="n">
        <v>373.0331588284426</v>
      </c>
      <c r="AB25" t="n">
        <v>510.4004249705626</v>
      </c>
      <c r="AC25" t="n">
        <v>461.6885247628668</v>
      </c>
      <c r="AD25" t="n">
        <v>373033.1588284426</v>
      </c>
      <c r="AE25" t="n">
        <v>510400.4249705626</v>
      </c>
      <c r="AF25" t="n">
        <v>1.738100029860639e-06</v>
      </c>
      <c r="AG25" t="n">
        <v>17</v>
      </c>
      <c r="AH25" t="n">
        <v>461688.5247628668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5.4082</v>
      </c>
      <c r="E26" t="n">
        <v>18.49</v>
      </c>
      <c r="F26" t="n">
        <v>14.56</v>
      </c>
      <c r="G26" t="n">
        <v>37.99</v>
      </c>
      <c r="H26" t="n">
        <v>0.47</v>
      </c>
      <c r="I26" t="n">
        <v>23</v>
      </c>
      <c r="J26" t="n">
        <v>263.89</v>
      </c>
      <c r="K26" t="n">
        <v>59.19</v>
      </c>
      <c r="L26" t="n">
        <v>7</v>
      </c>
      <c r="M26" t="n">
        <v>21</v>
      </c>
      <c r="N26" t="n">
        <v>67.7</v>
      </c>
      <c r="O26" t="n">
        <v>32780.92</v>
      </c>
      <c r="P26" t="n">
        <v>214.18</v>
      </c>
      <c r="Q26" t="n">
        <v>1389.76</v>
      </c>
      <c r="R26" t="n">
        <v>55.01</v>
      </c>
      <c r="S26" t="n">
        <v>39.31</v>
      </c>
      <c r="T26" t="n">
        <v>6953.8</v>
      </c>
      <c r="U26" t="n">
        <v>0.71</v>
      </c>
      <c r="V26" t="n">
        <v>0.88</v>
      </c>
      <c r="W26" t="n">
        <v>3.4</v>
      </c>
      <c r="X26" t="n">
        <v>0.44</v>
      </c>
      <c r="Y26" t="n">
        <v>1</v>
      </c>
      <c r="Z26" t="n">
        <v>10</v>
      </c>
      <c r="AA26" t="n">
        <v>370.9012333746117</v>
      </c>
      <c r="AB26" t="n">
        <v>507.4834305107182</v>
      </c>
      <c r="AC26" t="n">
        <v>459.0499241602426</v>
      </c>
      <c r="AD26" t="n">
        <v>370901.2333746117</v>
      </c>
      <c r="AE26" t="n">
        <v>507483.4305107181</v>
      </c>
      <c r="AF26" t="n">
        <v>1.743645442680821e-06</v>
      </c>
      <c r="AG26" t="n">
        <v>17</v>
      </c>
      <c r="AH26" t="n">
        <v>459049.9241602426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5.4286</v>
      </c>
      <c r="E27" t="n">
        <v>18.42</v>
      </c>
      <c r="F27" t="n">
        <v>14.54</v>
      </c>
      <c r="G27" t="n">
        <v>39.66</v>
      </c>
      <c r="H27" t="n">
        <v>0.49</v>
      </c>
      <c r="I27" t="n">
        <v>22</v>
      </c>
      <c r="J27" t="n">
        <v>264.36</v>
      </c>
      <c r="K27" t="n">
        <v>59.19</v>
      </c>
      <c r="L27" t="n">
        <v>7.25</v>
      </c>
      <c r="M27" t="n">
        <v>20</v>
      </c>
      <c r="N27" t="n">
        <v>67.92</v>
      </c>
      <c r="O27" t="n">
        <v>32838.68</v>
      </c>
      <c r="P27" t="n">
        <v>212.42</v>
      </c>
      <c r="Q27" t="n">
        <v>1389.63</v>
      </c>
      <c r="R27" t="n">
        <v>54.2</v>
      </c>
      <c r="S27" t="n">
        <v>39.31</v>
      </c>
      <c r="T27" t="n">
        <v>6554.35</v>
      </c>
      <c r="U27" t="n">
        <v>0.73</v>
      </c>
      <c r="V27" t="n">
        <v>0.88</v>
      </c>
      <c r="W27" t="n">
        <v>3.4</v>
      </c>
      <c r="X27" t="n">
        <v>0.42</v>
      </c>
      <c r="Y27" t="n">
        <v>1</v>
      </c>
      <c r="Z27" t="n">
        <v>10</v>
      </c>
      <c r="AA27" t="n">
        <v>360.4016292939588</v>
      </c>
      <c r="AB27" t="n">
        <v>493.1174089977284</v>
      </c>
      <c r="AC27" t="n">
        <v>446.0549755776148</v>
      </c>
      <c r="AD27" t="n">
        <v>360401.6292939588</v>
      </c>
      <c r="AE27" t="n">
        <v>493117.4089977284</v>
      </c>
      <c r="AF27" t="n">
        <v>1.750222560211735e-06</v>
      </c>
      <c r="AG27" t="n">
        <v>16</v>
      </c>
      <c r="AH27" t="n">
        <v>446054.9755776147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5.4237</v>
      </c>
      <c r="E28" t="n">
        <v>18.44</v>
      </c>
      <c r="F28" t="n">
        <v>14.56</v>
      </c>
      <c r="G28" t="n">
        <v>39.7</v>
      </c>
      <c r="H28" t="n">
        <v>0.5</v>
      </c>
      <c r="I28" t="n">
        <v>22</v>
      </c>
      <c r="J28" t="n">
        <v>264.83</v>
      </c>
      <c r="K28" t="n">
        <v>59.19</v>
      </c>
      <c r="L28" t="n">
        <v>7.5</v>
      </c>
      <c r="M28" t="n">
        <v>20</v>
      </c>
      <c r="N28" t="n">
        <v>68.14</v>
      </c>
      <c r="O28" t="n">
        <v>32896.51</v>
      </c>
      <c r="P28" t="n">
        <v>211.81</v>
      </c>
      <c r="Q28" t="n">
        <v>1389.6</v>
      </c>
      <c r="R28" t="n">
        <v>54.84</v>
      </c>
      <c r="S28" t="n">
        <v>39.31</v>
      </c>
      <c r="T28" t="n">
        <v>6877.45</v>
      </c>
      <c r="U28" t="n">
        <v>0.72</v>
      </c>
      <c r="V28" t="n">
        <v>0.88</v>
      </c>
      <c r="W28" t="n">
        <v>3.4</v>
      </c>
      <c r="X28" t="n">
        <v>0.44</v>
      </c>
      <c r="Y28" t="n">
        <v>1</v>
      </c>
      <c r="Z28" t="n">
        <v>10</v>
      </c>
      <c r="AA28" t="n">
        <v>367.8472657842588</v>
      </c>
      <c r="AB28" t="n">
        <v>503.3048573220561</v>
      </c>
      <c r="AC28" t="n">
        <v>455.2701481320421</v>
      </c>
      <c r="AD28" t="n">
        <v>367847.2657842588</v>
      </c>
      <c r="AE28" t="n">
        <v>503304.8573220561</v>
      </c>
      <c r="AF28" t="n">
        <v>1.748642762373427e-06</v>
      </c>
      <c r="AG28" t="n">
        <v>17</v>
      </c>
      <c r="AH28" t="n">
        <v>455270.1481320421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5.4535</v>
      </c>
      <c r="E29" t="n">
        <v>18.34</v>
      </c>
      <c r="F29" t="n">
        <v>14.51</v>
      </c>
      <c r="G29" t="n">
        <v>41.44</v>
      </c>
      <c r="H29" t="n">
        <v>0.52</v>
      </c>
      <c r="I29" t="n">
        <v>21</v>
      </c>
      <c r="J29" t="n">
        <v>265.3</v>
      </c>
      <c r="K29" t="n">
        <v>59.19</v>
      </c>
      <c r="L29" t="n">
        <v>7.75</v>
      </c>
      <c r="M29" t="n">
        <v>19</v>
      </c>
      <c r="N29" t="n">
        <v>68.36</v>
      </c>
      <c r="O29" t="n">
        <v>32954.43</v>
      </c>
      <c r="P29" t="n">
        <v>209.61</v>
      </c>
      <c r="Q29" t="n">
        <v>1389.62</v>
      </c>
      <c r="R29" t="n">
        <v>53.14</v>
      </c>
      <c r="S29" t="n">
        <v>39.31</v>
      </c>
      <c r="T29" t="n">
        <v>6028.34</v>
      </c>
      <c r="U29" t="n">
        <v>0.74</v>
      </c>
      <c r="V29" t="n">
        <v>0.88</v>
      </c>
      <c r="W29" t="n">
        <v>3.4</v>
      </c>
      <c r="X29" t="n">
        <v>0.38</v>
      </c>
      <c r="Y29" t="n">
        <v>1</v>
      </c>
      <c r="Z29" t="n">
        <v>10</v>
      </c>
      <c r="AA29" t="n">
        <v>356.4868560818148</v>
      </c>
      <c r="AB29" t="n">
        <v>487.7610435812682</v>
      </c>
      <c r="AC29" t="n">
        <v>441.2098141587953</v>
      </c>
      <c r="AD29" t="n">
        <v>356486.8560818149</v>
      </c>
      <c r="AE29" t="n">
        <v>487761.0435812682</v>
      </c>
      <c r="AF29" t="n">
        <v>1.758250512492115e-06</v>
      </c>
      <c r="AG29" t="n">
        <v>16</v>
      </c>
      <c r="AH29" t="n">
        <v>441209.8141587953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5.467</v>
      </c>
      <c r="E30" t="n">
        <v>18.29</v>
      </c>
      <c r="F30" t="n">
        <v>14.51</v>
      </c>
      <c r="G30" t="n">
        <v>43.53</v>
      </c>
      <c r="H30" t="n">
        <v>0.54</v>
      </c>
      <c r="I30" t="n">
        <v>20</v>
      </c>
      <c r="J30" t="n">
        <v>265.77</v>
      </c>
      <c r="K30" t="n">
        <v>59.19</v>
      </c>
      <c r="L30" t="n">
        <v>8</v>
      </c>
      <c r="M30" t="n">
        <v>18</v>
      </c>
      <c r="N30" t="n">
        <v>68.58</v>
      </c>
      <c r="O30" t="n">
        <v>33012.44</v>
      </c>
      <c r="P30" t="n">
        <v>209.07</v>
      </c>
      <c r="Q30" t="n">
        <v>1389.77</v>
      </c>
      <c r="R30" t="n">
        <v>53.28</v>
      </c>
      <c r="S30" t="n">
        <v>39.31</v>
      </c>
      <c r="T30" t="n">
        <v>6107.18</v>
      </c>
      <c r="U30" t="n">
        <v>0.74</v>
      </c>
      <c r="V30" t="n">
        <v>0.88</v>
      </c>
      <c r="W30" t="n">
        <v>3.4</v>
      </c>
      <c r="X30" t="n">
        <v>0.39</v>
      </c>
      <c r="Y30" t="n">
        <v>1</v>
      </c>
      <c r="Z30" t="n">
        <v>10</v>
      </c>
      <c r="AA30" t="n">
        <v>355.3815177601247</v>
      </c>
      <c r="AB30" t="n">
        <v>486.2486709254466</v>
      </c>
      <c r="AC30" t="n">
        <v>439.841780226617</v>
      </c>
      <c r="AD30" t="n">
        <v>355381.5177601247</v>
      </c>
      <c r="AE30" t="n">
        <v>486248.6709254466</v>
      </c>
      <c r="AF30" t="n">
        <v>1.762603016740514e-06</v>
      </c>
      <c r="AG30" t="n">
        <v>16</v>
      </c>
      <c r="AH30" t="n">
        <v>439841.780226617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5.4901</v>
      </c>
      <c r="E31" t="n">
        <v>18.21</v>
      </c>
      <c r="F31" t="n">
        <v>14.48</v>
      </c>
      <c r="G31" t="n">
        <v>45.73</v>
      </c>
      <c r="H31" t="n">
        <v>0.55</v>
      </c>
      <c r="I31" t="n">
        <v>19</v>
      </c>
      <c r="J31" t="n">
        <v>266.24</v>
      </c>
      <c r="K31" t="n">
        <v>59.19</v>
      </c>
      <c r="L31" t="n">
        <v>8.25</v>
      </c>
      <c r="M31" t="n">
        <v>17</v>
      </c>
      <c r="N31" t="n">
        <v>68.8</v>
      </c>
      <c r="O31" t="n">
        <v>33070.52</v>
      </c>
      <c r="P31" t="n">
        <v>207.48</v>
      </c>
      <c r="Q31" t="n">
        <v>1389.69</v>
      </c>
      <c r="R31" t="n">
        <v>52.35</v>
      </c>
      <c r="S31" t="n">
        <v>39.31</v>
      </c>
      <c r="T31" t="n">
        <v>5646.16</v>
      </c>
      <c r="U31" t="n">
        <v>0.75</v>
      </c>
      <c r="V31" t="n">
        <v>0.89</v>
      </c>
      <c r="W31" t="n">
        <v>3.39</v>
      </c>
      <c r="X31" t="n">
        <v>0.36</v>
      </c>
      <c r="Y31" t="n">
        <v>1</v>
      </c>
      <c r="Z31" t="n">
        <v>10</v>
      </c>
      <c r="AA31" t="n">
        <v>352.79994034586</v>
      </c>
      <c r="AB31" t="n">
        <v>482.7164428160921</v>
      </c>
      <c r="AC31" t="n">
        <v>436.6466630105061</v>
      </c>
      <c r="AD31" t="n">
        <v>352799.94034586</v>
      </c>
      <c r="AE31" t="n">
        <v>482716.4428160921</v>
      </c>
      <c r="AF31" t="n">
        <v>1.770050635121108e-06</v>
      </c>
      <c r="AG31" t="n">
        <v>16</v>
      </c>
      <c r="AH31" t="n">
        <v>436646.6630105061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5.4926</v>
      </c>
      <c r="E32" t="n">
        <v>18.21</v>
      </c>
      <c r="F32" t="n">
        <v>14.47</v>
      </c>
      <c r="G32" t="n">
        <v>45.7</v>
      </c>
      <c r="H32" t="n">
        <v>0.57</v>
      </c>
      <c r="I32" t="n">
        <v>19</v>
      </c>
      <c r="J32" t="n">
        <v>266.71</v>
      </c>
      <c r="K32" t="n">
        <v>59.19</v>
      </c>
      <c r="L32" t="n">
        <v>8.5</v>
      </c>
      <c r="M32" t="n">
        <v>17</v>
      </c>
      <c r="N32" t="n">
        <v>69.02</v>
      </c>
      <c r="O32" t="n">
        <v>33128.7</v>
      </c>
      <c r="P32" t="n">
        <v>205.92</v>
      </c>
      <c r="Q32" t="n">
        <v>1389.64</v>
      </c>
      <c r="R32" t="n">
        <v>52.27</v>
      </c>
      <c r="S32" t="n">
        <v>39.31</v>
      </c>
      <c r="T32" t="n">
        <v>5603.44</v>
      </c>
      <c r="U32" t="n">
        <v>0.75</v>
      </c>
      <c r="V32" t="n">
        <v>0.89</v>
      </c>
      <c r="W32" t="n">
        <v>3.39</v>
      </c>
      <c r="X32" t="n">
        <v>0.35</v>
      </c>
      <c r="Y32" t="n">
        <v>1</v>
      </c>
      <c r="Z32" t="n">
        <v>10</v>
      </c>
      <c r="AA32" t="n">
        <v>351.1371246271093</v>
      </c>
      <c r="AB32" t="n">
        <v>480.4413049914452</v>
      </c>
      <c r="AC32" t="n">
        <v>434.5886611466674</v>
      </c>
      <c r="AD32" t="n">
        <v>351137.1246271093</v>
      </c>
      <c r="AE32" t="n">
        <v>480441.3049914452</v>
      </c>
      <c r="AF32" t="n">
        <v>1.770856654426367e-06</v>
      </c>
      <c r="AG32" t="n">
        <v>16</v>
      </c>
      <c r="AH32" t="n">
        <v>434588.6611466674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5.5134</v>
      </c>
      <c r="E33" t="n">
        <v>18.14</v>
      </c>
      <c r="F33" t="n">
        <v>14.45</v>
      </c>
      <c r="G33" t="n">
        <v>48.18</v>
      </c>
      <c r="H33" t="n">
        <v>0.58</v>
      </c>
      <c r="I33" t="n">
        <v>18</v>
      </c>
      <c r="J33" t="n">
        <v>267.18</v>
      </c>
      <c r="K33" t="n">
        <v>59.19</v>
      </c>
      <c r="L33" t="n">
        <v>8.75</v>
      </c>
      <c r="M33" t="n">
        <v>16</v>
      </c>
      <c r="N33" t="n">
        <v>69.23999999999999</v>
      </c>
      <c r="O33" t="n">
        <v>33186.95</v>
      </c>
      <c r="P33" t="n">
        <v>204.62</v>
      </c>
      <c r="Q33" t="n">
        <v>1389.62</v>
      </c>
      <c r="R33" t="n">
        <v>51.66</v>
      </c>
      <c r="S33" t="n">
        <v>39.31</v>
      </c>
      <c r="T33" t="n">
        <v>5304.85</v>
      </c>
      <c r="U33" t="n">
        <v>0.76</v>
      </c>
      <c r="V33" t="n">
        <v>0.89</v>
      </c>
      <c r="W33" t="n">
        <v>3.39</v>
      </c>
      <c r="X33" t="n">
        <v>0.33</v>
      </c>
      <c r="Y33" t="n">
        <v>1</v>
      </c>
      <c r="Z33" t="n">
        <v>10</v>
      </c>
      <c r="AA33" t="n">
        <v>348.9783380190735</v>
      </c>
      <c r="AB33" t="n">
        <v>477.4875579153871</v>
      </c>
      <c r="AC33" t="n">
        <v>431.9168155459383</v>
      </c>
      <c r="AD33" t="n">
        <v>348978.3380190735</v>
      </c>
      <c r="AE33" t="n">
        <v>477487.5579153871</v>
      </c>
      <c r="AF33" t="n">
        <v>1.777562735046123e-06</v>
      </c>
      <c r="AG33" t="n">
        <v>16</v>
      </c>
      <c r="AH33" t="n">
        <v>431916.8155459383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5.5114</v>
      </c>
      <c r="E34" t="n">
        <v>18.14</v>
      </c>
      <c r="F34" t="n">
        <v>14.46</v>
      </c>
      <c r="G34" t="n">
        <v>48.2</v>
      </c>
      <c r="H34" t="n">
        <v>0.6</v>
      </c>
      <c r="I34" t="n">
        <v>18</v>
      </c>
      <c r="J34" t="n">
        <v>267.66</v>
      </c>
      <c r="K34" t="n">
        <v>59.19</v>
      </c>
      <c r="L34" t="n">
        <v>9</v>
      </c>
      <c r="M34" t="n">
        <v>16</v>
      </c>
      <c r="N34" t="n">
        <v>69.45999999999999</v>
      </c>
      <c r="O34" t="n">
        <v>33245.29</v>
      </c>
      <c r="P34" t="n">
        <v>202.05</v>
      </c>
      <c r="Q34" t="n">
        <v>1389.61</v>
      </c>
      <c r="R34" t="n">
        <v>51.87</v>
      </c>
      <c r="S34" t="n">
        <v>39.31</v>
      </c>
      <c r="T34" t="n">
        <v>5408.16</v>
      </c>
      <c r="U34" t="n">
        <v>0.76</v>
      </c>
      <c r="V34" t="n">
        <v>0.89</v>
      </c>
      <c r="W34" t="n">
        <v>3.39</v>
      </c>
      <c r="X34" t="n">
        <v>0.34</v>
      </c>
      <c r="Y34" t="n">
        <v>1</v>
      </c>
      <c r="Z34" t="n">
        <v>10</v>
      </c>
      <c r="AA34" t="n">
        <v>346.5356050689902</v>
      </c>
      <c r="AB34" t="n">
        <v>474.145302927311</v>
      </c>
      <c r="AC34" t="n">
        <v>428.8935406830399</v>
      </c>
      <c r="AD34" t="n">
        <v>346535.6050689902</v>
      </c>
      <c r="AE34" t="n">
        <v>474145.302927311</v>
      </c>
      <c r="AF34" t="n">
        <v>1.776917919601915e-06</v>
      </c>
      <c r="AG34" t="n">
        <v>16</v>
      </c>
      <c r="AH34" t="n">
        <v>428893.5406830399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5.5331</v>
      </c>
      <c r="E35" t="n">
        <v>18.07</v>
      </c>
      <c r="F35" t="n">
        <v>14.44</v>
      </c>
      <c r="G35" t="n">
        <v>50.95</v>
      </c>
      <c r="H35" t="n">
        <v>0.61</v>
      </c>
      <c r="I35" t="n">
        <v>17</v>
      </c>
      <c r="J35" t="n">
        <v>268.13</v>
      </c>
      <c r="K35" t="n">
        <v>59.19</v>
      </c>
      <c r="L35" t="n">
        <v>9.25</v>
      </c>
      <c r="M35" t="n">
        <v>15</v>
      </c>
      <c r="N35" t="n">
        <v>69.69</v>
      </c>
      <c r="O35" t="n">
        <v>33303.72</v>
      </c>
      <c r="P35" t="n">
        <v>202.26</v>
      </c>
      <c r="Q35" t="n">
        <v>1389.6</v>
      </c>
      <c r="R35" t="n">
        <v>51.3</v>
      </c>
      <c r="S35" t="n">
        <v>39.31</v>
      </c>
      <c r="T35" t="n">
        <v>5130.75</v>
      </c>
      <c r="U35" t="n">
        <v>0.77</v>
      </c>
      <c r="V35" t="n">
        <v>0.89</v>
      </c>
      <c r="W35" t="n">
        <v>3.38</v>
      </c>
      <c r="X35" t="n">
        <v>0.32</v>
      </c>
      <c r="Y35" t="n">
        <v>1</v>
      </c>
      <c r="Z35" t="n">
        <v>10</v>
      </c>
      <c r="AA35" t="n">
        <v>345.8511465590857</v>
      </c>
      <c r="AB35" t="n">
        <v>473.2087965978816</v>
      </c>
      <c r="AC35" t="n">
        <v>428.0464132032964</v>
      </c>
      <c r="AD35" t="n">
        <v>345851.1465590858</v>
      </c>
      <c r="AE35" t="n">
        <v>473208.7965978816</v>
      </c>
      <c r="AF35" t="n">
        <v>1.783914167171564e-06</v>
      </c>
      <c r="AG35" t="n">
        <v>16</v>
      </c>
      <c r="AH35" t="n">
        <v>428046.4132032964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5.5316</v>
      </c>
      <c r="E36" t="n">
        <v>18.08</v>
      </c>
      <c r="F36" t="n">
        <v>14.44</v>
      </c>
      <c r="G36" t="n">
        <v>50.97</v>
      </c>
      <c r="H36" t="n">
        <v>0.63</v>
      </c>
      <c r="I36" t="n">
        <v>17</v>
      </c>
      <c r="J36" t="n">
        <v>268.61</v>
      </c>
      <c r="K36" t="n">
        <v>59.19</v>
      </c>
      <c r="L36" t="n">
        <v>9.5</v>
      </c>
      <c r="M36" t="n">
        <v>15</v>
      </c>
      <c r="N36" t="n">
        <v>69.91</v>
      </c>
      <c r="O36" t="n">
        <v>33362.23</v>
      </c>
      <c r="P36" t="n">
        <v>199.76</v>
      </c>
      <c r="Q36" t="n">
        <v>1389.65</v>
      </c>
      <c r="R36" t="n">
        <v>51.31</v>
      </c>
      <c r="S36" t="n">
        <v>39.31</v>
      </c>
      <c r="T36" t="n">
        <v>5134.57</v>
      </c>
      <c r="U36" t="n">
        <v>0.77</v>
      </c>
      <c r="V36" t="n">
        <v>0.89</v>
      </c>
      <c r="W36" t="n">
        <v>3.39</v>
      </c>
      <c r="X36" t="n">
        <v>0.32</v>
      </c>
      <c r="Y36" t="n">
        <v>1</v>
      </c>
      <c r="Z36" t="n">
        <v>10</v>
      </c>
      <c r="AA36" t="n">
        <v>343.4511292272188</v>
      </c>
      <c r="AB36" t="n">
        <v>469.9249870031292</v>
      </c>
      <c r="AC36" t="n">
        <v>425.0760057874112</v>
      </c>
      <c r="AD36" t="n">
        <v>343451.1292272187</v>
      </c>
      <c r="AE36" t="n">
        <v>469924.9870031292</v>
      </c>
      <c r="AF36" t="n">
        <v>1.783430555588409e-06</v>
      </c>
      <c r="AG36" t="n">
        <v>16</v>
      </c>
      <c r="AH36" t="n">
        <v>425076.0057874112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5.5534</v>
      </c>
      <c r="E37" t="n">
        <v>18.01</v>
      </c>
      <c r="F37" t="n">
        <v>14.42</v>
      </c>
      <c r="G37" t="n">
        <v>54.07</v>
      </c>
      <c r="H37" t="n">
        <v>0.64</v>
      </c>
      <c r="I37" t="n">
        <v>16</v>
      </c>
      <c r="J37" t="n">
        <v>269.08</v>
      </c>
      <c r="K37" t="n">
        <v>59.19</v>
      </c>
      <c r="L37" t="n">
        <v>9.75</v>
      </c>
      <c r="M37" t="n">
        <v>14</v>
      </c>
      <c r="N37" t="n">
        <v>70.14</v>
      </c>
      <c r="O37" t="n">
        <v>33420.83</v>
      </c>
      <c r="P37" t="n">
        <v>199.06</v>
      </c>
      <c r="Q37" t="n">
        <v>1389.66</v>
      </c>
      <c r="R37" t="n">
        <v>50.72</v>
      </c>
      <c r="S37" t="n">
        <v>39.31</v>
      </c>
      <c r="T37" t="n">
        <v>4845.9</v>
      </c>
      <c r="U37" t="n">
        <v>0.77</v>
      </c>
      <c r="V37" t="n">
        <v>0.89</v>
      </c>
      <c r="W37" t="n">
        <v>3.38</v>
      </c>
      <c r="X37" t="n">
        <v>0.3</v>
      </c>
      <c r="Y37" t="n">
        <v>1</v>
      </c>
      <c r="Z37" t="n">
        <v>10</v>
      </c>
      <c r="AA37" t="n">
        <v>341.8855806889275</v>
      </c>
      <c r="AB37" t="n">
        <v>467.7829344259119</v>
      </c>
      <c r="AC37" t="n">
        <v>423.138387701774</v>
      </c>
      <c r="AD37" t="n">
        <v>341885.5806889274</v>
      </c>
      <c r="AE37" t="n">
        <v>467782.9344259119</v>
      </c>
      <c r="AF37" t="n">
        <v>1.790459043930267e-06</v>
      </c>
      <c r="AG37" t="n">
        <v>16</v>
      </c>
      <c r="AH37" t="n">
        <v>423138.387701774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5.5514</v>
      </c>
      <c r="E38" t="n">
        <v>18.01</v>
      </c>
      <c r="F38" t="n">
        <v>14.43</v>
      </c>
      <c r="G38" t="n">
        <v>54.1</v>
      </c>
      <c r="H38" t="n">
        <v>0.66</v>
      </c>
      <c r="I38" t="n">
        <v>16</v>
      </c>
      <c r="J38" t="n">
        <v>269.56</v>
      </c>
      <c r="K38" t="n">
        <v>59.19</v>
      </c>
      <c r="L38" t="n">
        <v>10</v>
      </c>
      <c r="M38" t="n">
        <v>14</v>
      </c>
      <c r="N38" t="n">
        <v>70.36</v>
      </c>
      <c r="O38" t="n">
        <v>33479.51</v>
      </c>
      <c r="P38" t="n">
        <v>197.73</v>
      </c>
      <c r="Q38" t="n">
        <v>1389.58</v>
      </c>
      <c r="R38" t="n">
        <v>50.92</v>
      </c>
      <c r="S38" t="n">
        <v>39.31</v>
      </c>
      <c r="T38" t="n">
        <v>4944.56</v>
      </c>
      <c r="U38" t="n">
        <v>0.77</v>
      </c>
      <c r="V38" t="n">
        <v>0.89</v>
      </c>
      <c r="W38" t="n">
        <v>3.38</v>
      </c>
      <c r="X38" t="n">
        <v>0.3</v>
      </c>
      <c r="Y38" t="n">
        <v>1</v>
      </c>
      <c r="Z38" t="n">
        <v>10</v>
      </c>
      <c r="AA38" t="n">
        <v>340.6734476643353</v>
      </c>
      <c r="AB38" t="n">
        <v>466.1244405461301</v>
      </c>
      <c r="AC38" t="n">
        <v>421.6381781501677</v>
      </c>
      <c r="AD38" t="n">
        <v>340673.4476643353</v>
      </c>
      <c r="AE38" t="n">
        <v>466124.4405461301</v>
      </c>
      <c r="AF38" t="n">
        <v>1.78981422848606e-06</v>
      </c>
      <c r="AG38" t="n">
        <v>16</v>
      </c>
      <c r="AH38" t="n">
        <v>421638.1781501677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5.5756</v>
      </c>
      <c r="E39" t="n">
        <v>17.94</v>
      </c>
      <c r="F39" t="n">
        <v>14.4</v>
      </c>
      <c r="G39" t="n">
        <v>57.59</v>
      </c>
      <c r="H39" t="n">
        <v>0.68</v>
      </c>
      <c r="I39" t="n">
        <v>15</v>
      </c>
      <c r="J39" t="n">
        <v>270.03</v>
      </c>
      <c r="K39" t="n">
        <v>59.19</v>
      </c>
      <c r="L39" t="n">
        <v>10.25</v>
      </c>
      <c r="M39" t="n">
        <v>13</v>
      </c>
      <c r="N39" t="n">
        <v>70.59</v>
      </c>
      <c r="O39" t="n">
        <v>33538.28</v>
      </c>
      <c r="P39" t="n">
        <v>195.22</v>
      </c>
      <c r="Q39" t="n">
        <v>1389.62</v>
      </c>
      <c r="R39" t="n">
        <v>49.92</v>
      </c>
      <c r="S39" t="n">
        <v>39.31</v>
      </c>
      <c r="T39" t="n">
        <v>4448.98</v>
      </c>
      <c r="U39" t="n">
        <v>0.79</v>
      </c>
      <c r="V39" t="n">
        <v>0.89</v>
      </c>
      <c r="W39" t="n">
        <v>3.38</v>
      </c>
      <c r="X39" t="n">
        <v>0.28</v>
      </c>
      <c r="Y39" t="n">
        <v>1</v>
      </c>
      <c r="Z39" t="n">
        <v>10</v>
      </c>
      <c r="AA39" t="n">
        <v>337.2522004643479</v>
      </c>
      <c r="AB39" t="n">
        <v>461.4433391923334</v>
      </c>
      <c r="AC39" t="n">
        <v>417.4038345396104</v>
      </c>
      <c r="AD39" t="n">
        <v>337252.200464348</v>
      </c>
      <c r="AE39" t="n">
        <v>461443.3391923334</v>
      </c>
      <c r="AF39" t="n">
        <v>1.797616495360968e-06</v>
      </c>
      <c r="AG39" t="n">
        <v>16</v>
      </c>
      <c r="AH39" t="n">
        <v>417403.8345396104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5.5719</v>
      </c>
      <c r="E40" t="n">
        <v>17.95</v>
      </c>
      <c r="F40" t="n">
        <v>14.41</v>
      </c>
      <c r="G40" t="n">
        <v>57.64</v>
      </c>
      <c r="H40" t="n">
        <v>0.6899999999999999</v>
      </c>
      <c r="I40" t="n">
        <v>15</v>
      </c>
      <c r="J40" t="n">
        <v>270.51</v>
      </c>
      <c r="K40" t="n">
        <v>59.19</v>
      </c>
      <c r="L40" t="n">
        <v>10.5</v>
      </c>
      <c r="M40" t="n">
        <v>13</v>
      </c>
      <c r="N40" t="n">
        <v>70.81999999999999</v>
      </c>
      <c r="O40" t="n">
        <v>33597.14</v>
      </c>
      <c r="P40" t="n">
        <v>194.54</v>
      </c>
      <c r="Q40" t="n">
        <v>1389.61</v>
      </c>
      <c r="R40" t="n">
        <v>50.35</v>
      </c>
      <c r="S40" t="n">
        <v>39.31</v>
      </c>
      <c r="T40" t="n">
        <v>4667.42</v>
      </c>
      <c r="U40" t="n">
        <v>0.78</v>
      </c>
      <c r="V40" t="n">
        <v>0.89</v>
      </c>
      <c r="W40" t="n">
        <v>3.38</v>
      </c>
      <c r="X40" t="n">
        <v>0.29</v>
      </c>
      <c r="Y40" t="n">
        <v>1</v>
      </c>
      <c r="Z40" t="n">
        <v>10</v>
      </c>
      <c r="AA40" t="n">
        <v>336.7419929547657</v>
      </c>
      <c r="AB40" t="n">
        <v>460.7452507689562</v>
      </c>
      <c r="AC40" t="n">
        <v>416.772370695587</v>
      </c>
      <c r="AD40" t="n">
        <v>336741.9929547657</v>
      </c>
      <c r="AE40" t="n">
        <v>460745.2507689561</v>
      </c>
      <c r="AF40" t="n">
        <v>1.796423586789185e-06</v>
      </c>
      <c r="AG40" t="n">
        <v>16</v>
      </c>
      <c r="AH40" t="n">
        <v>416772.370695587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5.594</v>
      </c>
      <c r="E41" t="n">
        <v>17.88</v>
      </c>
      <c r="F41" t="n">
        <v>14.39</v>
      </c>
      <c r="G41" t="n">
        <v>61.66</v>
      </c>
      <c r="H41" t="n">
        <v>0.71</v>
      </c>
      <c r="I41" t="n">
        <v>14</v>
      </c>
      <c r="J41" t="n">
        <v>270.99</v>
      </c>
      <c r="K41" t="n">
        <v>59.19</v>
      </c>
      <c r="L41" t="n">
        <v>10.75</v>
      </c>
      <c r="M41" t="n">
        <v>12</v>
      </c>
      <c r="N41" t="n">
        <v>71.04000000000001</v>
      </c>
      <c r="O41" t="n">
        <v>33656.08</v>
      </c>
      <c r="P41" t="n">
        <v>192.73</v>
      </c>
      <c r="Q41" t="n">
        <v>1389.6</v>
      </c>
      <c r="R41" t="n">
        <v>49.66</v>
      </c>
      <c r="S41" t="n">
        <v>39.31</v>
      </c>
      <c r="T41" t="n">
        <v>4325.39</v>
      </c>
      <c r="U41" t="n">
        <v>0.79</v>
      </c>
      <c r="V41" t="n">
        <v>0.89</v>
      </c>
      <c r="W41" t="n">
        <v>3.38</v>
      </c>
      <c r="X41" t="n">
        <v>0.27</v>
      </c>
      <c r="Y41" t="n">
        <v>1</v>
      </c>
      <c r="Z41" t="n">
        <v>10</v>
      </c>
      <c r="AA41" t="n">
        <v>334.1228489694353</v>
      </c>
      <c r="AB41" t="n">
        <v>457.1616224197494</v>
      </c>
      <c r="AC41" t="n">
        <v>413.5307588063746</v>
      </c>
      <c r="AD41" t="n">
        <v>334122.8489694353</v>
      </c>
      <c r="AE41" t="n">
        <v>457161.6224197494</v>
      </c>
      <c r="AF41" t="n">
        <v>1.803548797447675e-06</v>
      </c>
      <c r="AG41" t="n">
        <v>16</v>
      </c>
      <c r="AH41" t="n">
        <v>413530.7588063746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5.598</v>
      </c>
      <c r="E42" t="n">
        <v>17.86</v>
      </c>
      <c r="F42" t="n">
        <v>14.37</v>
      </c>
      <c r="G42" t="n">
        <v>61.6</v>
      </c>
      <c r="H42" t="n">
        <v>0.72</v>
      </c>
      <c r="I42" t="n">
        <v>14</v>
      </c>
      <c r="J42" t="n">
        <v>271.47</v>
      </c>
      <c r="K42" t="n">
        <v>59.19</v>
      </c>
      <c r="L42" t="n">
        <v>11</v>
      </c>
      <c r="M42" t="n">
        <v>12</v>
      </c>
      <c r="N42" t="n">
        <v>71.27</v>
      </c>
      <c r="O42" t="n">
        <v>33715.11</v>
      </c>
      <c r="P42" t="n">
        <v>190.78</v>
      </c>
      <c r="Q42" t="n">
        <v>1389.76</v>
      </c>
      <c r="R42" t="n">
        <v>49.28</v>
      </c>
      <c r="S42" t="n">
        <v>39.31</v>
      </c>
      <c r="T42" t="n">
        <v>4135.73</v>
      </c>
      <c r="U42" t="n">
        <v>0.8</v>
      </c>
      <c r="V42" t="n">
        <v>0.89</v>
      </c>
      <c r="W42" t="n">
        <v>3.38</v>
      </c>
      <c r="X42" t="n">
        <v>0.25</v>
      </c>
      <c r="Y42" t="n">
        <v>1</v>
      </c>
      <c r="Z42" t="n">
        <v>10</v>
      </c>
      <c r="AA42" t="n">
        <v>332.0509826740869</v>
      </c>
      <c r="AB42" t="n">
        <v>454.326803550164</v>
      </c>
      <c r="AC42" t="n">
        <v>410.9664910710091</v>
      </c>
      <c r="AD42" t="n">
        <v>332050.9826740869</v>
      </c>
      <c r="AE42" t="n">
        <v>454326.803550164</v>
      </c>
      <c r="AF42" t="n">
        <v>1.804838428336089e-06</v>
      </c>
      <c r="AG42" t="n">
        <v>16</v>
      </c>
      <c r="AH42" t="n">
        <v>410966.4910710091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5.5887</v>
      </c>
      <c r="E43" t="n">
        <v>17.89</v>
      </c>
      <c r="F43" t="n">
        <v>14.4</v>
      </c>
      <c r="G43" t="n">
        <v>61.73</v>
      </c>
      <c r="H43" t="n">
        <v>0.74</v>
      </c>
      <c r="I43" t="n">
        <v>14</v>
      </c>
      <c r="J43" t="n">
        <v>271.95</v>
      </c>
      <c r="K43" t="n">
        <v>59.19</v>
      </c>
      <c r="L43" t="n">
        <v>11.25</v>
      </c>
      <c r="M43" t="n">
        <v>11</v>
      </c>
      <c r="N43" t="n">
        <v>71.5</v>
      </c>
      <c r="O43" t="n">
        <v>33774.23</v>
      </c>
      <c r="P43" t="n">
        <v>190</v>
      </c>
      <c r="Q43" t="n">
        <v>1389.64</v>
      </c>
      <c r="R43" t="n">
        <v>50.05</v>
      </c>
      <c r="S43" t="n">
        <v>39.31</v>
      </c>
      <c r="T43" t="n">
        <v>4518.77</v>
      </c>
      <c r="U43" t="n">
        <v>0.79</v>
      </c>
      <c r="V43" t="n">
        <v>0.89</v>
      </c>
      <c r="W43" t="n">
        <v>3.39</v>
      </c>
      <c r="X43" t="n">
        <v>0.28</v>
      </c>
      <c r="Y43" t="n">
        <v>1</v>
      </c>
      <c r="Z43" t="n">
        <v>10</v>
      </c>
      <c r="AA43" t="n">
        <v>331.6753579761491</v>
      </c>
      <c r="AB43" t="n">
        <v>453.8128572670533</v>
      </c>
      <c r="AC43" t="n">
        <v>410.5015950998304</v>
      </c>
      <c r="AD43" t="n">
        <v>331675.3579761491</v>
      </c>
      <c r="AE43" t="n">
        <v>453812.8572670533</v>
      </c>
      <c r="AF43" t="n">
        <v>1.801840036520525e-06</v>
      </c>
      <c r="AG43" t="n">
        <v>16</v>
      </c>
      <c r="AH43" t="n">
        <v>410501.5950998304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5.6175</v>
      </c>
      <c r="E44" t="n">
        <v>17.8</v>
      </c>
      <c r="F44" t="n">
        <v>14.36</v>
      </c>
      <c r="G44" t="n">
        <v>66.28</v>
      </c>
      <c r="H44" t="n">
        <v>0.75</v>
      </c>
      <c r="I44" t="n">
        <v>13</v>
      </c>
      <c r="J44" t="n">
        <v>272.43</v>
      </c>
      <c r="K44" t="n">
        <v>59.19</v>
      </c>
      <c r="L44" t="n">
        <v>11.5</v>
      </c>
      <c r="M44" t="n">
        <v>10</v>
      </c>
      <c r="N44" t="n">
        <v>71.73</v>
      </c>
      <c r="O44" t="n">
        <v>33833.57</v>
      </c>
      <c r="P44" t="n">
        <v>189.17</v>
      </c>
      <c r="Q44" t="n">
        <v>1389.57</v>
      </c>
      <c r="R44" t="n">
        <v>48.9</v>
      </c>
      <c r="S44" t="n">
        <v>39.31</v>
      </c>
      <c r="T44" t="n">
        <v>3951.65</v>
      </c>
      <c r="U44" t="n">
        <v>0.8</v>
      </c>
      <c r="V44" t="n">
        <v>0.89</v>
      </c>
      <c r="W44" t="n">
        <v>3.38</v>
      </c>
      <c r="X44" t="n">
        <v>0.24</v>
      </c>
      <c r="Y44" t="n">
        <v>1</v>
      </c>
      <c r="Z44" t="n">
        <v>10</v>
      </c>
      <c r="AA44" t="n">
        <v>329.7640180334828</v>
      </c>
      <c r="AB44" t="n">
        <v>451.1976776351302</v>
      </c>
      <c r="AC44" t="n">
        <v>408.1360045415503</v>
      </c>
      <c r="AD44" t="n">
        <v>329764.0180334828</v>
      </c>
      <c r="AE44" t="n">
        <v>451197.6776351302</v>
      </c>
      <c r="AF44" t="n">
        <v>1.81112537891711e-06</v>
      </c>
      <c r="AG44" t="n">
        <v>16</v>
      </c>
      <c r="AH44" t="n">
        <v>408136.0045415503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5.6154</v>
      </c>
      <c r="E45" t="n">
        <v>17.81</v>
      </c>
      <c r="F45" t="n">
        <v>14.37</v>
      </c>
      <c r="G45" t="n">
        <v>66.31</v>
      </c>
      <c r="H45" t="n">
        <v>0.77</v>
      </c>
      <c r="I45" t="n">
        <v>13</v>
      </c>
      <c r="J45" t="n">
        <v>272.91</v>
      </c>
      <c r="K45" t="n">
        <v>59.19</v>
      </c>
      <c r="L45" t="n">
        <v>11.75</v>
      </c>
      <c r="M45" t="n">
        <v>8</v>
      </c>
      <c r="N45" t="n">
        <v>71.95999999999999</v>
      </c>
      <c r="O45" t="n">
        <v>33892.87</v>
      </c>
      <c r="P45" t="n">
        <v>186.9</v>
      </c>
      <c r="Q45" t="n">
        <v>1389.68</v>
      </c>
      <c r="R45" t="n">
        <v>48.91</v>
      </c>
      <c r="S45" t="n">
        <v>39.31</v>
      </c>
      <c r="T45" t="n">
        <v>3953.97</v>
      </c>
      <c r="U45" t="n">
        <v>0.8</v>
      </c>
      <c r="V45" t="n">
        <v>0.89</v>
      </c>
      <c r="W45" t="n">
        <v>3.38</v>
      </c>
      <c r="X45" t="n">
        <v>0.25</v>
      </c>
      <c r="Y45" t="n">
        <v>1</v>
      </c>
      <c r="Z45" t="n">
        <v>10</v>
      </c>
      <c r="AA45" t="n">
        <v>327.6540352253368</v>
      </c>
      <c r="AB45" t="n">
        <v>448.310706071153</v>
      </c>
      <c r="AC45" t="n">
        <v>405.5245614917491</v>
      </c>
      <c r="AD45" t="n">
        <v>327654.0352253368</v>
      </c>
      <c r="AE45" t="n">
        <v>448310.7060711531</v>
      </c>
      <c r="AF45" t="n">
        <v>1.810448322700692e-06</v>
      </c>
      <c r="AG45" t="n">
        <v>16</v>
      </c>
      <c r="AH45" t="n">
        <v>405524.5614917491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5.6153</v>
      </c>
      <c r="E46" t="n">
        <v>17.81</v>
      </c>
      <c r="F46" t="n">
        <v>14.37</v>
      </c>
      <c r="G46" t="n">
        <v>66.31</v>
      </c>
      <c r="H46" t="n">
        <v>0.78</v>
      </c>
      <c r="I46" t="n">
        <v>13</v>
      </c>
      <c r="J46" t="n">
        <v>273.39</v>
      </c>
      <c r="K46" t="n">
        <v>59.19</v>
      </c>
      <c r="L46" t="n">
        <v>12</v>
      </c>
      <c r="M46" t="n">
        <v>5</v>
      </c>
      <c r="N46" t="n">
        <v>72.2</v>
      </c>
      <c r="O46" t="n">
        <v>33952.26</v>
      </c>
      <c r="P46" t="n">
        <v>185.64</v>
      </c>
      <c r="Q46" t="n">
        <v>1389.87</v>
      </c>
      <c r="R46" t="n">
        <v>48.78</v>
      </c>
      <c r="S46" t="n">
        <v>39.31</v>
      </c>
      <c r="T46" t="n">
        <v>3892.96</v>
      </c>
      <c r="U46" t="n">
        <v>0.8100000000000001</v>
      </c>
      <c r="V46" t="n">
        <v>0.89</v>
      </c>
      <c r="W46" t="n">
        <v>3.39</v>
      </c>
      <c r="X46" t="n">
        <v>0.25</v>
      </c>
      <c r="Y46" t="n">
        <v>1</v>
      </c>
      <c r="Z46" t="n">
        <v>10</v>
      </c>
      <c r="AA46" t="n">
        <v>326.4365122430316</v>
      </c>
      <c r="AB46" t="n">
        <v>446.6448374134399</v>
      </c>
      <c r="AC46" t="n">
        <v>404.0176810006668</v>
      </c>
      <c r="AD46" t="n">
        <v>326436.5122430316</v>
      </c>
      <c r="AE46" t="n">
        <v>446644.8374134399</v>
      </c>
      <c r="AF46" t="n">
        <v>1.810416081928482e-06</v>
      </c>
      <c r="AG46" t="n">
        <v>16</v>
      </c>
      <c r="AH46" t="n">
        <v>404017.6810006668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5.6144</v>
      </c>
      <c r="E47" t="n">
        <v>17.81</v>
      </c>
      <c r="F47" t="n">
        <v>14.37</v>
      </c>
      <c r="G47" t="n">
        <v>66.33</v>
      </c>
      <c r="H47" t="n">
        <v>0.8</v>
      </c>
      <c r="I47" t="n">
        <v>13</v>
      </c>
      <c r="J47" t="n">
        <v>273.87</v>
      </c>
      <c r="K47" t="n">
        <v>59.19</v>
      </c>
      <c r="L47" t="n">
        <v>12.25</v>
      </c>
      <c r="M47" t="n">
        <v>5</v>
      </c>
      <c r="N47" t="n">
        <v>72.43000000000001</v>
      </c>
      <c r="O47" t="n">
        <v>34011.74</v>
      </c>
      <c r="P47" t="n">
        <v>184.67</v>
      </c>
      <c r="Q47" t="n">
        <v>1389.67</v>
      </c>
      <c r="R47" t="n">
        <v>48.9</v>
      </c>
      <c r="S47" t="n">
        <v>39.31</v>
      </c>
      <c r="T47" t="n">
        <v>3951.38</v>
      </c>
      <c r="U47" t="n">
        <v>0.8</v>
      </c>
      <c r="V47" t="n">
        <v>0.89</v>
      </c>
      <c r="W47" t="n">
        <v>3.39</v>
      </c>
      <c r="X47" t="n">
        <v>0.25</v>
      </c>
      <c r="Y47" t="n">
        <v>1</v>
      </c>
      <c r="Z47" t="n">
        <v>10</v>
      </c>
      <c r="AA47" t="n">
        <v>325.5283481196757</v>
      </c>
      <c r="AB47" t="n">
        <v>445.4022471944909</v>
      </c>
      <c r="AC47" t="n">
        <v>402.893681848228</v>
      </c>
      <c r="AD47" t="n">
        <v>325528.3481196757</v>
      </c>
      <c r="AE47" t="n">
        <v>445402.2471944909</v>
      </c>
      <c r="AF47" t="n">
        <v>1.810125914978588e-06</v>
      </c>
      <c r="AG47" t="n">
        <v>16</v>
      </c>
      <c r="AH47" t="n">
        <v>402893.681848228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5.6352</v>
      </c>
      <c r="E48" t="n">
        <v>17.75</v>
      </c>
      <c r="F48" t="n">
        <v>14.35</v>
      </c>
      <c r="G48" t="n">
        <v>71.77</v>
      </c>
      <c r="H48" t="n">
        <v>0.8100000000000001</v>
      </c>
      <c r="I48" t="n">
        <v>12</v>
      </c>
      <c r="J48" t="n">
        <v>274.35</v>
      </c>
      <c r="K48" t="n">
        <v>59.19</v>
      </c>
      <c r="L48" t="n">
        <v>12.5</v>
      </c>
      <c r="M48" t="n">
        <v>2</v>
      </c>
      <c r="N48" t="n">
        <v>72.66</v>
      </c>
      <c r="O48" t="n">
        <v>34071.31</v>
      </c>
      <c r="P48" t="n">
        <v>184.94</v>
      </c>
      <c r="Q48" t="n">
        <v>1389.69</v>
      </c>
      <c r="R48" t="n">
        <v>48.2</v>
      </c>
      <c r="S48" t="n">
        <v>39.31</v>
      </c>
      <c r="T48" t="n">
        <v>3603.35</v>
      </c>
      <c r="U48" t="n">
        <v>0.82</v>
      </c>
      <c r="V48" t="n">
        <v>0.89</v>
      </c>
      <c r="W48" t="n">
        <v>3.39</v>
      </c>
      <c r="X48" t="n">
        <v>0.23</v>
      </c>
      <c r="Y48" t="n">
        <v>1</v>
      </c>
      <c r="Z48" t="n">
        <v>10</v>
      </c>
      <c r="AA48" t="n">
        <v>325.0269077833494</v>
      </c>
      <c r="AB48" t="n">
        <v>444.716154404343</v>
      </c>
      <c r="AC48" t="n">
        <v>402.2730687910345</v>
      </c>
      <c r="AD48" t="n">
        <v>325026.9077833495</v>
      </c>
      <c r="AE48" t="n">
        <v>444716.154404343</v>
      </c>
      <c r="AF48" t="n">
        <v>1.816831995598344e-06</v>
      </c>
      <c r="AG48" t="n">
        <v>16</v>
      </c>
      <c r="AH48" t="n">
        <v>402273.0687910345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5.637</v>
      </c>
      <c r="E49" t="n">
        <v>17.74</v>
      </c>
      <c r="F49" t="n">
        <v>14.35</v>
      </c>
      <c r="G49" t="n">
        <v>71.73999999999999</v>
      </c>
      <c r="H49" t="n">
        <v>0.83</v>
      </c>
      <c r="I49" t="n">
        <v>12</v>
      </c>
      <c r="J49" t="n">
        <v>274.84</v>
      </c>
      <c r="K49" t="n">
        <v>59.19</v>
      </c>
      <c r="L49" t="n">
        <v>12.75</v>
      </c>
      <c r="M49" t="n">
        <v>2</v>
      </c>
      <c r="N49" t="n">
        <v>72.89</v>
      </c>
      <c r="O49" t="n">
        <v>34130.98</v>
      </c>
      <c r="P49" t="n">
        <v>185.14</v>
      </c>
      <c r="Q49" t="n">
        <v>1389.63</v>
      </c>
      <c r="R49" t="n">
        <v>48.09</v>
      </c>
      <c r="S49" t="n">
        <v>39.31</v>
      </c>
      <c r="T49" t="n">
        <v>3550.8</v>
      </c>
      <c r="U49" t="n">
        <v>0.82</v>
      </c>
      <c r="V49" t="n">
        <v>0.89</v>
      </c>
      <c r="W49" t="n">
        <v>3.39</v>
      </c>
      <c r="X49" t="n">
        <v>0.23</v>
      </c>
      <c r="Y49" t="n">
        <v>1</v>
      </c>
      <c r="Z49" t="n">
        <v>10</v>
      </c>
      <c r="AA49" t="n">
        <v>325.156608455668</v>
      </c>
      <c r="AB49" t="n">
        <v>444.8936165861991</v>
      </c>
      <c r="AC49" t="n">
        <v>402.433594231324</v>
      </c>
      <c r="AD49" t="n">
        <v>325156.608455668</v>
      </c>
      <c r="AE49" t="n">
        <v>444893.6165861991</v>
      </c>
      <c r="AF49" t="n">
        <v>1.81741232949813e-06</v>
      </c>
      <c r="AG49" t="n">
        <v>16</v>
      </c>
      <c r="AH49" t="n">
        <v>402433.594231324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5.6354</v>
      </c>
      <c r="E50" t="n">
        <v>17.74</v>
      </c>
      <c r="F50" t="n">
        <v>14.35</v>
      </c>
      <c r="G50" t="n">
        <v>71.77</v>
      </c>
      <c r="H50" t="n">
        <v>0.84</v>
      </c>
      <c r="I50" t="n">
        <v>12</v>
      </c>
      <c r="J50" t="n">
        <v>275.32</v>
      </c>
      <c r="K50" t="n">
        <v>59.19</v>
      </c>
      <c r="L50" t="n">
        <v>13</v>
      </c>
      <c r="M50" t="n">
        <v>1</v>
      </c>
      <c r="N50" t="n">
        <v>73.13</v>
      </c>
      <c r="O50" t="n">
        <v>34190.73</v>
      </c>
      <c r="P50" t="n">
        <v>185.04</v>
      </c>
      <c r="Q50" t="n">
        <v>1389.76</v>
      </c>
      <c r="R50" t="n">
        <v>48.11</v>
      </c>
      <c r="S50" t="n">
        <v>39.31</v>
      </c>
      <c r="T50" t="n">
        <v>3558.92</v>
      </c>
      <c r="U50" t="n">
        <v>0.82</v>
      </c>
      <c r="V50" t="n">
        <v>0.89</v>
      </c>
      <c r="W50" t="n">
        <v>3.39</v>
      </c>
      <c r="X50" t="n">
        <v>0.23</v>
      </c>
      <c r="Y50" t="n">
        <v>1</v>
      </c>
      <c r="Z50" t="n">
        <v>10</v>
      </c>
      <c r="AA50" t="n">
        <v>325.1164310289976</v>
      </c>
      <c r="AB50" t="n">
        <v>444.8386440585257</v>
      </c>
      <c r="AC50" t="n">
        <v>402.3838682045373</v>
      </c>
      <c r="AD50" t="n">
        <v>325116.4310289976</v>
      </c>
      <c r="AE50" t="n">
        <v>444838.6440585257</v>
      </c>
      <c r="AF50" t="n">
        <v>1.816896477142765e-06</v>
      </c>
      <c r="AG50" t="n">
        <v>16</v>
      </c>
      <c r="AH50" t="n">
        <v>402383.8682045373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5.6357</v>
      </c>
      <c r="E51" t="n">
        <v>17.74</v>
      </c>
      <c r="F51" t="n">
        <v>14.35</v>
      </c>
      <c r="G51" t="n">
        <v>71.76000000000001</v>
      </c>
      <c r="H51" t="n">
        <v>0.86</v>
      </c>
      <c r="I51" t="n">
        <v>12</v>
      </c>
      <c r="J51" t="n">
        <v>275.81</v>
      </c>
      <c r="K51" t="n">
        <v>59.19</v>
      </c>
      <c r="L51" t="n">
        <v>13.25</v>
      </c>
      <c r="M51" t="n">
        <v>1</v>
      </c>
      <c r="N51" t="n">
        <v>73.36</v>
      </c>
      <c r="O51" t="n">
        <v>34250.57</v>
      </c>
      <c r="P51" t="n">
        <v>184.99</v>
      </c>
      <c r="Q51" t="n">
        <v>1389.78</v>
      </c>
      <c r="R51" t="n">
        <v>48.19</v>
      </c>
      <c r="S51" t="n">
        <v>39.31</v>
      </c>
      <c r="T51" t="n">
        <v>3601.98</v>
      </c>
      <c r="U51" t="n">
        <v>0.82</v>
      </c>
      <c r="V51" t="n">
        <v>0.89</v>
      </c>
      <c r="W51" t="n">
        <v>3.39</v>
      </c>
      <c r="X51" t="n">
        <v>0.23</v>
      </c>
      <c r="Y51" t="n">
        <v>1</v>
      </c>
      <c r="Z51" t="n">
        <v>10</v>
      </c>
      <c r="AA51" t="n">
        <v>325.0575794892463</v>
      </c>
      <c r="AB51" t="n">
        <v>444.7581207854911</v>
      </c>
      <c r="AC51" t="n">
        <v>402.3110299596661</v>
      </c>
      <c r="AD51" t="n">
        <v>325057.5794892463</v>
      </c>
      <c r="AE51" t="n">
        <v>444758.1207854911</v>
      </c>
      <c r="AF51" t="n">
        <v>1.816993199459396e-06</v>
      </c>
      <c r="AG51" t="n">
        <v>16</v>
      </c>
      <c r="AH51" t="n">
        <v>402311.0299596661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5.6349</v>
      </c>
      <c r="E52" t="n">
        <v>17.75</v>
      </c>
      <c r="F52" t="n">
        <v>14.35</v>
      </c>
      <c r="G52" t="n">
        <v>71.77</v>
      </c>
      <c r="H52" t="n">
        <v>0.87</v>
      </c>
      <c r="I52" t="n">
        <v>12</v>
      </c>
      <c r="J52" t="n">
        <v>276.29</v>
      </c>
      <c r="K52" t="n">
        <v>59.19</v>
      </c>
      <c r="L52" t="n">
        <v>13.5</v>
      </c>
      <c r="M52" t="n">
        <v>0</v>
      </c>
      <c r="N52" t="n">
        <v>73.59999999999999</v>
      </c>
      <c r="O52" t="n">
        <v>34310.51</v>
      </c>
      <c r="P52" t="n">
        <v>185.32</v>
      </c>
      <c r="Q52" t="n">
        <v>1389.59</v>
      </c>
      <c r="R52" t="n">
        <v>48.24</v>
      </c>
      <c r="S52" t="n">
        <v>39.31</v>
      </c>
      <c r="T52" t="n">
        <v>3624</v>
      </c>
      <c r="U52" t="n">
        <v>0.8100000000000001</v>
      </c>
      <c r="V52" t="n">
        <v>0.89</v>
      </c>
      <c r="W52" t="n">
        <v>3.39</v>
      </c>
      <c r="X52" t="n">
        <v>0.23</v>
      </c>
      <c r="Y52" t="n">
        <v>1</v>
      </c>
      <c r="Z52" t="n">
        <v>10</v>
      </c>
      <c r="AA52" t="n">
        <v>325.4044635683146</v>
      </c>
      <c r="AB52" t="n">
        <v>445.2327428859179</v>
      </c>
      <c r="AC52" t="n">
        <v>402.7403547929644</v>
      </c>
      <c r="AD52" t="n">
        <v>325404.4635683146</v>
      </c>
      <c r="AE52" t="n">
        <v>445232.7428859179</v>
      </c>
      <c r="AF52" t="n">
        <v>1.816735273281713e-06</v>
      </c>
      <c r="AG52" t="n">
        <v>16</v>
      </c>
      <c r="AH52" t="n">
        <v>402740.3547929644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4.2346</v>
      </c>
      <c r="E2" t="n">
        <v>23.62</v>
      </c>
      <c r="F2" t="n">
        <v>17</v>
      </c>
      <c r="G2" t="n">
        <v>7.18</v>
      </c>
      <c r="H2" t="n">
        <v>0.12</v>
      </c>
      <c r="I2" t="n">
        <v>142</v>
      </c>
      <c r="J2" t="n">
        <v>150.44</v>
      </c>
      <c r="K2" t="n">
        <v>49.1</v>
      </c>
      <c r="L2" t="n">
        <v>1</v>
      </c>
      <c r="M2" t="n">
        <v>140</v>
      </c>
      <c r="N2" t="n">
        <v>25.34</v>
      </c>
      <c r="O2" t="n">
        <v>18787.76</v>
      </c>
      <c r="P2" t="n">
        <v>196.76</v>
      </c>
      <c r="Q2" t="n">
        <v>1390.03</v>
      </c>
      <c r="R2" t="n">
        <v>131.13</v>
      </c>
      <c r="S2" t="n">
        <v>39.31</v>
      </c>
      <c r="T2" t="n">
        <v>44418.34</v>
      </c>
      <c r="U2" t="n">
        <v>0.3</v>
      </c>
      <c r="V2" t="n">
        <v>0.76</v>
      </c>
      <c r="W2" t="n">
        <v>3.59</v>
      </c>
      <c r="X2" t="n">
        <v>2.87</v>
      </c>
      <c r="Y2" t="n">
        <v>1</v>
      </c>
      <c r="Z2" t="n">
        <v>10</v>
      </c>
      <c r="AA2" t="n">
        <v>439.0843369327235</v>
      </c>
      <c r="AB2" t="n">
        <v>600.7745608251598</v>
      </c>
      <c r="AC2" t="n">
        <v>543.4374799323978</v>
      </c>
      <c r="AD2" t="n">
        <v>439084.3369327235</v>
      </c>
      <c r="AE2" t="n">
        <v>600774.5608251598</v>
      </c>
      <c r="AF2" t="n">
        <v>1.408336896129887e-06</v>
      </c>
      <c r="AG2" t="n">
        <v>21</v>
      </c>
      <c r="AH2" t="n">
        <v>543437.4799323977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4.5564</v>
      </c>
      <c r="E3" t="n">
        <v>21.95</v>
      </c>
      <c r="F3" t="n">
        <v>16.34</v>
      </c>
      <c r="G3" t="n">
        <v>8.99</v>
      </c>
      <c r="H3" t="n">
        <v>0.15</v>
      </c>
      <c r="I3" t="n">
        <v>109</v>
      </c>
      <c r="J3" t="n">
        <v>150.78</v>
      </c>
      <c r="K3" t="n">
        <v>49.1</v>
      </c>
      <c r="L3" t="n">
        <v>1.25</v>
      </c>
      <c r="M3" t="n">
        <v>107</v>
      </c>
      <c r="N3" t="n">
        <v>25.44</v>
      </c>
      <c r="O3" t="n">
        <v>18830.65</v>
      </c>
      <c r="P3" t="n">
        <v>187.24</v>
      </c>
      <c r="Q3" t="n">
        <v>1390.07</v>
      </c>
      <c r="R3" t="n">
        <v>110.15</v>
      </c>
      <c r="S3" t="n">
        <v>39.31</v>
      </c>
      <c r="T3" t="n">
        <v>34093.9</v>
      </c>
      <c r="U3" t="n">
        <v>0.36</v>
      </c>
      <c r="V3" t="n">
        <v>0.79</v>
      </c>
      <c r="W3" t="n">
        <v>3.54</v>
      </c>
      <c r="X3" t="n">
        <v>2.21</v>
      </c>
      <c r="Y3" t="n">
        <v>1</v>
      </c>
      <c r="Z3" t="n">
        <v>10</v>
      </c>
      <c r="AA3" t="n">
        <v>399.5736978942028</v>
      </c>
      <c r="AB3" t="n">
        <v>546.7143614062821</v>
      </c>
      <c r="AC3" t="n">
        <v>494.5367100720913</v>
      </c>
      <c r="AD3" t="n">
        <v>399573.6978942028</v>
      </c>
      <c r="AE3" t="n">
        <v>546714.3614062822</v>
      </c>
      <c r="AF3" t="n">
        <v>1.515360655912298e-06</v>
      </c>
      <c r="AG3" t="n">
        <v>20</v>
      </c>
      <c r="AH3" t="n">
        <v>494536.7100720913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4.8079</v>
      </c>
      <c r="E4" t="n">
        <v>20.8</v>
      </c>
      <c r="F4" t="n">
        <v>15.86</v>
      </c>
      <c r="G4" t="n">
        <v>10.94</v>
      </c>
      <c r="H4" t="n">
        <v>0.18</v>
      </c>
      <c r="I4" t="n">
        <v>87</v>
      </c>
      <c r="J4" t="n">
        <v>151.13</v>
      </c>
      <c r="K4" t="n">
        <v>49.1</v>
      </c>
      <c r="L4" t="n">
        <v>1.5</v>
      </c>
      <c r="M4" t="n">
        <v>85</v>
      </c>
      <c r="N4" t="n">
        <v>25.54</v>
      </c>
      <c r="O4" t="n">
        <v>18873.58</v>
      </c>
      <c r="P4" t="n">
        <v>179.75</v>
      </c>
      <c r="Q4" t="n">
        <v>1389.85</v>
      </c>
      <c r="R4" t="n">
        <v>95.42</v>
      </c>
      <c r="S4" t="n">
        <v>39.31</v>
      </c>
      <c r="T4" t="n">
        <v>26838.57</v>
      </c>
      <c r="U4" t="n">
        <v>0.41</v>
      </c>
      <c r="V4" t="n">
        <v>0.8100000000000001</v>
      </c>
      <c r="W4" t="n">
        <v>3.51</v>
      </c>
      <c r="X4" t="n">
        <v>1.74</v>
      </c>
      <c r="Y4" t="n">
        <v>1</v>
      </c>
      <c r="Z4" t="n">
        <v>10</v>
      </c>
      <c r="AA4" t="n">
        <v>369.9975653393216</v>
      </c>
      <c r="AB4" t="n">
        <v>506.246992037814</v>
      </c>
      <c r="AC4" t="n">
        <v>457.9314896398402</v>
      </c>
      <c r="AD4" t="n">
        <v>369997.5653393216</v>
      </c>
      <c r="AE4" t="n">
        <v>506246.992037814</v>
      </c>
      <c r="AF4" t="n">
        <v>1.59900414747624e-06</v>
      </c>
      <c r="AG4" t="n">
        <v>19</v>
      </c>
      <c r="AH4" t="n">
        <v>457931.4896398401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4.9759</v>
      </c>
      <c r="E5" t="n">
        <v>20.1</v>
      </c>
      <c r="F5" t="n">
        <v>15.59</v>
      </c>
      <c r="G5" t="n">
        <v>12.81</v>
      </c>
      <c r="H5" t="n">
        <v>0.2</v>
      </c>
      <c r="I5" t="n">
        <v>73</v>
      </c>
      <c r="J5" t="n">
        <v>151.48</v>
      </c>
      <c r="K5" t="n">
        <v>49.1</v>
      </c>
      <c r="L5" t="n">
        <v>1.75</v>
      </c>
      <c r="M5" t="n">
        <v>71</v>
      </c>
      <c r="N5" t="n">
        <v>25.64</v>
      </c>
      <c r="O5" t="n">
        <v>18916.54</v>
      </c>
      <c r="P5" t="n">
        <v>174.76</v>
      </c>
      <c r="Q5" t="n">
        <v>1389.82</v>
      </c>
      <c r="R5" t="n">
        <v>86.77</v>
      </c>
      <c r="S5" t="n">
        <v>39.31</v>
      </c>
      <c r="T5" t="n">
        <v>22585.14</v>
      </c>
      <c r="U5" t="n">
        <v>0.45</v>
      </c>
      <c r="V5" t="n">
        <v>0.82</v>
      </c>
      <c r="W5" t="n">
        <v>3.48</v>
      </c>
      <c r="X5" t="n">
        <v>1.47</v>
      </c>
      <c r="Y5" t="n">
        <v>1</v>
      </c>
      <c r="Z5" t="n">
        <v>10</v>
      </c>
      <c r="AA5" t="n">
        <v>349.0324767856893</v>
      </c>
      <c r="AB5" t="n">
        <v>477.5616329643045</v>
      </c>
      <c r="AC5" t="n">
        <v>431.983820976152</v>
      </c>
      <c r="AD5" t="n">
        <v>349032.4767856892</v>
      </c>
      <c r="AE5" t="n">
        <v>477561.6329643045</v>
      </c>
      <c r="AF5" t="n">
        <v>1.654877334683962e-06</v>
      </c>
      <c r="AG5" t="n">
        <v>18</v>
      </c>
      <c r="AH5" t="n">
        <v>431983.820976152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5.1216</v>
      </c>
      <c r="E6" t="n">
        <v>19.53</v>
      </c>
      <c r="F6" t="n">
        <v>15.35</v>
      </c>
      <c r="G6" t="n">
        <v>14.86</v>
      </c>
      <c r="H6" t="n">
        <v>0.23</v>
      </c>
      <c r="I6" t="n">
        <v>62</v>
      </c>
      <c r="J6" t="n">
        <v>151.83</v>
      </c>
      <c r="K6" t="n">
        <v>49.1</v>
      </c>
      <c r="L6" t="n">
        <v>2</v>
      </c>
      <c r="M6" t="n">
        <v>60</v>
      </c>
      <c r="N6" t="n">
        <v>25.73</v>
      </c>
      <c r="O6" t="n">
        <v>18959.54</v>
      </c>
      <c r="P6" t="n">
        <v>170.02</v>
      </c>
      <c r="Q6" t="n">
        <v>1389.72</v>
      </c>
      <c r="R6" t="n">
        <v>79.73</v>
      </c>
      <c r="S6" t="n">
        <v>39.31</v>
      </c>
      <c r="T6" t="n">
        <v>19118.59</v>
      </c>
      <c r="U6" t="n">
        <v>0.49</v>
      </c>
      <c r="V6" t="n">
        <v>0.84</v>
      </c>
      <c r="W6" t="n">
        <v>3.46</v>
      </c>
      <c r="X6" t="n">
        <v>1.23</v>
      </c>
      <c r="Y6" t="n">
        <v>1</v>
      </c>
      <c r="Z6" t="n">
        <v>10</v>
      </c>
      <c r="AA6" t="n">
        <v>330.1056491917475</v>
      </c>
      <c r="AB6" t="n">
        <v>451.665112457571</v>
      </c>
      <c r="AC6" t="n">
        <v>408.5588280405863</v>
      </c>
      <c r="AD6" t="n">
        <v>330105.6491917475</v>
      </c>
      <c r="AE6" t="n">
        <v>451665.112457571</v>
      </c>
      <c r="AF6" t="n">
        <v>1.70333402144685e-06</v>
      </c>
      <c r="AG6" t="n">
        <v>17</v>
      </c>
      <c r="AH6" t="n">
        <v>408558.8280405863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5.2303</v>
      </c>
      <c r="E7" t="n">
        <v>19.12</v>
      </c>
      <c r="F7" t="n">
        <v>15.19</v>
      </c>
      <c r="G7" t="n">
        <v>16.88</v>
      </c>
      <c r="H7" t="n">
        <v>0.26</v>
      </c>
      <c r="I7" t="n">
        <v>54</v>
      </c>
      <c r="J7" t="n">
        <v>152.18</v>
      </c>
      <c r="K7" t="n">
        <v>49.1</v>
      </c>
      <c r="L7" t="n">
        <v>2.25</v>
      </c>
      <c r="M7" t="n">
        <v>52</v>
      </c>
      <c r="N7" t="n">
        <v>25.83</v>
      </c>
      <c r="O7" t="n">
        <v>19002.56</v>
      </c>
      <c r="P7" t="n">
        <v>166.34</v>
      </c>
      <c r="Q7" t="n">
        <v>1389.81</v>
      </c>
      <c r="R7" t="n">
        <v>74.90000000000001</v>
      </c>
      <c r="S7" t="n">
        <v>39.31</v>
      </c>
      <c r="T7" t="n">
        <v>16744.35</v>
      </c>
      <c r="U7" t="n">
        <v>0.52</v>
      </c>
      <c r="V7" t="n">
        <v>0.84</v>
      </c>
      <c r="W7" t="n">
        <v>3.44</v>
      </c>
      <c r="X7" t="n">
        <v>1.07</v>
      </c>
      <c r="Y7" t="n">
        <v>1</v>
      </c>
      <c r="Z7" t="n">
        <v>10</v>
      </c>
      <c r="AA7" t="n">
        <v>321.9412854805968</v>
      </c>
      <c r="AB7" t="n">
        <v>440.4942698416683</v>
      </c>
      <c r="AC7" t="n">
        <v>398.4541149655693</v>
      </c>
      <c r="AD7" t="n">
        <v>321941.2854805968</v>
      </c>
      <c r="AE7" t="n">
        <v>440494.2698416683</v>
      </c>
      <c r="AF7" t="n">
        <v>1.739485303884227e-06</v>
      </c>
      <c r="AG7" t="n">
        <v>17</v>
      </c>
      <c r="AH7" t="n">
        <v>398454.1149655693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5.3145</v>
      </c>
      <c r="E8" t="n">
        <v>18.82</v>
      </c>
      <c r="F8" t="n">
        <v>15.07</v>
      </c>
      <c r="G8" t="n">
        <v>18.84</v>
      </c>
      <c r="H8" t="n">
        <v>0.29</v>
      </c>
      <c r="I8" t="n">
        <v>48</v>
      </c>
      <c r="J8" t="n">
        <v>152.53</v>
      </c>
      <c r="K8" t="n">
        <v>49.1</v>
      </c>
      <c r="L8" t="n">
        <v>2.5</v>
      </c>
      <c r="M8" t="n">
        <v>46</v>
      </c>
      <c r="N8" t="n">
        <v>25.93</v>
      </c>
      <c r="O8" t="n">
        <v>19045.63</v>
      </c>
      <c r="P8" t="n">
        <v>163.07</v>
      </c>
      <c r="Q8" t="n">
        <v>1389.72</v>
      </c>
      <c r="R8" t="n">
        <v>71.02</v>
      </c>
      <c r="S8" t="n">
        <v>39.31</v>
      </c>
      <c r="T8" t="n">
        <v>14833.54</v>
      </c>
      <c r="U8" t="n">
        <v>0.55</v>
      </c>
      <c r="V8" t="n">
        <v>0.85</v>
      </c>
      <c r="W8" t="n">
        <v>3.44</v>
      </c>
      <c r="X8" t="n">
        <v>0.95</v>
      </c>
      <c r="Y8" t="n">
        <v>1</v>
      </c>
      <c r="Z8" t="n">
        <v>10</v>
      </c>
      <c r="AA8" t="n">
        <v>315.4217801614021</v>
      </c>
      <c r="AB8" t="n">
        <v>431.5739950436707</v>
      </c>
      <c r="AC8" t="n">
        <v>390.3851786746083</v>
      </c>
      <c r="AD8" t="n">
        <v>315421.7801614021</v>
      </c>
      <c r="AE8" t="n">
        <v>431573.9950436706</v>
      </c>
      <c r="AF8" t="n">
        <v>1.767488413187145e-06</v>
      </c>
      <c r="AG8" t="n">
        <v>17</v>
      </c>
      <c r="AH8" t="n">
        <v>390385.1786746083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5.3878</v>
      </c>
      <c r="E9" t="n">
        <v>18.56</v>
      </c>
      <c r="F9" t="n">
        <v>14.97</v>
      </c>
      <c r="G9" t="n">
        <v>20.89</v>
      </c>
      <c r="H9" t="n">
        <v>0.32</v>
      </c>
      <c r="I9" t="n">
        <v>43</v>
      </c>
      <c r="J9" t="n">
        <v>152.88</v>
      </c>
      <c r="K9" t="n">
        <v>49.1</v>
      </c>
      <c r="L9" t="n">
        <v>2.75</v>
      </c>
      <c r="M9" t="n">
        <v>41</v>
      </c>
      <c r="N9" t="n">
        <v>26.03</v>
      </c>
      <c r="O9" t="n">
        <v>19088.72</v>
      </c>
      <c r="P9" t="n">
        <v>159.61</v>
      </c>
      <c r="Q9" t="n">
        <v>1389.75</v>
      </c>
      <c r="R9" t="n">
        <v>67.43000000000001</v>
      </c>
      <c r="S9" t="n">
        <v>39.31</v>
      </c>
      <c r="T9" t="n">
        <v>13064.51</v>
      </c>
      <c r="U9" t="n">
        <v>0.58</v>
      </c>
      <c r="V9" t="n">
        <v>0.86</v>
      </c>
      <c r="W9" t="n">
        <v>3.44</v>
      </c>
      <c r="X9" t="n">
        <v>0.85</v>
      </c>
      <c r="Y9" t="n">
        <v>1</v>
      </c>
      <c r="Z9" t="n">
        <v>10</v>
      </c>
      <c r="AA9" t="n">
        <v>309.2978654984197</v>
      </c>
      <c r="AB9" t="n">
        <v>423.1949848337306</v>
      </c>
      <c r="AC9" t="n">
        <v>382.8058494390903</v>
      </c>
      <c r="AD9" t="n">
        <v>309297.8654984197</v>
      </c>
      <c r="AE9" t="n">
        <v>423194.9848337306</v>
      </c>
      <c r="AF9" t="n">
        <v>1.791866416891467e-06</v>
      </c>
      <c r="AG9" t="n">
        <v>17</v>
      </c>
      <c r="AH9" t="n">
        <v>382805.8494390902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5.4465</v>
      </c>
      <c r="E10" t="n">
        <v>18.36</v>
      </c>
      <c r="F10" t="n">
        <v>14.89</v>
      </c>
      <c r="G10" t="n">
        <v>22.91</v>
      </c>
      <c r="H10" t="n">
        <v>0.35</v>
      </c>
      <c r="I10" t="n">
        <v>39</v>
      </c>
      <c r="J10" t="n">
        <v>153.23</v>
      </c>
      <c r="K10" t="n">
        <v>49.1</v>
      </c>
      <c r="L10" t="n">
        <v>3</v>
      </c>
      <c r="M10" t="n">
        <v>37</v>
      </c>
      <c r="N10" t="n">
        <v>26.13</v>
      </c>
      <c r="O10" t="n">
        <v>19131.85</v>
      </c>
      <c r="P10" t="n">
        <v>156.94</v>
      </c>
      <c r="Q10" t="n">
        <v>1389.59</v>
      </c>
      <c r="R10" t="n">
        <v>65.26000000000001</v>
      </c>
      <c r="S10" t="n">
        <v>39.31</v>
      </c>
      <c r="T10" t="n">
        <v>11998.14</v>
      </c>
      <c r="U10" t="n">
        <v>0.6</v>
      </c>
      <c r="V10" t="n">
        <v>0.86</v>
      </c>
      <c r="W10" t="n">
        <v>3.43</v>
      </c>
      <c r="X10" t="n">
        <v>0.77</v>
      </c>
      <c r="Y10" t="n">
        <v>1</v>
      </c>
      <c r="Z10" t="n">
        <v>10</v>
      </c>
      <c r="AA10" t="n">
        <v>297.0109285691361</v>
      </c>
      <c r="AB10" t="n">
        <v>406.3834556656843</v>
      </c>
      <c r="AC10" t="n">
        <v>367.5987890197129</v>
      </c>
      <c r="AD10" t="n">
        <v>297010.9285691361</v>
      </c>
      <c r="AE10" t="n">
        <v>406383.4556656843</v>
      </c>
      <c r="AF10" t="n">
        <v>1.811388774564642e-06</v>
      </c>
      <c r="AG10" t="n">
        <v>16</v>
      </c>
      <c r="AH10" t="n">
        <v>367598.7890197128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5.5024</v>
      </c>
      <c r="E11" t="n">
        <v>18.17</v>
      </c>
      <c r="F11" t="n">
        <v>14.83</v>
      </c>
      <c r="G11" t="n">
        <v>25.42</v>
      </c>
      <c r="H11" t="n">
        <v>0.37</v>
      </c>
      <c r="I11" t="n">
        <v>35</v>
      </c>
      <c r="J11" t="n">
        <v>153.58</v>
      </c>
      <c r="K11" t="n">
        <v>49.1</v>
      </c>
      <c r="L11" t="n">
        <v>3.25</v>
      </c>
      <c r="M11" t="n">
        <v>33</v>
      </c>
      <c r="N11" t="n">
        <v>26.23</v>
      </c>
      <c r="O11" t="n">
        <v>19175.02</v>
      </c>
      <c r="P11" t="n">
        <v>153.57</v>
      </c>
      <c r="Q11" t="n">
        <v>1389.94</v>
      </c>
      <c r="R11" t="n">
        <v>63.09</v>
      </c>
      <c r="S11" t="n">
        <v>39.31</v>
      </c>
      <c r="T11" t="n">
        <v>10933.7</v>
      </c>
      <c r="U11" t="n">
        <v>0.62</v>
      </c>
      <c r="V11" t="n">
        <v>0.87</v>
      </c>
      <c r="W11" t="n">
        <v>3.42</v>
      </c>
      <c r="X11" t="n">
        <v>0.7</v>
      </c>
      <c r="Y11" t="n">
        <v>1</v>
      </c>
      <c r="Z11" t="n">
        <v>10</v>
      </c>
      <c r="AA11" t="n">
        <v>291.8429668076156</v>
      </c>
      <c r="AB11" t="n">
        <v>399.3124223891901</v>
      </c>
      <c r="AC11" t="n">
        <v>361.2026052348697</v>
      </c>
      <c r="AD11" t="n">
        <v>291842.9668076156</v>
      </c>
      <c r="AE11" t="n">
        <v>399312.4223891901</v>
      </c>
      <c r="AF11" t="n">
        <v>1.829979912451021e-06</v>
      </c>
      <c r="AG11" t="n">
        <v>16</v>
      </c>
      <c r="AH11" t="n">
        <v>361202.6052348697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5.5556</v>
      </c>
      <c r="E12" t="n">
        <v>18</v>
      </c>
      <c r="F12" t="n">
        <v>14.75</v>
      </c>
      <c r="G12" t="n">
        <v>27.65</v>
      </c>
      <c r="H12" t="n">
        <v>0.4</v>
      </c>
      <c r="I12" t="n">
        <v>32</v>
      </c>
      <c r="J12" t="n">
        <v>153.93</v>
      </c>
      <c r="K12" t="n">
        <v>49.1</v>
      </c>
      <c r="L12" t="n">
        <v>3.5</v>
      </c>
      <c r="M12" t="n">
        <v>30</v>
      </c>
      <c r="N12" t="n">
        <v>26.33</v>
      </c>
      <c r="O12" t="n">
        <v>19218.22</v>
      </c>
      <c r="P12" t="n">
        <v>150.19</v>
      </c>
      <c r="Q12" t="n">
        <v>1389.87</v>
      </c>
      <c r="R12" t="n">
        <v>60.58</v>
      </c>
      <c r="S12" t="n">
        <v>39.31</v>
      </c>
      <c r="T12" t="n">
        <v>9696.09</v>
      </c>
      <c r="U12" t="n">
        <v>0.65</v>
      </c>
      <c r="V12" t="n">
        <v>0.87</v>
      </c>
      <c r="W12" t="n">
        <v>3.42</v>
      </c>
      <c r="X12" t="n">
        <v>0.62</v>
      </c>
      <c r="Y12" t="n">
        <v>1</v>
      </c>
      <c r="Z12" t="n">
        <v>10</v>
      </c>
      <c r="AA12" t="n">
        <v>286.82618761816</v>
      </c>
      <c r="AB12" t="n">
        <v>392.4482437774994</v>
      </c>
      <c r="AC12" t="n">
        <v>354.9935341959436</v>
      </c>
      <c r="AD12" t="n">
        <v>286826.18761816</v>
      </c>
      <c r="AE12" t="n">
        <v>392448.2437774994</v>
      </c>
      <c r="AF12" t="n">
        <v>1.847673088400133e-06</v>
      </c>
      <c r="AG12" t="n">
        <v>16</v>
      </c>
      <c r="AH12" t="n">
        <v>354993.5341959436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5.5902</v>
      </c>
      <c r="E13" t="n">
        <v>17.89</v>
      </c>
      <c r="F13" t="n">
        <v>14.7</v>
      </c>
      <c r="G13" t="n">
        <v>29.39</v>
      </c>
      <c r="H13" t="n">
        <v>0.43</v>
      </c>
      <c r="I13" t="n">
        <v>30</v>
      </c>
      <c r="J13" t="n">
        <v>154.28</v>
      </c>
      <c r="K13" t="n">
        <v>49.1</v>
      </c>
      <c r="L13" t="n">
        <v>3.75</v>
      </c>
      <c r="M13" t="n">
        <v>28</v>
      </c>
      <c r="N13" t="n">
        <v>26.43</v>
      </c>
      <c r="O13" t="n">
        <v>19261.45</v>
      </c>
      <c r="P13" t="n">
        <v>147.64</v>
      </c>
      <c r="Q13" t="n">
        <v>1389.74</v>
      </c>
      <c r="R13" t="n">
        <v>59.25</v>
      </c>
      <c r="S13" t="n">
        <v>39.31</v>
      </c>
      <c r="T13" t="n">
        <v>9038.139999999999</v>
      </c>
      <c r="U13" t="n">
        <v>0.66</v>
      </c>
      <c r="V13" t="n">
        <v>0.87</v>
      </c>
      <c r="W13" t="n">
        <v>3.4</v>
      </c>
      <c r="X13" t="n">
        <v>0.57</v>
      </c>
      <c r="Y13" t="n">
        <v>1</v>
      </c>
      <c r="Z13" t="n">
        <v>10</v>
      </c>
      <c r="AA13" t="n">
        <v>283.2745100260174</v>
      </c>
      <c r="AB13" t="n">
        <v>387.5886818069731</v>
      </c>
      <c r="AC13" t="n">
        <v>350.5977619994463</v>
      </c>
      <c r="AD13" t="n">
        <v>283274.5100260174</v>
      </c>
      <c r="AE13" t="n">
        <v>387588.6818069731</v>
      </c>
      <c r="AF13" t="n">
        <v>1.859180304336961e-06</v>
      </c>
      <c r="AG13" t="n">
        <v>16</v>
      </c>
      <c r="AH13" t="n">
        <v>350597.7619994463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5.6388</v>
      </c>
      <c r="E14" t="n">
        <v>17.73</v>
      </c>
      <c r="F14" t="n">
        <v>14.63</v>
      </c>
      <c r="G14" t="n">
        <v>32.52</v>
      </c>
      <c r="H14" t="n">
        <v>0.46</v>
      </c>
      <c r="I14" t="n">
        <v>27</v>
      </c>
      <c r="J14" t="n">
        <v>154.63</v>
      </c>
      <c r="K14" t="n">
        <v>49.1</v>
      </c>
      <c r="L14" t="n">
        <v>4</v>
      </c>
      <c r="M14" t="n">
        <v>25</v>
      </c>
      <c r="N14" t="n">
        <v>26.53</v>
      </c>
      <c r="O14" t="n">
        <v>19304.72</v>
      </c>
      <c r="P14" t="n">
        <v>144.91</v>
      </c>
      <c r="Q14" t="n">
        <v>1389.74</v>
      </c>
      <c r="R14" t="n">
        <v>57.23</v>
      </c>
      <c r="S14" t="n">
        <v>39.31</v>
      </c>
      <c r="T14" t="n">
        <v>8044.3</v>
      </c>
      <c r="U14" t="n">
        <v>0.6899999999999999</v>
      </c>
      <c r="V14" t="n">
        <v>0.88</v>
      </c>
      <c r="W14" t="n">
        <v>3.4</v>
      </c>
      <c r="X14" t="n">
        <v>0.51</v>
      </c>
      <c r="Y14" t="n">
        <v>1</v>
      </c>
      <c r="Z14" t="n">
        <v>10</v>
      </c>
      <c r="AA14" t="n">
        <v>279.1816600510652</v>
      </c>
      <c r="AB14" t="n">
        <v>381.9886639074461</v>
      </c>
      <c r="AC14" t="n">
        <v>345.5322019485757</v>
      </c>
      <c r="AD14" t="n">
        <v>279181.6600510652</v>
      </c>
      <c r="AE14" t="n">
        <v>381988.6639074461</v>
      </c>
      <c r="AF14" t="n">
        <v>1.875343619207767e-06</v>
      </c>
      <c r="AG14" t="n">
        <v>16</v>
      </c>
      <c r="AH14" t="n">
        <v>345532.2019485757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5.6673</v>
      </c>
      <c r="E15" t="n">
        <v>17.64</v>
      </c>
      <c r="F15" t="n">
        <v>14.6</v>
      </c>
      <c r="G15" t="n">
        <v>35.05</v>
      </c>
      <c r="H15" t="n">
        <v>0.49</v>
      </c>
      <c r="I15" t="n">
        <v>25</v>
      </c>
      <c r="J15" t="n">
        <v>154.98</v>
      </c>
      <c r="K15" t="n">
        <v>49.1</v>
      </c>
      <c r="L15" t="n">
        <v>4.25</v>
      </c>
      <c r="M15" t="n">
        <v>23</v>
      </c>
      <c r="N15" t="n">
        <v>26.63</v>
      </c>
      <c r="O15" t="n">
        <v>19348.03</v>
      </c>
      <c r="P15" t="n">
        <v>142.16</v>
      </c>
      <c r="Q15" t="n">
        <v>1389.76</v>
      </c>
      <c r="R15" t="n">
        <v>56.42</v>
      </c>
      <c r="S15" t="n">
        <v>39.31</v>
      </c>
      <c r="T15" t="n">
        <v>7651.85</v>
      </c>
      <c r="U15" t="n">
        <v>0.7</v>
      </c>
      <c r="V15" t="n">
        <v>0.88</v>
      </c>
      <c r="W15" t="n">
        <v>3.4</v>
      </c>
      <c r="X15" t="n">
        <v>0.48</v>
      </c>
      <c r="Y15" t="n">
        <v>1</v>
      </c>
      <c r="Z15" t="n">
        <v>10</v>
      </c>
      <c r="AA15" t="n">
        <v>275.7229940203048</v>
      </c>
      <c r="AB15" t="n">
        <v>377.2563644585834</v>
      </c>
      <c r="AC15" t="n">
        <v>341.2515465172884</v>
      </c>
      <c r="AD15" t="n">
        <v>275722.9940203048</v>
      </c>
      <c r="AE15" t="n">
        <v>377256.3644585834</v>
      </c>
      <c r="AF15" t="n">
        <v>1.884822106323362e-06</v>
      </c>
      <c r="AG15" t="n">
        <v>16</v>
      </c>
      <c r="AH15" t="n">
        <v>341251.5465172884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5.6833</v>
      </c>
      <c r="E16" t="n">
        <v>17.6</v>
      </c>
      <c r="F16" t="n">
        <v>14.59</v>
      </c>
      <c r="G16" t="n">
        <v>36.46</v>
      </c>
      <c r="H16" t="n">
        <v>0.51</v>
      </c>
      <c r="I16" t="n">
        <v>24</v>
      </c>
      <c r="J16" t="n">
        <v>155.33</v>
      </c>
      <c r="K16" t="n">
        <v>49.1</v>
      </c>
      <c r="L16" t="n">
        <v>4.5</v>
      </c>
      <c r="M16" t="n">
        <v>20</v>
      </c>
      <c r="N16" t="n">
        <v>26.74</v>
      </c>
      <c r="O16" t="n">
        <v>19391.36</v>
      </c>
      <c r="P16" t="n">
        <v>138.59</v>
      </c>
      <c r="Q16" t="n">
        <v>1389.67</v>
      </c>
      <c r="R16" t="n">
        <v>55.81</v>
      </c>
      <c r="S16" t="n">
        <v>39.31</v>
      </c>
      <c r="T16" t="n">
        <v>7352.58</v>
      </c>
      <c r="U16" t="n">
        <v>0.7</v>
      </c>
      <c r="V16" t="n">
        <v>0.88</v>
      </c>
      <c r="W16" t="n">
        <v>3.4</v>
      </c>
      <c r="X16" t="n">
        <v>0.46</v>
      </c>
      <c r="Y16" t="n">
        <v>1</v>
      </c>
      <c r="Z16" t="n">
        <v>10</v>
      </c>
      <c r="AA16" t="n">
        <v>271.8639201026962</v>
      </c>
      <c r="AB16" t="n">
        <v>371.9762092741857</v>
      </c>
      <c r="AC16" t="n">
        <v>336.4753219329453</v>
      </c>
      <c r="AD16" t="n">
        <v>271863.9201026962</v>
      </c>
      <c r="AE16" t="n">
        <v>371976.2092741857</v>
      </c>
      <c r="AF16" t="n">
        <v>1.890143362247907e-06</v>
      </c>
      <c r="AG16" t="n">
        <v>16</v>
      </c>
      <c r="AH16" t="n">
        <v>336475.3219329453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5.7187</v>
      </c>
      <c r="E17" t="n">
        <v>17.49</v>
      </c>
      <c r="F17" t="n">
        <v>14.54</v>
      </c>
      <c r="G17" t="n">
        <v>39.65</v>
      </c>
      <c r="H17" t="n">
        <v>0.54</v>
      </c>
      <c r="I17" t="n">
        <v>22</v>
      </c>
      <c r="J17" t="n">
        <v>155.68</v>
      </c>
      <c r="K17" t="n">
        <v>49.1</v>
      </c>
      <c r="L17" t="n">
        <v>4.75</v>
      </c>
      <c r="M17" t="n">
        <v>18</v>
      </c>
      <c r="N17" t="n">
        <v>26.84</v>
      </c>
      <c r="O17" t="n">
        <v>19434.74</v>
      </c>
      <c r="P17" t="n">
        <v>136.86</v>
      </c>
      <c r="Q17" t="n">
        <v>1389.75</v>
      </c>
      <c r="R17" t="n">
        <v>54.21</v>
      </c>
      <c r="S17" t="n">
        <v>39.31</v>
      </c>
      <c r="T17" t="n">
        <v>6558.88</v>
      </c>
      <c r="U17" t="n">
        <v>0.73</v>
      </c>
      <c r="V17" t="n">
        <v>0.88</v>
      </c>
      <c r="W17" t="n">
        <v>3.4</v>
      </c>
      <c r="X17" t="n">
        <v>0.42</v>
      </c>
      <c r="Y17" t="n">
        <v>1</v>
      </c>
      <c r="Z17" t="n">
        <v>10</v>
      </c>
      <c r="AA17" t="n">
        <v>269.2420834822421</v>
      </c>
      <c r="AB17" t="n">
        <v>368.3888967428121</v>
      </c>
      <c r="AC17" t="n">
        <v>333.2303774747412</v>
      </c>
      <c r="AD17" t="n">
        <v>269242.0834822421</v>
      </c>
      <c r="AE17" t="n">
        <v>368388.8967428121</v>
      </c>
      <c r="AF17" t="n">
        <v>1.901916640980963e-06</v>
      </c>
      <c r="AG17" t="n">
        <v>16</v>
      </c>
      <c r="AH17" t="n">
        <v>333230.3774747412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5.7342</v>
      </c>
      <c r="E18" t="n">
        <v>17.44</v>
      </c>
      <c r="F18" t="n">
        <v>14.52</v>
      </c>
      <c r="G18" t="n">
        <v>41.49</v>
      </c>
      <c r="H18" t="n">
        <v>0.57</v>
      </c>
      <c r="I18" t="n">
        <v>21</v>
      </c>
      <c r="J18" t="n">
        <v>156.03</v>
      </c>
      <c r="K18" t="n">
        <v>49.1</v>
      </c>
      <c r="L18" t="n">
        <v>5</v>
      </c>
      <c r="M18" t="n">
        <v>13</v>
      </c>
      <c r="N18" t="n">
        <v>26.94</v>
      </c>
      <c r="O18" t="n">
        <v>19478.15</v>
      </c>
      <c r="P18" t="n">
        <v>134.16</v>
      </c>
      <c r="Q18" t="n">
        <v>1389.57</v>
      </c>
      <c r="R18" t="n">
        <v>53.4</v>
      </c>
      <c r="S18" t="n">
        <v>39.31</v>
      </c>
      <c r="T18" t="n">
        <v>6162.84</v>
      </c>
      <c r="U18" t="n">
        <v>0.74</v>
      </c>
      <c r="V18" t="n">
        <v>0.88</v>
      </c>
      <c r="W18" t="n">
        <v>3.4</v>
      </c>
      <c r="X18" t="n">
        <v>0.4</v>
      </c>
      <c r="Y18" t="n">
        <v>1</v>
      </c>
      <c r="Z18" t="n">
        <v>10</v>
      </c>
      <c r="AA18" t="n">
        <v>266.2628441711479</v>
      </c>
      <c r="AB18" t="n">
        <v>364.312570082611</v>
      </c>
      <c r="AC18" t="n">
        <v>329.5430897098293</v>
      </c>
      <c r="AD18" t="n">
        <v>266262.844171148</v>
      </c>
      <c r="AE18" t="n">
        <v>364312.570082611</v>
      </c>
      <c r="AF18" t="n">
        <v>1.907071607657866e-06</v>
      </c>
      <c r="AG18" t="n">
        <v>16</v>
      </c>
      <c r="AH18" t="n">
        <v>329543.0897098293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5.7461</v>
      </c>
      <c r="E19" t="n">
        <v>17.4</v>
      </c>
      <c r="F19" t="n">
        <v>14.52</v>
      </c>
      <c r="G19" t="n">
        <v>43.55</v>
      </c>
      <c r="H19" t="n">
        <v>0.59</v>
      </c>
      <c r="I19" t="n">
        <v>20</v>
      </c>
      <c r="J19" t="n">
        <v>156.39</v>
      </c>
      <c r="K19" t="n">
        <v>49.1</v>
      </c>
      <c r="L19" t="n">
        <v>5.25</v>
      </c>
      <c r="M19" t="n">
        <v>3</v>
      </c>
      <c r="N19" t="n">
        <v>27.04</v>
      </c>
      <c r="O19" t="n">
        <v>19521.59</v>
      </c>
      <c r="P19" t="n">
        <v>132.57</v>
      </c>
      <c r="Q19" t="n">
        <v>1389.76</v>
      </c>
      <c r="R19" t="n">
        <v>52.85</v>
      </c>
      <c r="S19" t="n">
        <v>39.31</v>
      </c>
      <c r="T19" t="n">
        <v>5891.56</v>
      </c>
      <c r="U19" t="n">
        <v>0.74</v>
      </c>
      <c r="V19" t="n">
        <v>0.88</v>
      </c>
      <c r="W19" t="n">
        <v>3.41</v>
      </c>
      <c r="X19" t="n">
        <v>0.39</v>
      </c>
      <c r="Y19" t="n">
        <v>1</v>
      </c>
      <c r="Z19" t="n">
        <v>10</v>
      </c>
      <c r="AA19" t="n">
        <v>264.4605213029274</v>
      </c>
      <c r="AB19" t="n">
        <v>361.8465524214384</v>
      </c>
      <c r="AC19" t="n">
        <v>327.3124253131615</v>
      </c>
      <c r="AD19" t="n">
        <v>264460.5213029274</v>
      </c>
      <c r="AE19" t="n">
        <v>361846.5524214384</v>
      </c>
      <c r="AF19" t="n">
        <v>1.911029291751746e-06</v>
      </c>
      <c r="AG19" t="n">
        <v>16</v>
      </c>
      <c r="AH19" t="n">
        <v>327312.4253131615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5.744</v>
      </c>
      <c r="E20" t="n">
        <v>17.41</v>
      </c>
      <c r="F20" t="n">
        <v>14.52</v>
      </c>
      <c r="G20" t="n">
        <v>43.57</v>
      </c>
      <c r="H20" t="n">
        <v>0.62</v>
      </c>
      <c r="I20" t="n">
        <v>20</v>
      </c>
      <c r="J20" t="n">
        <v>156.74</v>
      </c>
      <c r="K20" t="n">
        <v>49.1</v>
      </c>
      <c r="L20" t="n">
        <v>5.5</v>
      </c>
      <c r="M20" t="n">
        <v>1</v>
      </c>
      <c r="N20" t="n">
        <v>27.14</v>
      </c>
      <c r="O20" t="n">
        <v>19565.07</v>
      </c>
      <c r="P20" t="n">
        <v>133.04</v>
      </c>
      <c r="Q20" t="n">
        <v>1389.76</v>
      </c>
      <c r="R20" t="n">
        <v>52.91</v>
      </c>
      <c r="S20" t="n">
        <v>39.31</v>
      </c>
      <c r="T20" t="n">
        <v>5919.56</v>
      </c>
      <c r="U20" t="n">
        <v>0.74</v>
      </c>
      <c r="V20" t="n">
        <v>0.88</v>
      </c>
      <c r="W20" t="n">
        <v>3.42</v>
      </c>
      <c r="X20" t="n">
        <v>0.4</v>
      </c>
      <c r="Y20" t="n">
        <v>1</v>
      </c>
      <c r="Z20" t="n">
        <v>10</v>
      </c>
      <c r="AA20" t="n">
        <v>264.9574874052384</v>
      </c>
      <c r="AB20" t="n">
        <v>362.5265233672173</v>
      </c>
      <c r="AC20" t="n">
        <v>327.9275007862205</v>
      </c>
      <c r="AD20" t="n">
        <v>264957.4874052384</v>
      </c>
      <c r="AE20" t="n">
        <v>362526.5233672173</v>
      </c>
      <c r="AF20" t="n">
        <v>1.91033087691165e-06</v>
      </c>
      <c r="AG20" t="n">
        <v>16</v>
      </c>
      <c r="AH20" t="n">
        <v>327927.5007862205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5.7424</v>
      </c>
      <c r="E21" t="n">
        <v>17.41</v>
      </c>
      <c r="F21" t="n">
        <v>14.53</v>
      </c>
      <c r="G21" t="n">
        <v>43.58</v>
      </c>
      <c r="H21" t="n">
        <v>0.65</v>
      </c>
      <c r="I21" t="n">
        <v>20</v>
      </c>
      <c r="J21" t="n">
        <v>157.09</v>
      </c>
      <c r="K21" t="n">
        <v>49.1</v>
      </c>
      <c r="L21" t="n">
        <v>5.75</v>
      </c>
      <c r="M21" t="n">
        <v>0</v>
      </c>
      <c r="N21" t="n">
        <v>27.25</v>
      </c>
      <c r="O21" t="n">
        <v>19608.58</v>
      </c>
      <c r="P21" t="n">
        <v>133.34</v>
      </c>
      <c r="Q21" t="n">
        <v>1389.81</v>
      </c>
      <c r="R21" t="n">
        <v>52.94</v>
      </c>
      <c r="S21" t="n">
        <v>39.31</v>
      </c>
      <c r="T21" t="n">
        <v>5936.06</v>
      </c>
      <c r="U21" t="n">
        <v>0.74</v>
      </c>
      <c r="V21" t="n">
        <v>0.88</v>
      </c>
      <c r="W21" t="n">
        <v>3.42</v>
      </c>
      <c r="X21" t="n">
        <v>0.4</v>
      </c>
      <c r="Y21" t="n">
        <v>1</v>
      </c>
      <c r="Z21" t="n">
        <v>10</v>
      </c>
      <c r="AA21" t="n">
        <v>265.2922087840587</v>
      </c>
      <c r="AB21" t="n">
        <v>362.9845039245843</v>
      </c>
      <c r="AC21" t="n">
        <v>328.3417723219722</v>
      </c>
      <c r="AD21" t="n">
        <v>265292.2087840587</v>
      </c>
      <c r="AE21" t="n">
        <v>362984.5039245843</v>
      </c>
      <c r="AF21" t="n">
        <v>1.909798751319196e-06</v>
      </c>
      <c r="AG21" t="n">
        <v>16</v>
      </c>
      <c r="AH21" t="n">
        <v>328341.7723219722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3.7885</v>
      </c>
      <c r="E2" t="n">
        <v>26.4</v>
      </c>
      <c r="F2" t="n">
        <v>17.6</v>
      </c>
      <c r="G2" t="n">
        <v>6.21</v>
      </c>
      <c r="H2" t="n">
        <v>0.1</v>
      </c>
      <c r="I2" t="n">
        <v>170</v>
      </c>
      <c r="J2" t="n">
        <v>185.69</v>
      </c>
      <c r="K2" t="n">
        <v>53.44</v>
      </c>
      <c r="L2" t="n">
        <v>1</v>
      </c>
      <c r="M2" t="n">
        <v>168</v>
      </c>
      <c r="N2" t="n">
        <v>36.26</v>
      </c>
      <c r="O2" t="n">
        <v>23136.14</v>
      </c>
      <c r="P2" t="n">
        <v>235.53</v>
      </c>
      <c r="Q2" t="n">
        <v>1390.68</v>
      </c>
      <c r="R2" t="n">
        <v>149.95</v>
      </c>
      <c r="S2" t="n">
        <v>39.31</v>
      </c>
      <c r="T2" t="n">
        <v>53688.79</v>
      </c>
      <c r="U2" t="n">
        <v>0.26</v>
      </c>
      <c r="V2" t="n">
        <v>0.73</v>
      </c>
      <c r="W2" t="n">
        <v>3.63</v>
      </c>
      <c r="X2" t="n">
        <v>3.47</v>
      </c>
      <c r="Y2" t="n">
        <v>1</v>
      </c>
      <c r="Z2" t="n">
        <v>10</v>
      </c>
      <c r="AA2" t="n">
        <v>548.6020548356803</v>
      </c>
      <c r="AB2" t="n">
        <v>750.6215340407032</v>
      </c>
      <c r="AC2" t="n">
        <v>678.9832683357973</v>
      </c>
      <c r="AD2" t="n">
        <v>548602.0548356803</v>
      </c>
      <c r="AE2" t="n">
        <v>750621.5340407032</v>
      </c>
      <c r="AF2" t="n">
        <v>1.244166497889356e-06</v>
      </c>
      <c r="AG2" t="n">
        <v>23</v>
      </c>
      <c r="AH2" t="n">
        <v>678983.2683357974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4.1634</v>
      </c>
      <c r="E3" t="n">
        <v>24.02</v>
      </c>
      <c r="F3" t="n">
        <v>16.75</v>
      </c>
      <c r="G3" t="n">
        <v>7.79</v>
      </c>
      <c r="H3" t="n">
        <v>0.12</v>
      </c>
      <c r="I3" t="n">
        <v>129</v>
      </c>
      <c r="J3" t="n">
        <v>186.07</v>
      </c>
      <c r="K3" t="n">
        <v>53.44</v>
      </c>
      <c r="L3" t="n">
        <v>1.25</v>
      </c>
      <c r="M3" t="n">
        <v>127</v>
      </c>
      <c r="N3" t="n">
        <v>36.39</v>
      </c>
      <c r="O3" t="n">
        <v>23182.76</v>
      </c>
      <c r="P3" t="n">
        <v>222.53</v>
      </c>
      <c r="Q3" t="n">
        <v>1390.15</v>
      </c>
      <c r="R3" t="n">
        <v>122.73</v>
      </c>
      <c r="S3" t="n">
        <v>39.31</v>
      </c>
      <c r="T3" t="n">
        <v>40285.23</v>
      </c>
      <c r="U3" t="n">
        <v>0.32</v>
      </c>
      <c r="V3" t="n">
        <v>0.77</v>
      </c>
      <c r="W3" t="n">
        <v>3.58</v>
      </c>
      <c r="X3" t="n">
        <v>2.62</v>
      </c>
      <c r="Y3" t="n">
        <v>1</v>
      </c>
      <c r="Z3" t="n">
        <v>10</v>
      </c>
      <c r="AA3" t="n">
        <v>481.4834792476872</v>
      </c>
      <c r="AB3" t="n">
        <v>658.7869378586374</v>
      </c>
      <c r="AC3" t="n">
        <v>595.9132371226827</v>
      </c>
      <c r="AD3" t="n">
        <v>481483.4792476872</v>
      </c>
      <c r="AE3" t="n">
        <v>658786.9378586374</v>
      </c>
      <c r="AF3" t="n">
        <v>1.367285943595762e-06</v>
      </c>
      <c r="AG3" t="n">
        <v>21</v>
      </c>
      <c r="AH3" t="n">
        <v>595913.2371226827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4.4429</v>
      </c>
      <c r="E4" t="n">
        <v>22.51</v>
      </c>
      <c r="F4" t="n">
        <v>16.21</v>
      </c>
      <c r="G4" t="n">
        <v>9.44</v>
      </c>
      <c r="H4" t="n">
        <v>0.14</v>
      </c>
      <c r="I4" t="n">
        <v>103</v>
      </c>
      <c r="J4" t="n">
        <v>186.45</v>
      </c>
      <c r="K4" t="n">
        <v>53.44</v>
      </c>
      <c r="L4" t="n">
        <v>1.5</v>
      </c>
      <c r="M4" t="n">
        <v>101</v>
      </c>
      <c r="N4" t="n">
        <v>36.51</v>
      </c>
      <c r="O4" t="n">
        <v>23229.42</v>
      </c>
      <c r="P4" t="n">
        <v>213.75</v>
      </c>
      <c r="Q4" t="n">
        <v>1390.07</v>
      </c>
      <c r="R4" t="n">
        <v>106.08</v>
      </c>
      <c r="S4" t="n">
        <v>39.31</v>
      </c>
      <c r="T4" t="n">
        <v>32090.02</v>
      </c>
      <c r="U4" t="n">
        <v>0.37</v>
      </c>
      <c r="V4" t="n">
        <v>0.79</v>
      </c>
      <c r="W4" t="n">
        <v>3.53</v>
      </c>
      <c r="X4" t="n">
        <v>2.08</v>
      </c>
      <c r="Y4" t="n">
        <v>1</v>
      </c>
      <c r="Z4" t="n">
        <v>10</v>
      </c>
      <c r="AA4" t="n">
        <v>442.163993082159</v>
      </c>
      <c r="AB4" t="n">
        <v>604.9882822336577</v>
      </c>
      <c r="AC4" t="n">
        <v>547.2490496836638</v>
      </c>
      <c r="AD4" t="n">
        <v>442163.993082159</v>
      </c>
      <c r="AE4" t="n">
        <v>604988.2822336578</v>
      </c>
      <c r="AF4" t="n">
        <v>1.459075447663354e-06</v>
      </c>
      <c r="AG4" t="n">
        <v>20</v>
      </c>
      <c r="AH4" t="n">
        <v>547249.0496836638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4.6431</v>
      </c>
      <c r="E5" t="n">
        <v>21.54</v>
      </c>
      <c r="F5" t="n">
        <v>15.87</v>
      </c>
      <c r="G5" t="n">
        <v>11.07</v>
      </c>
      <c r="H5" t="n">
        <v>0.17</v>
      </c>
      <c r="I5" t="n">
        <v>86</v>
      </c>
      <c r="J5" t="n">
        <v>186.83</v>
      </c>
      <c r="K5" t="n">
        <v>53.44</v>
      </c>
      <c r="L5" t="n">
        <v>1.75</v>
      </c>
      <c r="M5" t="n">
        <v>84</v>
      </c>
      <c r="N5" t="n">
        <v>36.64</v>
      </c>
      <c r="O5" t="n">
        <v>23276.13</v>
      </c>
      <c r="P5" t="n">
        <v>207.72</v>
      </c>
      <c r="Q5" t="n">
        <v>1390.15</v>
      </c>
      <c r="R5" t="n">
        <v>95.11</v>
      </c>
      <c r="S5" t="n">
        <v>39.31</v>
      </c>
      <c r="T5" t="n">
        <v>26692.92</v>
      </c>
      <c r="U5" t="n">
        <v>0.41</v>
      </c>
      <c r="V5" t="n">
        <v>0.8100000000000001</v>
      </c>
      <c r="W5" t="n">
        <v>3.52</v>
      </c>
      <c r="X5" t="n">
        <v>1.74</v>
      </c>
      <c r="Y5" t="n">
        <v>1</v>
      </c>
      <c r="Z5" t="n">
        <v>10</v>
      </c>
      <c r="AA5" t="n">
        <v>414.5322316698665</v>
      </c>
      <c r="AB5" t="n">
        <v>567.1812872420804</v>
      </c>
      <c r="AC5" t="n">
        <v>513.0503012316318</v>
      </c>
      <c r="AD5" t="n">
        <v>414532.2316698665</v>
      </c>
      <c r="AE5" t="n">
        <v>567181.2872420804</v>
      </c>
      <c r="AF5" t="n">
        <v>1.524822348251304e-06</v>
      </c>
      <c r="AG5" t="n">
        <v>19</v>
      </c>
      <c r="AH5" t="n">
        <v>513050.3012316318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4.8007</v>
      </c>
      <c r="E6" t="n">
        <v>20.83</v>
      </c>
      <c r="F6" t="n">
        <v>15.61</v>
      </c>
      <c r="G6" t="n">
        <v>12.65</v>
      </c>
      <c r="H6" t="n">
        <v>0.19</v>
      </c>
      <c r="I6" t="n">
        <v>74</v>
      </c>
      <c r="J6" t="n">
        <v>187.21</v>
      </c>
      <c r="K6" t="n">
        <v>53.44</v>
      </c>
      <c r="L6" t="n">
        <v>2</v>
      </c>
      <c r="M6" t="n">
        <v>72</v>
      </c>
      <c r="N6" t="n">
        <v>36.77</v>
      </c>
      <c r="O6" t="n">
        <v>23322.88</v>
      </c>
      <c r="P6" t="n">
        <v>202.67</v>
      </c>
      <c r="Q6" t="n">
        <v>1389.76</v>
      </c>
      <c r="R6" t="n">
        <v>87.66</v>
      </c>
      <c r="S6" t="n">
        <v>39.31</v>
      </c>
      <c r="T6" t="n">
        <v>23026.23</v>
      </c>
      <c r="U6" t="n">
        <v>0.45</v>
      </c>
      <c r="V6" t="n">
        <v>0.82</v>
      </c>
      <c r="W6" t="n">
        <v>3.48</v>
      </c>
      <c r="X6" t="n">
        <v>1.48</v>
      </c>
      <c r="Y6" t="n">
        <v>1</v>
      </c>
      <c r="Z6" t="n">
        <v>10</v>
      </c>
      <c r="AA6" t="n">
        <v>399.6705771597948</v>
      </c>
      <c r="AB6" t="n">
        <v>546.8469158914768</v>
      </c>
      <c r="AC6" t="n">
        <v>494.6566137432604</v>
      </c>
      <c r="AD6" t="n">
        <v>399670.5771597949</v>
      </c>
      <c r="AE6" t="n">
        <v>546846.9158914768</v>
      </c>
      <c r="AF6" t="n">
        <v>1.576579149113747e-06</v>
      </c>
      <c r="AG6" t="n">
        <v>19</v>
      </c>
      <c r="AH6" t="n">
        <v>494656.6137432604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4.9287</v>
      </c>
      <c r="E7" t="n">
        <v>20.29</v>
      </c>
      <c r="F7" t="n">
        <v>15.4</v>
      </c>
      <c r="G7" t="n">
        <v>14.22</v>
      </c>
      <c r="H7" t="n">
        <v>0.21</v>
      </c>
      <c r="I7" t="n">
        <v>65</v>
      </c>
      <c r="J7" t="n">
        <v>187.59</v>
      </c>
      <c r="K7" t="n">
        <v>53.44</v>
      </c>
      <c r="L7" t="n">
        <v>2.25</v>
      </c>
      <c r="M7" t="n">
        <v>63</v>
      </c>
      <c r="N7" t="n">
        <v>36.9</v>
      </c>
      <c r="O7" t="n">
        <v>23369.68</v>
      </c>
      <c r="P7" t="n">
        <v>198.58</v>
      </c>
      <c r="Q7" t="n">
        <v>1389.87</v>
      </c>
      <c r="R7" t="n">
        <v>81.38</v>
      </c>
      <c r="S7" t="n">
        <v>39.31</v>
      </c>
      <c r="T7" t="n">
        <v>19932.51</v>
      </c>
      <c r="U7" t="n">
        <v>0.48</v>
      </c>
      <c r="V7" t="n">
        <v>0.83</v>
      </c>
      <c r="W7" t="n">
        <v>3.46</v>
      </c>
      <c r="X7" t="n">
        <v>1.28</v>
      </c>
      <c r="Y7" t="n">
        <v>1</v>
      </c>
      <c r="Z7" t="n">
        <v>10</v>
      </c>
      <c r="AA7" t="n">
        <v>380.6248532668827</v>
      </c>
      <c r="AB7" t="n">
        <v>520.7877162231573</v>
      </c>
      <c r="AC7" t="n">
        <v>471.0844675169689</v>
      </c>
      <c r="AD7" t="n">
        <v>380624.8532668827</v>
      </c>
      <c r="AE7" t="n">
        <v>520787.7162231573</v>
      </c>
      <c r="AF7" t="n">
        <v>1.618615129509639e-06</v>
      </c>
      <c r="AG7" t="n">
        <v>18</v>
      </c>
      <c r="AH7" t="n">
        <v>471084.4675169688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5.0383</v>
      </c>
      <c r="E8" t="n">
        <v>19.85</v>
      </c>
      <c r="F8" t="n">
        <v>15.26</v>
      </c>
      <c r="G8" t="n">
        <v>16.06</v>
      </c>
      <c r="H8" t="n">
        <v>0.24</v>
      </c>
      <c r="I8" t="n">
        <v>57</v>
      </c>
      <c r="J8" t="n">
        <v>187.97</v>
      </c>
      <c r="K8" t="n">
        <v>53.44</v>
      </c>
      <c r="L8" t="n">
        <v>2.5</v>
      </c>
      <c r="M8" t="n">
        <v>55</v>
      </c>
      <c r="N8" t="n">
        <v>37.03</v>
      </c>
      <c r="O8" t="n">
        <v>23416.52</v>
      </c>
      <c r="P8" t="n">
        <v>195.15</v>
      </c>
      <c r="Q8" t="n">
        <v>1389.77</v>
      </c>
      <c r="R8" t="n">
        <v>76.45999999999999</v>
      </c>
      <c r="S8" t="n">
        <v>39.31</v>
      </c>
      <c r="T8" t="n">
        <v>17509.61</v>
      </c>
      <c r="U8" t="n">
        <v>0.51</v>
      </c>
      <c r="V8" t="n">
        <v>0.84</v>
      </c>
      <c r="W8" t="n">
        <v>3.46</v>
      </c>
      <c r="X8" t="n">
        <v>1.13</v>
      </c>
      <c r="Y8" t="n">
        <v>1</v>
      </c>
      <c r="Z8" t="n">
        <v>10</v>
      </c>
      <c r="AA8" t="n">
        <v>371.4915527986925</v>
      </c>
      <c r="AB8" t="n">
        <v>508.2911315898003</v>
      </c>
      <c r="AC8" t="n">
        <v>459.7805393819527</v>
      </c>
      <c r="AD8" t="n">
        <v>371491.5527986925</v>
      </c>
      <c r="AE8" t="n">
        <v>508291.1315898004</v>
      </c>
      <c r="AF8" t="n">
        <v>1.654608437723622e-06</v>
      </c>
      <c r="AG8" t="n">
        <v>18</v>
      </c>
      <c r="AH8" t="n">
        <v>459780.5393819527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5.127</v>
      </c>
      <c r="E9" t="n">
        <v>19.5</v>
      </c>
      <c r="F9" t="n">
        <v>15.14</v>
      </c>
      <c r="G9" t="n">
        <v>17.81</v>
      </c>
      <c r="H9" t="n">
        <v>0.26</v>
      </c>
      <c r="I9" t="n">
        <v>51</v>
      </c>
      <c r="J9" t="n">
        <v>188.35</v>
      </c>
      <c r="K9" t="n">
        <v>53.44</v>
      </c>
      <c r="L9" t="n">
        <v>2.75</v>
      </c>
      <c r="M9" t="n">
        <v>49</v>
      </c>
      <c r="N9" t="n">
        <v>37.16</v>
      </c>
      <c r="O9" t="n">
        <v>23463.4</v>
      </c>
      <c r="P9" t="n">
        <v>191.88</v>
      </c>
      <c r="Q9" t="n">
        <v>1389.77</v>
      </c>
      <c r="R9" t="n">
        <v>73.05</v>
      </c>
      <c r="S9" t="n">
        <v>39.31</v>
      </c>
      <c r="T9" t="n">
        <v>15835.57</v>
      </c>
      <c r="U9" t="n">
        <v>0.54</v>
      </c>
      <c r="V9" t="n">
        <v>0.85</v>
      </c>
      <c r="W9" t="n">
        <v>3.44</v>
      </c>
      <c r="X9" t="n">
        <v>1.01</v>
      </c>
      <c r="Y9" t="n">
        <v>1</v>
      </c>
      <c r="Z9" t="n">
        <v>10</v>
      </c>
      <c r="AA9" t="n">
        <v>356.1632542170519</v>
      </c>
      <c r="AB9" t="n">
        <v>487.3182772335927</v>
      </c>
      <c r="AC9" t="n">
        <v>440.8093048099156</v>
      </c>
      <c r="AD9" t="n">
        <v>356163.2542170519</v>
      </c>
      <c r="AE9" t="n">
        <v>487318.2772335927</v>
      </c>
      <c r="AF9" t="n">
        <v>1.683738058513587e-06</v>
      </c>
      <c r="AG9" t="n">
        <v>17</v>
      </c>
      <c r="AH9" t="n">
        <v>440809.3048099156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5.1875</v>
      </c>
      <c r="E10" t="n">
        <v>19.28</v>
      </c>
      <c r="F10" t="n">
        <v>15.06</v>
      </c>
      <c r="G10" t="n">
        <v>19.22</v>
      </c>
      <c r="H10" t="n">
        <v>0.28</v>
      </c>
      <c r="I10" t="n">
        <v>47</v>
      </c>
      <c r="J10" t="n">
        <v>188.73</v>
      </c>
      <c r="K10" t="n">
        <v>53.44</v>
      </c>
      <c r="L10" t="n">
        <v>3</v>
      </c>
      <c r="M10" t="n">
        <v>45</v>
      </c>
      <c r="N10" t="n">
        <v>37.29</v>
      </c>
      <c r="O10" t="n">
        <v>23510.33</v>
      </c>
      <c r="P10" t="n">
        <v>189.83</v>
      </c>
      <c r="Q10" t="n">
        <v>1389.84</v>
      </c>
      <c r="R10" t="n">
        <v>70.43000000000001</v>
      </c>
      <c r="S10" t="n">
        <v>39.31</v>
      </c>
      <c r="T10" t="n">
        <v>14546.98</v>
      </c>
      <c r="U10" t="n">
        <v>0.5600000000000001</v>
      </c>
      <c r="V10" t="n">
        <v>0.85</v>
      </c>
      <c r="W10" t="n">
        <v>3.44</v>
      </c>
      <c r="X10" t="n">
        <v>0.9399999999999999</v>
      </c>
      <c r="Y10" t="n">
        <v>1</v>
      </c>
      <c r="Z10" t="n">
        <v>10</v>
      </c>
      <c r="AA10" t="n">
        <v>351.2943185465226</v>
      </c>
      <c r="AB10" t="n">
        <v>480.6563846468928</v>
      </c>
      <c r="AC10" t="n">
        <v>434.7832139016653</v>
      </c>
      <c r="AD10" t="n">
        <v>351294.3185465226</v>
      </c>
      <c r="AE10" t="n">
        <v>480656.3846468928</v>
      </c>
      <c r="AF10" t="n">
        <v>1.703606627372584e-06</v>
      </c>
      <c r="AG10" t="n">
        <v>17</v>
      </c>
      <c r="AH10" t="n">
        <v>434783.2139016653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5.251</v>
      </c>
      <c r="E11" t="n">
        <v>19.04</v>
      </c>
      <c r="F11" t="n">
        <v>14.97</v>
      </c>
      <c r="G11" t="n">
        <v>20.89</v>
      </c>
      <c r="H11" t="n">
        <v>0.3</v>
      </c>
      <c r="I11" t="n">
        <v>43</v>
      </c>
      <c r="J11" t="n">
        <v>189.11</v>
      </c>
      <c r="K11" t="n">
        <v>53.44</v>
      </c>
      <c r="L11" t="n">
        <v>3.25</v>
      </c>
      <c r="M11" t="n">
        <v>41</v>
      </c>
      <c r="N11" t="n">
        <v>37.42</v>
      </c>
      <c r="O11" t="n">
        <v>23557.3</v>
      </c>
      <c r="P11" t="n">
        <v>186.78</v>
      </c>
      <c r="Q11" t="n">
        <v>1389.58</v>
      </c>
      <c r="R11" t="n">
        <v>68.01000000000001</v>
      </c>
      <c r="S11" t="n">
        <v>39.31</v>
      </c>
      <c r="T11" t="n">
        <v>13357.97</v>
      </c>
      <c r="U11" t="n">
        <v>0.58</v>
      </c>
      <c r="V11" t="n">
        <v>0.86</v>
      </c>
      <c r="W11" t="n">
        <v>3.43</v>
      </c>
      <c r="X11" t="n">
        <v>0.85</v>
      </c>
      <c r="Y11" t="n">
        <v>1</v>
      </c>
      <c r="Z11" t="n">
        <v>10</v>
      </c>
      <c r="AA11" t="n">
        <v>345.3657052721953</v>
      </c>
      <c r="AB11" t="n">
        <v>472.5445944129998</v>
      </c>
      <c r="AC11" t="n">
        <v>427.445601542726</v>
      </c>
      <c r="AD11" t="n">
        <v>345365.7052721953</v>
      </c>
      <c r="AE11" t="n">
        <v>472544.5944129998</v>
      </c>
      <c r="AF11" t="n">
        <v>1.724460414522108e-06</v>
      </c>
      <c r="AG11" t="n">
        <v>17</v>
      </c>
      <c r="AH11" t="n">
        <v>427445.601542726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5.3198</v>
      </c>
      <c r="E12" t="n">
        <v>18.8</v>
      </c>
      <c r="F12" t="n">
        <v>14.88</v>
      </c>
      <c r="G12" t="n">
        <v>22.89</v>
      </c>
      <c r="H12" t="n">
        <v>0.33</v>
      </c>
      <c r="I12" t="n">
        <v>39</v>
      </c>
      <c r="J12" t="n">
        <v>189.49</v>
      </c>
      <c r="K12" t="n">
        <v>53.44</v>
      </c>
      <c r="L12" t="n">
        <v>3.5</v>
      </c>
      <c r="M12" t="n">
        <v>37</v>
      </c>
      <c r="N12" t="n">
        <v>37.55</v>
      </c>
      <c r="O12" t="n">
        <v>23604.32</v>
      </c>
      <c r="P12" t="n">
        <v>184.16</v>
      </c>
      <c r="Q12" t="n">
        <v>1389.81</v>
      </c>
      <c r="R12" t="n">
        <v>64.86</v>
      </c>
      <c r="S12" t="n">
        <v>39.31</v>
      </c>
      <c r="T12" t="n">
        <v>11798.4</v>
      </c>
      <c r="U12" t="n">
        <v>0.61</v>
      </c>
      <c r="V12" t="n">
        <v>0.86</v>
      </c>
      <c r="W12" t="n">
        <v>3.42</v>
      </c>
      <c r="X12" t="n">
        <v>0.75</v>
      </c>
      <c r="Y12" t="n">
        <v>1</v>
      </c>
      <c r="Z12" t="n">
        <v>10</v>
      </c>
      <c r="AA12" t="n">
        <v>339.8120121017586</v>
      </c>
      <c r="AB12" t="n">
        <v>464.9457864055577</v>
      </c>
      <c r="AC12" t="n">
        <v>420.5720131065202</v>
      </c>
      <c r="AD12" t="n">
        <v>339812.0121017586</v>
      </c>
      <c r="AE12" t="n">
        <v>464945.7864055577</v>
      </c>
      <c r="AF12" t="n">
        <v>1.7470547539849e-06</v>
      </c>
      <c r="AG12" t="n">
        <v>17</v>
      </c>
      <c r="AH12" t="n">
        <v>420572.0131065202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5.3709</v>
      </c>
      <c r="E13" t="n">
        <v>18.62</v>
      </c>
      <c r="F13" t="n">
        <v>14.81</v>
      </c>
      <c r="G13" t="n">
        <v>24.68</v>
      </c>
      <c r="H13" t="n">
        <v>0.35</v>
      </c>
      <c r="I13" t="n">
        <v>36</v>
      </c>
      <c r="J13" t="n">
        <v>189.87</v>
      </c>
      <c r="K13" t="n">
        <v>53.44</v>
      </c>
      <c r="L13" t="n">
        <v>3.75</v>
      </c>
      <c r="M13" t="n">
        <v>34</v>
      </c>
      <c r="N13" t="n">
        <v>37.69</v>
      </c>
      <c r="O13" t="n">
        <v>23651.38</v>
      </c>
      <c r="P13" t="n">
        <v>181.5</v>
      </c>
      <c r="Q13" t="n">
        <v>1389.76</v>
      </c>
      <c r="R13" t="n">
        <v>62.6</v>
      </c>
      <c r="S13" t="n">
        <v>39.31</v>
      </c>
      <c r="T13" t="n">
        <v>10686.6</v>
      </c>
      <c r="U13" t="n">
        <v>0.63</v>
      </c>
      <c r="V13" t="n">
        <v>0.87</v>
      </c>
      <c r="W13" t="n">
        <v>3.42</v>
      </c>
      <c r="X13" t="n">
        <v>0.6899999999999999</v>
      </c>
      <c r="Y13" t="n">
        <v>1</v>
      </c>
      <c r="Z13" t="n">
        <v>10</v>
      </c>
      <c r="AA13" t="n">
        <v>335.0516595465321</v>
      </c>
      <c r="AB13" t="n">
        <v>458.4324620275639</v>
      </c>
      <c r="AC13" t="n">
        <v>414.6803112656539</v>
      </c>
      <c r="AD13" t="n">
        <v>335051.6595465321</v>
      </c>
      <c r="AE13" t="n">
        <v>458432.4620275639</v>
      </c>
      <c r="AF13" t="n">
        <v>1.763836305533573e-06</v>
      </c>
      <c r="AG13" t="n">
        <v>17</v>
      </c>
      <c r="AH13" t="n">
        <v>414680.3112656539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5.4009</v>
      </c>
      <c r="E14" t="n">
        <v>18.52</v>
      </c>
      <c r="F14" t="n">
        <v>14.78</v>
      </c>
      <c r="G14" t="n">
        <v>26.08</v>
      </c>
      <c r="H14" t="n">
        <v>0.37</v>
      </c>
      <c r="I14" t="n">
        <v>34</v>
      </c>
      <c r="J14" t="n">
        <v>190.25</v>
      </c>
      <c r="K14" t="n">
        <v>53.44</v>
      </c>
      <c r="L14" t="n">
        <v>4</v>
      </c>
      <c r="M14" t="n">
        <v>32</v>
      </c>
      <c r="N14" t="n">
        <v>37.82</v>
      </c>
      <c r="O14" t="n">
        <v>23698.48</v>
      </c>
      <c r="P14" t="n">
        <v>179.35</v>
      </c>
      <c r="Q14" t="n">
        <v>1389.82</v>
      </c>
      <c r="R14" t="n">
        <v>62.05</v>
      </c>
      <c r="S14" t="n">
        <v>39.31</v>
      </c>
      <c r="T14" t="n">
        <v>10421.32</v>
      </c>
      <c r="U14" t="n">
        <v>0.63</v>
      </c>
      <c r="V14" t="n">
        <v>0.87</v>
      </c>
      <c r="W14" t="n">
        <v>3.41</v>
      </c>
      <c r="X14" t="n">
        <v>0.66</v>
      </c>
      <c r="Y14" t="n">
        <v>1</v>
      </c>
      <c r="Z14" t="n">
        <v>10</v>
      </c>
      <c r="AA14" t="n">
        <v>331.7202045958472</v>
      </c>
      <c r="AB14" t="n">
        <v>453.8742183906173</v>
      </c>
      <c r="AC14" t="n">
        <v>410.5571000038825</v>
      </c>
      <c r="AD14" t="n">
        <v>331720.2045958472</v>
      </c>
      <c r="AE14" t="n">
        <v>453874.2183906173</v>
      </c>
      <c r="AF14" t="n">
        <v>1.77368848843886e-06</v>
      </c>
      <c r="AG14" t="n">
        <v>17</v>
      </c>
      <c r="AH14" t="n">
        <v>410557.1000038824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5.4455</v>
      </c>
      <c r="E15" t="n">
        <v>18.36</v>
      </c>
      <c r="F15" t="n">
        <v>14.74</v>
      </c>
      <c r="G15" t="n">
        <v>28.53</v>
      </c>
      <c r="H15" t="n">
        <v>0.4</v>
      </c>
      <c r="I15" t="n">
        <v>31</v>
      </c>
      <c r="J15" t="n">
        <v>190.63</v>
      </c>
      <c r="K15" t="n">
        <v>53.44</v>
      </c>
      <c r="L15" t="n">
        <v>4.25</v>
      </c>
      <c r="M15" t="n">
        <v>29</v>
      </c>
      <c r="N15" t="n">
        <v>37.95</v>
      </c>
      <c r="O15" t="n">
        <v>23745.63</v>
      </c>
      <c r="P15" t="n">
        <v>177.44</v>
      </c>
      <c r="Q15" t="n">
        <v>1389.74</v>
      </c>
      <c r="R15" t="n">
        <v>60.76</v>
      </c>
      <c r="S15" t="n">
        <v>39.31</v>
      </c>
      <c r="T15" t="n">
        <v>9790.77</v>
      </c>
      <c r="U15" t="n">
        <v>0.65</v>
      </c>
      <c r="V15" t="n">
        <v>0.87</v>
      </c>
      <c r="W15" t="n">
        <v>3.41</v>
      </c>
      <c r="X15" t="n">
        <v>0.62</v>
      </c>
      <c r="Y15" t="n">
        <v>1</v>
      </c>
      <c r="Z15" t="n">
        <v>10</v>
      </c>
      <c r="AA15" t="n">
        <v>320.4374691656927</v>
      </c>
      <c r="AB15" t="n">
        <v>438.4366820159231</v>
      </c>
      <c r="AC15" t="n">
        <v>396.5929004340705</v>
      </c>
      <c r="AD15" t="n">
        <v>320437.4691656927</v>
      </c>
      <c r="AE15" t="n">
        <v>438436.6820159231</v>
      </c>
      <c r="AF15" t="n">
        <v>1.788335400358054e-06</v>
      </c>
      <c r="AG15" t="n">
        <v>16</v>
      </c>
      <c r="AH15" t="n">
        <v>396592.9004340706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5.4794</v>
      </c>
      <c r="E16" t="n">
        <v>18.25</v>
      </c>
      <c r="F16" t="n">
        <v>14.7</v>
      </c>
      <c r="G16" t="n">
        <v>30.42</v>
      </c>
      <c r="H16" t="n">
        <v>0.42</v>
      </c>
      <c r="I16" t="n">
        <v>29</v>
      </c>
      <c r="J16" t="n">
        <v>191.02</v>
      </c>
      <c r="K16" t="n">
        <v>53.44</v>
      </c>
      <c r="L16" t="n">
        <v>4.5</v>
      </c>
      <c r="M16" t="n">
        <v>27</v>
      </c>
      <c r="N16" t="n">
        <v>38.08</v>
      </c>
      <c r="O16" t="n">
        <v>23792.83</v>
      </c>
      <c r="P16" t="n">
        <v>175.2</v>
      </c>
      <c r="Q16" t="n">
        <v>1389.74</v>
      </c>
      <c r="R16" t="n">
        <v>59.1</v>
      </c>
      <c r="S16" t="n">
        <v>39.31</v>
      </c>
      <c r="T16" t="n">
        <v>8972.84</v>
      </c>
      <c r="U16" t="n">
        <v>0.67</v>
      </c>
      <c r="V16" t="n">
        <v>0.87</v>
      </c>
      <c r="W16" t="n">
        <v>3.42</v>
      </c>
      <c r="X16" t="n">
        <v>0.58</v>
      </c>
      <c r="Y16" t="n">
        <v>1</v>
      </c>
      <c r="Z16" t="n">
        <v>10</v>
      </c>
      <c r="AA16" t="n">
        <v>316.9502466276263</v>
      </c>
      <c r="AB16" t="n">
        <v>433.6653102939399</v>
      </c>
      <c r="AC16" t="n">
        <v>392.2769017325713</v>
      </c>
      <c r="AD16" t="n">
        <v>316950.2466276263</v>
      </c>
      <c r="AE16" t="n">
        <v>433665.3102939399</v>
      </c>
      <c r="AF16" t="n">
        <v>1.799468367041028e-06</v>
      </c>
      <c r="AG16" t="n">
        <v>16</v>
      </c>
      <c r="AH16" t="n">
        <v>392276.9017325713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5.5024</v>
      </c>
      <c r="E17" t="n">
        <v>18.17</v>
      </c>
      <c r="F17" t="n">
        <v>14.66</v>
      </c>
      <c r="G17" t="n">
        <v>31.42</v>
      </c>
      <c r="H17" t="n">
        <v>0.44</v>
      </c>
      <c r="I17" t="n">
        <v>28</v>
      </c>
      <c r="J17" t="n">
        <v>191.4</v>
      </c>
      <c r="K17" t="n">
        <v>53.44</v>
      </c>
      <c r="L17" t="n">
        <v>4.75</v>
      </c>
      <c r="M17" t="n">
        <v>26</v>
      </c>
      <c r="N17" t="n">
        <v>38.22</v>
      </c>
      <c r="O17" t="n">
        <v>23840.07</v>
      </c>
      <c r="P17" t="n">
        <v>173.06</v>
      </c>
      <c r="Q17" t="n">
        <v>1389.8</v>
      </c>
      <c r="R17" t="n">
        <v>58.22</v>
      </c>
      <c r="S17" t="n">
        <v>39.31</v>
      </c>
      <c r="T17" t="n">
        <v>8538.030000000001</v>
      </c>
      <c r="U17" t="n">
        <v>0.68</v>
      </c>
      <c r="V17" t="n">
        <v>0.88</v>
      </c>
      <c r="W17" t="n">
        <v>3.4</v>
      </c>
      <c r="X17" t="n">
        <v>0.54</v>
      </c>
      <c r="Y17" t="n">
        <v>1</v>
      </c>
      <c r="Z17" t="n">
        <v>10</v>
      </c>
      <c r="AA17" t="n">
        <v>313.9792449803969</v>
      </c>
      <c r="AB17" t="n">
        <v>429.6002547688585</v>
      </c>
      <c r="AC17" t="n">
        <v>388.5998094014623</v>
      </c>
      <c r="AD17" t="n">
        <v>313979.2449803969</v>
      </c>
      <c r="AE17" t="n">
        <v>429600.2547688585</v>
      </c>
      <c r="AF17" t="n">
        <v>1.807021707268415e-06</v>
      </c>
      <c r="AG17" t="n">
        <v>16</v>
      </c>
      <c r="AH17" t="n">
        <v>388599.8094014623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5.5347</v>
      </c>
      <c r="E18" t="n">
        <v>18.07</v>
      </c>
      <c r="F18" t="n">
        <v>14.63</v>
      </c>
      <c r="G18" t="n">
        <v>33.76</v>
      </c>
      <c r="H18" t="n">
        <v>0.46</v>
      </c>
      <c r="I18" t="n">
        <v>26</v>
      </c>
      <c r="J18" t="n">
        <v>191.78</v>
      </c>
      <c r="K18" t="n">
        <v>53.44</v>
      </c>
      <c r="L18" t="n">
        <v>5</v>
      </c>
      <c r="M18" t="n">
        <v>24</v>
      </c>
      <c r="N18" t="n">
        <v>38.35</v>
      </c>
      <c r="O18" t="n">
        <v>23887.36</v>
      </c>
      <c r="P18" t="n">
        <v>170.83</v>
      </c>
      <c r="Q18" t="n">
        <v>1389.7</v>
      </c>
      <c r="R18" t="n">
        <v>57.17</v>
      </c>
      <c r="S18" t="n">
        <v>39.31</v>
      </c>
      <c r="T18" t="n">
        <v>8020.61</v>
      </c>
      <c r="U18" t="n">
        <v>0.6899999999999999</v>
      </c>
      <c r="V18" t="n">
        <v>0.88</v>
      </c>
      <c r="W18" t="n">
        <v>3.4</v>
      </c>
      <c r="X18" t="n">
        <v>0.51</v>
      </c>
      <c r="Y18" t="n">
        <v>1</v>
      </c>
      <c r="Z18" t="n">
        <v>10</v>
      </c>
      <c r="AA18" t="n">
        <v>310.6434648371154</v>
      </c>
      <c r="AB18" t="n">
        <v>425.0360932125872</v>
      </c>
      <c r="AC18" t="n">
        <v>384.4712450182806</v>
      </c>
      <c r="AD18" t="n">
        <v>310643.4648371154</v>
      </c>
      <c r="AE18" t="n">
        <v>425036.0932125872</v>
      </c>
      <c r="AF18" t="n">
        <v>1.817629224196441e-06</v>
      </c>
      <c r="AG18" t="n">
        <v>16</v>
      </c>
      <c r="AH18" t="n">
        <v>384471.2450182806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5.5757</v>
      </c>
      <c r="E19" t="n">
        <v>17.93</v>
      </c>
      <c r="F19" t="n">
        <v>14.57</v>
      </c>
      <c r="G19" t="n">
        <v>36.43</v>
      </c>
      <c r="H19" t="n">
        <v>0.48</v>
      </c>
      <c r="I19" t="n">
        <v>24</v>
      </c>
      <c r="J19" t="n">
        <v>192.17</v>
      </c>
      <c r="K19" t="n">
        <v>53.44</v>
      </c>
      <c r="L19" t="n">
        <v>5.25</v>
      </c>
      <c r="M19" t="n">
        <v>22</v>
      </c>
      <c r="N19" t="n">
        <v>38.48</v>
      </c>
      <c r="O19" t="n">
        <v>23934.69</v>
      </c>
      <c r="P19" t="n">
        <v>168.38</v>
      </c>
      <c r="Q19" t="n">
        <v>1389.58</v>
      </c>
      <c r="R19" t="n">
        <v>55.32</v>
      </c>
      <c r="S19" t="n">
        <v>39.31</v>
      </c>
      <c r="T19" t="n">
        <v>7107.29</v>
      </c>
      <c r="U19" t="n">
        <v>0.71</v>
      </c>
      <c r="V19" t="n">
        <v>0.88</v>
      </c>
      <c r="W19" t="n">
        <v>3.4</v>
      </c>
      <c r="X19" t="n">
        <v>0.45</v>
      </c>
      <c r="Y19" t="n">
        <v>1</v>
      </c>
      <c r="Z19" t="n">
        <v>10</v>
      </c>
      <c r="AA19" t="n">
        <v>306.8093282873461</v>
      </c>
      <c r="AB19" t="n">
        <v>419.7900584350263</v>
      </c>
      <c r="AC19" t="n">
        <v>379.7258844370342</v>
      </c>
      <c r="AD19" t="n">
        <v>306809.3282873461</v>
      </c>
      <c r="AE19" t="n">
        <v>419790.0584350263</v>
      </c>
      <c r="AF19" t="n">
        <v>1.831093874167e-06</v>
      </c>
      <c r="AG19" t="n">
        <v>16</v>
      </c>
      <c r="AH19" t="n">
        <v>379725.8844370341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5.5898</v>
      </c>
      <c r="E20" t="n">
        <v>17.89</v>
      </c>
      <c r="F20" t="n">
        <v>14.56</v>
      </c>
      <c r="G20" t="n">
        <v>38</v>
      </c>
      <c r="H20" t="n">
        <v>0.51</v>
      </c>
      <c r="I20" t="n">
        <v>23</v>
      </c>
      <c r="J20" t="n">
        <v>192.55</v>
      </c>
      <c r="K20" t="n">
        <v>53.44</v>
      </c>
      <c r="L20" t="n">
        <v>5.5</v>
      </c>
      <c r="M20" t="n">
        <v>21</v>
      </c>
      <c r="N20" t="n">
        <v>38.62</v>
      </c>
      <c r="O20" t="n">
        <v>23982.06</v>
      </c>
      <c r="P20" t="n">
        <v>166.52</v>
      </c>
      <c r="Q20" t="n">
        <v>1389.68</v>
      </c>
      <c r="R20" t="n">
        <v>55.04</v>
      </c>
      <c r="S20" t="n">
        <v>39.31</v>
      </c>
      <c r="T20" t="n">
        <v>6969.86</v>
      </c>
      <c r="U20" t="n">
        <v>0.71</v>
      </c>
      <c r="V20" t="n">
        <v>0.88</v>
      </c>
      <c r="W20" t="n">
        <v>3.4</v>
      </c>
      <c r="X20" t="n">
        <v>0.44</v>
      </c>
      <c r="Y20" t="n">
        <v>1</v>
      </c>
      <c r="Z20" t="n">
        <v>10</v>
      </c>
      <c r="AA20" t="n">
        <v>304.5263172469064</v>
      </c>
      <c r="AB20" t="n">
        <v>416.666342010158</v>
      </c>
      <c r="AC20" t="n">
        <v>376.9002911235917</v>
      </c>
      <c r="AD20" t="n">
        <v>304526.3172469064</v>
      </c>
      <c r="AE20" t="n">
        <v>416666.342010158</v>
      </c>
      <c r="AF20" t="n">
        <v>1.835724400132485e-06</v>
      </c>
      <c r="AG20" t="n">
        <v>16</v>
      </c>
      <c r="AH20" t="n">
        <v>376900.2911235917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5.608</v>
      </c>
      <c r="E21" t="n">
        <v>17.83</v>
      </c>
      <c r="F21" t="n">
        <v>14.54</v>
      </c>
      <c r="G21" t="n">
        <v>39.67</v>
      </c>
      <c r="H21" t="n">
        <v>0.53</v>
      </c>
      <c r="I21" t="n">
        <v>22</v>
      </c>
      <c r="J21" t="n">
        <v>192.94</v>
      </c>
      <c r="K21" t="n">
        <v>53.44</v>
      </c>
      <c r="L21" t="n">
        <v>5.75</v>
      </c>
      <c r="M21" t="n">
        <v>20</v>
      </c>
      <c r="N21" t="n">
        <v>38.75</v>
      </c>
      <c r="O21" t="n">
        <v>24029.48</v>
      </c>
      <c r="P21" t="n">
        <v>164.55</v>
      </c>
      <c r="Q21" t="n">
        <v>1389.6</v>
      </c>
      <c r="R21" t="n">
        <v>54.31</v>
      </c>
      <c r="S21" t="n">
        <v>39.31</v>
      </c>
      <c r="T21" t="n">
        <v>6612.13</v>
      </c>
      <c r="U21" t="n">
        <v>0.72</v>
      </c>
      <c r="V21" t="n">
        <v>0.88</v>
      </c>
      <c r="W21" t="n">
        <v>3.4</v>
      </c>
      <c r="X21" t="n">
        <v>0.42</v>
      </c>
      <c r="Y21" t="n">
        <v>1</v>
      </c>
      <c r="Z21" t="n">
        <v>10</v>
      </c>
      <c r="AA21" t="n">
        <v>302.0058176316813</v>
      </c>
      <c r="AB21" t="n">
        <v>413.2176832400119</v>
      </c>
      <c r="AC21" t="n">
        <v>373.7807675062453</v>
      </c>
      <c r="AD21" t="n">
        <v>302005.8176316813</v>
      </c>
      <c r="AE21" t="n">
        <v>413217.6832400119</v>
      </c>
      <c r="AF21" t="n">
        <v>1.841701391095026e-06</v>
      </c>
      <c r="AG21" t="n">
        <v>16</v>
      </c>
      <c r="AH21" t="n">
        <v>373780.7675062453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5.6296</v>
      </c>
      <c r="E22" t="n">
        <v>17.76</v>
      </c>
      <c r="F22" t="n">
        <v>14.51</v>
      </c>
      <c r="G22" t="n">
        <v>41.47</v>
      </c>
      <c r="H22" t="n">
        <v>0.55</v>
      </c>
      <c r="I22" t="n">
        <v>21</v>
      </c>
      <c r="J22" t="n">
        <v>193.32</v>
      </c>
      <c r="K22" t="n">
        <v>53.44</v>
      </c>
      <c r="L22" t="n">
        <v>6</v>
      </c>
      <c r="M22" t="n">
        <v>19</v>
      </c>
      <c r="N22" t="n">
        <v>38.89</v>
      </c>
      <c r="O22" t="n">
        <v>24076.95</v>
      </c>
      <c r="P22" t="n">
        <v>160.88</v>
      </c>
      <c r="Q22" t="n">
        <v>1389.67</v>
      </c>
      <c r="R22" t="n">
        <v>53.47</v>
      </c>
      <c r="S22" t="n">
        <v>39.31</v>
      </c>
      <c r="T22" t="n">
        <v>6196.22</v>
      </c>
      <c r="U22" t="n">
        <v>0.74</v>
      </c>
      <c r="V22" t="n">
        <v>0.88</v>
      </c>
      <c r="W22" t="n">
        <v>3.39</v>
      </c>
      <c r="X22" t="n">
        <v>0.39</v>
      </c>
      <c r="Y22" t="n">
        <v>1</v>
      </c>
      <c r="Z22" t="n">
        <v>10</v>
      </c>
      <c r="AA22" t="n">
        <v>297.7403664882218</v>
      </c>
      <c r="AB22" t="n">
        <v>407.3815048071071</v>
      </c>
      <c r="AC22" t="n">
        <v>368.5015857518491</v>
      </c>
      <c r="AD22" t="n">
        <v>297740.3664882218</v>
      </c>
      <c r="AE22" t="n">
        <v>407381.5048071072</v>
      </c>
      <c r="AF22" t="n">
        <v>1.848794962786833e-06</v>
      </c>
      <c r="AG22" t="n">
        <v>16</v>
      </c>
      <c r="AH22" t="n">
        <v>368501.5857518491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5.6486</v>
      </c>
      <c r="E23" t="n">
        <v>17.7</v>
      </c>
      <c r="F23" t="n">
        <v>14.49</v>
      </c>
      <c r="G23" t="n">
        <v>43.47</v>
      </c>
      <c r="H23" t="n">
        <v>0.57</v>
      </c>
      <c r="I23" t="n">
        <v>20</v>
      </c>
      <c r="J23" t="n">
        <v>193.71</v>
      </c>
      <c r="K23" t="n">
        <v>53.44</v>
      </c>
      <c r="L23" t="n">
        <v>6.25</v>
      </c>
      <c r="M23" t="n">
        <v>18</v>
      </c>
      <c r="N23" t="n">
        <v>39.02</v>
      </c>
      <c r="O23" t="n">
        <v>24124.47</v>
      </c>
      <c r="P23" t="n">
        <v>160.57</v>
      </c>
      <c r="Q23" t="n">
        <v>1389.61</v>
      </c>
      <c r="R23" t="n">
        <v>52.62</v>
      </c>
      <c r="S23" t="n">
        <v>39.31</v>
      </c>
      <c r="T23" t="n">
        <v>5776.89</v>
      </c>
      <c r="U23" t="n">
        <v>0.75</v>
      </c>
      <c r="V23" t="n">
        <v>0.89</v>
      </c>
      <c r="W23" t="n">
        <v>3.4</v>
      </c>
      <c r="X23" t="n">
        <v>0.37</v>
      </c>
      <c r="Y23" t="n">
        <v>1</v>
      </c>
      <c r="Z23" t="n">
        <v>10</v>
      </c>
      <c r="AA23" t="n">
        <v>296.8345831162047</v>
      </c>
      <c r="AB23" t="n">
        <v>406.1421720371712</v>
      </c>
      <c r="AC23" t="n">
        <v>367.3805331620613</v>
      </c>
      <c r="AD23" t="n">
        <v>296834.5831162047</v>
      </c>
      <c r="AE23" t="n">
        <v>406142.1720371712</v>
      </c>
      <c r="AF23" t="n">
        <v>1.855034678626848e-06</v>
      </c>
      <c r="AG23" t="n">
        <v>16</v>
      </c>
      <c r="AH23" t="n">
        <v>367380.5331620614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5.6653</v>
      </c>
      <c r="E24" t="n">
        <v>17.65</v>
      </c>
      <c r="F24" t="n">
        <v>14.48</v>
      </c>
      <c r="G24" t="n">
        <v>45.71</v>
      </c>
      <c r="H24" t="n">
        <v>0.59</v>
      </c>
      <c r="I24" t="n">
        <v>19</v>
      </c>
      <c r="J24" t="n">
        <v>194.09</v>
      </c>
      <c r="K24" t="n">
        <v>53.44</v>
      </c>
      <c r="L24" t="n">
        <v>6.5</v>
      </c>
      <c r="M24" t="n">
        <v>17</v>
      </c>
      <c r="N24" t="n">
        <v>39.16</v>
      </c>
      <c r="O24" t="n">
        <v>24172.03</v>
      </c>
      <c r="P24" t="n">
        <v>157.44</v>
      </c>
      <c r="Q24" t="n">
        <v>1389.61</v>
      </c>
      <c r="R24" t="n">
        <v>52.33</v>
      </c>
      <c r="S24" t="n">
        <v>39.31</v>
      </c>
      <c r="T24" t="n">
        <v>5634.8</v>
      </c>
      <c r="U24" t="n">
        <v>0.75</v>
      </c>
      <c r="V24" t="n">
        <v>0.89</v>
      </c>
      <c r="W24" t="n">
        <v>3.39</v>
      </c>
      <c r="X24" t="n">
        <v>0.35</v>
      </c>
      <c r="Y24" t="n">
        <v>1</v>
      </c>
      <c r="Z24" t="n">
        <v>10</v>
      </c>
      <c r="AA24" t="n">
        <v>293.3077939128872</v>
      </c>
      <c r="AB24" t="n">
        <v>401.3166634582336</v>
      </c>
      <c r="AC24" t="n">
        <v>363.0155643492538</v>
      </c>
      <c r="AD24" t="n">
        <v>293307.7939128872</v>
      </c>
      <c r="AE24" t="n">
        <v>401316.6634582336</v>
      </c>
      <c r="AF24" t="n">
        <v>1.860519060444125e-06</v>
      </c>
      <c r="AG24" t="n">
        <v>16</v>
      </c>
      <c r="AH24" t="n">
        <v>363015.5643492538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5.6768</v>
      </c>
      <c r="E25" t="n">
        <v>17.62</v>
      </c>
      <c r="F25" t="n">
        <v>14.48</v>
      </c>
      <c r="G25" t="n">
        <v>48.26</v>
      </c>
      <c r="H25" t="n">
        <v>0.62</v>
      </c>
      <c r="I25" t="n">
        <v>18</v>
      </c>
      <c r="J25" t="n">
        <v>194.48</v>
      </c>
      <c r="K25" t="n">
        <v>53.44</v>
      </c>
      <c r="L25" t="n">
        <v>6.75</v>
      </c>
      <c r="M25" t="n">
        <v>14</v>
      </c>
      <c r="N25" t="n">
        <v>39.29</v>
      </c>
      <c r="O25" t="n">
        <v>24219.63</v>
      </c>
      <c r="P25" t="n">
        <v>155</v>
      </c>
      <c r="Q25" t="n">
        <v>1389.75</v>
      </c>
      <c r="R25" t="n">
        <v>52.29</v>
      </c>
      <c r="S25" t="n">
        <v>39.31</v>
      </c>
      <c r="T25" t="n">
        <v>5622.74</v>
      </c>
      <c r="U25" t="n">
        <v>0.75</v>
      </c>
      <c r="V25" t="n">
        <v>0.89</v>
      </c>
      <c r="W25" t="n">
        <v>3.39</v>
      </c>
      <c r="X25" t="n">
        <v>0.35</v>
      </c>
      <c r="Y25" t="n">
        <v>1</v>
      </c>
      <c r="Z25" t="n">
        <v>10</v>
      </c>
      <c r="AA25" t="n">
        <v>290.6267407025684</v>
      </c>
      <c r="AB25" t="n">
        <v>397.6483281761556</v>
      </c>
      <c r="AC25" t="n">
        <v>359.6973298379564</v>
      </c>
      <c r="AD25" t="n">
        <v>290626.7407025684</v>
      </c>
      <c r="AE25" t="n">
        <v>397648.3281761556</v>
      </c>
      <c r="AF25" t="n">
        <v>1.864295730557818e-06</v>
      </c>
      <c r="AG25" t="n">
        <v>16</v>
      </c>
      <c r="AH25" t="n">
        <v>359697.3298379563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5.703</v>
      </c>
      <c r="E26" t="n">
        <v>17.53</v>
      </c>
      <c r="F26" t="n">
        <v>14.43</v>
      </c>
      <c r="G26" t="n">
        <v>50.94</v>
      </c>
      <c r="H26" t="n">
        <v>0.64</v>
      </c>
      <c r="I26" t="n">
        <v>17</v>
      </c>
      <c r="J26" t="n">
        <v>194.86</v>
      </c>
      <c r="K26" t="n">
        <v>53.44</v>
      </c>
      <c r="L26" t="n">
        <v>7</v>
      </c>
      <c r="M26" t="n">
        <v>11</v>
      </c>
      <c r="N26" t="n">
        <v>39.43</v>
      </c>
      <c r="O26" t="n">
        <v>24267.28</v>
      </c>
      <c r="P26" t="n">
        <v>152.95</v>
      </c>
      <c r="Q26" t="n">
        <v>1389.58</v>
      </c>
      <c r="R26" t="n">
        <v>50.99</v>
      </c>
      <c r="S26" t="n">
        <v>39.31</v>
      </c>
      <c r="T26" t="n">
        <v>4973.85</v>
      </c>
      <c r="U26" t="n">
        <v>0.77</v>
      </c>
      <c r="V26" t="n">
        <v>0.89</v>
      </c>
      <c r="W26" t="n">
        <v>3.39</v>
      </c>
      <c r="X26" t="n">
        <v>0.31</v>
      </c>
      <c r="Y26" t="n">
        <v>1</v>
      </c>
      <c r="Z26" t="n">
        <v>10</v>
      </c>
      <c r="AA26" t="n">
        <v>287.8469982065614</v>
      </c>
      <c r="AB26" t="n">
        <v>393.844961859535</v>
      </c>
      <c r="AC26" t="n">
        <v>356.2569514645358</v>
      </c>
      <c r="AD26" t="n">
        <v>287846.9982065614</v>
      </c>
      <c r="AE26" t="n">
        <v>393844.961859535</v>
      </c>
      <c r="AF26" t="n">
        <v>1.872899970295102e-06</v>
      </c>
      <c r="AG26" t="n">
        <v>16</v>
      </c>
      <c r="AH26" t="n">
        <v>356256.9514645358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5.6952</v>
      </c>
      <c r="E27" t="n">
        <v>17.56</v>
      </c>
      <c r="F27" t="n">
        <v>14.46</v>
      </c>
      <c r="G27" t="n">
        <v>51.03</v>
      </c>
      <c r="H27" t="n">
        <v>0.66</v>
      </c>
      <c r="I27" t="n">
        <v>17</v>
      </c>
      <c r="J27" t="n">
        <v>195.25</v>
      </c>
      <c r="K27" t="n">
        <v>53.44</v>
      </c>
      <c r="L27" t="n">
        <v>7.25</v>
      </c>
      <c r="M27" t="n">
        <v>8</v>
      </c>
      <c r="N27" t="n">
        <v>39.57</v>
      </c>
      <c r="O27" t="n">
        <v>24314.98</v>
      </c>
      <c r="P27" t="n">
        <v>152.12</v>
      </c>
      <c r="Q27" t="n">
        <v>1389.7</v>
      </c>
      <c r="R27" t="n">
        <v>51.46</v>
      </c>
      <c r="S27" t="n">
        <v>39.31</v>
      </c>
      <c r="T27" t="n">
        <v>5209.64</v>
      </c>
      <c r="U27" t="n">
        <v>0.76</v>
      </c>
      <c r="V27" t="n">
        <v>0.89</v>
      </c>
      <c r="W27" t="n">
        <v>3.4</v>
      </c>
      <c r="X27" t="n">
        <v>0.33</v>
      </c>
      <c r="Y27" t="n">
        <v>1</v>
      </c>
      <c r="Z27" t="n">
        <v>10</v>
      </c>
      <c r="AA27" t="n">
        <v>287.3138808329697</v>
      </c>
      <c r="AB27" t="n">
        <v>393.1155271495081</v>
      </c>
      <c r="AC27" t="n">
        <v>355.5971329794659</v>
      </c>
      <c r="AD27" t="n">
        <v>287313.8808329697</v>
      </c>
      <c r="AE27" t="n">
        <v>393115.5271495081</v>
      </c>
      <c r="AF27" t="n">
        <v>1.870338402739728e-06</v>
      </c>
      <c r="AG27" t="n">
        <v>16</v>
      </c>
      <c r="AH27" t="n">
        <v>355597.1329794659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5.7113</v>
      </c>
      <c r="E28" t="n">
        <v>17.51</v>
      </c>
      <c r="F28" t="n">
        <v>14.45</v>
      </c>
      <c r="G28" t="n">
        <v>54.17</v>
      </c>
      <c r="H28" t="n">
        <v>0.68</v>
      </c>
      <c r="I28" t="n">
        <v>16</v>
      </c>
      <c r="J28" t="n">
        <v>195.64</v>
      </c>
      <c r="K28" t="n">
        <v>53.44</v>
      </c>
      <c r="L28" t="n">
        <v>7.5</v>
      </c>
      <c r="M28" t="n">
        <v>2</v>
      </c>
      <c r="N28" t="n">
        <v>39.7</v>
      </c>
      <c r="O28" t="n">
        <v>24362.73</v>
      </c>
      <c r="P28" t="n">
        <v>150.5</v>
      </c>
      <c r="Q28" t="n">
        <v>1389.86</v>
      </c>
      <c r="R28" t="n">
        <v>50.84</v>
      </c>
      <c r="S28" t="n">
        <v>39.31</v>
      </c>
      <c r="T28" t="n">
        <v>4905.1</v>
      </c>
      <c r="U28" t="n">
        <v>0.77</v>
      </c>
      <c r="V28" t="n">
        <v>0.89</v>
      </c>
      <c r="W28" t="n">
        <v>3.4</v>
      </c>
      <c r="X28" t="n">
        <v>0.32</v>
      </c>
      <c r="Y28" t="n">
        <v>1</v>
      </c>
      <c r="Z28" t="n">
        <v>10</v>
      </c>
      <c r="AA28" t="n">
        <v>285.2992308632176</v>
      </c>
      <c r="AB28" t="n">
        <v>390.3589941808095</v>
      </c>
      <c r="AC28" t="n">
        <v>353.1036796484815</v>
      </c>
      <c r="AD28" t="n">
        <v>285299.2308632176</v>
      </c>
      <c r="AE28" t="n">
        <v>390358.9941808095</v>
      </c>
      <c r="AF28" t="n">
        <v>1.875625740898899e-06</v>
      </c>
      <c r="AG28" t="n">
        <v>16</v>
      </c>
      <c r="AH28" t="n">
        <v>353103.6796484815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5.7131</v>
      </c>
      <c r="E29" t="n">
        <v>17.5</v>
      </c>
      <c r="F29" t="n">
        <v>14.44</v>
      </c>
      <c r="G29" t="n">
        <v>54.15</v>
      </c>
      <c r="H29" t="n">
        <v>0.7</v>
      </c>
      <c r="I29" t="n">
        <v>16</v>
      </c>
      <c r="J29" t="n">
        <v>196.03</v>
      </c>
      <c r="K29" t="n">
        <v>53.44</v>
      </c>
      <c r="L29" t="n">
        <v>7.75</v>
      </c>
      <c r="M29" t="n">
        <v>2</v>
      </c>
      <c r="N29" t="n">
        <v>39.84</v>
      </c>
      <c r="O29" t="n">
        <v>24410.52</v>
      </c>
      <c r="P29" t="n">
        <v>150.12</v>
      </c>
      <c r="Q29" t="n">
        <v>1389.8</v>
      </c>
      <c r="R29" t="n">
        <v>50.8</v>
      </c>
      <c r="S29" t="n">
        <v>39.31</v>
      </c>
      <c r="T29" t="n">
        <v>4886.7</v>
      </c>
      <c r="U29" t="n">
        <v>0.77</v>
      </c>
      <c r="V29" t="n">
        <v>0.89</v>
      </c>
      <c r="W29" t="n">
        <v>3.4</v>
      </c>
      <c r="X29" t="n">
        <v>0.32</v>
      </c>
      <c r="Y29" t="n">
        <v>1</v>
      </c>
      <c r="Z29" t="n">
        <v>10</v>
      </c>
      <c r="AA29" t="n">
        <v>284.8745560201849</v>
      </c>
      <c r="AB29" t="n">
        <v>389.7779353252403</v>
      </c>
      <c r="AC29" t="n">
        <v>352.5780762345667</v>
      </c>
      <c r="AD29" t="n">
        <v>284874.5560201848</v>
      </c>
      <c r="AE29" t="n">
        <v>389777.9353252403</v>
      </c>
      <c r="AF29" t="n">
        <v>1.876216871873216e-06</v>
      </c>
      <c r="AG29" t="n">
        <v>16</v>
      </c>
      <c r="AH29" t="n">
        <v>352578.0762345666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5.7105</v>
      </c>
      <c r="E30" t="n">
        <v>17.51</v>
      </c>
      <c r="F30" t="n">
        <v>14.45</v>
      </c>
      <c r="G30" t="n">
        <v>54.18</v>
      </c>
      <c r="H30" t="n">
        <v>0.72</v>
      </c>
      <c r="I30" t="n">
        <v>16</v>
      </c>
      <c r="J30" t="n">
        <v>196.41</v>
      </c>
      <c r="K30" t="n">
        <v>53.44</v>
      </c>
      <c r="L30" t="n">
        <v>8</v>
      </c>
      <c r="M30" t="n">
        <v>0</v>
      </c>
      <c r="N30" t="n">
        <v>39.98</v>
      </c>
      <c r="O30" t="n">
        <v>24458.36</v>
      </c>
      <c r="P30" t="n">
        <v>150.49</v>
      </c>
      <c r="Q30" t="n">
        <v>1389.8</v>
      </c>
      <c r="R30" t="n">
        <v>50.93</v>
      </c>
      <c r="S30" t="n">
        <v>39.31</v>
      </c>
      <c r="T30" t="n">
        <v>4953.03</v>
      </c>
      <c r="U30" t="n">
        <v>0.77</v>
      </c>
      <c r="V30" t="n">
        <v>0.89</v>
      </c>
      <c r="W30" t="n">
        <v>3.4</v>
      </c>
      <c r="X30" t="n">
        <v>0.33</v>
      </c>
      <c r="Y30" t="n">
        <v>1</v>
      </c>
      <c r="Z30" t="n">
        <v>10</v>
      </c>
      <c r="AA30" t="n">
        <v>285.3122295750263</v>
      </c>
      <c r="AB30" t="n">
        <v>390.3767795917688</v>
      </c>
      <c r="AC30" t="n">
        <v>353.1197676447808</v>
      </c>
      <c r="AD30" t="n">
        <v>285312.2295750263</v>
      </c>
      <c r="AE30" t="n">
        <v>390376.7795917687</v>
      </c>
      <c r="AF30" t="n">
        <v>1.875363016021424e-06</v>
      </c>
      <c r="AG30" t="n">
        <v>16</v>
      </c>
      <c r="AH30" t="n">
        <v>353119.7676447809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4.7089</v>
      </c>
      <c r="E2" t="n">
        <v>21.24</v>
      </c>
      <c r="F2" t="n">
        <v>16.43</v>
      </c>
      <c r="G2" t="n">
        <v>8.65</v>
      </c>
      <c r="H2" t="n">
        <v>0.15</v>
      </c>
      <c r="I2" t="n">
        <v>114</v>
      </c>
      <c r="J2" t="n">
        <v>116.05</v>
      </c>
      <c r="K2" t="n">
        <v>43.4</v>
      </c>
      <c r="L2" t="n">
        <v>1</v>
      </c>
      <c r="M2" t="n">
        <v>112</v>
      </c>
      <c r="N2" t="n">
        <v>16.65</v>
      </c>
      <c r="O2" t="n">
        <v>14546.17</v>
      </c>
      <c r="P2" t="n">
        <v>157.49</v>
      </c>
      <c r="Q2" t="n">
        <v>1389.77</v>
      </c>
      <c r="R2" t="n">
        <v>112.91</v>
      </c>
      <c r="S2" t="n">
        <v>39.31</v>
      </c>
      <c r="T2" t="n">
        <v>35452.62</v>
      </c>
      <c r="U2" t="n">
        <v>0.35</v>
      </c>
      <c r="V2" t="n">
        <v>0.78</v>
      </c>
      <c r="W2" t="n">
        <v>3.55</v>
      </c>
      <c r="X2" t="n">
        <v>2.31</v>
      </c>
      <c r="Y2" t="n">
        <v>1</v>
      </c>
      <c r="Z2" t="n">
        <v>10</v>
      </c>
      <c r="AA2" t="n">
        <v>345.2390253094425</v>
      </c>
      <c r="AB2" t="n">
        <v>472.371265299236</v>
      </c>
      <c r="AC2" t="n">
        <v>427.2888147163108</v>
      </c>
      <c r="AD2" t="n">
        <v>345239.0253094425</v>
      </c>
      <c r="AE2" t="n">
        <v>472371.265299236</v>
      </c>
      <c r="AF2" t="n">
        <v>1.58982089245501e-06</v>
      </c>
      <c r="AG2" t="n">
        <v>19</v>
      </c>
      <c r="AH2" t="n">
        <v>427288.8147163108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4.9893</v>
      </c>
      <c r="E3" t="n">
        <v>20.04</v>
      </c>
      <c r="F3" t="n">
        <v>15.88</v>
      </c>
      <c r="G3" t="n">
        <v>10.95</v>
      </c>
      <c r="H3" t="n">
        <v>0.19</v>
      </c>
      <c r="I3" t="n">
        <v>87</v>
      </c>
      <c r="J3" t="n">
        <v>116.37</v>
      </c>
      <c r="K3" t="n">
        <v>43.4</v>
      </c>
      <c r="L3" t="n">
        <v>1.25</v>
      </c>
      <c r="M3" t="n">
        <v>85</v>
      </c>
      <c r="N3" t="n">
        <v>16.72</v>
      </c>
      <c r="O3" t="n">
        <v>14585.96</v>
      </c>
      <c r="P3" t="n">
        <v>149.37</v>
      </c>
      <c r="Q3" t="n">
        <v>1390.11</v>
      </c>
      <c r="R3" t="n">
        <v>95.52</v>
      </c>
      <c r="S3" t="n">
        <v>39.31</v>
      </c>
      <c r="T3" t="n">
        <v>26888.7</v>
      </c>
      <c r="U3" t="n">
        <v>0.41</v>
      </c>
      <c r="V3" t="n">
        <v>0.8100000000000001</v>
      </c>
      <c r="W3" t="n">
        <v>3.52</v>
      </c>
      <c r="X3" t="n">
        <v>1.75</v>
      </c>
      <c r="Y3" t="n">
        <v>1</v>
      </c>
      <c r="Z3" t="n">
        <v>10</v>
      </c>
      <c r="AA3" t="n">
        <v>316.9621529173211</v>
      </c>
      <c r="AB3" t="n">
        <v>433.6816010047689</v>
      </c>
      <c r="AC3" t="n">
        <v>392.2916376808228</v>
      </c>
      <c r="AD3" t="n">
        <v>316962.1529173211</v>
      </c>
      <c r="AE3" t="n">
        <v>433681.6010047689</v>
      </c>
      <c r="AF3" t="n">
        <v>1.6844896639822e-06</v>
      </c>
      <c r="AG3" t="n">
        <v>18</v>
      </c>
      <c r="AH3" t="n">
        <v>392291.6376808228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5.182</v>
      </c>
      <c r="E4" t="n">
        <v>19.3</v>
      </c>
      <c r="F4" t="n">
        <v>15.54</v>
      </c>
      <c r="G4" t="n">
        <v>13.32</v>
      </c>
      <c r="H4" t="n">
        <v>0.23</v>
      </c>
      <c r="I4" t="n">
        <v>70</v>
      </c>
      <c r="J4" t="n">
        <v>116.69</v>
      </c>
      <c r="K4" t="n">
        <v>43.4</v>
      </c>
      <c r="L4" t="n">
        <v>1.5</v>
      </c>
      <c r="M4" t="n">
        <v>68</v>
      </c>
      <c r="N4" t="n">
        <v>16.79</v>
      </c>
      <c r="O4" t="n">
        <v>14625.77</v>
      </c>
      <c r="P4" t="n">
        <v>143.52</v>
      </c>
      <c r="Q4" t="n">
        <v>1389.79</v>
      </c>
      <c r="R4" t="n">
        <v>85.26000000000001</v>
      </c>
      <c r="S4" t="n">
        <v>39.31</v>
      </c>
      <c r="T4" t="n">
        <v>21843.08</v>
      </c>
      <c r="U4" t="n">
        <v>0.46</v>
      </c>
      <c r="V4" t="n">
        <v>0.83</v>
      </c>
      <c r="W4" t="n">
        <v>3.48</v>
      </c>
      <c r="X4" t="n">
        <v>1.42</v>
      </c>
      <c r="Y4" t="n">
        <v>1</v>
      </c>
      <c r="Z4" t="n">
        <v>10</v>
      </c>
      <c r="AA4" t="n">
        <v>296.244200359614</v>
      </c>
      <c r="AB4" t="n">
        <v>405.3343843037548</v>
      </c>
      <c r="AC4" t="n">
        <v>366.649839556185</v>
      </c>
      <c r="AD4" t="n">
        <v>296244.200359614</v>
      </c>
      <c r="AE4" t="n">
        <v>405334.3843037548</v>
      </c>
      <c r="AF4" t="n">
        <v>1.749549122874102e-06</v>
      </c>
      <c r="AG4" t="n">
        <v>17</v>
      </c>
      <c r="AH4" t="n">
        <v>366649.839556185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5.331</v>
      </c>
      <c r="E5" t="n">
        <v>18.76</v>
      </c>
      <c r="F5" t="n">
        <v>15.29</v>
      </c>
      <c r="G5" t="n">
        <v>15.82</v>
      </c>
      <c r="H5" t="n">
        <v>0.26</v>
      </c>
      <c r="I5" t="n">
        <v>58</v>
      </c>
      <c r="J5" t="n">
        <v>117.01</v>
      </c>
      <c r="K5" t="n">
        <v>43.4</v>
      </c>
      <c r="L5" t="n">
        <v>1.75</v>
      </c>
      <c r="M5" t="n">
        <v>56</v>
      </c>
      <c r="N5" t="n">
        <v>16.86</v>
      </c>
      <c r="O5" t="n">
        <v>14665.62</v>
      </c>
      <c r="P5" t="n">
        <v>138.46</v>
      </c>
      <c r="Q5" t="n">
        <v>1389.74</v>
      </c>
      <c r="R5" t="n">
        <v>77.17</v>
      </c>
      <c r="S5" t="n">
        <v>39.31</v>
      </c>
      <c r="T5" t="n">
        <v>17860.15</v>
      </c>
      <c r="U5" t="n">
        <v>0.51</v>
      </c>
      <c r="V5" t="n">
        <v>0.84</v>
      </c>
      <c r="W5" t="n">
        <v>3.47</v>
      </c>
      <c r="X5" t="n">
        <v>1.17</v>
      </c>
      <c r="Y5" t="n">
        <v>1</v>
      </c>
      <c r="Z5" t="n">
        <v>10</v>
      </c>
      <c r="AA5" t="n">
        <v>286.1448805308104</v>
      </c>
      <c r="AB5" t="n">
        <v>391.5160493634403</v>
      </c>
      <c r="AC5" t="n">
        <v>354.1503071084193</v>
      </c>
      <c r="AD5" t="n">
        <v>286144.8805308104</v>
      </c>
      <c r="AE5" t="n">
        <v>391516.0493634404</v>
      </c>
      <c r="AF5" t="n">
        <v>1.799854568514442e-06</v>
      </c>
      <c r="AG5" t="n">
        <v>17</v>
      </c>
      <c r="AH5" t="n">
        <v>354150.3071084192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5.4517</v>
      </c>
      <c r="E6" t="n">
        <v>18.34</v>
      </c>
      <c r="F6" t="n">
        <v>15.09</v>
      </c>
      <c r="G6" t="n">
        <v>18.48</v>
      </c>
      <c r="H6" t="n">
        <v>0.3</v>
      </c>
      <c r="I6" t="n">
        <v>49</v>
      </c>
      <c r="J6" t="n">
        <v>117.34</v>
      </c>
      <c r="K6" t="n">
        <v>43.4</v>
      </c>
      <c r="L6" t="n">
        <v>2</v>
      </c>
      <c r="M6" t="n">
        <v>47</v>
      </c>
      <c r="N6" t="n">
        <v>16.94</v>
      </c>
      <c r="O6" t="n">
        <v>14705.49</v>
      </c>
      <c r="P6" t="n">
        <v>133.71</v>
      </c>
      <c r="Q6" t="n">
        <v>1389.68</v>
      </c>
      <c r="R6" t="n">
        <v>71.48999999999999</v>
      </c>
      <c r="S6" t="n">
        <v>39.31</v>
      </c>
      <c r="T6" t="n">
        <v>15063.39</v>
      </c>
      <c r="U6" t="n">
        <v>0.55</v>
      </c>
      <c r="V6" t="n">
        <v>0.85</v>
      </c>
      <c r="W6" t="n">
        <v>3.44</v>
      </c>
      <c r="X6" t="n">
        <v>0.96</v>
      </c>
      <c r="Y6" t="n">
        <v>1</v>
      </c>
      <c r="Z6" t="n">
        <v>10</v>
      </c>
      <c r="AA6" t="n">
        <v>270.2204813959305</v>
      </c>
      <c r="AB6" t="n">
        <v>369.7275839321902</v>
      </c>
      <c r="AC6" t="n">
        <v>334.4413022376243</v>
      </c>
      <c r="AD6" t="n">
        <v>270220.4813959305</v>
      </c>
      <c r="AE6" t="n">
        <v>369727.5839321902</v>
      </c>
      <c r="AF6" t="n">
        <v>1.840605355687523e-06</v>
      </c>
      <c r="AG6" t="n">
        <v>16</v>
      </c>
      <c r="AH6" t="n">
        <v>334441.3022376243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5.5294</v>
      </c>
      <c r="E7" t="n">
        <v>18.08</v>
      </c>
      <c r="F7" t="n">
        <v>14.97</v>
      </c>
      <c r="G7" t="n">
        <v>20.89</v>
      </c>
      <c r="H7" t="n">
        <v>0.34</v>
      </c>
      <c r="I7" t="n">
        <v>43</v>
      </c>
      <c r="J7" t="n">
        <v>117.66</v>
      </c>
      <c r="K7" t="n">
        <v>43.4</v>
      </c>
      <c r="L7" t="n">
        <v>2.25</v>
      </c>
      <c r="M7" t="n">
        <v>41</v>
      </c>
      <c r="N7" t="n">
        <v>17.01</v>
      </c>
      <c r="O7" t="n">
        <v>14745.39</v>
      </c>
      <c r="P7" t="n">
        <v>129.75</v>
      </c>
      <c r="Q7" t="n">
        <v>1389.79</v>
      </c>
      <c r="R7" t="n">
        <v>67.8</v>
      </c>
      <c r="S7" t="n">
        <v>39.31</v>
      </c>
      <c r="T7" t="n">
        <v>13251.51</v>
      </c>
      <c r="U7" t="n">
        <v>0.58</v>
      </c>
      <c r="V7" t="n">
        <v>0.86</v>
      </c>
      <c r="W7" t="n">
        <v>3.43</v>
      </c>
      <c r="X7" t="n">
        <v>0.85</v>
      </c>
      <c r="Y7" t="n">
        <v>1</v>
      </c>
      <c r="Z7" t="n">
        <v>10</v>
      </c>
      <c r="AA7" t="n">
        <v>264.1130978865652</v>
      </c>
      <c r="AB7" t="n">
        <v>361.3711923759323</v>
      </c>
      <c r="AC7" t="n">
        <v>326.8824329632263</v>
      </c>
      <c r="AD7" t="n">
        <v>264113.0978865652</v>
      </c>
      <c r="AE7" t="n">
        <v>361371.1923759322</v>
      </c>
      <c r="AF7" t="n">
        <v>1.866838463917418e-06</v>
      </c>
      <c r="AG7" t="n">
        <v>16</v>
      </c>
      <c r="AH7" t="n">
        <v>326882.4329632263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5.6134</v>
      </c>
      <c r="E8" t="n">
        <v>17.81</v>
      </c>
      <c r="F8" t="n">
        <v>14.85</v>
      </c>
      <c r="G8" t="n">
        <v>24.08</v>
      </c>
      <c r="H8" t="n">
        <v>0.37</v>
      </c>
      <c r="I8" t="n">
        <v>37</v>
      </c>
      <c r="J8" t="n">
        <v>117.98</v>
      </c>
      <c r="K8" t="n">
        <v>43.4</v>
      </c>
      <c r="L8" t="n">
        <v>2.5</v>
      </c>
      <c r="M8" t="n">
        <v>35</v>
      </c>
      <c r="N8" t="n">
        <v>17.08</v>
      </c>
      <c r="O8" t="n">
        <v>14785.31</v>
      </c>
      <c r="P8" t="n">
        <v>125.45</v>
      </c>
      <c r="Q8" t="n">
        <v>1389.65</v>
      </c>
      <c r="R8" t="n">
        <v>63.77</v>
      </c>
      <c r="S8" t="n">
        <v>39.31</v>
      </c>
      <c r="T8" t="n">
        <v>11267.86</v>
      </c>
      <c r="U8" t="n">
        <v>0.62</v>
      </c>
      <c r="V8" t="n">
        <v>0.86</v>
      </c>
      <c r="W8" t="n">
        <v>3.42</v>
      </c>
      <c r="X8" t="n">
        <v>0.72</v>
      </c>
      <c r="Y8" t="n">
        <v>1</v>
      </c>
      <c r="Z8" t="n">
        <v>10</v>
      </c>
      <c r="AA8" t="n">
        <v>257.6919407271747</v>
      </c>
      <c r="AB8" t="n">
        <v>352.5854818688264</v>
      </c>
      <c r="AC8" t="n">
        <v>318.9352183362028</v>
      </c>
      <c r="AD8" t="n">
        <v>257691.9407271746</v>
      </c>
      <c r="AE8" t="n">
        <v>352585.4818688264</v>
      </c>
      <c r="AF8" t="n">
        <v>1.89519858092271e-06</v>
      </c>
      <c r="AG8" t="n">
        <v>16</v>
      </c>
      <c r="AH8" t="n">
        <v>318935.2183362028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5.6702</v>
      </c>
      <c r="E9" t="n">
        <v>17.64</v>
      </c>
      <c r="F9" t="n">
        <v>14.76</v>
      </c>
      <c r="G9" t="n">
        <v>26.84</v>
      </c>
      <c r="H9" t="n">
        <v>0.41</v>
      </c>
      <c r="I9" t="n">
        <v>33</v>
      </c>
      <c r="J9" t="n">
        <v>118.31</v>
      </c>
      <c r="K9" t="n">
        <v>43.4</v>
      </c>
      <c r="L9" t="n">
        <v>2.75</v>
      </c>
      <c r="M9" t="n">
        <v>31</v>
      </c>
      <c r="N9" t="n">
        <v>17.16</v>
      </c>
      <c r="O9" t="n">
        <v>14825.26</v>
      </c>
      <c r="P9" t="n">
        <v>121.58</v>
      </c>
      <c r="Q9" t="n">
        <v>1389.78</v>
      </c>
      <c r="R9" t="n">
        <v>61.11</v>
      </c>
      <c r="S9" t="n">
        <v>39.31</v>
      </c>
      <c r="T9" t="n">
        <v>9956.719999999999</v>
      </c>
      <c r="U9" t="n">
        <v>0.64</v>
      </c>
      <c r="V9" t="n">
        <v>0.87</v>
      </c>
      <c r="W9" t="n">
        <v>3.42</v>
      </c>
      <c r="X9" t="n">
        <v>0.64</v>
      </c>
      <c r="Y9" t="n">
        <v>1</v>
      </c>
      <c r="Z9" t="n">
        <v>10</v>
      </c>
      <c r="AA9" t="n">
        <v>252.5255685907557</v>
      </c>
      <c r="AB9" t="n">
        <v>345.516623587529</v>
      </c>
      <c r="AC9" t="n">
        <v>312.5410019680652</v>
      </c>
      <c r="AD9" t="n">
        <v>252525.5685907557</v>
      </c>
      <c r="AE9" t="n">
        <v>345516.623587529</v>
      </c>
      <c r="AF9" t="n">
        <v>1.914375421945337e-06</v>
      </c>
      <c r="AG9" t="n">
        <v>16</v>
      </c>
      <c r="AH9" t="n">
        <v>312541.0019680652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5.7127</v>
      </c>
      <c r="E10" t="n">
        <v>17.5</v>
      </c>
      <c r="F10" t="n">
        <v>14.7</v>
      </c>
      <c r="G10" t="n">
        <v>29.41</v>
      </c>
      <c r="H10" t="n">
        <v>0.45</v>
      </c>
      <c r="I10" t="n">
        <v>30</v>
      </c>
      <c r="J10" t="n">
        <v>118.63</v>
      </c>
      <c r="K10" t="n">
        <v>43.4</v>
      </c>
      <c r="L10" t="n">
        <v>3</v>
      </c>
      <c r="M10" t="n">
        <v>23</v>
      </c>
      <c r="N10" t="n">
        <v>17.23</v>
      </c>
      <c r="O10" t="n">
        <v>14865.24</v>
      </c>
      <c r="P10" t="n">
        <v>117.86</v>
      </c>
      <c r="Q10" t="n">
        <v>1389.72</v>
      </c>
      <c r="R10" t="n">
        <v>58.86</v>
      </c>
      <c r="S10" t="n">
        <v>39.31</v>
      </c>
      <c r="T10" t="n">
        <v>8846.75</v>
      </c>
      <c r="U10" t="n">
        <v>0.67</v>
      </c>
      <c r="V10" t="n">
        <v>0.87</v>
      </c>
      <c r="W10" t="n">
        <v>3.42</v>
      </c>
      <c r="X10" t="n">
        <v>0.58</v>
      </c>
      <c r="Y10" t="n">
        <v>1</v>
      </c>
      <c r="Z10" t="n">
        <v>10</v>
      </c>
      <c r="AA10" t="n">
        <v>247.9489258486173</v>
      </c>
      <c r="AB10" t="n">
        <v>339.2546590805105</v>
      </c>
      <c r="AC10" t="n">
        <v>306.8766705648721</v>
      </c>
      <c r="AD10" t="n">
        <v>247948.9258486173</v>
      </c>
      <c r="AE10" t="n">
        <v>339254.6590805105</v>
      </c>
      <c r="AF10" t="n">
        <v>1.928724290668252e-06</v>
      </c>
      <c r="AG10" t="n">
        <v>16</v>
      </c>
      <c r="AH10" t="n">
        <v>306876.6705648722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5.7309</v>
      </c>
      <c r="E11" t="n">
        <v>17.45</v>
      </c>
      <c r="F11" t="n">
        <v>14.7</v>
      </c>
      <c r="G11" t="n">
        <v>31.49</v>
      </c>
      <c r="H11" t="n">
        <v>0.48</v>
      </c>
      <c r="I11" t="n">
        <v>28</v>
      </c>
      <c r="J11" t="n">
        <v>118.96</v>
      </c>
      <c r="K11" t="n">
        <v>43.4</v>
      </c>
      <c r="L11" t="n">
        <v>3.25</v>
      </c>
      <c r="M11" t="n">
        <v>13</v>
      </c>
      <c r="N11" t="n">
        <v>17.31</v>
      </c>
      <c r="O11" t="n">
        <v>14905.25</v>
      </c>
      <c r="P11" t="n">
        <v>115.65</v>
      </c>
      <c r="Q11" t="n">
        <v>1389.77</v>
      </c>
      <c r="R11" t="n">
        <v>58.57</v>
      </c>
      <c r="S11" t="n">
        <v>39.31</v>
      </c>
      <c r="T11" t="n">
        <v>8711.219999999999</v>
      </c>
      <c r="U11" t="n">
        <v>0.67</v>
      </c>
      <c r="V11" t="n">
        <v>0.87</v>
      </c>
      <c r="W11" t="n">
        <v>3.43</v>
      </c>
      <c r="X11" t="n">
        <v>0.57</v>
      </c>
      <c r="Y11" t="n">
        <v>1</v>
      </c>
      <c r="Z11" t="n">
        <v>10</v>
      </c>
      <c r="AA11" t="n">
        <v>245.4486907736915</v>
      </c>
      <c r="AB11" t="n">
        <v>335.833727148412</v>
      </c>
      <c r="AC11" t="n">
        <v>303.7822275750639</v>
      </c>
      <c r="AD11" t="n">
        <v>245448.6907736915</v>
      </c>
      <c r="AE11" t="n">
        <v>335833.727148412</v>
      </c>
      <c r="AF11" t="n">
        <v>1.934868982686066e-06</v>
      </c>
      <c r="AG11" t="n">
        <v>16</v>
      </c>
      <c r="AH11" t="n">
        <v>303782.2275750639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5.7412</v>
      </c>
      <c r="E12" t="n">
        <v>17.42</v>
      </c>
      <c r="F12" t="n">
        <v>14.69</v>
      </c>
      <c r="G12" t="n">
        <v>32.64</v>
      </c>
      <c r="H12" t="n">
        <v>0.52</v>
      </c>
      <c r="I12" t="n">
        <v>27</v>
      </c>
      <c r="J12" t="n">
        <v>119.28</v>
      </c>
      <c r="K12" t="n">
        <v>43.4</v>
      </c>
      <c r="L12" t="n">
        <v>3.5</v>
      </c>
      <c r="M12" t="n">
        <v>2</v>
      </c>
      <c r="N12" t="n">
        <v>17.38</v>
      </c>
      <c r="O12" t="n">
        <v>14945.29</v>
      </c>
      <c r="P12" t="n">
        <v>114.99</v>
      </c>
      <c r="Q12" t="n">
        <v>1389.97</v>
      </c>
      <c r="R12" t="n">
        <v>58.02</v>
      </c>
      <c r="S12" t="n">
        <v>39.31</v>
      </c>
      <c r="T12" t="n">
        <v>8440.700000000001</v>
      </c>
      <c r="U12" t="n">
        <v>0.68</v>
      </c>
      <c r="V12" t="n">
        <v>0.87</v>
      </c>
      <c r="W12" t="n">
        <v>3.44</v>
      </c>
      <c r="X12" t="n">
        <v>0.57</v>
      </c>
      <c r="Y12" t="n">
        <v>1</v>
      </c>
      <c r="Z12" t="n">
        <v>10</v>
      </c>
      <c r="AA12" t="n">
        <v>244.5910585743039</v>
      </c>
      <c r="AB12" t="n">
        <v>334.6602769371482</v>
      </c>
      <c r="AC12" t="n">
        <v>302.720769805015</v>
      </c>
      <c r="AD12" t="n">
        <v>244591.0585743039</v>
      </c>
      <c r="AE12" t="n">
        <v>334660.2769371482</v>
      </c>
      <c r="AF12" t="n">
        <v>1.938346473223619e-06</v>
      </c>
      <c r="AG12" t="n">
        <v>16</v>
      </c>
      <c r="AH12" t="n">
        <v>302720.769805015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5.742</v>
      </c>
      <c r="E13" t="n">
        <v>17.42</v>
      </c>
      <c r="F13" t="n">
        <v>14.69</v>
      </c>
      <c r="G13" t="n">
        <v>32.64</v>
      </c>
      <c r="H13" t="n">
        <v>0.55</v>
      </c>
      <c r="I13" t="n">
        <v>27</v>
      </c>
      <c r="J13" t="n">
        <v>119.61</v>
      </c>
      <c r="K13" t="n">
        <v>43.4</v>
      </c>
      <c r="L13" t="n">
        <v>3.75</v>
      </c>
      <c r="M13" t="n">
        <v>0</v>
      </c>
      <c r="N13" t="n">
        <v>17.46</v>
      </c>
      <c r="O13" t="n">
        <v>14985.35</v>
      </c>
      <c r="P13" t="n">
        <v>114.91</v>
      </c>
      <c r="Q13" t="n">
        <v>1389.91</v>
      </c>
      <c r="R13" t="n">
        <v>57.9</v>
      </c>
      <c r="S13" t="n">
        <v>39.31</v>
      </c>
      <c r="T13" t="n">
        <v>8381.07</v>
      </c>
      <c r="U13" t="n">
        <v>0.68</v>
      </c>
      <c r="V13" t="n">
        <v>0.87</v>
      </c>
      <c r="W13" t="n">
        <v>3.44</v>
      </c>
      <c r="X13" t="n">
        <v>0.5600000000000001</v>
      </c>
      <c r="Y13" t="n">
        <v>1</v>
      </c>
      <c r="Z13" t="n">
        <v>10</v>
      </c>
      <c r="AA13" t="n">
        <v>244.4980854924785</v>
      </c>
      <c r="AB13" t="n">
        <v>334.533067064912</v>
      </c>
      <c r="AC13" t="n">
        <v>302.6057006644448</v>
      </c>
      <c r="AD13" t="n">
        <v>244498.0854924785</v>
      </c>
      <c r="AE13" t="n">
        <v>334533.0670649119</v>
      </c>
      <c r="AF13" t="n">
        <v>1.93861656957605e-06</v>
      </c>
      <c r="AG13" t="n">
        <v>16</v>
      </c>
      <c r="AH13" t="n">
        <v>302605.7006644448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5.108</v>
      </c>
      <c r="E2" t="n">
        <v>19.58</v>
      </c>
      <c r="F2" t="n">
        <v>15.94</v>
      </c>
      <c r="G2" t="n">
        <v>10.62</v>
      </c>
      <c r="H2" t="n">
        <v>0.2</v>
      </c>
      <c r="I2" t="n">
        <v>90</v>
      </c>
      <c r="J2" t="n">
        <v>89.87</v>
      </c>
      <c r="K2" t="n">
        <v>37.55</v>
      </c>
      <c r="L2" t="n">
        <v>1</v>
      </c>
      <c r="M2" t="n">
        <v>88</v>
      </c>
      <c r="N2" t="n">
        <v>11.32</v>
      </c>
      <c r="O2" t="n">
        <v>11317.98</v>
      </c>
      <c r="P2" t="n">
        <v>124.3</v>
      </c>
      <c r="Q2" t="n">
        <v>1390.13</v>
      </c>
      <c r="R2" t="n">
        <v>97.34</v>
      </c>
      <c r="S2" t="n">
        <v>39.31</v>
      </c>
      <c r="T2" t="n">
        <v>27783.6</v>
      </c>
      <c r="U2" t="n">
        <v>0.4</v>
      </c>
      <c r="V2" t="n">
        <v>0.8100000000000001</v>
      </c>
      <c r="W2" t="n">
        <v>3.52</v>
      </c>
      <c r="X2" t="n">
        <v>1.81</v>
      </c>
      <c r="Y2" t="n">
        <v>1</v>
      </c>
      <c r="Z2" t="n">
        <v>10</v>
      </c>
      <c r="AA2" t="n">
        <v>274.9807579924656</v>
      </c>
      <c r="AB2" t="n">
        <v>376.2408043801513</v>
      </c>
      <c r="AC2" t="n">
        <v>340.3329100673944</v>
      </c>
      <c r="AD2" t="n">
        <v>274980.7579924656</v>
      </c>
      <c r="AE2" t="n">
        <v>376240.8043801513</v>
      </c>
      <c r="AF2" t="n">
        <v>1.748542428332888e-06</v>
      </c>
      <c r="AG2" t="n">
        <v>17</v>
      </c>
      <c r="AH2" t="n">
        <v>340332.9100673944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5.3502</v>
      </c>
      <c r="E3" t="n">
        <v>18.69</v>
      </c>
      <c r="F3" t="n">
        <v>15.47</v>
      </c>
      <c r="G3" t="n">
        <v>13.65</v>
      </c>
      <c r="H3" t="n">
        <v>0.24</v>
      </c>
      <c r="I3" t="n">
        <v>68</v>
      </c>
      <c r="J3" t="n">
        <v>90.18000000000001</v>
      </c>
      <c r="K3" t="n">
        <v>37.55</v>
      </c>
      <c r="L3" t="n">
        <v>1.25</v>
      </c>
      <c r="M3" t="n">
        <v>66</v>
      </c>
      <c r="N3" t="n">
        <v>11.37</v>
      </c>
      <c r="O3" t="n">
        <v>11355.7</v>
      </c>
      <c r="P3" t="n">
        <v>116.84</v>
      </c>
      <c r="Q3" t="n">
        <v>1389.71</v>
      </c>
      <c r="R3" t="n">
        <v>83.25</v>
      </c>
      <c r="S3" t="n">
        <v>39.31</v>
      </c>
      <c r="T3" t="n">
        <v>20850.31</v>
      </c>
      <c r="U3" t="n">
        <v>0.47</v>
      </c>
      <c r="V3" t="n">
        <v>0.83</v>
      </c>
      <c r="W3" t="n">
        <v>3.47</v>
      </c>
      <c r="X3" t="n">
        <v>1.34</v>
      </c>
      <c r="Y3" t="n">
        <v>1</v>
      </c>
      <c r="Z3" t="n">
        <v>10</v>
      </c>
      <c r="AA3" t="n">
        <v>260.2858684188338</v>
      </c>
      <c r="AB3" t="n">
        <v>356.1346081727344</v>
      </c>
      <c r="AC3" t="n">
        <v>322.1456210067898</v>
      </c>
      <c r="AD3" t="n">
        <v>260285.8684188338</v>
      </c>
      <c r="AE3" t="n">
        <v>356134.6081727344</v>
      </c>
      <c r="AF3" t="n">
        <v>1.831450998446871e-06</v>
      </c>
      <c r="AG3" t="n">
        <v>17</v>
      </c>
      <c r="AH3" t="n">
        <v>322145.6210067899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5.5069</v>
      </c>
      <c r="E4" t="n">
        <v>18.16</v>
      </c>
      <c r="F4" t="n">
        <v>15.2</v>
      </c>
      <c r="G4" t="n">
        <v>16.89</v>
      </c>
      <c r="H4" t="n">
        <v>0.29</v>
      </c>
      <c r="I4" t="n">
        <v>54</v>
      </c>
      <c r="J4" t="n">
        <v>90.48</v>
      </c>
      <c r="K4" t="n">
        <v>37.55</v>
      </c>
      <c r="L4" t="n">
        <v>1.5</v>
      </c>
      <c r="M4" t="n">
        <v>52</v>
      </c>
      <c r="N4" t="n">
        <v>11.43</v>
      </c>
      <c r="O4" t="n">
        <v>11393.43</v>
      </c>
      <c r="P4" t="n">
        <v>111.12</v>
      </c>
      <c r="Q4" t="n">
        <v>1389.67</v>
      </c>
      <c r="R4" t="n">
        <v>74.95</v>
      </c>
      <c r="S4" t="n">
        <v>39.31</v>
      </c>
      <c r="T4" t="n">
        <v>16773.03</v>
      </c>
      <c r="U4" t="n">
        <v>0.52</v>
      </c>
      <c r="V4" t="n">
        <v>0.84</v>
      </c>
      <c r="W4" t="n">
        <v>3.45</v>
      </c>
      <c r="X4" t="n">
        <v>1.08</v>
      </c>
      <c r="Y4" t="n">
        <v>1</v>
      </c>
      <c r="Z4" t="n">
        <v>10</v>
      </c>
      <c r="AA4" t="n">
        <v>243.205721656654</v>
      </c>
      <c r="AB4" t="n">
        <v>332.7647978496691</v>
      </c>
      <c r="AC4" t="n">
        <v>301.0061925813228</v>
      </c>
      <c r="AD4" t="n">
        <v>243205.721656654</v>
      </c>
      <c r="AE4" t="n">
        <v>332764.7978496691</v>
      </c>
      <c r="AF4" t="n">
        <v>1.885091679441343e-06</v>
      </c>
      <c r="AG4" t="n">
        <v>16</v>
      </c>
      <c r="AH4" t="n">
        <v>301006.1925813227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5.6156</v>
      </c>
      <c r="E5" t="n">
        <v>17.81</v>
      </c>
      <c r="F5" t="n">
        <v>15.02</v>
      </c>
      <c r="G5" t="n">
        <v>20.02</v>
      </c>
      <c r="H5" t="n">
        <v>0.34</v>
      </c>
      <c r="I5" t="n">
        <v>45</v>
      </c>
      <c r="J5" t="n">
        <v>90.79000000000001</v>
      </c>
      <c r="K5" t="n">
        <v>37.55</v>
      </c>
      <c r="L5" t="n">
        <v>1.75</v>
      </c>
      <c r="M5" t="n">
        <v>39</v>
      </c>
      <c r="N5" t="n">
        <v>11.49</v>
      </c>
      <c r="O5" t="n">
        <v>11431.19</v>
      </c>
      <c r="P5" t="n">
        <v>105.31</v>
      </c>
      <c r="Q5" t="n">
        <v>1389.79</v>
      </c>
      <c r="R5" t="n">
        <v>68.98999999999999</v>
      </c>
      <c r="S5" t="n">
        <v>39.31</v>
      </c>
      <c r="T5" t="n">
        <v>13834.29</v>
      </c>
      <c r="U5" t="n">
        <v>0.57</v>
      </c>
      <c r="V5" t="n">
        <v>0.85</v>
      </c>
      <c r="W5" t="n">
        <v>3.44</v>
      </c>
      <c r="X5" t="n">
        <v>0.89</v>
      </c>
      <c r="Y5" t="n">
        <v>1</v>
      </c>
      <c r="Z5" t="n">
        <v>10</v>
      </c>
      <c r="AA5" t="n">
        <v>235.0349005146097</v>
      </c>
      <c r="AB5" t="n">
        <v>321.5851198919418</v>
      </c>
      <c r="AC5" t="n">
        <v>290.8934873971008</v>
      </c>
      <c r="AD5" t="n">
        <v>235034.9005146097</v>
      </c>
      <c r="AE5" t="n">
        <v>321585.1198919418</v>
      </c>
      <c r="AF5" t="n">
        <v>1.922301264789774e-06</v>
      </c>
      <c r="AG5" t="n">
        <v>16</v>
      </c>
      <c r="AH5" t="n">
        <v>290893.4873971008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5.7027</v>
      </c>
      <c r="E6" t="n">
        <v>17.54</v>
      </c>
      <c r="F6" t="n">
        <v>14.88</v>
      </c>
      <c r="G6" t="n">
        <v>23.49</v>
      </c>
      <c r="H6" t="n">
        <v>0.39</v>
      </c>
      <c r="I6" t="n">
        <v>38</v>
      </c>
      <c r="J6" t="n">
        <v>91.09999999999999</v>
      </c>
      <c r="K6" t="n">
        <v>37.55</v>
      </c>
      <c r="L6" t="n">
        <v>2</v>
      </c>
      <c r="M6" t="n">
        <v>24</v>
      </c>
      <c r="N6" t="n">
        <v>11.54</v>
      </c>
      <c r="O6" t="n">
        <v>11468.97</v>
      </c>
      <c r="P6" t="n">
        <v>101.15</v>
      </c>
      <c r="Q6" t="n">
        <v>1389.65</v>
      </c>
      <c r="R6" t="n">
        <v>64.42</v>
      </c>
      <c r="S6" t="n">
        <v>39.31</v>
      </c>
      <c r="T6" t="n">
        <v>11585.84</v>
      </c>
      <c r="U6" t="n">
        <v>0.61</v>
      </c>
      <c r="V6" t="n">
        <v>0.86</v>
      </c>
      <c r="W6" t="n">
        <v>3.44</v>
      </c>
      <c r="X6" t="n">
        <v>0.76</v>
      </c>
      <c r="Y6" t="n">
        <v>1</v>
      </c>
      <c r="Z6" t="n">
        <v>10</v>
      </c>
      <c r="AA6" t="n">
        <v>229.1889450945239</v>
      </c>
      <c r="AB6" t="n">
        <v>313.5864257808333</v>
      </c>
      <c r="AC6" t="n">
        <v>283.6581774257163</v>
      </c>
      <c r="AD6" t="n">
        <v>229188.9450945239</v>
      </c>
      <c r="AE6" t="n">
        <v>313586.4257808333</v>
      </c>
      <c r="AF6" t="n">
        <v>1.952116857097486e-06</v>
      </c>
      <c r="AG6" t="n">
        <v>16</v>
      </c>
      <c r="AH6" t="n">
        <v>283658.1774257163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5.7186</v>
      </c>
      <c r="E7" t="n">
        <v>17.49</v>
      </c>
      <c r="F7" t="n">
        <v>14.87</v>
      </c>
      <c r="G7" t="n">
        <v>24.78</v>
      </c>
      <c r="H7" t="n">
        <v>0.43</v>
      </c>
      <c r="I7" t="n">
        <v>36</v>
      </c>
      <c r="J7" t="n">
        <v>91.40000000000001</v>
      </c>
      <c r="K7" t="n">
        <v>37.55</v>
      </c>
      <c r="L7" t="n">
        <v>2.25</v>
      </c>
      <c r="M7" t="n">
        <v>2</v>
      </c>
      <c r="N7" t="n">
        <v>11.6</v>
      </c>
      <c r="O7" t="n">
        <v>11506.78</v>
      </c>
      <c r="P7" t="n">
        <v>99.95999999999999</v>
      </c>
      <c r="Q7" t="n">
        <v>1389.61</v>
      </c>
      <c r="R7" t="n">
        <v>63.05</v>
      </c>
      <c r="S7" t="n">
        <v>39.31</v>
      </c>
      <c r="T7" t="n">
        <v>10912.12</v>
      </c>
      <c r="U7" t="n">
        <v>0.62</v>
      </c>
      <c r="V7" t="n">
        <v>0.86</v>
      </c>
      <c r="W7" t="n">
        <v>3.47</v>
      </c>
      <c r="X7" t="n">
        <v>0.74</v>
      </c>
      <c r="Y7" t="n">
        <v>1</v>
      </c>
      <c r="Z7" t="n">
        <v>10</v>
      </c>
      <c r="AA7" t="n">
        <v>227.7444319534942</v>
      </c>
      <c r="AB7" t="n">
        <v>311.6099791738554</v>
      </c>
      <c r="AC7" t="n">
        <v>281.8703601089475</v>
      </c>
      <c r="AD7" t="n">
        <v>227744.4319534942</v>
      </c>
      <c r="AE7" t="n">
        <v>311609.9791738554</v>
      </c>
      <c r="AF7" t="n">
        <v>1.957559657530237e-06</v>
      </c>
      <c r="AG7" t="n">
        <v>16</v>
      </c>
      <c r="AH7" t="n">
        <v>281870.3601089475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5.7177</v>
      </c>
      <c r="E8" t="n">
        <v>17.49</v>
      </c>
      <c r="F8" t="n">
        <v>14.87</v>
      </c>
      <c r="G8" t="n">
        <v>24.78</v>
      </c>
      <c r="H8" t="n">
        <v>0.48</v>
      </c>
      <c r="I8" t="n">
        <v>36</v>
      </c>
      <c r="J8" t="n">
        <v>91.70999999999999</v>
      </c>
      <c r="K8" t="n">
        <v>37.55</v>
      </c>
      <c r="L8" t="n">
        <v>2.5</v>
      </c>
      <c r="M8" t="n">
        <v>0</v>
      </c>
      <c r="N8" t="n">
        <v>11.66</v>
      </c>
      <c r="O8" t="n">
        <v>11544.61</v>
      </c>
      <c r="P8" t="n">
        <v>100.29</v>
      </c>
      <c r="Q8" t="n">
        <v>1389.81</v>
      </c>
      <c r="R8" t="n">
        <v>63.02</v>
      </c>
      <c r="S8" t="n">
        <v>39.31</v>
      </c>
      <c r="T8" t="n">
        <v>10893.35</v>
      </c>
      <c r="U8" t="n">
        <v>0.62</v>
      </c>
      <c r="V8" t="n">
        <v>0.86</v>
      </c>
      <c r="W8" t="n">
        <v>3.47</v>
      </c>
      <c r="X8" t="n">
        <v>0.75</v>
      </c>
      <c r="Y8" t="n">
        <v>1</v>
      </c>
      <c r="Z8" t="n">
        <v>10</v>
      </c>
      <c r="AA8" t="n">
        <v>228.0754772050561</v>
      </c>
      <c r="AB8" t="n">
        <v>312.0629298917279</v>
      </c>
      <c r="AC8" t="n">
        <v>282.2800818460267</v>
      </c>
      <c r="AD8" t="n">
        <v>228075.4772050561</v>
      </c>
      <c r="AE8" t="n">
        <v>312062.9298917279</v>
      </c>
      <c r="AF8" t="n">
        <v>1.957251574486874e-06</v>
      </c>
      <c r="AG8" t="n">
        <v>16</v>
      </c>
      <c r="AH8" t="n">
        <v>282280.0818460267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7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3.6821</v>
      </c>
      <c r="E2" t="n">
        <v>27.16</v>
      </c>
      <c r="F2" t="n">
        <v>17.76</v>
      </c>
      <c r="G2" t="n">
        <v>6.02</v>
      </c>
      <c r="H2" t="n">
        <v>0.09</v>
      </c>
      <c r="I2" t="n">
        <v>177</v>
      </c>
      <c r="J2" t="n">
        <v>194.77</v>
      </c>
      <c r="K2" t="n">
        <v>54.38</v>
      </c>
      <c r="L2" t="n">
        <v>1</v>
      </c>
      <c r="M2" t="n">
        <v>175</v>
      </c>
      <c r="N2" t="n">
        <v>39.4</v>
      </c>
      <c r="O2" t="n">
        <v>24256.19</v>
      </c>
      <c r="P2" t="n">
        <v>245.39</v>
      </c>
      <c r="Q2" t="n">
        <v>1390.3</v>
      </c>
      <c r="R2" t="n">
        <v>154.41</v>
      </c>
      <c r="S2" t="n">
        <v>39.31</v>
      </c>
      <c r="T2" t="n">
        <v>55887.76</v>
      </c>
      <c r="U2" t="n">
        <v>0.25</v>
      </c>
      <c r="V2" t="n">
        <v>0.72</v>
      </c>
      <c r="W2" t="n">
        <v>3.66</v>
      </c>
      <c r="X2" t="n">
        <v>3.63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4.0724</v>
      </c>
      <c r="E3" t="n">
        <v>24.56</v>
      </c>
      <c r="F3" t="n">
        <v>16.83</v>
      </c>
      <c r="G3" t="n">
        <v>7.53</v>
      </c>
      <c r="H3" t="n">
        <v>0.11</v>
      </c>
      <c r="I3" t="n">
        <v>134</v>
      </c>
      <c r="J3" t="n">
        <v>195.16</v>
      </c>
      <c r="K3" t="n">
        <v>54.38</v>
      </c>
      <c r="L3" t="n">
        <v>1.25</v>
      </c>
      <c r="M3" t="n">
        <v>132</v>
      </c>
      <c r="N3" t="n">
        <v>39.53</v>
      </c>
      <c r="O3" t="n">
        <v>24303.87</v>
      </c>
      <c r="P3" t="n">
        <v>231.02</v>
      </c>
      <c r="Q3" t="n">
        <v>1390.13</v>
      </c>
      <c r="R3" t="n">
        <v>125.58</v>
      </c>
      <c r="S3" t="n">
        <v>39.31</v>
      </c>
      <c r="T3" t="n">
        <v>41683.67</v>
      </c>
      <c r="U3" t="n">
        <v>0.31</v>
      </c>
      <c r="V3" t="n">
        <v>0.76</v>
      </c>
      <c r="W3" t="n">
        <v>3.57</v>
      </c>
      <c r="X3" t="n">
        <v>2.7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4.3577</v>
      </c>
      <c r="E4" t="n">
        <v>22.95</v>
      </c>
      <c r="F4" t="n">
        <v>16.27</v>
      </c>
      <c r="G4" t="n">
        <v>9.119999999999999</v>
      </c>
      <c r="H4" t="n">
        <v>0.14</v>
      </c>
      <c r="I4" t="n">
        <v>107</v>
      </c>
      <c r="J4" t="n">
        <v>195.55</v>
      </c>
      <c r="K4" t="n">
        <v>54.38</v>
      </c>
      <c r="L4" t="n">
        <v>1.5</v>
      </c>
      <c r="M4" t="n">
        <v>105</v>
      </c>
      <c r="N4" t="n">
        <v>39.67</v>
      </c>
      <c r="O4" t="n">
        <v>24351.61</v>
      </c>
      <c r="P4" t="n">
        <v>221.86</v>
      </c>
      <c r="Q4" t="n">
        <v>1390.22</v>
      </c>
      <c r="R4" t="n">
        <v>108.3</v>
      </c>
      <c r="S4" t="n">
        <v>39.31</v>
      </c>
      <c r="T4" t="n">
        <v>33181.51</v>
      </c>
      <c r="U4" t="n">
        <v>0.36</v>
      </c>
      <c r="V4" t="n">
        <v>0.79</v>
      </c>
      <c r="W4" t="n">
        <v>3.53</v>
      </c>
      <c r="X4" t="n">
        <v>2.14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4.5552</v>
      </c>
      <c r="E5" t="n">
        <v>21.95</v>
      </c>
      <c r="F5" t="n">
        <v>15.94</v>
      </c>
      <c r="G5" t="n">
        <v>10.62</v>
      </c>
      <c r="H5" t="n">
        <v>0.16</v>
      </c>
      <c r="I5" t="n">
        <v>90</v>
      </c>
      <c r="J5" t="n">
        <v>195.93</v>
      </c>
      <c r="K5" t="n">
        <v>54.38</v>
      </c>
      <c r="L5" t="n">
        <v>1.75</v>
      </c>
      <c r="M5" t="n">
        <v>88</v>
      </c>
      <c r="N5" t="n">
        <v>39.81</v>
      </c>
      <c r="O5" t="n">
        <v>24399.39</v>
      </c>
      <c r="P5" t="n">
        <v>216.01</v>
      </c>
      <c r="Q5" t="n">
        <v>1389.68</v>
      </c>
      <c r="R5" t="n">
        <v>97.44</v>
      </c>
      <c r="S5" t="n">
        <v>39.31</v>
      </c>
      <c r="T5" t="n">
        <v>27835.44</v>
      </c>
      <c r="U5" t="n">
        <v>0.4</v>
      </c>
      <c r="V5" t="n">
        <v>0.8100000000000001</v>
      </c>
      <c r="W5" t="n">
        <v>3.52</v>
      </c>
      <c r="X5" t="n">
        <v>1.81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4.7231</v>
      </c>
      <c r="E6" t="n">
        <v>21.17</v>
      </c>
      <c r="F6" t="n">
        <v>15.66</v>
      </c>
      <c r="G6" t="n">
        <v>12.2</v>
      </c>
      <c r="H6" t="n">
        <v>0.18</v>
      </c>
      <c r="I6" t="n">
        <v>77</v>
      </c>
      <c r="J6" t="n">
        <v>196.32</v>
      </c>
      <c r="K6" t="n">
        <v>54.38</v>
      </c>
      <c r="L6" t="n">
        <v>2</v>
      </c>
      <c r="M6" t="n">
        <v>75</v>
      </c>
      <c r="N6" t="n">
        <v>39.95</v>
      </c>
      <c r="O6" t="n">
        <v>24447.22</v>
      </c>
      <c r="P6" t="n">
        <v>210.81</v>
      </c>
      <c r="Q6" t="n">
        <v>1390.2</v>
      </c>
      <c r="R6" t="n">
        <v>89</v>
      </c>
      <c r="S6" t="n">
        <v>39.31</v>
      </c>
      <c r="T6" t="n">
        <v>23680.84</v>
      </c>
      <c r="U6" t="n">
        <v>0.44</v>
      </c>
      <c r="V6" t="n">
        <v>0.82</v>
      </c>
      <c r="W6" t="n">
        <v>3.49</v>
      </c>
      <c r="X6" t="n">
        <v>1.54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4.8597</v>
      </c>
      <c r="E7" t="n">
        <v>20.58</v>
      </c>
      <c r="F7" t="n">
        <v>15.46</v>
      </c>
      <c r="G7" t="n">
        <v>13.84</v>
      </c>
      <c r="H7" t="n">
        <v>0.2</v>
      </c>
      <c r="I7" t="n">
        <v>67</v>
      </c>
      <c r="J7" t="n">
        <v>196.71</v>
      </c>
      <c r="K7" t="n">
        <v>54.38</v>
      </c>
      <c r="L7" t="n">
        <v>2.25</v>
      </c>
      <c r="M7" t="n">
        <v>65</v>
      </c>
      <c r="N7" t="n">
        <v>40.08</v>
      </c>
      <c r="O7" t="n">
        <v>24495.09</v>
      </c>
      <c r="P7" t="n">
        <v>206.64</v>
      </c>
      <c r="Q7" t="n">
        <v>1389.79</v>
      </c>
      <c r="R7" t="n">
        <v>82.89</v>
      </c>
      <c r="S7" t="n">
        <v>39.31</v>
      </c>
      <c r="T7" t="n">
        <v>20677.86</v>
      </c>
      <c r="U7" t="n">
        <v>0.47</v>
      </c>
      <c r="V7" t="n">
        <v>0.83</v>
      </c>
      <c r="W7" t="n">
        <v>3.47</v>
      </c>
      <c r="X7" t="n">
        <v>1.33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4.9573</v>
      </c>
      <c r="E8" t="n">
        <v>20.17</v>
      </c>
      <c r="F8" t="n">
        <v>15.32</v>
      </c>
      <c r="G8" t="n">
        <v>15.32</v>
      </c>
      <c r="H8" t="n">
        <v>0.23</v>
      </c>
      <c r="I8" t="n">
        <v>60</v>
      </c>
      <c r="J8" t="n">
        <v>197.1</v>
      </c>
      <c r="K8" t="n">
        <v>54.38</v>
      </c>
      <c r="L8" t="n">
        <v>2.5</v>
      </c>
      <c r="M8" t="n">
        <v>58</v>
      </c>
      <c r="N8" t="n">
        <v>40.22</v>
      </c>
      <c r="O8" t="n">
        <v>24543.01</v>
      </c>
      <c r="P8" t="n">
        <v>203.19</v>
      </c>
      <c r="Q8" t="n">
        <v>1390.02</v>
      </c>
      <c r="R8" t="n">
        <v>78.33</v>
      </c>
      <c r="S8" t="n">
        <v>39.31</v>
      </c>
      <c r="T8" t="n">
        <v>18429.96</v>
      </c>
      <c r="U8" t="n">
        <v>0.5</v>
      </c>
      <c r="V8" t="n">
        <v>0.84</v>
      </c>
      <c r="W8" t="n">
        <v>3.46</v>
      </c>
      <c r="X8" t="n">
        <v>1.2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5.0665</v>
      </c>
      <c r="E9" t="n">
        <v>19.74</v>
      </c>
      <c r="F9" t="n">
        <v>15.16</v>
      </c>
      <c r="G9" t="n">
        <v>17.16</v>
      </c>
      <c r="H9" t="n">
        <v>0.25</v>
      </c>
      <c r="I9" t="n">
        <v>53</v>
      </c>
      <c r="J9" t="n">
        <v>197.49</v>
      </c>
      <c r="K9" t="n">
        <v>54.38</v>
      </c>
      <c r="L9" t="n">
        <v>2.75</v>
      </c>
      <c r="M9" t="n">
        <v>51</v>
      </c>
      <c r="N9" t="n">
        <v>40.36</v>
      </c>
      <c r="O9" t="n">
        <v>24590.98</v>
      </c>
      <c r="P9" t="n">
        <v>199.63</v>
      </c>
      <c r="Q9" t="n">
        <v>1389.89</v>
      </c>
      <c r="R9" t="n">
        <v>73.78</v>
      </c>
      <c r="S9" t="n">
        <v>39.31</v>
      </c>
      <c r="T9" t="n">
        <v>16189.49</v>
      </c>
      <c r="U9" t="n">
        <v>0.53</v>
      </c>
      <c r="V9" t="n">
        <v>0.85</v>
      </c>
      <c r="W9" t="n">
        <v>3.44</v>
      </c>
      <c r="X9" t="n">
        <v>1.04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5.1398</v>
      </c>
      <c r="E10" t="n">
        <v>19.46</v>
      </c>
      <c r="F10" t="n">
        <v>15.07</v>
      </c>
      <c r="G10" t="n">
        <v>18.84</v>
      </c>
      <c r="H10" t="n">
        <v>0.27</v>
      </c>
      <c r="I10" t="n">
        <v>48</v>
      </c>
      <c r="J10" t="n">
        <v>197.88</v>
      </c>
      <c r="K10" t="n">
        <v>54.38</v>
      </c>
      <c r="L10" t="n">
        <v>3</v>
      </c>
      <c r="M10" t="n">
        <v>46</v>
      </c>
      <c r="N10" t="n">
        <v>40.5</v>
      </c>
      <c r="O10" t="n">
        <v>24639</v>
      </c>
      <c r="P10" t="n">
        <v>196.93</v>
      </c>
      <c r="Q10" t="n">
        <v>1389.92</v>
      </c>
      <c r="R10" t="n">
        <v>70.67</v>
      </c>
      <c r="S10" t="n">
        <v>39.31</v>
      </c>
      <c r="T10" t="n">
        <v>14659.91</v>
      </c>
      <c r="U10" t="n">
        <v>0.5600000000000001</v>
      </c>
      <c r="V10" t="n">
        <v>0.85</v>
      </c>
      <c r="W10" t="n">
        <v>3.44</v>
      </c>
      <c r="X10" t="n">
        <v>0.95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5.1999</v>
      </c>
      <c r="E11" t="n">
        <v>19.23</v>
      </c>
      <c r="F11" t="n">
        <v>15</v>
      </c>
      <c r="G11" t="n">
        <v>20.46</v>
      </c>
      <c r="H11" t="n">
        <v>0.29</v>
      </c>
      <c r="I11" t="n">
        <v>44</v>
      </c>
      <c r="J11" t="n">
        <v>198.27</v>
      </c>
      <c r="K11" t="n">
        <v>54.38</v>
      </c>
      <c r="L11" t="n">
        <v>3.25</v>
      </c>
      <c r="M11" t="n">
        <v>42</v>
      </c>
      <c r="N11" t="n">
        <v>40.64</v>
      </c>
      <c r="O11" t="n">
        <v>24687.06</v>
      </c>
      <c r="P11" t="n">
        <v>194.6</v>
      </c>
      <c r="Q11" t="n">
        <v>1389.91</v>
      </c>
      <c r="R11" t="n">
        <v>68.48</v>
      </c>
      <c r="S11" t="n">
        <v>39.31</v>
      </c>
      <c r="T11" t="n">
        <v>13584.57</v>
      </c>
      <c r="U11" t="n">
        <v>0.57</v>
      </c>
      <c r="V11" t="n">
        <v>0.86</v>
      </c>
      <c r="W11" t="n">
        <v>3.44</v>
      </c>
      <c r="X11" t="n">
        <v>0.88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5.2483</v>
      </c>
      <c r="E12" t="n">
        <v>19.05</v>
      </c>
      <c r="F12" t="n">
        <v>14.94</v>
      </c>
      <c r="G12" t="n">
        <v>21.87</v>
      </c>
      <c r="H12" t="n">
        <v>0.31</v>
      </c>
      <c r="I12" t="n">
        <v>41</v>
      </c>
      <c r="J12" t="n">
        <v>198.66</v>
      </c>
      <c r="K12" t="n">
        <v>54.38</v>
      </c>
      <c r="L12" t="n">
        <v>3.5</v>
      </c>
      <c r="M12" t="n">
        <v>39</v>
      </c>
      <c r="N12" t="n">
        <v>40.78</v>
      </c>
      <c r="O12" t="n">
        <v>24735.17</v>
      </c>
      <c r="P12" t="n">
        <v>192.36</v>
      </c>
      <c r="Q12" t="n">
        <v>1389.84</v>
      </c>
      <c r="R12" t="n">
        <v>66.65000000000001</v>
      </c>
      <c r="S12" t="n">
        <v>39.31</v>
      </c>
      <c r="T12" t="n">
        <v>12683.99</v>
      </c>
      <c r="U12" t="n">
        <v>0.59</v>
      </c>
      <c r="V12" t="n">
        <v>0.86</v>
      </c>
      <c r="W12" t="n">
        <v>3.43</v>
      </c>
      <c r="X12" t="n">
        <v>0.82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5.2986</v>
      </c>
      <c r="E13" t="n">
        <v>18.87</v>
      </c>
      <c r="F13" t="n">
        <v>14.88</v>
      </c>
      <c r="G13" t="n">
        <v>23.49</v>
      </c>
      <c r="H13" t="n">
        <v>0.33</v>
      </c>
      <c r="I13" t="n">
        <v>38</v>
      </c>
      <c r="J13" t="n">
        <v>199.05</v>
      </c>
      <c r="K13" t="n">
        <v>54.38</v>
      </c>
      <c r="L13" t="n">
        <v>3.75</v>
      </c>
      <c r="M13" t="n">
        <v>36</v>
      </c>
      <c r="N13" t="n">
        <v>40.92</v>
      </c>
      <c r="O13" t="n">
        <v>24783.33</v>
      </c>
      <c r="P13" t="n">
        <v>190.24</v>
      </c>
      <c r="Q13" t="n">
        <v>1389.64</v>
      </c>
      <c r="R13" t="n">
        <v>64.95</v>
      </c>
      <c r="S13" t="n">
        <v>39.31</v>
      </c>
      <c r="T13" t="n">
        <v>11849.2</v>
      </c>
      <c r="U13" t="n">
        <v>0.61</v>
      </c>
      <c r="V13" t="n">
        <v>0.86</v>
      </c>
      <c r="W13" t="n">
        <v>3.42</v>
      </c>
      <c r="X13" t="n">
        <v>0.76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5.3485</v>
      </c>
      <c r="E14" t="n">
        <v>18.7</v>
      </c>
      <c r="F14" t="n">
        <v>14.82</v>
      </c>
      <c r="G14" t="n">
        <v>25.4</v>
      </c>
      <c r="H14" t="n">
        <v>0.36</v>
      </c>
      <c r="I14" t="n">
        <v>35</v>
      </c>
      <c r="J14" t="n">
        <v>199.44</v>
      </c>
      <c r="K14" t="n">
        <v>54.38</v>
      </c>
      <c r="L14" t="n">
        <v>4</v>
      </c>
      <c r="M14" t="n">
        <v>33</v>
      </c>
      <c r="N14" t="n">
        <v>41.06</v>
      </c>
      <c r="O14" t="n">
        <v>24831.54</v>
      </c>
      <c r="P14" t="n">
        <v>187.61</v>
      </c>
      <c r="Q14" t="n">
        <v>1389.71</v>
      </c>
      <c r="R14" t="n">
        <v>63</v>
      </c>
      <c r="S14" t="n">
        <v>39.31</v>
      </c>
      <c r="T14" t="n">
        <v>10889.18</v>
      </c>
      <c r="U14" t="n">
        <v>0.62</v>
      </c>
      <c r="V14" t="n">
        <v>0.87</v>
      </c>
      <c r="W14" t="n">
        <v>3.42</v>
      </c>
      <c r="X14" t="n">
        <v>0.7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5.3877</v>
      </c>
      <c r="E15" t="n">
        <v>18.56</v>
      </c>
      <c r="F15" t="n">
        <v>14.76</v>
      </c>
      <c r="G15" t="n">
        <v>26.84</v>
      </c>
      <c r="H15" t="n">
        <v>0.38</v>
      </c>
      <c r="I15" t="n">
        <v>33</v>
      </c>
      <c r="J15" t="n">
        <v>199.83</v>
      </c>
      <c r="K15" t="n">
        <v>54.38</v>
      </c>
      <c r="L15" t="n">
        <v>4.25</v>
      </c>
      <c r="M15" t="n">
        <v>31</v>
      </c>
      <c r="N15" t="n">
        <v>41.2</v>
      </c>
      <c r="O15" t="n">
        <v>24879.79</v>
      </c>
      <c r="P15" t="n">
        <v>185.53</v>
      </c>
      <c r="Q15" t="n">
        <v>1389.76</v>
      </c>
      <c r="R15" t="n">
        <v>61.03</v>
      </c>
      <c r="S15" t="n">
        <v>39.31</v>
      </c>
      <c r="T15" t="n">
        <v>9914.059999999999</v>
      </c>
      <c r="U15" t="n">
        <v>0.64</v>
      </c>
      <c r="V15" t="n">
        <v>0.87</v>
      </c>
      <c r="W15" t="n">
        <v>3.42</v>
      </c>
      <c r="X15" t="n">
        <v>0.64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5.4222</v>
      </c>
      <c r="E16" t="n">
        <v>18.44</v>
      </c>
      <c r="F16" t="n">
        <v>14.72</v>
      </c>
      <c r="G16" t="n">
        <v>28.49</v>
      </c>
      <c r="H16" t="n">
        <v>0.4</v>
      </c>
      <c r="I16" t="n">
        <v>31</v>
      </c>
      <c r="J16" t="n">
        <v>200.22</v>
      </c>
      <c r="K16" t="n">
        <v>54.38</v>
      </c>
      <c r="L16" t="n">
        <v>4.5</v>
      </c>
      <c r="M16" t="n">
        <v>29</v>
      </c>
      <c r="N16" t="n">
        <v>41.35</v>
      </c>
      <c r="O16" t="n">
        <v>24928.09</v>
      </c>
      <c r="P16" t="n">
        <v>183.75</v>
      </c>
      <c r="Q16" t="n">
        <v>1389.63</v>
      </c>
      <c r="R16" t="n">
        <v>59.81</v>
      </c>
      <c r="S16" t="n">
        <v>39.31</v>
      </c>
      <c r="T16" t="n">
        <v>9318.01</v>
      </c>
      <c r="U16" t="n">
        <v>0.66</v>
      </c>
      <c r="V16" t="n">
        <v>0.87</v>
      </c>
      <c r="W16" t="n">
        <v>3.41</v>
      </c>
      <c r="X16" t="n">
        <v>0.6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5.457</v>
      </c>
      <c r="E17" t="n">
        <v>18.32</v>
      </c>
      <c r="F17" t="n">
        <v>14.68</v>
      </c>
      <c r="G17" t="n">
        <v>30.37</v>
      </c>
      <c r="H17" t="n">
        <v>0.42</v>
      </c>
      <c r="I17" t="n">
        <v>29</v>
      </c>
      <c r="J17" t="n">
        <v>200.61</v>
      </c>
      <c r="K17" t="n">
        <v>54.38</v>
      </c>
      <c r="L17" t="n">
        <v>4.75</v>
      </c>
      <c r="M17" t="n">
        <v>27</v>
      </c>
      <c r="N17" t="n">
        <v>41.49</v>
      </c>
      <c r="O17" t="n">
        <v>24976.45</v>
      </c>
      <c r="P17" t="n">
        <v>180.89</v>
      </c>
      <c r="Q17" t="n">
        <v>1389.69</v>
      </c>
      <c r="R17" t="n">
        <v>58.5</v>
      </c>
      <c r="S17" t="n">
        <v>39.31</v>
      </c>
      <c r="T17" t="n">
        <v>8668.1</v>
      </c>
      <c r="U17" t="n">
        <v>0.67</v>
      </c>
      <c r="V17" t="n">
        <v>0.87</v>
      </c>
      <c r="W17" t="n">
        <v>3.41</v>
      </c>
      <c r="X17" t="n">
        <v>0.5600000000000001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5.4891</v>
      </c>
      <c r="E18" t="n">
        <v>18.22</v>
      </c>
      <c r="F18" t="n">
        <v>14.65</v>
      </c>
      <c r="G18" t="n">
        <v>32.56</v>
      </c>
      <c r="H18" t="n">
        <v>0.44</v>
      </c>
      <c r="I18" t="n">
        <v>27</v>
      </c>
      <c r="J18" t="n">
        <v>201.01</v>
      </c>
      <c r="K18" t="n">
        <v>54.38</v>
      </c>
      <c r="L18" t="n">
        <v>5</v>
      </c>
      <c r="M18" t="n">
        <v>25</v>
      </c>
      <c r="N18" t="n">
        <v>41.63</v>
      </c>
      <c r="O18" t="n">
        <v>25024.84</v>
      </c>
      <c r="P18" t="n">
        <v>178.89</v>
      </c>
      <c r="Q18" t="n">
        <v>1389.62</v>
      </c>
      <c r="R18" t="n">
        <v>57.76</v>
      </c>
      <c r="S18" t="n">
        <v>39.31</v>
      </c>
      <c r="T18" t="n">
        <v>8311.879999999999</v>
      </c>
      <c r="U18" t="n">
        <v>0.68</v>
      </c>
      <c r="V18" t="n">
        <v>0.88</v>
      </c>
      <c r="W18" t="n">
        <v>3.4</v>
      </c>
      <c r="X18" t="n">
        <v>0.53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5.5066</v>
      </c>
      <c r="E19" t="n">
        <v>18.16</v>
      </c>
      <c r="F19" t="n">
        <v>14.63</v>
      </c>
      <c r="G19" t="n">
        <v>33.77</v>
      </c>
      <c r="H19" t="n">
        <v>0.46</v>
      </c>
      <c r="I19" t="n">
        <v>26</v>
      </c>
      <c r="J19" t="n">
        <v>201.4</v>
      </c>
      <c r="K19" t="n">
        <v>54.38</v>
      </c>
      <c r="L19" t="n">
        <v>5.25</v>
      </c>
      <c r="M19" t="n">
        <v>24</v>
      </c>
      <c r="N19" t="n">
        <v>41.77</v>
      </c>
      <c r="O19" t="n">
        <v>25073.29</v>
      </c>
      <c r="P19" t="n">
        <v>177.34</v>
      </c>
      <c r="Q19" t="n">
        <v>1389.59</v>
      </c>
      <c r="R19" t="n">
        <v>57.3</v>
      </c>
      <c r="S19" t="n">
        <v>39.31</v>
      </c>
      <c r="T19" t="n">
        <v>8086.76</v>
      </c>
      <c r="U19" t="n">
        <v>0.6899999999999999</v>
      </c>
      <c r="V19" t="n">
        <v>0.88</v>
      </c>
      <c r="W19" t="n">
        <v>3.4</v>
      </c>
      <c r="X19" t="n">
        <v>0.51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5.5458</v>
      </c>
      <c r="E20" t="n">
        <v>18.03</v>
      </c>
      <c r="F20" t="n">
        <v>14.58</v>
      </c>
      <c r="G20" t="n">
        <v>36.45</v>
      </c>
      <c r="H20" t="n">
        <v>0.48</v>
      </c>
      <c r="I20" t="n">
        <v>24</v>
      </c>
      <c r="J20" t="n">
        <v>201.79</v>
      </c>
      <c r="K20" t="n">
        <v>54.38</v>
      </c>
      <c r="L20" t="n">
        <v>5.5</v>
      </c>
      <c r="M20" t="n">
        <v>22</v>
      </c>
      <c r="N20" t="n">
        <v>41.92</v>
      </c>
      <c r="O20" t="n">
        <v>25121.79</v>
      </c>
      <c r="P20" t="n">
        <v>174.73</v>
      </c>
      <c r="Q20" t="n">
        <v>1389.62</v>
      </c>
      <c r="R20" t="n">
        <v>55.45</v>
      </c>
      <c r="S20" t="n">
        <v>39.31</v>
      </c>
      <c r="T20" t="n">
        <v>7170.76</v>
      </c>
      <c r="U20" t="n">
        <v>0.71</v>
      </c>
      <c r="V20" t="n">
        <v>0.88</v>
      </c>
      <c r="W20" t="n">
        <v>3.4</v>
      </c>
      <c r="X20" t="n">
        <v>0.46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5.5651</v>
      </c>
      <c r="E21" t="n">
        <v>17.97</v>
      </c>
      <c r="F21" t="n">
        <v>14.56</v>
      </c>
      <c r="G21" t="n">
        <v>37.98</v>
      </c>
      <c r="H21" t="n">
        <v>0.51</v>
      </c>
      <c r="I21" t="n">
        <v>23</v>
      </c>
      <c r="J21" t="n">
        <v>202.19</v>
      </c>
      <c r="K21" t="n">
        <v>54.38</v>
      </c>
      <c r="L21" t="n">
        <v>5.75</v>
      </c>
      <c r="M21" t="n">
        <v>21</v>
      </c>
      <c r="N21" t="n">
        <v>42.06</v>
      </c>
      <c r="O21" t="n">
        <v>25170.34</v>
      </c>
      <c r="P21" t="n">
        <v>172.56</v>
      </c>
      <c r="Q21" t="n">
        <v>1389.61</v>
      </c>
      <c r="R21" t="n">
        <v>54.78</v>
      </c>
      <c r="S21" t="n">
        <v>39.31</v>
      </c>
      <c r="T21" t="n">
        <v>6840.48</v>
      </c>
      <c r="U21" t="n">
        <v>0.72</v>
      </c>
      <c r="V21" t="n">
        <v>0.88</v>
      </c>
      <c r="W21" t="n">
        <v>3.4</v>
      </c>
      <c r="X21" t="n">
        <v>0.44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5.5838</v>
      </c>
      <c r="E22" t="n">
        <v>17.91</v>
      </c>
      <c r="F22" t="n">
        <v>14.54</v>
      </c>
      <c r="G22" t="n">
        <v>39.65</v>
      </c>
      <c r="H22" t="n">
        <v>0.53</v>
      </c>
      <c r="I22" t="n">
        <v>22</v>
      </c>
      <c r="J22" t="n">
        <v>202.58</v>
      </c>
      <c r="K22" t="n">
        <v>54.38</v>
      </c>
      <c r="L22" t="n">
        <v>6</v>
      </c>
      <c r="M22" t="n">
        <v>20</v>
      </c>
      <c r="N22" t="n">
        <v>42.2</v>
      </c>
      <c r="O22" t="n">
        <v>25218.93</v>
      </c>
      <c r="P22" t="n">
        <v>171.27</v>
      </c>
      <c r="Q22" t="n">
        <v>1389.68</v>
      </c>
      <c r="R22" t="n">
        <v>54.37</v>
      </c>
      <c r="S22" t="n">
        <v>39.31</v>
      </c>
      <c r="T22" t="n">
        <v>6640.72</v>
      </c>
      <c r="U22" t="n">
        <v>0.72</v>
      </c>
      <c r="V22" t="n">
        <v>0.88</v>
      </c>
      <c r="W22" t="n">
        <v>3.39</v>
      </c>
      <c r="X22" t="n">
        <v>0.41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5.6038</v>
      </c>
      <c r="E23" t="n">
        <v>17.84</v>
      </c>
      <c r="F23" t="n">
        <v>14.51</v>
      </c>
      <c r="G23" t="n">
        <v>41.46</v>
      </c>
      <c r="H23" t="n">
        <v>0.55</v>
      </c>
      <c r="I23" t="n">
        <v>21</v>
      </c>
      <c r="J23" t="n">
        <v>202.98</v>
      </c>
      <c r="K23" t="n">
        <v>54.38</v>
      </c>
      <c r="L23" t="n">
        <v>6.25</v>
      </c>
      <c r="M23" t="n">
        <v>19</v>
      </c>
      <c r="N23" t="n">
        <v>42.35</v>
      </c>
      <c r="O23" t="n">
        <v>25267.7</v>
      </c>
      <c r="P23" t="n">
        <v>168.05</v>
      </c>
      <c r="Q23" t="n">
        <v>1389.66</v>
      </c>
      <c r="R23" t="n">
        <v>53.37</v>
      </c>
      <c r="S23" t="n">
        <v>39.31</v>
      </c>
      <c r="T23" t="n">
        <v>6146.29</v>
      </c>
      <c r="U23" t="n">
        <v>0.74</v>
      </c>
      <c r="V23" t="n">
        <v>0.88</v>
      </c>
      <c r="W23" t="n">
        <v>3.4</v>
      </c>
      <c r="X23" t="n">
        <v>0.39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5.6217</v>
      </c>
      <c r="E24" t="n">
        <v>17.79</v>
      </c>
      <c r="F24" t="n">
        <v>14.49</v>
      </c>
      <c r="G24" t="n">
        <v>43.48</v>
      </c>
      <c r="H24" t="n">
        <v>0.57</v>
      </c>
      <c r="I24" t="n">
        <v>20</v>
      </c>
      <c r="J24" t="n">
        <v>203.37</v>
      </c>
      <c r="K24" t="n">
        <v>54.38</v>
      </c>
      <c r="L24" t="n">
        <v>6.5</v>
      </c>
      <c r="M24" t="n">
        <v>18</v>
      </c>
      <c r="N24" t="n">
        <v>42.49</v>
      </c>
      <c r="O24" t="n">
        <v>25316.39</v>
      </c>
      <c r="P24" t="n">
        <v>167.39</v>
      </c>
      <c r="Q24" t="n">
        <v>1389.64</v>
      </c>
      <c r="R24" t="n">
        <v>52.82</v>
      </c>
      <c r="S24" t="n">
        <v>39.31</v>
      </c>
      <c r="T24" t="n">
        <v>5876.17</v>
      </c>
      <c r="U24" t="n">
        <v>0.74</v>
      </c>
      <c r="V24" t="n">
        <v>0.89</v>
      </c>
      <c r="W24" t="n">
        <v>3.4</v>
      </c>
      <c r="X24" t="n">
        <v>0.37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5.6393</v>
      </c>
      <c r="E25" t="n">
        <v>17.73</v>
      </c>
      <c r="F25" t="n">
        <v>14.48</v>
      </c>
      <c r="G25" t="n">
        <v>45.72</v>
      </c>
      <c r="H25" t="n">
        <v>0.59</v>
      </c>
      <c r="I25" t="n">
        <v>19</v>
      </c>
      <c r="J25" t="n">
        <v>203.77</v>
      </c>
      <c r="K25" t="n">
        <v>54.38</v>
      </c>
      <c r="L25" t="n">
        <v>6.75</v>
      </c>
      <c r="M25" t="n">
        <v>17</v>
      </c>
      <c r="N25" t="n">
        <v>42.64</v>
      </c>
      <c r="O25" t="n">
        <v>25365.14</v>
      </c>
      <c r="P25" t="n">
        <v>164.57</v>
      </c>
      <c r="Q25" t="n">
        <v>1389.59</v>
      </c>
      <c r="R25" t="n">
        <v>52.61</v>
      </c>
      <c r="S25" t="n">
        <v>39.31</v>
      </c>
      <c r="T25" t="n">
        <v>5777.33</v>
      </c>
      <c r="U25" t="n">
        <v>0.75</v>
      </c>
      <c r="V25" t="n">
        <v>0.89</v>
      </c>
      <c r="W25" t="n">
        <v>3.39</v>
      </c>
      <c r="X25" t="n">
        <v>0.36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5.6551</v>
      </c>
      <c r="E26" t="n">
        <v>17.68</v>
      </c>
      <c r="F26" t="n">
        <v>14.47</v>
      </c>
      <c r="G26" t="n">
        <v>48.22</v>
      </c>
      <c r="H26" t="n">
        <v>0.61</v>
      </c>
      <c r="I26" t="n">
        <v>18</v>
      </c>
      <c r="J26" t="n">
        <v>204.16</v>
      </c>
      <c r="K26" t="n">
        <v>54.38</v>
      </c>
      <c r="L26" t="n">
        <v>7</v>
      </c>
      <c r="M26" t="n">
        <v>15</v>
      </c>
      <c r="N26" t="n">
        <v>42.78</v>
      </c>
      <c r="O26" t="n">
        <v>25413.94</v>
      </c>
      <c r="P26" t="n">
        <v>162.23</v>
      </c>
      <c r="Q26" t="n">
        <v>1389.69</v>
      </c>
      <c r="R26" t="n">
        <v>51.95</v>
      </c>
      <c r="S26" t="n">
        <v>39.31</v>
      </c>
      <c r="T26" t="n">
        <v>5448.37</v>
      </c>
      <c r="U26" t="n">
        <v>0.76</v>
      </c>
      <c r="V26" t="n">
        <v>0.89</v>
      </c>
      <c r="W26" t="n">
        <v>3.39</v>
      </c>
      <c r="X26" t="n">
        <v>0.34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5.6807</v>
      </c>
      <c r="E27" t="n">
        <v>17.6</v>
      </c>
      <c r="F27" t="n">
        <v>14.43</v>
      </c>
      <c r="G27" t="n">
        <v>50.91</v>
      </c>
      <c r="H27" t="n">
        <v>0.63</v>
      </c>
      <c r="I27" t="n">
        <v>17</v>
      </c>
      <c r="J27" t="n">
        <v>204.56</v>
      </c>
      <c r="K27" t="n">
        <v>54.38</v>
      </c>
      <c r="L27" t="n">
        <v>7.25</v>
      </c>
      <c r="M27" t="n">
        <v>15</v>
      </c>
      <c r="N27" t="n">
        <v>42.93</v>
      </c>
      <c r="O27" t="n">
        <v>25462.78</v>
      </c>
      <c r="P27" t="n">
        <v>159.81</v>
      </c>
      <c r="Q27" t="n">
        <v>1389.62</v>
      </c>
      <c r="R27" t="n">
        <v>50.96</v>
      </c>
      <c r="S27" t="n">
        <v>39.31</v>
      </c>
      <c r="T27" t="n">
        <v>4960.4</v>
      </c>
      <c r="U27" t="n">
        <v>0.77</v>
      </c>
      <c r="V27" t="n">
        <v>0.89</v>
      </c>
      <c r="W27" t="n">
        <v>3.38</v>
      </c>
      <c r="X27" t="n">
        <v>0.3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5.6725</v>
      </c>
      <c r="E28" t="n">
        <v>17.63</v>
      </c>
      <c r="F28" t="n">
        <v>14.45</v>
      </c>
      <c r="G28" t="n">
        <v>51</v>
      </c>
      <c r="H28" t="n">
        <v>0.65</v>
      </c>
      <c r="I28" t="n">
        <v>17</v>
      </c>
      <c r="J28" t="n">
        <v>204.95</v>
      </c>
      <c r="K28" t="n">
        <v>54.38</v>
      </c>
      <c r="L28" t="n">
        <v>7.5</v>
      </c>
      <c r="M28" t="n">
        <v>13</v>
      </c>
      <c r="N28" t="n">
        <v>43.08</v>
      </c>
      <c r="O28" t="n">
        <v>25511.67</v>
      </c>
      <c r="P28" t="n">
        <v>159.06</v>
      </c>
      <c r="Q28" t="n">
        <v>1389.72</v>
      </c>
      <c r="R28" t="n">
        <v>51.33</v>
      </c>
      <c r="S28" t="n">
        <v>39.31</v>
      </c>
      <c r="T28" t="n">
        <v>5145.43</v>
      </c>
      <c r="U28" t="n">
        <v>0.77</v>
      </c>
      <c r="V28" t="n">
        <v>0.89</v>
      </c>
      <c r="W28" t="n">
        <v>3.4</v>
      </c>
      <c r="X28" t="n">
        <v>0.33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5.6915</v>
      </c>
      <c r="E29" t="n">
        <v>17.57</v>
      </c>
      <c r="F29" t="n">
        <v>14.43</v>
      </c>
      <c r="G29" t="n">
        <v>54.12</v>
      </c>
      <c r="H29" t="n">
        <v>0.67</v>
      </c>
      <c r="I29" t="n">
        <v>16</v>
      </c>
      <c r="J29" t="n">
        <v>205.35</v>
      </c>
      <c r="K29" t="n">
        <v>54.38</v>
      </c>
      <c r="L29" t="n">
        <v>7.75</v>
      </c>
      <c r="M29" t="n">
        <v>9</v>
      </c>
      <c r="N29" t="n">
        <v>43.22</v>
      </c>
      <c r="O29" t="n">
        <v>25560.62</v>
      </c>
      <c r="P29" t="n">
        <v>156.79</v>
      </c>
      <c r="Q29" t="n">
        <v>1389.79</v>
      </c>
      <c r="R29" t="n">
        <v>50.73</v>
      </c>
      <c r="S29" t="n">
        <v>39.31</v>
      </c>
      <c r="T29" t="n">
        <v>4851.93</v>
      </c>
      <c r="U29" t="n">
        <v>0.77</v>
      </c>
      <c r="V29" t="n">
        <v>0.89</v>
      </c>
      <c r="W29" t="n">
        <v>3.39</v>
      </c>
      <c r="X29" t="n">
        <v>0.31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5.6838</v>
      </c>
      <c r="E30" t="n">
        <v>17.59</v>
      </c>
      <c r="F30" t="n">
        <v>14.46</v>
      </c>
      <c r="G30" t="n">
        <v>54.21</v>
      </c>
      <c r="H30" t="n">
        <v>0.6899999999999999</v>
      </c>
      <c r="I30" t="n">
        <v>16</v>
      </c>
      <c r="J30" t="n">
        <v>205.75</v>
      </c>
      <c r="K30" t="n">
        <v>54.38</v>
      </c>
      <c r="L30" t="n">
        <v>8</v>
      </c>
      <c r="M30" t="n">
        <v>4</v>
      </c>
      <c r="N30" t="n">
        <v>43.37</v>
      </c>
      <c r="O30" t="n">
        <v>25609.61</v>
      </c>
      <c r="P30" t="n">
        <v>155.98</v>
      </c>
      <c r="Q30" t="n">
        <v>1389.86</v>
      </c>
      <c r="R30" t="n">
        <v>51.21</v>
      </c>
      <c r="S30" t="n">
        <v>39.31</v>
      </c>
      <c r="T30" t="n">
        <v>5088.42</v>
      </c>
      <c r="U30" t="n">
        <v>0.77</v>
      </c>
      <c r="V30" t="n">
        <v>0.89</v>
      </c>
      <c r="W30" t="n">
        <v>3.4</v>
      </c>
      <c r="X30" t="n">
        <v>0.33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5.6861</v>
      </c>
      <c r="E31" t="n">
        <v>17.59</v>
      </c>
      <c r="F31" t="n">
        <v>14.45</v>
      </c>
      <c r="G31" t="n">
        <v>54.18</v>
      </c>
      <c r="H31" t="n">
        <v>0.71</v>
      </c>
      <c r="I31" t="n">
        <v>16</v>
      </c>
      <c r="J31" t="n">
        <v>206.15</v>
      </c>
      <c r="K31" t="n">
        <v>54.38</v>
      </c>
      <c r="L31" t="n">
        <v>8.25</v>
      </c>
      <c r="M31" t="n">
        <v>2</v>
      </c>
      <c r="N31" t="n">
        <v>43.52</v>
      </c>
      <c r="O31" t="n">
        <v>25658.66</v>
      </c>
      <c r="P31" t="n">
        <v>155.5</v>
      </c>
      <c r="Q31" t="n">
        <v>1389.78</v>
      </c>
      <c r="R31" t="n">
        <v>51</v>
      </c>
      <c r="S31" t="n">
        <v>39.31</v>
      </c>
      <c r="T31" t="n">
        <v>4983.12</v>
      </c>
      <c r="U31" t="n">
        <v>0.77</v>
      </c>
      <c r="V31" t="n">
        <v>0.89</v>
      </c>
      <c r="W31" t="n">
        <v>3.4</v>
      </c>
      <c r="X31" t="n">
        <v>0.33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5.7059</v>
      </c>
      <c r="E32" t="n">
        <v>17.53</v>
      </c>
      <c r="F32" t="n">
        <v>14.43</v>
      </c>
      <c r="G32" t="n">
        <v>57.7</v>
      </c>
      <c r="H32" t="n">
        <v>0.73</v>
      </c>
      <c r="I32" t="n">
        <v>15</v>
      </c>
      <c r="J32" t="n">
        <v>206.54</v>
      </c>
      <c r="K32" t="n">
        <v>54.38</v>
      </c>
      <c r="L32" t="n">
        <v>8.5</v>
      </c>
      <c r="M32" t="n">
        <v>1</v>
      </c>
      <c r="N32" t="n">
        <v>43.67</v>
      </c>
      <c r="O32" t="n">
        <v>25707.76</v>
      </c>
      <c r="P32" t="n">
        <v>155.37</v>
      </c>
      <c r="Q32" t="n">
        <v>1389.74</v>
      </c>
      <c r="R32" t="n">
        <v>50.3</v>
      </c>
      <c r="S32" t="n">
        <v>39.31</v>
      </c>
      <c r="T32" t="n">
        <v>4638.83</v>
      </c>
      <c r="U32" t="n">
        <v>0.78</v>
      </c>
      <c r="V32" t="n">
        <v>0.89</v>
      </c>
      <c r="W32" t="n">
        <v>3.4</v>
      </c>
      <c r="X32" t="n">
        <v>0.3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5.7062</v>
      </c>
      <c r="E33" t="n">
        <v>17.52</v>
      </c>
      <c r="F33" t="n">
        <v>14.42</v>
      </c>
      <c r="G33" t="n">
        <v>57.7</v>
      </c>
      <c r="H33" t="n">
        <v>0.75</v>
      </c>
      <c r="I33" t="n">
        <v>15</v>
      </c>
      <c r="J33" t="n">
        <v>206.94</v>
      </c>
      <c r="K33" t="n">
        <v>54.38</v>
      </c>
      <c r="L33" t="n">
        <v>8.75</v>
      </c>
      <c r="M33" t="n">
        <v>0</v>
      </c>
      <c r="N33" t="n">
        <v>43.81</v>
      </c>
      <c r="O33" t="n">
        <v>25756.9</v>
      </c>
      <c r="P33" t="n">
        <v>155.58</v>
      </c>
      <c r="Q33" t="n">
        <v>1389.72</v>
      </c>
      <c r="R33" t="n">
        <v>50.29</v>
      </c>
      <c r="S33" t="n">
        <v>39.31</v>
      </c>
      <c r="T33" t="n">
        <v>4636.93</v>
      </c>
      <c r="U33" t="n">
        <v>0.78</v>
      </c>
      <c r="V33" t="n">
        <v>0.89</v>
      </c>
      <c r="W33" t="n">
        <v>3.4</v>
      </c>
      <c r="X33" t="n">
        <v>0.3</v>
      </c>
      <c r="Y33" t="n">
        <v>1</v>
      </c>
      <c r="Z33" t="n">
        <v>10</v>
      </c>
    </row>
    <row r="34">
      <c r="A34" t="n">
        <v>0</v>
      </c>
      <c r="B34" t="n">
        <v>140</v>
      </c>
      <c r="C34" t="inlineStr">
        <is>
          <t xml:space="preserve">CONCLUIDO	</t>
        </is>
      </c>
      <c r="D34" t="n">
        <v>2.9129</v>
      </c>
      <c r="E34" t="n">
        <v>34.33</v>
      </c>
      <c r="F34" t="n">
        <v>19.05</v>
      </c>
      <c r="G34" t="n">
        <v>4.82</v>
      </c>
      <c r="H34" t="n">
        <v>0.06</v>
      </c>
      <c r="I34" t="n">
        <v>237</v>
      </c>
      <c r="J34" t="n">
        <v>274.09</v>
      </c>
      <c r="K34" t="n">
        <v>60.56</v>
      </c>
      <c r="L34" t="n">
        <v>1</v>
      </c>
      <c r="M34" t="n">
        <v>235</v>
      </c>
      <c r="N34" t="n">
        <v>72.53</v>
      </c>
      <c r="O34" t="n">
        <v>34038.11</v>
      </c>
      <c r="P34" t="n">
        <v>328.99</v>
      </c>
      <c r="Q34" t="n">
        <v>1390.74</v>
      </c>
      <c r="R34" t="n">
        <v>194.27</v>
      </c>
      <c r="S34" t="n">
        <v>39.31</v>
      </c>
      <c r="T34" t="n">
        <v>75515.28</v>
      </c>
      <c r="U34" t="n">
        <v>0.2</v>
      </c>
      <c r="V34" t="n">
        <v>0.67</v>
      </c>
      <c r="W34" t="n">
        <v>3.78</v>
      </c>
      <c r="X34" t="n">
        <v>4.92</v>
      </c>
      <c r="Y34" t="n">
        <v>1</v>
      </c>
      <c r="Z34" t="n">
        <v>10</v>
      </c>
    </row>
    <row r="35">
      <c r="A35" t="n">
        <v>1</v>
      </c>
      <c r="B35" t="n">
        <v>140</v>
      </c>
      <c r="C35" t="inlineStr">
        <is>
          <t xml:space="preserve">CONCLUIDO	</t>
        </is>
      </c>
      <c r="D35" t="n">
        <v>3.3528</v>
      </c>
      <c r="E35" t="n">
        <v>29.83</v>
      </c>
      <c r="F35" t="n">
        <v>17.73</v>
      </c>
      <c r="G35" t="n">
        <v>6.05</v>
      </c>
      <c r="H35" t="n">
        <v>0.08</v>
      </c>
      <c r="I35" t="n">
        <v>176</v>
      </c>
      <c r="J35" t="n">
        <v>274.57</v>
      </c>
      <c r="K35" t="n">
        <v>60.56</v>
      </c>
      <c r="L35" t="n">
        <v>1.25</v>
      </c>
      <c r="M35" t="n">
        <v>174</v>
      </c>
      <c r="N35" t="n">
        <v>72.76000000000001</v>
      </c>
      <c r="O35" t="n">
        <v>34097.72</v>
      </c>
      <c r="P35" t="n">
        <v>305.25</v>
      </c>
      <c r="Q35" t="n">
        <v>1390.01</v>
      </c>
      <c r="R35" t="n">
        <v>153.8</v>
      </c>
      <c r="S35" t="n">
        <v>39.31</v>
      </c>
      <c r="T35" t="n">
        <v>55585.95</v>
      </c>
      <c r="U35" t="n">
        <v>0.26</v>
      </c>
      <c r="V35" t="n">
        <v>0.72</v>
      </c>
      <c r="W35" t="n">
        <v>3.65</v>
      </c>
      <c r="X35" t="n">
        <v>3.61</v>
      </c>
      <c r="Y35" t="n">
        <v>1</v>
      </c>
      <c r="Z35" t="n">
        <v>10</v>
      </c>
    </row>
    <row r="36">
      <c r="A36" t="n">
        <v>2</v>
      </c>
      <c r="B36" t="n">
        <v>140</v>
      </c>
      <c r="C36" t="inlineStr">
        <is>
          <t xml:space="preserve">CONCLUIDO	</t>
        </is>
      </c>
      <c r="D36" t="n">
        <v>3.6776</v>
      </c>
      <c r="E36" t="n">
        <v>27.19</v>
      </c>
      <c r="F36" t="n">
        <v>16.98</v>
      </c>
      <c r="G36" t="n">
        <v>7.28</v>
      </c>
      <c r="H36" t="n">
        <v>0.1</v>
      </c>
      <c r="I36" t="n">
        <v>140</v>
      </c>
      <c r="J36" t="n">
        <v>275.05</v>
      </c>
      <c r="K36" t="n">
        <v>60.56</v>
      </c>
      <c r="L36" t="n">
        <v>1.5</v>
      </c>
      <c r="M36" t="n">
        <v>138</v>
      </c>
      <c r="N36" t="n">
        <v>73</v>
      </c>
      <c r="O36" t="n">
        <v>34157.42</v>
      </c>
      <c r="P36" t="n">
        <v>291.33</v>
      </c>
      <c r="Q36" t="n">
        <v>1389.97</v>
      </c>
      <c r="R36" t="n">
        <v>130.18</v>
      </c>
      <c r="S36" t="n">
        <v>39.31</v>
      </c>
      <c r="T36" t="n">
        <v>43954.89</v>
      </c>
      <c r="U36" t="n">
        <v>0.3</v>
      </c>
      <c r="V36" t="n">
        <v>0.76</v>
      </c>
      <c r="W36" t="n">
        <v>3.59</v>
      </c>
      <c r="X36" t="n">
        <v>2.85</v>
      </c>
      <c r="Y36" t="n">
        <v>1</v>
      </c>
      <c r="Z36" t="n">
        <v>10</v>
      </c>
    </row>
    <row r="37">
      <c r="A37" t="n">
        <v>3</v>
      </c>
      <c r="B37" t="n">
        <v>140</v>
      </c>
      <c r="C37" t="inlineStr">
        <is>
          <t xml:space="preserve">CONCLUIDO	</t>
        </is>
      </c>
      <c r="D37" t="n">
        <v>3.922</v>
      </c>
      <c r="E37" t="n">
        <v>25.5</v>
      </c>
      <c r="F37" t="n">
        <v>16.49</v>
      </c>
      <c r="G37" t="n">
        <v>8.449999999999999</v>
      </c>
      <c r="H37" t="n">
        <v>0.11</v>
      </c>
      <c r="I37" t="n">
        <v>117</v>
      </c>
      <c r="J37" t="n">
        <v>275.54</v>
      </c>
      <c r="K37" t="n">
        <v>60.56</v>
      </c>
      <c r="L37" t="n">
        <v>1.75</v>
      </c>
      <c r="M37" t="n">
        <v>115</v>
      </c>
      <c r="N37" t="n">
        <v>73.23</v>
      </c>
      <c r="O37" t="n">
        <v>34217.22</v>
      </c>
      <c r="P37" t="n">
        <v>281.84</v>
      </c>
      <c r="Q37" t="n">
        <v>1390.07</v>
      </c>
      <c r="R37" t="n">
        <v>114.97</v>
      </c>
      <c r="S37" t="n">
        <v>39.31</v>
      </c>
      <c r="T37" t="n">
        <v>36467.25</v>
      </c>
      <c r="U37" t="n">
        <v>0.34</v>
      </c>
      <c r="V37" t="n">
        <v>0.78</v>
      </c>
      <c r="W37" t="n">
        <v>3.55</v>
      </c>
      <c r="X37" t="n">
        <v>2.36</v>
      </c>
      <c r="Y37" t="n">
        <v>1</v>
      </c>
      <c r="Z37" t="n">
        <v>10</v>
      </c>
    </row>
    <row r="38">
      <c r="A38" t="n">
        <v>4</v>
      </c>
      <c r="B38" t="n">
        <v>140</v>
      </c>
      <c r="C38" t="inlineStr">
        <is>
          <t xml:space="preserve">CONCLUIDO	</t>
        </is>
      </c>
      <c r="D38" t="n">
        <v>4.1235</v>
      </c>
      <c r="E38" t="n">
        <v>24.25</v>
      </c>
      <c r="F38" t="n">
        <v>16.13</v>
      </c>
      <c r="G38" t="n">
        <v>9.68</v>
      </c>
      <c r="H38" t="n">
        <v>0.13</v>
      </c>
      <c r="I38" t="n">
        <v>100</v>
      </c>
      <c r="J38" t="n">
        <v>276.02</v>
      </c>
      <c r="K38" t="n">
        <v>60.56</v>
      </c>
      <c r="L38" t="n">
        <v>2</v>
      </c>
      <c r="M38" t="n">
        <v>98</v>
      </c>
      <c r="N38" t="n">
        <v>73.47</v>
      </c>
      <c r="O38" t="n">
        <v>34277.1</v>
      </c>
      <c r="P38" t="n">
        <v>274.82</v>
      </c>
      <c r="Q38" t="n">
        <v>1390.04</v>
      </c>
      <c r="R38" t="n">
        <v>103.52</v>
      </c>
      <c r="S38" t="n">
        <v>39.31</v>
      </c>
      <c r="T38" t="n">
        <v>30824.68</v>
      </c>
      <c r="U38" t="n">
        <v>0.38</v>
      </c>
      <c r="V38" t="n">
        <v>0.8</v>
      </c>
      <c r="W38" t="n">
        <v>3.53</v>
      </c>
      <c r="X38" t="n">
        <v>2</v>
      </c>
      <c r="Y38" t="n">
        <v>1</v>
      </c>
      <c r="Z38" t="n">
        <v>10</v>
      </c>
    </row>
    <row r="39">
      <c r="A39" t="n">
        <v>5</v>
      </c>
      <c r="B39" t="n">
        <v>140</v>
      </c>
      <c r="C39" t="inlineStr">
        <is>
          <t xml:space="preserve">CONCLUIDO	</t>
        </is>
      </c>
      <c r="D39" t="n">
        <v>4.2923</v>
      </c>
      <c r="E39" t="n">
        <v>23.3</v>
      </c>
      <c r="F39" t="n">
        <v>15.85</v>
      </c>
      <c r="G39" t="n">
        <v>10.93</v>
      </c>
      <c r="H39" t="n">
        <v>0.14</v>
      </c>
      <c r="I39" t="n">
        <v>87</v>
      </c>
      <c r="J39" t="n">
        <v>276.51</v>
      </c>
      <c r="K39" t="n">
        <v>60.56</v>
      </c>
      <c r="L39" t="n">
        <v>2.25</v>
      </c>
      <c r="M39" t="n">
        <v>85</v>
      </c>
      <c r="N39" t="n">
        <v>73.70999999999999</v>
      </c>
      <c r="O39" t="n">
        <v>34337.08</v>
      </c>
      <c r="P39" t="n">
        <v>269.16</v>
      </c>
      <c r="Q39" t="n">
        <v>1389.69</v>
      </c>
      <c r="R39" t="n">
        <v>95.39</v>
      </c>
      <c r="S39" t="n">
        <v>39.31</v>
      </c>
      <c r="T39" t="n">
        <v>26827.34</v>
      </c>
      <c r="U39" t="n">
        <v>0.41</v>
      </c>
      <c r="V39" t="n">
        <v>0.8100000000000001</v>
      </c>
      <c r="W39" t="n">
        <v>3.5</v>
      </c>
      <c r="X39" t="n">
        <v>1.73</v>
      </c>
      <c r="Y39" t="n">
        <v>1</v>
      </c>
      <c r="Z39" t="n">
        <v>10</v>
      </c>
    </row>
    <row r="40">
      <c r="A40" t="n">
        <v>6</v>
      </c>
      <c r="B40" t="n">
        <v>140</v>
      </c>
      <c r="C40" t="inlineStr">
        <is>
          <t xml:space="preserve">CONCLUIDO	</t>
        </is>
      </c>
      <c r="D40" t="n">
        <v>4.4255</v>
      </c>
      <c r="E40" t="n">
        <v>22.6</v>
      </c>
      <c r="F40" t="n">
        <v>15.67</v>
      </c>
      <c r="G40" t="n">
        <v>12.21</v>
      </c>
      <c r="H40" t="n">
        <v>0.16</v>
      </c>
      <c r="I40" t="n">
        <v>77</v>
      </c>
      <c r="J40" t="n">
        <v>277</v>
      </c>
      <c r="K40" t="n">
        <v>60.56</v>
      </c>
      <c r="L40" t="n">
        <v>2.5</v>
      </c>
      <c r="M40" t="n">
        <v>75</v>
      </c>
      <c r="N40" t="n">
        <v>73.94</v>
      </c>
      <c r="O40" t="n">
        <v>34397.15</v>
      </c>
      <c r="P40" t="n">
        <v>265.32</v>
      </c>
      <c r="Q40" t="n">
        <v>1389.98</v>
      </c>
      <c r="R40" t="n">
        <v>89.70999999999999</v>
      </c>
      <c r="S40" t="n">
        <v>39.31</v>
      </c>
      <c r="T40" t="n">
        <v>24037.84</v>
      </c>
      <c r="U40" t="n">
        <v>0.44</v>
      </c>
      <c r="V40" t="n">
        <v>0.82</v>
      </c>
      <c r="W40" t="n">
        <v>3.48</v>
      </c>
      <c r="X40" t="n">
        <v>1.55</v>
      </c>
      <c r="Y40" t="n">
        <v>1</v>
      </c>
      <c r="Z40" t="n">
        <v>10</v>
      </c>
    </row>
    <row r="41">
      <c r="A41" t="n">
        <v>7</v>
      </c>
      <c r="B41" t="n">
        <v>140</v>
      </c>
      <c r="C41" t="inlineStr">
        <is>
          <t xml:space="preserve">CONCLUIDO	</t>
        </is>
      </c>
      <c r="D41" t="n">
        <v>4.5449</v>
      </c>
      <c r="E41" t="n">
        <v>22</v>
      </c>
      <c r="F41" t="n">
        <v>15.5</v>
      </c>
      <c r="G41" t="n">
        <v>13.48</v>
      </c>
      <c r="H41" t="n">
        <v>0.18</v>
      </c>
      <c r="I41" t="n">
        <v>69</v>
      </c>
      <c r="J41" t="n">
        <v>277.48</v>
      </c>
      <c r="K41" t="n">
        <v>60.56</v>
      </c>
      <c r="L41" t="n">
        <v>2.75</v>
      </c>
      <c r="M41" t="n">
        <v>67</v>
      </c>
      <c r="N41" t="n">
        <v>74.18000000000001</v>
      </c>
      <c r="O41" t="n">
        <v>34457.31</v>
      </c>
      <c r="P41" t="n">
        <v>261.3</v>
      </c>
      <c r="Q41" t="n">
        <v>1390.03</v>
      </c>
      <c r="R41" t="n">
        <v>84.09999999999999</v>
      </c>
      <c r="S41" t="n">
        <v>39.31</v>
      </c>
      <c r="T41" t="n">
        <v>21270.28</v>
      </c>
      <c r="U41" t="n">
        <v>0.47</v>
      </c>
      <c r="V41" t="n">
        <v>0.83</v>
      </c>
      <c r="W41" t="n">
        <v>3.47</v>
      </c>
      <c r="X41" t="n">
        <v>1.37</v>
      </c>
      <c r="Y41" t="n">
        <v>1</v>
      </c>
      <c r="Z41" t="n">
        <v>10</v>
      </c>
    </row>
    <row r="42">
      <c r="A42" t="n">
        <v>8</v>
      </c>
      <c r="B42" t="n">
        <v>140</v>
      </c>
      <c r="C42" t="inlineStr">
        <is>
          <t xml:space="preserve">CONCLUIDO	</t>
        </is>
      </c>
      <c r="D42" t="n">
        <v>4.6327</v>
      </c>
      <c r="E42" t="n">
        <v>21.59</v>
      </c>
      <c r="F42" t="n">
        <v>15.39</v>
      </c>
      <c r="G42" t="n">
        <v>14.66</v>
      </c>
      <c r="H42" t="n">
        <v>0.19</v>
      </c>
      <c r="I42" t="n">
        <v>63</v>
      </c>
      <c r="J42" t="n">
        <v>277.97</v>
      </c>
      <c r="K42" t="n">
        <v>60.56</v>
      </c>
      <c r="L42" t="n">
        <v>3</v>
      </c>
      <c r="M42" t="n">
        <v>61</v>
      </c>
      <c r="N42" t="n">
        <v>74.42</v>
      </c>
      <c r="O42" t="n">
        <v>34517.57</v>
      </c>
      <c r="P42" t="n">
        <v>258.65</v>
      </c>
      <c r="Q42" t="n">
        <v>1389.79</v>
      </c>
      <c r="R42" t="n">
        <v>80.53</v>
      </c>
      <c r="S42" t="n">
        <v>39.31</v>
      </c>
      <c r="T42" t="n">
        <v>19515.58</v>
      </c>
      <c r="U42" t="n">
        <v>0.49</v>
      </c>
      <c r="V42" t="n">
        <v>0.83</v>
      </c>
      <c r="W42" t="n">
        <v>3.48</v>
      </c>
      <c r="X42" t="n">
        <v>1.27</v>
      </c>
      <c r="Y42" t="n">
        <v>1</v>
      </c>
      <c r="Z42" t="n">
        <v>10</v>
      </c>
    </row>
    <row r="43">
      <c r="A43" t="n">
        <v>9</v>
      </c>
      <c r="B43" t="n">
        <v>140</v>
      </c>
      <c r="C43" t="inlineStr">
        <is>
          <t xml:space="preserve">CONCLUIDO	</t>
        </is>
      </c>
      <c r="D43" t="n">
        <v>4.7116</v>
      </c>
      <c r="E43" t="n">
        <v>21.22</v>
      </c>
      <c r="F43" t="n">
        <v>15.29</v>
      </c>
      <c r="G43" t="n">
        <v>15.82</v>
      </c>
      <c r="H43" t="n">
        <v>0.21</v>
      </c>
      <c r="I43" t="n">
        <v>58</v>
      </c>
      <c r="J43" t="n">
        <v>278.46</v>
      </c>
      <c r="K43" t="n">
        <v>60.56</v>
      </c>
      <c r="L43" t="n">
        <v>3.25</v>
      </c>
      <c r="M43" t="n">
        <v>56</v>
      </c>
      <c r="N43" t="n">
        <v>74.66</v>
      </c>
      <c r="O43" t="n">
        <v>34577.92</v>
      </c>
      <c r="P43" t="n">
        <v>256.08</v>
      </c>
      <c r="Q43" t="n">
        <v>1389.95</v>
      </c>
      <c r="R43" t="n">
        <v>77.98</v>
      </c>
      <c r="S43" t="n">
        <v>39.31</v>
      </c>
      <c r="T43" t="n">
        <v>18263.21</v>
      </c>
      <c r="U43" t="n">
        <v>0.5</v>
      </c>
      <c r="V43" t="n">
        <v>0.84</v>
      </c>
      <c r="W43" t="n">
        <v>3.45</v>
      </c>
      <c r="X43" t="n">
        <v>1.17</v>
      </c>
      <c r="Y43" t="n">
        <v>1</v>
      </c>
      <c r="Z43" t="n">
        <v>10</v>
      </c>
    </row>
    <row r="44">
      <c r="A44" t="n">
        <v>10</v>
      </c>
      <c r="B44" t="n">
        <v>140</v>
      </c>
      <c r="C44" t="inlineStr">
        <is>
          <t xml:space="preserve">CONCLUIDO	</t>
        </is>
      </c>
      <c r="D44" t="n">
        <v>4.7987</v>
      </c>
      <c r="E44" t="n">
        <v>20.84</v>
      </c>
      <c r="F44" t="n">
        <v>15.17</v>
      </c>
      <c r="G44" t="n">
        <v>17.17</v>
      </c>
      <c r="H44" t="n">
        <v>0.22</v>
      </c>
      <c r="I44" t="n">
        <v>53</v>
      </c>
      <c r="J44" t="n">
        <v>278.95</v>
      </c>
      <c r="K44" t="n">
        <v>60.56</v>
      </c>
      <c r="L44" t="n">
        <v>3.5</v>
      </c>
      <c r="M44" t="n">
        <v>51</v>
      </c>
      <c r="N44" t="n">
        <v>74.90000000000001</v>
      </c>
      <c r="O44" t="n">
        <v>34638.36</v>
      </c>
      <c r="P44" t="n">
        <v>253.18</v>
      </c>
      <c r="Q44" t="n">
        <v>1389.88</v>
      </c>
      <c r="R44" t="n">
        <v>74.05</v>
      </c>
      <c r="S44" t="n">
        <v>39.31</v>
      </c>
      <c r="T44" t="n">
        <v>16323.46</v>
      </c>
      <c r="U44" t="n">
        <v>0.53</v>
      </c>
      <c r="V44" t="n">
        <v>0.85</v>
      </c>
      <c r="W44" t="n">
        <v>3.44</v>
      </c>
      <c r="X44" t="n">
        <v>1.05</v>
      </c>
      <c r="Y44" t="n">
        <v>1</v>
      </c>
      <c r="Z44" t="n">
        <v>10</v>
      </c>
    </row>
    <row r="45">
      <c r="A45" t="n">
        <v>11</v>
      </c>
      <c r="B45" t="n">
        <v>140</v>
      </c>
      <c r="C45" t="inlineStr">
        <is>
          <t xml:space="preserve">CONCLUIDO	</t>
        </is>
      </c>
      <c r="D45" t="n">
        <v>4.8674</v>
      </c>
      <c r="E45" t="n">
        <v>20.54</v>
      </c>
      <c r="F45" t="n">
        <v>15.09</v>
      </c>
      <c r="G45" t="n">
        <v>18.47</v>
      </c>
      <c r="H45" t="n">
        <v>0.24</v>
      </c>
      <c r="I45" t="n">
        <v>49</v>
      </c>
      <c r="J45" t="n">
        <v>279.44</v>
      </c>
      <c r="K45" t="n">
        <v>60.56</v>
      </c>
      <c r="L45" t="n">
        <v>3.75</v>
      </c>
      <c r="M45" t="n">
        <v>47</v>
      </c>
      <c r="N45" t="n">
        <v>75.14</v>
      </c>
      <c r="O45" t="n">
        <v>34698.9</v>
      </c>
      <c r="P45" t="n">
        <v>250.76</v>
      </c>
      <c r="Q45" t="n">
        <v>1389.7</v>
      </c>
      <c r="R45" t="n">
        <v>71.40000000000001</v>
      </c>
      <c r="S45" t="n">
        <v>39.31</v>
      </c>
      <c r="T45" t="n">
        <v>15019.55</v>
      </c>
      <c r="U45" t="n">
        <v>0.55</v>
      </c>
      <c r="V45" t="n">
        <v>0.85</v>
      </c>
      <c r="W45" t="n">
        <v>3.44</v>
      </c>
      <c r="X45" t="n">
        <v>0.96</v>
      </c>
      <c r="Y45" t="n">
        <v>1</v>
      </c>
      <c r="Z45" t="n">
        <v>10</v>
      </c>
    </row>
    <row r="46">
      <c r="A46" t="n">
        <v>12</v>
      </c>
      <c r="B46" t="n">
        <v>140</v>
      </c>
      <c r="C46" t="inlineStr">
        <is>
          <t xml:space="preserve">CONCLUIDO	</t>
        </is>
      </c>
      <c r="D46" t="n">
        <v>4.921</v>
      </c>
      <c r="E46" t="n">
        <v>20.32</v>
      </c>
      <c r="F46" t="n">
        <v>15.02</v>
      </c>
      <c r="G46" t="n">
        <v>19.59</v>
      </c>
      <c r="H46" t="n">
        <v>0.25</v>
      </c>
      <c r="I46" t="n">
        <v>46</v>
      </c>
      <c r="J46" t="n">
        <v>279.94</v>
      </c>
      <c r="K46" t="n">
        <v>60.56</v>
      </c>
      <c r="L46" t="n">
        <v>4</v>
      </c>
      <c r="M46" t="n">
        <v>44</v>
      </c>
      <c r="N46" t="n">
        <v>75.38</v>
      </c>
      <c r="O46" t="n">
        <v>34759.54</v>
      </c>
      <c r="P46" t="n">
        <v>248.6</v>
      </c>
      <c r="Q46" t="n">
        <v>1389.76</v>
      </c>
      <c r="R46" t="n">
        <v>69.12</v>
      </c>
      <c r="S46" t="n">
        <v>39.31</v>
      </c>
      <c r="T46" t="n">
        <v>13894.28</v>
      </c>
      <c r="U46" t="n">
        <v>0.57</v>
      </c>
      <c r="V46" t="n">
        <v>0.85</v>
      </c>
      <c r="W46" t="n">
        <v>3.44</v>
      </c>
      <c r="X46" t="n">
        <v>0.89</v>
      </c>
      <c r="Y46" t="n">
        <v>1</v>
      </c>
      <c r="Z46" t="n">
        <v>10</v>
      </c>
    </row>
    <row r="47">
      <c r="A47" t="n">
        <v>13</v>
      </c>
      <c r="B47" t="n">
        <v>140</v>
      </c>
      <c r="C47" t="inlineStr">
        <is>
          <t xml:space="preserve">CONCLUIDO	</t>
        </is>
      </c>
      <c r="D47" t="n">
        <v>4.974</v>
      </c>
      <c r="E47" t="n">
        <v>20.1</v>
      </c>
      <c r="F47" t="n">
        <v>14.96</v>
      </c>
      <c r="G47" t="n">
        <v>20.87</v>
      </c>
      <c r="H47" t="n">
        <v>0.27</v>
      </c>
      <c r="I47" t="n">
        <v>43</v>
      </c>
      <c r="J47" t="n">
        <v>280.43</v>
      </c>
      <c r="K47" t="n">
        <v>60.56</v>
      </c>
      <c r="L47" t="n">
        <v>4.25</v>
      </c>
      <c r="M47" t="n">
        <v>41</v>
      </c>
      <c r="N47" t="n">
        <v>75.62</v>
      </c>
      <c r="O47" t="n">
        <v>34820.27</v>
      </c>
      <c r="P47" t="n">
        <v>246.73</v>
      </c>
      <c r="Q47" t="n">
        <v>1389.7</v>
      </c>
      <c r="R47" t="n">
        <v>67.31</v>
      </c>
      <c r="S47" t="n">
        <v>39.31</v>
      </c>
      <c r="T47" t="n">
        <v>13006.12</v>
      </c>
      <c r="U47" t="n">
        <v>0.58</v>
      </c>
      <c r="V47" t="n">
        <v>0.86</v>
      </c>
      <c r="W47" t="n">
        <v>3.43</v>
      </c>
      <c r="X47" t="n">
        <v>0.84</v>
      </c>
      <c r="Y47" t="n">
        <v>1</v>
      </c>
      <c r="Z47" t="n">
        <v>10</v>
      </c>
    </row>
    <row r="48">
      <c r="A48" t="n">
        <v>14</v>
      </c>
      <c r="B48" t="n">
        <v>140</v>
      </c>
      <c r="C48" t="inlineStr">
        <is>
          <t xml:space="preserve">CONCLUIDO	</t>
        </is>
      </c>
      <c r="D48" t="n">
        <v>5.0282</v>
      </c>
      <c r="E48" t="n">
        <v>19.89</v>
      </c>
      <c r="F48" t="n">
        <v>14.9</v>
      </c>
      <c r="G48" t="n">
        <v>22.35</v>
      </c>
      <c r="H48" t="n">
        <v>0.29</v>
      </c>
      <c r="I48" t="n">
        <v>40</v>
      </c>
      <c r="J48" t="n">
        <v>280.92</v>
      </c>
      <c r="K48" t="n">
        <v>60.56</v>
      </c>
      <c r="L48" t="n">
        <v>4.5</v>
      </c>
      <c r="M48" t="n">
        <v>38</v>
      </c>
      <c r="N48" t="n">
        <v>75.87</v>
      </c>
      <c r="O48" t="n">
        <v>34881.09</v>
      </c>
      <c r="P48" t="n">
        <v>244.91</v>
      </c>
      <c r="Q48" t="n">
        <v>1389.79</v>
      </c>
      <c r="R48" t="n">
        <v>65.41</v>
      </c>
      <c r="S48" t="n">
        <v>39.31</v>
      </c>
      <c r="T48" t="n">
        <v>12068.07</v>
      </c>
      <c r="U48" t="n">
        <v>0.6</v>
      </c>
      <c r="V48" t="n">
        <v>0.86</v>
      </c>
      <c r="W48" t="n">
        <v>3.42</v>
      </c>
      <c r="X48" t="n">
        <v>0.78</v>
      </c>
      <c r="Y48" t="n">
        <v>1</v>
      </c>
      <c r="Z48" t="n">
        <v>10</v>
      </c>
    </row>
    <row r="49">
      <c r="A49" t="n">
        <v>15</v>
      </c>
      <c r="B49" t="n">
        <v>140</v>
      </c>
      <c r="C49" t="inlineStr">
        <is>
          <t xml:space="preserve">CONCLUIDO	</t>
        </is>
      </c>
      <c r="D49" t="n">
        <v>5.0638</v>
      </c>
      <c r="E49" t="n">
        <v>19.75</v>
      </c>
      <c r="F49" t="n">
        <v>14.86</v>
      </c>
      <c r="G49" t="n">
        <v>23.47</v>
      </c>
      <c r="H49" t="n">
        <v>0.3</v>
      </c>
      <c r="I49" t="n">
        <v>38</v>
      </c>
      <c r="J49" t="n">
        <v>281.41</v>
      </c>
      <c r="K49" t="n">
        <v>60.56</v>
      </c>
      <c r="L49" t="n">
        <v>4.75</v>
      </c>
      <c r="M49" t="n">
        <v>36</v>
      </c>
      <c r="N49" t="n">
        <v>76.11</v>
      </c>
      <c r="O49" t="n">
        <v>34942.02</v>
      </c>
      <c r="P49" t="n">
        <v>243.47</v>
      </c>
      <c r="Q49" t="n">
        <v>1389.88</v>
      </c>
      <c r="R49" t="n">
        <v>64.22</v>
      </c>
      <c r="S49" t="n">
        <v>39.31</v>
      </c>
      <c r="T49" t="n">
        <v>11484.14</v>
      </c>
      <c r="U49" t="n">
        <v>0.61</v>
      </c>
      <c r="V49" t="n">
        <v>0.86</v>
      </c>
      <c r="W49" t="n">
        <v>3.42</v>
      </c>
      <c r="X49" t="n">
        <v>0.74</v>
      </c>
      <c r="Y49" t="n">
        <v>1</v>
      </c>
      <c r="Z49" t="n">
        <v>10</v>
      </c>
    </row>
    <row r="50">
      <c r="A50" t="n">
        <v>16</v>
      </c>
      <c r="B50" t="n">
        <v>140</v>
      </c>
      <c r="C50" t="inlineStr">
        <is>
          <t xml:space="preserve">CONCLUIDO	</t>
        </is>
      </c>
      <c r="D50" t="n">
        <v>5.1016</v>
      </c>
      <c r="E50" t="n">
        <v>19.6</v>
      </c>
      <c r="F50" t="n">
        <v>14.82</v>
      </c>
      <c r="G50" t="n">
        <v>24.7</v>
      </c>
      <c r="H50" t="n">
        <v>0.32</v>
      </c>
      <c r="I50" t="n">
        <v>36</v>
      </c>
      <c r="J50" t="n">
        <v>281.91</v>
      </c>
      <c r="K50" t="n">
        <v>60.56</v>
      </c>
      <c r="L50" t="n">
        <v>5</v>
      </c>
      <c r="M50" t="n">
        <v>34</v>
      </c>
      <c r="N50" t="n">
        <v>76.34999999999999</v>
      </c>
      <c r="O50" t="n">
        <v>35003.04</v>
      </c>
      <c r="P50" t="n">
        <v>241.7</v>
      </c>
      <c r="Q50" t="n">
        <v>1389.79</v>
      </c>
      <c r="R50" t="n">
        <v>62.8</v>
      </c>
      <c r="S50" t="n">
        <v>39.31</v>
      </c>
      <c r="T50" t="n">
        <v>10783.99</v>
      </c>
      <c r="U50" t="n">
        <v>0.63</v>
      </c>
      <c r="V50" t="n">
        <v>0.87</v>
      </c>
      <c r="W50" t="n">
        <v>3.42</v>
      </c>
      <c r="X50" t="n">
        <v>0.7</v>
      </c>
      <c r="Y50" t="n">
        <v>1</v>
      </c>
      <c r="Z50" t="n">
        <v>10</v>
      </c>
    </row>
    <row r="51">
      <c r="A51" t="n">
        <v>17</v>
      </c>
      <c r="B51" t="n">
        <v>140</v>
      </c>
      <c r="C51" t="inlineStr">
        <is>
          <t xml:space="preserve">CONCLUIDO	</t>
        </is>
      </c>
      <c r="D51" t="n">
        <v>5.135</v>
      </c>
      <c r="E51" t="n">
        <v>19.47</v>
      </c>
      <c r="F51" t="n">
        <v>14.8</v>
      </c>
      <c r="G51" t="n">
        <v>26.11</v>
      </c>
      <c r="H51" t="n">
        <v>0.33</v>
      </c>
      <c r="I51" t="n">
        <v>34</v>
      </c>
      <c r="J51" t="n">
        <v>282.4</v>
      </c>
      <c r="K51" t="n">
        <v>60.56</v>
      </c>
      <c r="L51" t="n">
        <v>5.25</v>
      </c>
      <c r="M51" t="n">
        <v>32</v>
      </c>
      <c r="N51" t="n">
        <v>76.59999999999999</v>
      </c>
      <c r="O51" t="n">
        <v>35064.15</v>
      </c>
      <c r="P51" t="n">
        <v>240.15</v>
      </c>
      <c r="Q51" t="n">
        <v>1389.75</v>
      </c>
      <c r="R51" t="n">
        <v>62.23</v>
      </c>
      <c r="S51" t="n">
        <v>39.31</v>
      </c>
      <c r="T51" t="n">
        <v>10508.28</v>
      </c>
      <c r="U51" t="n">
        <v>0.63</v>
      </c>
      <c r="V51" t="n">
        <v>0.87</v>
      </c>
      <c r="W51" t="n">
        <v>3.42</v>
      </c>
      <c r="X51" t="n">
        <v>0.68</v>
      </c>
      <c r="Y51" t="n">
        <v>1</v>
      </c>
      <c r="Z51" t="n">
        <v>10</v>
      </c>
    </row>
    <row r="52">
      <c r="A52" t="n">
        <v>18</v>
      </c>
      <c r="B52" t="n">
        <v>140</v>
      </c>
      <c r="C52" t="inlineStr">
        <is>
          <t xml:space="preserve">CONCLUIDO	</t>
        </is>
      </c>
      <c r="D52" t="n">
        <v>5.1808</v>
      </c>
      <c r="E52" t="n">
        <v>19.3</v>
      </c>
      <c r="F52" t="n">
        <v>14.73</v>
      </c>
      <c r="G52" t="n">
        <v>27.62</v>
      </c>
      <c r="H52" t="n">
        <v>0.35</v>
      </c>
      <c r="I52" t="n">
        <v>32</v>
      </c>
      <c r="J52" t="n">
        <v>282.9</v>
      </c>
      <c r="K52" t="n">
        <v>60.56</v>
      </c>
      <c r="L52" t="n">
        <v>5.5</v>
      </c>
      <c r="M52" t="n">
        <v>30</v>
      </c>
      <c r="N52" t="n">
        <v>76.84999999999999</v>
      </c>
      <c r="O52" t="n">
        <v>35125.37</v>
      </c>
      <c r="P52" t="n">
        <v>238.1</v>
      </c>
      <c r="Q52" t="n">
        <v>1389.66</v>
      </c>
      <c r="R52" t="n">
        <v>60.15</v>
      </c>
      <c r="S52" t="n">
        <v>39.31</v>
      </c>
      <c r="T52" t="n">
        <v>9482.52</v>
      </c>
      <c r="U52" t="n">
        <v>0.65</v>
      </c>
      <c r="V52" t="n">
        <v>0.87</v>
      </c>
      <c r="W52" t="n">
        <v>3.41</v>
      </c>
      <c r="X52" t="n">
        <v>0.61</v>
      </c>
      <c r="Y52" t="n">
        <v>1</v>
      </c>
      <c r="Z52" t="n">
        <v>10</v>
      </c>
    </row>
    <row r="53">
      <c r="A53" t="n">
        <v>19</v>
      </c>
      <c r="B53" t="n">
        <v>140</v>
      </c>
      <c r="C53" t="inlineStr">
        <is>
          <t xml:space="preserve">CONCLUIDO	</t>
        </is>
      </c>
      <c r="D53" t="n">
        <v>5.198</v>
      </c>
      <c r="E53" t="n">
        <v>19.24</v>
      </c>
      <c r="F53" t="n">
        <v>14.72</v>
      </c>
      <c r="G53" t="n">
        <v>28.49</v>
      </c>
      <c r="H53" t="n">
        <v>0.36</v>
      </c>
      <c r="I53" t="n">
        <v>31</v>
      </c>
      <c r="J53" t="n">
        <v>283.4</v>
      </c>
      <c r="K53" t="n">
        <v>60.56</v>
      </c>
      <c r="L53" t="n">
        <v>5.75</v>
      </c>
      <c r="M53" t="n">
        <v>29</v>
      </c>
      <c r="N53" t="n">
        <v>77.09</v>
      </c>
      <c r="O53" t="n">
        <v>35186.68</v>
      </c>
      <c r="P53" t="n">
        <v>237.2</v>
      </c>
      <c r="Q53" t="n">
        <v>1389.85</v>
      </c>
      <c r="R53" t="n">
        <v>59.97</v>
      </c>
      <c r="S53" t="n">
        <v>39.31</v>
      </c>
      <c r="T53" t="n">
        <v>9394.469999999999</v>
      </c>
      <c r="U53" t="n">
        <v>0.66</v>
      </c>
      <c r="V53" t="n">
        <v>0.87</v>
      </c>
      <c r="W53" t="n">
        <v>3.41</v>
      </c>
      <c r="X53" t="n">
        <v>0.59</v>
      </c>
      <c r="Y53" t="n">
        <v>1</v>
      </c>
      <c r="Z53" t="n">
        <v>10</v>
      </c>
    </row>
    <row r="54">
      <c r="A54" t="n">
        <v>20</v>
      </c>
      <c r="B54" t="n">
        <v>140</v>
      </c>
      <c r="C54" t="inlineStr">
        <is>
          <t xml:space="preserve">CONCLUIDO	</t>
        </is>
      </c>
      <c r="D54" t="n">
        <v>5.2141</v>
      </c>
      <c r="E54" t="n">
        <v>19.18</v>
      </c>
      <c r="F54" t="n">
        <v>14.71</v>
      </c>
      <c r="G54" t="n">
        <v>29.42</v>
      </c>
      <c r="H54" t="n">
        <v>0.38</v>
      </c>
      <c r="I54" t="n">
        <v>30</v>
      </c>
      <c r="J54" t="n">
        <v>283.9</v>
      </c>
      <c r="K54" t="n">
        <v>60.56</v>
      </c>
      <c r="L54" t="n">
        <v>6</v>
      </c>
      <c r="M54" t="n">
        <v>28</v>
      </c>
      <c r="N54" t="n">
        <v>77.34</v>
      </c>
      <c r="O54" t="n">
        <v>35248.1</v>
      </c>
      <c r="P54" t="n">
        <v>236.1</v>
      </c>
      <c r="Q54" t="n">
        <v>1389.81</v>
      </c>
      <c r="R54" t="n">
        <v>59.33</v>
      </c>
      <c r="S54" t="n">
        <v>39.31</v>
      </c>
      <c r="T54" t="n">
        <v>9082.940000000001</v>
      </c>
      <c r="U54" t="n">
        <v>0.66</v>
      </c>
      <c r="V54" t="n">
        <v>0.87</v>
      </c>
      <c r="W54" t="n">
        <v>3.42</v>
      </c>
      <c r="X54" t="n">
        <v>0.59</v>
      </c>
      <c r="Y54" t="n">
        <v>1</v>
      </c>
      <c r="Z54" t="n">
        <v>10</v>
      </c>
    </row>
    <row r="55">
      <c r="A55" t="n">
        <v>21</v>
      </c>
      <c r="B55" t="n">
        <v>140</v>
      </c>
      <c r="C55" t="inlineStr">
        <is>
          <t xml:space="preserve">CONCLUIDO	</t>
        </is>
      </c>
      <c r="D55" t="n">
        <v>5.2553</v>
      </c>
      <c r="E55" t="n">
        <v>19.03</v>
      </c>
      <c r="F55" t="n">
        <v>14.66</v>
      </c>
      <c r="G55" t="n">
        <v>31.43</v>
      </c>
      <c r="H55" t="n">
        <v>0.39</v>
      </c>
      <c r="I55" t="n">
        <v>28</v>
      </c>
      <c r="J55" t="n">
        <v>284.4</v>
      </c>
      <c r="K55" t="n">
        <v>60.56</v>
      </c>
      <c r="L55" t="n">
        <v>6.25</v>
      </c>
      <c r="M55" t="n">
        <v>26</v>
      </c>
      <c r="N55" t="n">
        <v>77.59</v>
      </c>
      <c r="O55" t="n">
        <v>35309.61</v>
      </c>
      <c r="P55" t="n">
        <v>234.4</v>
      </c>
      <c r="Q55" t="n">
        <v>1389.6</v>
      </c>
      <c r="R55" t="n">
        <v>57.95</v>
      </c>
      <c r="S55" t="n">
        <v>39.31</v>
      </c>
      <c r="T55" t="n">
        <v>8398.790000000001</v>
      </c>
      <c r="U55" t="n">
        <v>0.68</v>
      </c>
      <c r="V55" t="n">
        <v>0.88</v>
      </c>
      <c r="W55" t="n">
        <v>3.41</v>
      </c>
      <c r="X55" t="n">
        <v>0.54</v>
      </c>
      <c r="Y55" t="n">
        <v>1</v>
      </c>
      <c r="Z55" t="n">
        <v>10</v>
      </c>
    </row>
    <row r="56">
      <c r="A56" t="n">
        <v>22</v>
      </c>
      <c r="B56" t="n">
        <v>140</v>
      </c>
      <c r="C56" t="inlineStr">
        <is>
          <t xml:space="preserve">CONCLUIDO	</t>
        </is>
      </c>
      <c r="D56" t="n">
        <v>5.2755</v>
      </c>
      <c r="E56" t="n">
        <v>18.96</v>
      </c>
      <c r="F56" t="n">
        <v>14.64</v>
      </c>
      <c r="G56" t="n">
        <v>32.54</v>
      </c>
      <c r="H56" t="n">
        <v>0.41</v>
      </c>
      <c r="I56" t="n">
        <v>27</v>
      </c>
      <c r="J56" t="n">
        <v>284.89</v>
      </c>
      <c r="K56" t="n">
        <v>60.56</v>
      </c>
      <c r="L56" t="n">
        <v>6.5</v>
      </c>
      <c r="M56" t="n">
        <v>25</v>
      </c>
      <c r="N56" t="n">
        <v>77.84</v>
      </c>
      <c r="O56" t="n">
        <v>35371.22</v>
      </c>
      <c r="P56" t="n">
        <v>233.18</v>
      </c>
      <c r="Q56" t="n">
        <v>1389.67</v>
      </c>
      <c r="R56" t="n">
        <v>57.71</v>
      </c>
      <c r="S56" t="n">
        <v>39.31</v>
      </c>
      <c r="T56" t="n">
        <v>8284.59</v>
      </c>
      <c r="U56" t="n">
        <v>0.68</v>
      </c>
      <c r="V56" t="n">
        <v>0.88</v>
      </c>
      <c r="W56" t="n">
        <v>3.4</v>
      </c>
      <c r="X56" t="n">
        <v>0.52</v>
      </c>
      <c r="Y56" t="n">
        <v>1</v>
      </c>
      <c r="Z56" t="n">
        <v>10</v>
      </c>
    </row>
    <row r="57">
      <c r="A57" t="n">
        <v>23</v>
      </c>
      <c r="B57" t="n">
        <v>140</v>
      </c>
      <c r="C57" t="inlineStr">
        <is>
          <t xml:space="preserve">CONCLUIDO	</t>
        </is>
      </c>
      <c r="D57" t="n">
        <v>5.2961</v>
      </c>
      <c r="E57" t="n">
        <v>18.88</v>
      </c>
      <c r="F57" t="n">
        <v>14.62</v>
      </c>
      <c r="G57" t="n">
        <v>33.75</v>
      </c>
      <c r="H57" t="n">
        <v>0.42</v>
      </c>
      <c r="I57" t="n">
        <v>26</v>
      </c>
      <c r="J57" t="n">
        <v>285.39</v>
      </c>
      <c r="K57" t="n">
        <v>60.56</v>
      </c>
      <c r="L57" t="n">
        <v>6.75</v>
      </c>
      <c r="M57" t="n">
        <v>24</v>
      </c>
      <c r="N57" t="n">
        <v>78.09</v>
      </c>
      <c r="O57" t="n">
        <v>35432.93</v>
      </c>
      <c r="P57" t="n">
        <v>231.77</v>
      </c>
      <c r="Q57" t="n">
        <v>1389.71</v>
      </c>
      <c r="R57" t="n">
        <v>56.83</v>
      </c>
      <c r="S57" t="n">
        <v>39.31</v>
      </c>
      <c r="T57" t="n">
        <v>7851.76</v>
      </c>
      <c r="U57" t="n">
        <v>0.6899999999999999</v>
      </c>
      <c r="V57" t="n">
        <v>0.88</v>
      </c>
      <c r="W57" t="n">
        <v>3.4</v>
      </c>
      <c r="X57" t="n">
        <v>0.5</v>
      </c>
      <c r="Y57" t="n">
        <v>1</v>
      </c>
      <c r="Z57" t="n">
        <v>10</v>
      </c>
    </row>
    <row r="58">
      <c r="A58" t="n">
        <v>24</v>
      </c>
      <c r="B58" t="n">
        <v>140</v>
      </c>
      <c r="C58" t="inlineStr">
        <is>
          <t xml:space="preserve">CONCLUIDO	</t>
        </is>
      </c>
      <c r="D58" t="n">
        <v>5.3138</v>
      </c>
      <c r="E58" t="n">
        <v>18.82</v>
      </c>
      <c r="F58" t="n">
        <v>14.61</v>
      </c>
      <c r="G58" t="n">
        <v>35.07</v>
      </c>
      <c r="H58" t="n">
        <v>0.44</v>
      </c>
      <c r="I58" t="n">
        <v>25</v>
      </c>
      <c r="J58" t="n">
        <v>285.9</v>
      </c>
      <c r="K58" t="n">
        <v>60.56</v>
      </c>
      <c r="L58" t="n">
        <v>7</v>
      </c>
      <c r="M58" t="n">
        <v>23</v>
      </c>
      <c r="N58" t="n">
        <v>78.34</v>
      </c>
      <c r="O58" t="n">
        <v>35494.74</v>
      </c>
      <c r="P58" t="n">
        <v>231.13</v>
      </c>
      <c r="Q58" t="n">
        <v>1389.61</v>
      </c>
      <c r="R58" t="n">
        <v>56.6</v>
      </c>
      <c r="S58" t="n">
        <v>39.31</v>
      </c>
      <c r="T58" t="n">
        <v>7741.36</v>
      </c>
      <c r="U58" t="n">
        <v>0.6899999999999999</v>
      </c>
      <c r="V58" t="n">
        <v>0.88</v>
      </c>
      <c r="W58" t="n">
        <v>3.4</v>
      </c>
      <c r="X58" t="n">
        <v>0.49</v>
      </c>
      <c r="Y58" t="n">
        <v>1</v>
      </c>
      <c r="Z58" t="n">
        <v>10</v>
      </c>
    </row>
    <row r="59">
      <c r="A59" t="n">
        <v>25</v>
      </c>
      <c r="B59" t="n">
        <v>140</v>
      </c>
      <c r="C59" t="inlineStr">
        <is>
          <t xml:space="preserve">CONCLUIDO	</t>
        </is>
      </c>
      <c r="D59" t="n">
        <v>5.3396</v>
      </c>
      <c r="E59" t="n">
        <v>18.73</v>
      </c>
      <c r="F59" t="n">
        <v>14.57</v>
      </c>
      <c r="G59" t="n">
        <v>36.43</v>
      </c>
      <c r="H59" t="n">
        <v>0.45</v>
      </c>
      <c r="I59" t="n">
        <v>24</v>
      </c>
      <c r="J59" t="n">
        <v>286.4</v>
      </c>
      <c r="K59" t="n">
        <v>60.56</v>
      </c>
      <c r="L59" t="n">
        <v>7.25</v>
      </c>
      <c r="M59" t="n">
        <v>22</v>
      </c>
      <c r="N59" t="n">
        <v>78.59</v>
      </c>
      <c r="O59" t="n">
        <v>35556.78</v>
      </c>
      <c r="P59" t="n">
        <v>229.13</v>
      </c>
      <c r="Q59" t="n">
        <v>1389.65</v>
      </c>
      <c r="R59" t="n">
        <v>55.38</v>
      </c>
      <c r="S59" t="n">
        <v>39.31</v>
      </c>
      <c r="T59" t="n">
        <v>7134.62</v>
      </c>
      <c r="U59" t="n">
        <v>0.71</v>
      </c>
      <c r="V59" t="n">
        <v>0.88</v>
      </c>
      <c r="W59" t="n">
        <v>3.4</v>
      </c>
      <c r="X59" t="n">
        <v>0.45</v>
      </c>
      <c r="Y59" t="n">
        <v>1</v>
      </c>
      <c r="Z59" t="n">
        <v>10</v>
      </c>
    </row>
    <row r="60">
      <c r="A60" t="n">
        <v>26</v>
      </c>
      <c r="B60" t="n">
        <v>140</v>
      </c>
      <c r="C60" t="inlineStr">
        <is>
          <t xml:space="preserve">CONCLUIDO	</t>
        </is>
      </c>
      <c r="D60" t="n">
        <v>5.3586</v>
      </c>
      <c r="E60" t="n">
        <v>18.66</v>
      </c>
      <c r="F60" t="n">
        <v>14.56</v>
      </c>
      <c r="G60" t="n">
        <v>37.98</v>
      </c>
      <c r="H60" t="n">
        <v>0.47</v>
      </c>
      <c r="I60" t="n">
        <v>23</v>
      </c>
      <c r="J60" t="n">
        <v>286.9</v>
      </c>
      <c r="K60" t="n">
        <v>60.56</v>
      </c>
      <c r="L60" t="n">
        <v>7.5</v>
      </c>
      <c r="M60" t="n">
        <v>21</v>
      </c>
      <c r="N60" t="n">
        <v>78.84999999999999</v>
      </c>
      <c r="O60" t="n">
        <v>35618.8</v>
      </c>
      <c r="P60" t="n">
        <v>228.13</v>
      </c>
      <c r="Q60" t="n">
        <v>1389.8</v>
      </c>
      <c r="R60" t="n">
        <v>54.95</v>
      </c>
      <c r="S60" t="n">
        <v>39.31</v>
      </c>
      <c r="T60" t="n">
        <v>6925.68</v>
      </c>
      <c r="U60" t="n">
        <v>0.72</v>
      </c>
      <c r="V60" t="n">
        <v>0.88</v>
      </c>
      <c r="W60" t="n">
        <v>3.4</v>
      </c>
      <c r="X60" t="n">
        <v>0.44</v>
      </c>
      <c r="Y60" t="n">
        <v>1</v>
      </c>
      <c r="Z60" t="n">
        <v>10</v>
      </c>
    </row>
    <row r="61">
      <c r="A61" t="n">
        <v>27</v>
      </c>
      <c r="B61" t="n">
        <v>140</v>
      </c>
      <c r="C61" t="inlineStr">
        <is>
          <t xml:space="preserve">CONCLUIDO	</t>
        </is>
      </c>
      <c r="D61" t="n">
        <v>5.3793</v>
      </c>
      <c r="E61" t="n">
        <v>18.59</v>
      </c>
      <c r="F61" t="n">
        <v>14.54</v>
      </c>
      <c r="G61" t="n">
        <v>39.65</v>
      </c>
      <c r="H61" t="n">
        <v>0.48</v>
      </c>
      <c r="I61" t="n">
        <v>22</v>
      </c>
      <c r="J61" t="n">
        <v>287.41</v>
      </c>
      <c r="K61" t="n">
        <v>60.56</v>
      </c>
      <c r="L61" t="n">
        <v>7.75</v>
      </c>
      <c r="M61" t="n">
        <v>20</v>
      </c>
      <c r="N61" t="n">
        <v>79.09999999999999</v>
      </c>
      <c r="O61" t="n">
        <v>35680.92</v>
      </c>
      <c r="P61" t="n">
        <v>226.21</v>
      </c>
      <c r="Q61" t="n">
        <v>1389.66</v>
      </c>
      <c r="R61" t="n">
        <v>54.11</v>
      </c>
      <c r="S61" t="n">
        <v>39.31</v>
      </c>
      <c r="T61" t="n">
        <v>6512.99</v>
      </c>
      <c r="U61" t="n">
        <v>0.73</v>
      </c>
      <c r="V61" t="n">
        <v>0.88</v>
      </c>
      <c r="W61" t="n">
        <v>3.4</v>
      </c>
      <c r="X61" t="n">
        <v>0.42</v>
      </c>
      <c r="Y61" t="n">
        <v>1</v>
      </c>
      <c r="Z61" t="n">
        <v>10</v>
      </c>
    </row>
    <row r="62">
      <c r="A62" t="n">
        <v>28</v>
      </c>
      <c r="B62" t="n">
        <v>140</v>
      </c>
      <c r="C62" t="inlineStr">
        <is>
          <t xml:space="preserve">CONCLUIDO	</t>
        </is>
      </c>
      <c r="D62" t="n">
        <v>5.375</v>
      </c>
      <c r="E62" t="n">
        <v>18.6</v>
      </c>
      <c r="F62" t="n">
        <v>14.55</v>
      </c>
      <c r="G62" t="n">
        <v>39.69</v>
      </c>
      <c r="H62" t="n">
        <v>0.49</v>
      </c>
      <c r="I62" t="n">
        <v>22</v>
      </c>
      <c r="J62" t="n">
        <v>287.91</v>
      </c>
      <c r="K62" t="n">
        <v>60.56</v>
      </c>
      <c r="L62" t="n">
        <v>8</v>
      </c>
      <c r="M62" t="n">
        <v>20</v>
      </c>
      <c r="N62" t="n">
        <v>79.36</v>
      </c>
      <c r="O62" t="n">
        <v>35743.15</v>
      </c>
      <c r="P62" t="n">
        <v>225.75</v>
      </c>
      <c r="Q62" t="n">
        <v>1389.7</v>
      </c>
      <c r="R62" t="n">
        <v>54.76</v>
      </c>
      <c r="S62" t="n">
        <v>39.31</v>
      </c>
      <c r="T62" t="n">
        <v>6835.15</v>
      </c>
      <c r="U62" t="n">
        <v>0.72</v>
      </c>
      <c r="V62" t="n">
        <v>0.88</v>
      </c>
      <c r="W62" t="n">
        <v>3.4</v>
      </c>
      <c r="X62" t="n">
        <v>0.43</v>
      </c>
      <c r="Y62" t="n">
        <v>1</v>
      </c>
      <c r="Z62" t="n">
        <v>10</v>
      </c>
    </row>
    <row r="63">
      <c r="A63" t="n">
        <v>29</v>
      </c>
      <c r="B63" t="n">
        <v>140</v>
      </c>
      <c r="C63" t="inlineStr">
        <is>
          <t xml:space="preserve">CONCLUIDO	</t>
        </is>
      </c>
      <c r="D63" t="n">
        <v>5.4009</v>
      </c>
      <c r="E63" t="n">
        <v>18.52</v>
      </c>
      <c r="F63" t="n">
        <v>14.52</v>
      </c>
      <c r="G63" t="n">
        <v>41.48</v>
      </c>
      <c r="H63" t="n">
        <v>0.51</v>
      </c>
      <c r="I63" t="n">
        <v>21</v>
      </c>
      <c r="J63" t="n">
        <v>288.42</v>
      </c>
      <c r="K63" t="n">
        <v>60.56</v>
      </c>
      <c r="L63" t="n">
        <v>8.25</v>
      </c>
      <c r="M63" t="n">
        <v>19</v>
      </c>
      <c r="N63" t="n">
        <v>79.61</v>
      </c>
      <c r="O63" t="n">
        <v>35805.48</v>
      </c>
      <c r="P63" t="n">
        <v>224.35</v>
      </c>
      <c r="Q63" t="n">
        <v>1389.63</v>
      </c>
      <c r="R63" t="n">
        <v>53.6</v>
      </c>
      <c r="S63" t="n">
        <v>39.31</v>
      </c>
      <c r="T63" t="n">
        <v>6258.91</v>
      </c>
      <c r="U63" t="n">
        <v>0.73</v>
      </c>
      <c r="V63" t="n">
        <v>0.88</v>
      </c>
      <c r="W63" t="n">
        <v>3.4</v>
      </c>
      <c r="X63" t="n">
        <v>0.4</v>
      </c>
      <c r="Y63" t="n">
        <v>1</v>
      </c>
      <c r="Z63" t="n">
        <v>10</v>
      </c>
    </row>
    <row r="64">
      <c r="A64" t="n">
        <v>30</v>
      </c>
      <c r="B64" t="n">
        <v>140</v>
      </c>
      <c r="C64" t="inlineStr">
        <is>
          <t xml:space="preserve">CONCLUIDO	</t>
        </is>
      </c>
      <c r="D64" t="n">
        <v>5.4203</v>
      </c>
      <c r="E64" t="n">
        <v>18.45</v>
      </c>
      <c r="F64" t="n">
        <v>14.5</v>
      </c>
      <c r="G64" t="n">
        <v>43.51</v>
      </c>
      <c r="H64" t="n">
        <v>0.52</v>
      </c>
      <c r="I64" t="n">
        <v>20</v>
      </c>
      <c r="J64" t="n">
        <v>288.92</v>
      </c>
      <c r="K64" t="n">
        <v>60.56</v>
      </c>
      <c r="L64" t="n">
        <v>8.5</v>
      </c>
      <c r="M64" t="n">
        <v>18</v>
      </c>
      <c r="N64" t="n">
        <v>79.87</v>
      </c>
      <c r="O64" t="n">
        <v>35867.91</v>
      </c>
      <c r="P64" t="n">
        <v>222.96</v>
      </c>
      <c r="Q64" t="n">
        <v>1389.58</v>
      </c>
      <c r="R64" t="n">
        <v>53.21</v>
      </c>
      <c r="S64" t="n">
        <v>39.31</v>
      </c>
      <c r="T64" t="n">
        <v>6072.86</v>
      </c>
      <c r="U64" t="n">
        <v>0.74</v>
      </c>
      <c r="V64" t="n">
        <v>0.89</v>
      </c>
      <c r="W64" t="n">
        <v>3.39</v>
      </c>
      <c r="X64" t="n">
        <v>0.38</v>
      </c>
      <c r="Y64" t="n">
        <v>1</v>
      </c>
      <c r="Z64" t="n">
        <v>10</v>
      </c>
    </row>
    <row r="65">
      <c r="A65" t="n">
        <v>31</v>
      </c>
      <c r="B65" t="n">
        <v>140</v>
      </c>
      <c r="C65" t="inlineStr">
        <is>
          <t xml:space="preserve">CONCLUIDO	</t>
        </is>
      </c>
      <c r="D65" t="n">
        <v>5.4233</v>
      </c>
      <c r="E65" t="n">
        <v>18.44</v>
      </c>
      <c r="F65" t="n">
        <v>14.49</v>
      </c>
      <c r="G65" t="n">
        <v>43.48</v>
      </c>
      <c r="H65" t="n">
        <v>0.54</v>
      </c>
      <c r="I65" t="n">
        <v>20</v>
      </c>
      <c r="J65" t="n">
        <v>289.43</v>
      </c>
      <c r="K65" t="n">
        <v>60.56</v>
      </c>
      <c r="L65" t="n">
        <v>8.75</v>
      </c>
      <c r="M65" t="n">
        <v>18</v>
      </c>
      <c r="N65" t="n">
        <v>80.12</v>
      </c>
      <c r="O65" t="n">
        <v>35930.44</v>
      </c>
      <c r="P65" t="n">
        <v>222.31</v>
      </c>
      <c r="Q65" t="n">
        <v>1389.59</v>
      </c>
      <c r="R65" t="n">
        <v>53.02</v>
      </c>
      <c r="S65" t="n">
        <v>39.31</v>
      </c>
      <c r="T65" t="n">
        <v>5977.29</v>
      </c>
      <c r="U65" t="n">
        <v>0.74</v>
      </c>
      <c r="V65" t="n">
        <v>0.89</v>
      </c>
      <c r="W65" t="n">
        <v>3.39</v>
      </c>
      <c r="X65" t="n">
        <v>0.37</v>
      </c>
      <c r="Y65" t="n">
        <v>1</v>
      </c>
      <c r="Z65" t="n">
        <v>10</v>
      </c>
    </row>
    <row r="66">
      <c r="A66" t="n">
        <v>32</v>
      </c>
      <c r="B66" t="n">
        <v>140</v>
      </c>
      <c r="C66" t="inlineStr">
        <is>
          <t xml:space="preserve">CONCLUIDO	</t>
        </is>
      </c>
      <c r="D66" t="n">
        <v>5.4399</v>
      </c>
      <c r="E66" t="n">
        <v>18.38</v>
      </c>
      <c r="F66" t="n">
        <v>14.49</v>
      </c>
      <c r="G66" t="n">
        <v>45.76</v>
      </c>
      <c r="H66" t="n">
        <v>0.55</v>
      </c>
      <c r="I66" t="n">
        <v>19</v>
      </c>
      <c r="J66" t="n">
        <v>289.94</v>
      </c>
      <c r="K66" t="n">
        <v>60.56</v>
      </c>
      <c r="L66" t="n">
        <v>9</v>
      </c>
      <c r="M66" t="n">
        <v>17</v>
      </c>
      <c r="N66" t="n">
        <v>80.38</v>
      </c>
      <c r="O66" t="n">
        <v>35993.08</v>
      </c>
      <c r="P66" t="n">
        <v>220.96</v>
      </c>
      <c r="Q66" t="n">
        <v>1389.63</v>
      </c>
      <c r="R66" t="n">
        <v>52.65</v>
      </c>
      <c r="S66" t="n">
        <v>39.31</v>
      </c>
      <c r="T66" t="n">
        <v>5793.11</v>
      </c>
      <c r="U66" t="n">
        <v>0.75</v>
      </c>
      <c r="V66" t="n">
        <v>0.89</v>
      </c>
      <c r="W66" t="n">
        <v>3.4</v>
      </c>
      <c r="X66" t="n">
        <v>0.37</v>
      </c>
      <c r="Y66" t="n">
        <v>1</v>
      </c>
      <c r="Z66" t="n">
        <v>10</v>
      </c>
    </row>
    <row r="67">
      <c r="A67" t="n">
        <v>33</v>
      </c>
      <c r="B67" t="n">
        <v>140</v>
      </c>
      <c r="C67" t="inlineStr">
        <is>
          <t xml:space="preserve">CONCLUIDO	</t>
        </is>
      </c>
      <c r="D67" t="n">
        <v>5.4617</v>
      </c>
      <c r="E67" t="n">
        <v>18.31</v>
      </c>
      <c r="F67" t="n">
        <v>14.47</v>
      </c>
      <c r="G67" t="n">
        <v>48.23</v>
      </c>
      <c r="H67" t="n">
        <v>0.57</v>
      </c>
      <c r="I67" t="n">
        <v>18</v>
      </c>
      <c r="J67" t="n">
        <v>290.45</v>
      </c>
      <c r="K67" t="n">
        <v>60.56</v>
      </c>
      <c r="L67" t="n">
        <v>9.25</v>
      </c>
      <c r="M67" t="n">
        <v>16</v>
      </c>
      <c r="N67" t="n">
        <v>80.64</v>
      </c>
      <c r="O67" t="n">
        <v>36055.83</v>
      </c>
      <c r="P67" t="n">
        <v>219.24</v>
      </c>
      <c r="Q67" t="n">
        <v>1389.67</v>
      </c>
      <c r="R67" t="n">
        <v>52.07</v>
      </c>
      <c r="S67" t="n">
        <v>39.31</v>
      </c>
      <c r="T67" t="n">
        <v>5509.17</v>
      </c>
      <c r="U67" t="n">
        <v>0.75</v>
      </c>
      <c r="V67" t="n">
        <v>0.89</v>
      </c>
      <c r="W67" t="n">
        <v>3.39</v>
      </c>
      <c r="X67" t="n">
        <v>0.35</v>
      </c>
      <c r="Y67" t="n">
        <v>1</v>
      </c>
      <c r="Z67" t="n">
        <v>10</v>
      </c>
    </row>
    <row r="68">
      <c r="A68" t="n">
        <v>34</v>
      </c>
      <c r="B68" t="n">
        <v>140</v>
      </c>
      <c r="C68" t="inlineStr">
        <is>
          <t xml:space="preserve">CONCLUIDO	</t>
        </is>
      </c>
      <c r="D68" t="n">
        <v>5.4636</v>
      </c>
      <c r="E68" t="n">
        <v>18.3</v>
      </c>
      <c r="F68" t="n">
        <v>14.46</v>
      </c>
      <c r="G68" t="n">
        <v>48.21</v>
      </c>
      <c r="H68" t="n">
        <v>0.58</v>
      </c>
      <c r="I68" t="n">
        <v>18</v>
      </c>
      <c r="J68" t="n">
        <v>290.96</v>
      </c>
      <c r="K68" t="n">
        <v>60.56</v>
      </c>
      <c r="L68" t="n">
        <v>9.5</v>
      </c>
      <c r="M68" t="n">
        <v>16</v>
      </c>
      <c r="N68" t="n">
        <v>80.90000000000001</v>
      </c>
      <c r="O68" t="n">
        <v>36118.68</v>
      </c>
      <c r="P68" t="n">
        <v>217.83</v>
      </c>
      <c r="Q68" t="n">
        <v>1389.57</v>
      </c>
      <c r="R68" t="n">
        <v>52.09</v>
      </c>
      <c r="S68" t="n">
        <v>39.31</v>
      </c>
      <c r="T68" t="n">
        <v>5520.28</v>
      </c>
      <c r="U68" t="n">
        <v>0.75</v>
      </c>
      <c r="V68" t="n">
        <v>0.89</v>
      </c>
      <c r="W68" t="n">
        <v>3.38</v>
      </c>
      <c r="X68" t="n">
        <v>0.34</v>
      </c>
      <c r="Y68" t="n">
        <v>1</v>
      </c>
      <c r="Z68" t="n">
        <v>10</v>
      </c>
    </row>
    <row r="69">
      <c r="A69" t="n">
        <v>35</v>
      </c>
      <c r="B69" t="n">
        <v>140</v>
      </c>
      <c r="C69" t="inlineStr">
        <is>
          <t xml:space="preserve">CONCLUIDO	</t>
        </is>
      </c>
      <c r="D69" t="n">
        <v>5.4842</v>
      </c>
      <c r="E69" t="n">
        <v>18.23</v>
      </c>
      <c r="F69" t="n">
        <v>14.45</v>
      </c>
      <c r="G69" t="n">
        <v>50.98</v>
      </c>
      <c r="H69" t="n">
        <v>0.6</v>
      </c>
      <c r="I69" t="n">
        <v>17</v>
      </c>
      <c r="J69" t="n">
        <v>291.47</v>
      </c>
      <c r="K69" t="n">
        <v>60.56</v>
      </c>
      <c r="L69" t="n">
        <v>9.75</v>
      </c>
      <c r="M69" t="n">
        <v>15</v>
      </c>
      <c r="N69" t="n">
        <v>81.16</v>
      </c>
      <c r="O69" t="n">
        <v>36181.64</v>
      </c>
      <c r="P69" t="n">
        <v>216.25</v>
      </c>
      <c r="Q69" t="n">
        <v>1389.67</v>
      </c>
      <c r="R69" t="n">
        <v>51.41</v>
      </c>
      <c r="S69" t="n">
        <v>39.31</v>
      </c>
      <c r="T69" t="n">
        <v>5183.51</v>
      </c>
      <c r="U69" t="n">
        <v>0.76</v>
      </c>
      <c r="V69" t="n">
        <v>0.89</v>
      </c>
      <c r="W69" t="n">
        <v>3.39</v>
      </c>
      <c r="X69" t="n">
        <v>0.32</v>
      </c>
      <c r="Y69" t="n">
        <v>1</v>
      </c>
      <c r="Z69" t="n">
        <v>10</v>
      </c>
    </row>
    <row r="70">
      <c r="A70" t="n">
        <v>36</v>
      </c>
      <c r="B70" t="n">
        <v>140</v>
      </c>
      <c r="C70" t="inlineStr">
        <is>
          <t xml:space="preserve">CONCLUIDO	</t>
        </is>
      </c>
      <c r="D70" t="n">
        <v>5.4868</v>
      </c>
      <c r="E70" t="n">
        <v>18.23</v>
      </c>
      <c r="F70" t="n">
        <v>14.44</v>
      </c>
      <c r="G70" t="n">
        <v>50.95</v>
      </c>
      <c r="H70" t="n">
        <v>0.61</v>
      </c>
      <c r="I70" t="n">
        <v>17</v>
      </c>
      <c r="J70" t="n">
        <v>291.98</v>
      </c>
      <c r="K70" t="n">
        <v>60.56</v>
      </c>
      <c r="L70" t="n">
        <v>10</v>
      </c>
      <c r="M70" t="n">
        <v>15</v>
      </c>
      <c r="N70" t="n">
        <v>81.42</v>
      </c>
      <c r="O70" t="n">
        <v>36244.71</v>
      </c>
      <c r="P70" t="n">
        <v>216.06</v>
      </c>
      <c r="Q70" t="n">
        <v>1389.62</v>
      </c>
      <c r="R70" t="n">
        <v>51.18</v>
      </c>
      <c r="S70" t="n">
        <v>39.31</v>
      </c>
      <c r="T70" t="n">
        <v>5072.88</v>
      </c>
      <c r="U70" t="n">
        <v>0.77</v>
      </c>
      <c r="V70" t="n">
        <v>0.89</v>
      </c>
      <c r="W70" t="n">
        <v>3.39</v>
      </c>
      <c r="X70" t="n">
        <v>0.31</v>
      </c>
      <c r="Y70" t="n">
        <v>1</v>
      </c>
      <c r="Z70" t="n">
        <v>10</v>
      </c>
    </row>
    <row r="71">
      <c r="A71" t="n">
        <v>37</v>
      </c>
      <c r="B71" t="n">
        <v>140</v>
      </c>
      <c r="C71" t="inlineStr">
        <is>
          <t xml:space="preserve">CONCLUIDO	</t>
        </is>
      </c>
      <c r="D71" t="n">
        <v>5.508</v>
      </c>
      <c r="E71" t="n">
        <v>18.16</v>
      </c>
      <c r="F71" t="n">
        <v>14.42</v>
      </c>
      <c r="G71" t="n">
        <v>54.07</v>
      </c>
      <c r="H71" t="n">
        <v>0.62</v>
      </c>
      <c r="I71" t="n">
        <v>16</v>
      </c>
      <c r="J71" t="n">
        <v>292.49</v>
      </c>
      <c r="K71" t="n">
        <v>60.56</v>
      </c>
      <c r="L71" t="n">
        <v>10.25</v>
      </c>
      <c r="M71" t="n">
        <v>14</v>
      </c>
      <c r="N71" t="n">
        <v>81.68000000000001</v>
      </c>
      <c r="O71" t="n">
        <v>36307.88</v>
      </c>
      <c r="P71" t="n">
        <v>213.63</v>
      </c>
      <c r="Q71" t="n">
        <v>1389.61</v>
      </c>
      <c r="R71" t="n">
        <v>50.64</v>
      </c>
      <c r="S71" t="n">
        <v>39.31</v>
      </c>
      <c r="T71" t="n">
        <v>4805.31</v>
      </c>
      <c r="U71" t="n">
        <v>0.78</v>
      </c>
      <c r="V71" t="n">
        <v>0.89</v>
      </c>
      <c r="W71" t="n">
        <v>3.38</v>
      </c>
      <c r="X71" t="n">
        <v>0.3</v>
      </c>
      <c r="Y71" t="n">
        <v>1</v>
      </c>
      <c r="Z71" t="n">
        <v>10</v>
      </c>
    </row>
    <row r="72">
      <c r="A72" t="n">
        <v>38</v>
      </c>
      <c r="B72" t="n">
        <v>140</v>
      </c>
      <c r="C72" t="inlineStr">
        <is>
          <t xml:space="preserve">CONCLUIDO	</t>
        </is>
      </c>
      <c r="D72" t="n">
        <v>5.5048</v>
      </c>
      <c r="E72" t="n">
        <v>18.17</v>
      </c>
      <c r="F72" t="n">
        <v>14.43</v>
      </c>
      <c r="G72" t="n">
        <v>54.11</v>
      </c>
      <c r="H72" t="n">
        <v>0.64</v>
      </c>
      <c r="I72" t="n">
        <v>16</v>
      </c>
      <c r="J72" t="n">
        <v>293</v>
      </c>
      <c r="K72" t="n">
        <v>60.56</v>
      </c>
      <c r="L72" t="n">
        <v>10.5</v>
      </c>
      <c r="M72" t="n">
        <v>14</v>
      </c>
      <c r="N72" t="n">
        <v>81.95</v>
      </c>
      <c r="O72" t="n">
        <v>36371.17</v>
      </c>
      <c r="P72" t="n">
        <v>213.74</v>
      </c>
      <c r="Q72" t="n">
        <v>1389.57</v>
      </c>
      <c r="R72" t="n">
        <v>50.93</v>
      </c>
      <c r="S72" t="n">
        <v>39.31</v>
      </c>
      <c r="T72" t="n">
        <v>4951.28</v>
      </c>
      <c r="U72" t="n">
        <v>0.77</v>
      </c>
      <c r="V72" t="n">
        <v>0.89</v>
      </c>
      <c r="W72" t="n">
        <v>3.39</v>
      </c>
      <c r="X72" t="n">
        <v>0.31</v>
      </c>
      <c r="Y72" t="n">
        <v>1</v>
      </c>
      <c r="Z72" t="n">
        <v>10</v>
      </c>
    </row>
    <row r="73">
      <c r="A73" t="n">
        <v>39</v>
      </c>
      <c r="B73" t="n">
        <v>140</v>
      </c>
      <c r="C73" t="inlineStr">
        <is>
          <t xml:space="preserve">CONCLUIDO	</t>
        </is>
      </c>
      <c r="D73" t="n">
        <v>5.5064</v>
      </c>
      <c r="E73" t="n">
        <v>18.16</v>
      </c>
      <c r="F73" t="n">
        <v>14.42</v>
      </c>
      <c r="G73" t="n">
        <v>54.09</v>
      </c>
      <c r="H73" t="n">
        <v>0.65</v>
      </c>
      <c r="I73" t="n">
        <v>16</v>
      </c>
      <c r="J73" t="n">
        <v>293.52</v>
      </c>
      <c r="K73" t="n">
        <v>60.56</v>
      </c>
      <c r="L73" t="n">
        <v>10.75</v>
      </c>
      <c r="M73" t="n">
        <v>14</v>
      </c>
      <c r="N73" t="n">
        <v>82.20999999999999</v>
      </c>
      <c r="O73" t="n">
        <v>36434.56</v>
      </c>
      <c r="P73" t="n">
        <v>212.21</v>
      </c>
      <c r="Q73" t="n">
        <v>1389.57</v>
      </c>
      <c r="R73" t="n">
        <v>50.93</v>
      </c>
      <c r="S73" t="n">
        <v>39.31</v>
      </c>
      <c r="T73" t="n">
        <v>4951.39</v>
      </c>
      <c r="U73" t="n">
        <v>0.77</v>
      </c>
      <c r="V73" t="n">
        <v>0.89</v>
      </c>
      <c r="W73" t="n">
        <v>3.38</v>
      </c>
      <c r="X73" t="n">
        <v>0.3</v>
      </c>
      <c r="Y73" t="n">
        <v>1</v>
      </c>
      <c r="Z73" t="n">
        <v>10</v>
      </c>
    </row>
    <row r="74">
      <c r="A74" t="n">
        <v>40</v>
      </c>
      <c r="B74" t="n">
        <v>140</v>
      </c>
      <c r="C74" t="inlineStr">
        <is>
          <t xml:space="preserve">CONCLUIDO	</t>
        </is>
      </c>
      <c r="D74" t="n">
        <v>5.53</v>
      </c>
      <c r="E74" t="n">
        <v>18.08</v>
      </c>
      <c r="F74" t="n">
        <v>14.4</v>
      </c>
      <c r="G74" t="n">
        <v>57.6</v>
      </c>
      <c r="H74" t="n">
        <v>0.67</v>
      </c>
      <c r="I74" t="n">
        <v>15</v>
      </c>
      <c r="J74" t="n">
        <v>294.03</v>
      </c>
      <c r="K74" t="n">
        <v>60.56</v>
      </c>
      <c r="L74" t="n">
        <v>11</v>
      </c>
      <c r="M74" t="n">
        <v>13</v>
      </c>
      <c r="N74" t="n">
        <v>82.48</v>
      </c>
      <c r="O74" t="n">
        <v>36498.06</v>
      </c>
      <c r="P74" t="n">
        <v>210.36</v>
      </c>
      <c r="Q74" t="n">
        <v>1389.57</v>
      </c>
      <c r="R74" t="n">
        <v>50.03</v>
      </c>
      <c r="S74" t="n">
        <v>39.31</v>
      </c>
      <c r="T74" t="n">
        <v>4506.35</v>
      </c>
      <c r="U74" t="n">
        <v>0.79</v>
      </c>
      <c r="V74" t="n">
        <v>0.89</v>
      </c>
      <c r="W74" t="n">
        <v>3.38</v>
      </c>
      <c r="X74" t="n">
        <v>0.28</v>
      </c>
      <c r="Y74" t="n">
        <v>1</v>
      </c>
      <c r="Z74" t="n">
        <v>10</v>
      </c>
    </row>
    <row r="75">
      <c r="A75" t="n">
        <v>41</v>
      </c>
      <c r="B75" t="n">
        <v>140</v>
      </c>
      <c r="C75" t="inlineStr">
        <is>
          <t xml:space="preserve">CONCLUIDO	</t>
        </is>
      </c>
      <c r="D75" t="n">
        <v>5.5254</v>
      </c>
      <c r="E75" t="n">
        <v>18.1</v>
      </c>
      <c r="F75" t="n">
        <v>14.41</v>
      </c>
      <c r="G75" t="n">
        <v>57.66</v>
      </c>
      <c r="H75" t="n">
        <v>0.68</v>
      </c>
      <c r="I75" t="n">
        <v>15</v>
      </c>
      <c r="J75" t="n">
        <v>294.55</v>
      </c>
      <c r="K75" t="n">
        <v>60.56</v>
      </c>
      <c r="L75" t="n">
        <v>11.25</v>
      </c>
      <c r="M75" t="n">
        <v>13</v>
      </c>
      <c r="N75" t="n">
        <v>82.73999999999999</v>
      </c>
      <c r="O75" t="n">
        <v>36561.67</v>
      </c>
      <c r="P75" t="n">
        <v>209.57</v>
      </c>
      <c r="Q75" t="n">
        <v>1389.7</v>
      </c>
      <c r="R75" t="n">
        <v>50.38</v>
      </c>
      <c r="S75" t="n">
        <v>39.31</v>
      </c>
      <c r="T75" t="n">
        <v>4681.96</v>
      </c>
      <c r="U75" t="n">
        <v>0.78</v>
      </c>
      <c r="V75" t="n">
        <v>0.89</v>
      </c>
      <c r="W75" t="n">
        <v>3.39</v>
      </c>
      <c r="X75" t="n">
        <v>0.29</v>
      </c>
      <c r="Y75" t="n">
        <v>1</v>
      </c>
      <c r="Z75" t="n">
        <v>10</v>
      </c>
    </row>
    <row r="76">
      <c r="A76" t="n">
        <v>42</v>
      </c>
      <c r="B76" t="n">
        <v>140</v>
      </c>
      <c r="C76" t="inlineStr">
        <is>
          <t xml:space="preserve">CONCLUIDO	</t>
        </is>
      </c>
      <c r="D76" t="n">
        <v>5.5522</v>
      </c>
      <c r="E76" t="n">
        <v>18.01</v>
      </c>
      <c r="F76" t="n">
        <v>14.38</v>
      </c>
      <c r="G76" t="n">
        <v>61.62</v>
      </c>
      <c r="H76" t="n">
        <v>0.6899999999999999</v>
      </c>
      <c r="I76" t="n">
        <v>14</v>
      </c>
      <c r="J76" t="n">
        <v>295.06</v>
      </c>
      <c r="K76" t="n">
        <v>60.56</v>
      </c>
      <c r="L76" t="n">
        <v>11.5</v>
      </c>
      <c r="M76" t="n">
        <v>12</v>
      </c>
      <c r="N76" t="n">
        <v>83.01000000000001</v>
      </c>
      <c r="O76" t="n">
        <v>36625.39</v>
      </c>
      <c r="P76" t="n">
        <v>208.39</v>
      </c>
      <c r="Q76" t="n">
        <v>1389.62</v>
      </c>
      <c r="R76" t="n">
        <v>49.32</v>
      </c>
      <c r="S76" t="n">
        <v>39.31</v>
      </c>
      <c r="T76" t="n">
        <v>4154.16</v>
      </c>
      <c r="U76" t="n">
        <v>0.8</v>
      </c>
      <c r="V76" t="n">
        <v>0.89</v>
      </c>
      <c r="W76" t="n">
        <v>3.38</v>
      </c>
      <c r="X76" t="n">
        <v>0.26</v>
      </c>
      <c r="Y76" t="n">
        <v>1</v>
      </c>
      <c r="Z76" t="n">
        <v>10</v>
      </c>
    </row>
    <row r="77">
      <c r="A77" t="n">
        <v>43</v>
      </c>
      <c r="B77" t="n">
        <v>140</v>
      </c>
      <c r="C77" t="inlineStr">
        <is>
          <t xml:space="preserve">CONCLUIDO	</t>
        </is>
      </c>
      <c r="D77" t="n">
        <v>5.5516</v>
      </c>
      <c r="E77" t="n">
        <v>18.01</v>
      </c>
      <c r="F77" t="n">
        <v>14.38</v>
      </c>
      <c r="G77" t="n">
        <v>61.63</v>
      </c>
      <c r="H77" t="n">
        <v>0.71</v>
      </c>
      <c r="I77" t="n">
        <v>14</v>
      </c>
      <c r="J77" t="n">
        <v>295.58</v>
      </c>
      <c r="K77" t="n">
        <v>60.56</v>
      </c>
      <c r="L77" t="n">
        <v>11.75</v>
      </c>
      <c r="M77" t="n">
        <v>12</v>
      </c>
      <c r="N77" t="n">
        <v>83.28</v>
      </c>
      <c r="O77" t="n">
        <v>36689.22</v>
      </c>
      <c r="P77" t="n">
        <v>206.77</v>
      </c>
      <c r="Q77" t="n">
        <v>1389.64</v>
      </c>
      <c r="R77" t="n">
        <v>49.33</v>
      </c>
      <c r="S77" t="n">
        <v>39.31</v>
      </c>
      <c r="T77" t="n">
        <v>4160.54</v>
      </c>
      <c r="U77" t="n">
        <v>0.8</v>
      </c>
      <c r="V77" t="n">
        <v>0.89</v>
      </c>
      <c r="W77" t="n">
        <v>3.38</v>
      </c>
      <c r="X77" t="n">
        <v>0.26</v>
      </c>
      <c r="Y77" t="n">
        <v>1</v>
      </c>
      <c r="Z77" t="n">
        <v>10</v>
      </c>
    </row>
    <row r="78">
      <c r="A78" t="n">
        <v>44</v>
      </c>
      <c r="B78" t="n">
        <v>140</v>
      </c>
      <c r="C78" t="inlineStr">
        <is>
          <t xml:space="preserve">CONCLUIDO	</t>
        </is>
      </c>
      <c r="D78" t="n">
        <v>5.5514</v>
      </c>
      <c r="E78" t="n">
        <v>18.01</v>
      </c>
      <c r="F78" t="n">
        <v>14.38</v>
      </c>
      <c r="G78" t="n">
        <v>61.63</v>
      </c>
      <c r="H78" t="n">
        <v>0.72</v>
      </c>
      <c r="I78" t="n">
        <v>14</v>
      </c>
      <c r="J78" t="n">
        <v>296.1</v>
      </c>
      <c r="K78" t="n">
        <v>60.56</v>
      </c>
      <c r="L78" t="n">
        <v>12</v>
      </c>
      <c r="M78" t="n">
        <v>12</v>
      </c>
      <c r="N78" t="n">
        <v>83.54000000000001</v>
      </c>
      <c r="O78" t="n">
        <v>36753.16</v>
      </c>
      <c r="P78" t="n">
        <v>205.5</v>
      </c>
      <c r="Q78" t="n">
        <v>1389.62</v>
      </c>
      <c r="R78" t="n">
        <v>49.46</v>
      </c>
      <c r="S78" t="n">
        <v>39.31</v>
      </c>
      <c r="T78" t="n">
        <v>4227.63</v>
      </c>
      <c r="U78" t="n">
        <v>0.79</v>
      </c>
      <c r="V78" t="n">
        <v>0.89</v>
      </c>
      <c r="W78" t="n">
        <v>3.38</v>
      </c>
      <c r="X78" t="n">
        <v>0.26</v>
      </c>
      <c r="Y78" t="n">
        <v>1</v>
      </c>
      <c r="Z78" t="n">
        <v>10</v>
      </c>
    </row>
    <row r="79">
      <c r="A79" t="n">
        <v>45</v>
      </c>
      <c r="B79" t="n">
        <v>140</v>
      </c>
      <c r="C79" t="inlineStr">
        <is>
          <t xml:space="preserve">CONCLUIDO	</t>
        </is>
      </c>
      <c r="D79" t="n">
        <v>5.5721</v>
      </c>
      <c r="E79" t="n">
        <v>17.95</v>
      </c>
      <c r="F79" t="n">
        <v>14.37</v>
      </c>
      <c r="G79" t="n">
        <v>66.31</v>
      </c>
      <c r="H79" t="n">
        <v>0.74</v>
      </c>
      <c r="I79" t="n">
        <v>13</v>
      </c>
      <c r="J79" t="n">
        <v>296.62</v>
      </c>
      <c r="K79" t="n">
        <v>60.56</v>
      </c>
      <c r="L79" t="n">
        <v>12.25</v>
      </c>
      <c r="M79" t="n">
        <v>11</v>
      </c>
      <c r="N79" t="n">
        <v>83.81</v>
      </c>
      <c r="O79" t="n">
        <v>36817.22</v>
      </c>
      <c r="P79" t="n">
        <v>204.27</v>
      </c>
      <c r="Q79" t="n">
        <v>1389.73</v>
      </c>
      <c r="R79" t="n">
        <v>49.06</v>
      </c>
      <c r="S79" t="n">
        <v>39.31</v>
      </c>
      <c r="T79" t="n">
        <v>4029.88</v>
      </c>
      <c r="U79" t="n">
        <v>0.8</v>
      </c>
      <c r="V79" t="n">
        <v>0.89</v>
      </c>
      <c r="W79" t="n">
        <v>3.38</v>
      </c>
      <c r="X79" t="n">
        <v>0.24</v>
      </c>
      <c r="Y79" t="n">
        <v>1</v>
      </c>
      <c r="Z79" t="n">
        <v>10</v>
      </c>
    </row>
    <row r="80">
      <c r="A80" t="n">
        <v>46</v>
      </c>
      <c r="B80" t="n">
        <v>140</v>
      </c>
      <c r="C80" t="inlineStr">
        <is>
          <t xml:space="preserve">CONCLUIDO	</t>
        </is>
      </c>
      <c r="D80" t="n">
        <v>5.5732</v>
      </c>
      <c r="E80" t="n">
        <v>17.94</v>
      </c>
      <c r="F80" t="n">
        <v>14.36</v>
      </c>
      <c r="G80" t="n">
        <v>66.29000000000001</v>
      </c>
      <c r="H80" t="n">
        <v>0.75</v>
      </c>
      <c r="I80" t="n">
        <v>13</v>
      </c>
      <c r="J80" t="n">
        <v>297.14</v>
      </c>
      <c r="K80" t="n">
        <v>60.56</v>
      </c>
      <c r="L80" t="n">
        <v>12.5</v>
      </c>
      <c r="M80" t="n">
        <v>11</v>
      </c>
      <c r="N80" t="n">
        <v>84.08</v>
      </c>
      <c r="O80" t="n">
        <v>36881.39</v>
      </c>
      <c r="P80" t="n">
        <v>203.25</v>
      </c>
      <c r="Q80" t="n">
        <v>1389.59</v>
      </c>
      <c r="R80" t="n">
        <v>48.74</v>
      </c>
      <c r="S80" t="n">
        <v>39.31</v>
      </c>
      <c r="T80" t="n">
        <v>3870.83</v>
      </c>
      <c r="U80" t="n">
        <v>0.8100000000000001</v>
      </c>
      <c r="V80" t="n">
        <v>0.89</v>
      </c>
      <c r="W80" t="n">
        <v>3.38</v>
      </c>
      <c r="X80" t="n">
        <v>0.24</v>
      </c>
      <c r="Y80" t="n">
        <v>1</v>
      </c>
      <c r="Z80" t="n">
        <v>10</v>
      </c>
    </row>
    <row r="81">
      <c r="A81" t="n">
        <v>47</v>
      </c>
      <c r="B81" t="n">
        <v>140</v>
      </c>
      <c r="C81" t="inlineStr">
        <is>
          <t xml:space="preserve">CONCLUIDO	</t>
        </is>
      </c>
      <c r="D81" t="n">
        <v>5.5736</v>
      </c>
      <c r="E81" t="n">
        <v>17.94</v>
      </c>
      <c r="F81" t="n">
        <v>14.36</v>
      </c>
      <c r="G81" t="n">
        <v>66.28</v>
      </c>
      <c r="H81" t="n">
        <v>0.76</v>
      </c>
      <c r="I81" t="n">
        <v>13</v>
      </c>
      <c r="J81" t="n">
        <v>297.66</v>
      </c>
      <c r="K81" t="n">
        <v>60.56</v>
      </c>
      <c r="L81" t="n">
        <v>12.75</v>
      </c>
      <c r="M81" t="n">
        <v>11</v>
      </c>
      <c r="N81" t="n">
        <v>84.36</v>
      </c>
      <c r="O81" t="n">
        <v>36945.67</v>
      </c>
      <c r="P81" t="n">
        <v>201.21</v>
      </c>
      <c r="Q81" t="n">
        <v>1389.65</v>
      </c>
      <c r="R81" t="n">
        <v>48.85</v>
      </c>
      <c r="S81" t="n">
        <v>39.31</v>
      </c>
      <c r="T81" t="n">
        <v>3925.31</v>
      </c>
      <c r="U81" t="n">
        <v>0.8</v>
      </c>
      <c r="V81" t="n">
        <v>0.89</v>
      </c>
      <c r="W81" t="n">
        <v>3.38</v>
      </c>
      <c r="X81" t="n">
        <v>0.24</v>
      </c>
      <c r="Y81" t="n">
        <v>1</v>
      </c>
      <c r="Z81" t="n">
        <v>10</v>
      </c>
    </row>
    <row r="82">
      <c r="A82" t="n">
        <v>48</v>
      </c>
      <c r="B82" t="n">
        <v>140</v>
      </c>
      <c r="C82" t="inlineStr">
        <is>
          <t xml:space="preserve">CONCLUIDO	</t>
        </is>
      </c>
      <c r="D82" t="n">
        <v>5.596</v>
      </c>
      <c r="E82" t="n">
        <v>17.87</v>
      </c>
      <c r="F82" t="n">
        <v>14.34</v>
      </c>
      <c r="G82" t="n">
        <v>71.70999999999999</v>
      </c>
      <c r="H82" t="n">
        <v>0.78</v>
      </c>
      <c r="I82" t="n">
        <v>12</v>
      </c>
      <c r="J82" t="n">
        <v>298.18</v>
      </c>
      <c r="K82" t="n">
        <v>60.56</v>
      </c>
      <c r="L82" t="n">
        <v>13</v>
      </c>
      <c r="M82" t="n">
        <v>9</v>
      </c>
      <c r="N82" t="n">
        <v>84.63</v>
      </c>
      <c r="O82" t="n">
        <v>37010.06</v>
      </c>
      <c r="P82" t="n">
        <v>199.1</v>
      </c>
      <c r="Q82" t="n">
        <v>1389.57</v>
      </c>
      <c r="R82" t="n">
        <v>48.12</v>
      </c>
      <c r="S82" t="n">
        <v>39.31</v>
      </c>
      <c r="T82" t="n">
        <v>3563.42</v>
      </c>
      <c r="U82" t="n">
        <v>0.82</v>
      </c>
      <c r="V82" t="n">
        <v>0.89</v>
      </c>
      <c r="W82" t="n">
        <v>3.38</v>
      </c>
      <c r="X82" t="n">
        <v>0.22</v>
      </c>
      <c r="Y82" t="n">
        <v>1</v>
      </c>
      <c r="Z82" t="n">
        <v>10</v>
      </c>
    </row>
    <row r="83">
      <c r="A83" t="n">
        <v>49</v>
      </c>
      <c r="B83" t="n">
        <v>140</v>
      </c>
      <c r="C83" t="inlineStr">
        <is>
          <t xml:space="preserve">CONCLUIDO	</t>
        </is>
      </c>
      <c r="D83" t="n">
        <v>5.5968</v>
      </c>
      <c r="E83" t="n">
        <v>17.87</v>
      </c>
      <c r="F83" t="n">
        <v>14.34</v>
      </c>
      <c r="G83" t="n">
        <v>71.7</v>
      </c>
      <c r="H83" t="n">
        <v>0.79</v>
      </c>
      <c r="I83" t="n">
        <v>12</v>
      </c>
      <c r="J83" t="n">
        <v>298.71</v>
      </c>
      <c r="K83" t="n">
        <v>60.56</v>
      </c>
      <c r="L83" t="n">
        <v>13.25</v>
      </c>
      <c r="M83" t="n">
        <v>8</v>
      </c>
      <c r="N83" t="n">
        <v>84.90000000000001</v>
      </c>
      <c r="O83" t="n">
        <v>37074.57</v>
      </c>
      <c r="P83" t="n">
        <v>198.79</v>
      </c>
      <c r="Q83" t="n">
        <v>1389.59</v>
      </c>
      <c r="R83" t="n">
        <v>48.08</v>
      </c>
      <c r="S83" t="n">
        <v>39.31</v>
      </c>
      <c r="T83" t="n">
        <v>3547.9</v>
      </c>
      <c r="U83" t="n">
        <v>0.82</v>
      </c>
      <c r="V83" t="n">
        <v>0.9</v>
      </c>
      <c r="W83" t="n">
        <v>3.38</v>
      </c>
      <c r="X83" t="n">
        <v>0.22</v>
      </c>
      <c r="Y83" t="n">
        <v>1</v>
      </c>
      <c r="Z83" t="n">
        <v>10</v>
      </c>
    </row>
    <row r="84">
      <c r="A84" t="n">
        <v>50</v>
      </c>
      <c r="B84" t="n">
        <v>140</v>
      </c>
      <c r="C84" t="inlineStr">
        <is>
          <t xml:space="preserve">CONCLUIDO	</t>
        </is>
      </c>
      <c r="D84" t="n">
        <v>5.5956</v>
      </c>
      <c r="E84" t="n">
        <v>17.87</v>
      </c>
      <c r="F84" t="n">
        <v>14.34</v>
      </c>
      <c r="G84" t="n">
        <v>71.72</v>
      </c>
      <c r="H84" t="n">
        <v>0.8</v>
      </c>
      <c r="I84" t="n">
        <v>12</v>
      </c>
      <c r="J84" t="n">
        <v>299.23</v>
      </c>
      <c r="K84" t="n">
        <v>60.56</v>
      </c>
      <c r="L84" t="n">
        <v>13.5</v>
      </c>
      <c r="M84" t="n">
        <v>7</v>
      </c>
      <c r="N84" t="n">
        <v>85.18000000000001</v>
      </c>
      <c r="O84" t="n">
        <v>37139.2</v>
      </c>
      <c r="P84" t="n">
        <v>198.68</v>
      </c>
      <c r="Q84" t="n">
        <v>1389.67</v>
      </c>
      <c r="R84" t="n">
        <v>48.24</v>
      </c>
      <c r="S84" t="n">
        <v>39.31</v>
      </c>
      <c r="T84" t="n">
        <v>3625.72</v>
      </c>
      <c r="U84" t="n">
        <v>0.8100000000000001</v>
      </c>
      <c r="V84" t="n">
        <v>0.89</v>
      </c>
      <c r="W84" t="n">
        <v>3.38</v>
      </c>
      <c r="X84" t="n">
        <v>0.22</v>
      </c>
      <c r="Y84" t="n">
        <v>1</v>
      </c>
      <c r="Z84" t="n">
        <v>10</v>
      </c>
    </row>
    <row r="85">
      <c r="A85" t="n">
        <v>51</v>
      </c>
      <c r="B85" t="n">
        <v>140</v>
      </c>
      <c r="C85" t="inlineStr">
        <is>
          <t xml:space="preserve">CONCLUIDO	</t>
        </is>
      </c>
      <c r="D85" t="n">
        <v>5.5968</v>
      </c>
      <c r="E85" t="n">
        <v>17.87</v>
      </c>
      <c r="F85" t="n">
        <v>14.34</v>
      </c>
      <c r="G85" t="n">
        <v>71.7</v>
      </c>
      <c r="H85" t="n">
        <v>0.82</v>
      </c>
      <c r="I85" t="n">
        <v>12</v>
      </c>
      <c r="J85" t="n">
        <v>299.76</v>
      </c>
      <c r="K85" t="n">
        <v>60.56</v>
      </c>
      <c r="L85" t="n">
        <v>13.75</v>
      </c>
      <c r="M85" t="n">
        <v>7</v>
      </c>
      <c r="N85" t="n">
        <v>85.45</v>
      </c>
      <c r="O85" t="n">
        <v>37204.07</v>
      </c>
      <c r="P85" t="n">
        <v>198.09</v>
      </c>
      <c r="Q85" t="n">
        <v>1389.67</v>
      </c>
      <c r="R85" t="n">
        <v>47.98</v>
      </c>
      <c r="S85" t="n">
        <v>39.31</v>
      </c>
      <c r="T85" t="n">
        <v>3495.15</v>
      </c>
      <c r="U85" t="n">
        <v>0.82</v>
      </c>
      <c r="V85" t="n">
        <v>0.9</v>
      </c>
      <c r="W85" t="n">
        <v>3.38</v>
      </c>
      <c r="X85" t="n">
        <v>0.22</v>
      </c>
      <c r="Y85" t="n">
        <v>1</v>
      </c>
      <c r="Z85" t="n">
        <v>10</v>
      </c>
    </row>
    <row r="86">
      <c r="A86" t="n">
        <v>52</v>
      </c>
      <c r="B86" t="n">
        <v>140</v>
      </c>
      <c r="C86" t="inlineStr">
        <is>
          <t xml:space="preserve">CONCLUIDO	</t>
        </is>
      </c>
      <c r="D86" t="n">
        <v>5.5904</v>
      </c>
      <c r="E86" t="n">
        <v>17.89</v>
      </c>
      <c r="F86" t="n">
        <v>14.36</v>
      </c>
      <c r="G86" t="n">
        <v>71.8</v>
      </c>
      <c r="H86" t="n">
        <v>0.83</v>
      </c>
      <c r="I86" t="n">
        <v>12</v>
      </c>
      <c r="J86" t="n">
        <v>300.28</v>
      </c>
      <c r="K86" t="n">
        <v>60.56</v>
      </c>
      <c r="L86" t="n">
        <v>14</v>
      </c>
      <c r="M86" t="n">
        <v>6</v>
      </c>
      <c r="N86" t="n">
        <v>85.73</v>
      </c>
      <c r="O86" t="n">
        <v>37268.93</v>
      </c>
      <c r="P86" t="n">
        <v>195.91</v>
      </c>
      <c r="Q86" t="n">
        <v>1389.58</v>
      </c>
      <c r="R86" t="n">
        <v>48.47</v>
      </c>
      <c r="S86" t="n">
        <v>39.31</v>
      </c>
      <c r="T86" t="n">
        <v>3739.12</v>
      </c>
      <c r="U86" t="n">
        <v>0.8100000000000001</v>
      </c>
      <c r="V86" t="n">
        <v>0.89</v>
      </c>
      <c r="W86" t="n">
        <v>3.39</v>
      </c>
      <c r="X86" t="n">
        <v>0.24</v>
      </c>
      <c r="Y86" t="n">
        <v>1</v>
      </c>
      <c r="Z86" t="n">
        <v>10</v>
      </c>
    </row>
    <row r="87">
      <c r="A87" t="n">
        <v>53</v>
      </c>
      <c r="B87" t="n">
        <v>140</v>
      </c>
      <c r="C87" t="inlineStr">
        <is>
          <t xml:space="preserve">CONCLUIDO	</t>
        </is>
      </c>
      <c r="D87" t="n">
        <v>5.589</v>
      </c>
      <c r="E87" t="n">
        <v>17.89</v>
      </c>
      <c r="F87" t="n">
        <v>14.36</v>
      </c>
      <c r="G87" t="n">
        <v>71.81999999999999</v>
      </c>
      <c r="H87" t="n">
        <v>0.84</v>
      </c>
      <c r="I87" t="n">
        <v>12</v>
      </c>
      <c r="J87" t="n">
        <v>300.81</v>
      </c>
      <c r="K87" t="n">
        <v>60.56</v>
      </c>
      <c r="L87" t="n">
        <v>14.25</v>
      </c>
      <c r="M87" t="n">
        <v>3</v>
      </c>
      <c r="N87" t="n">
        <v>86</v>
      </c>
      <c r="O87" t="n">
        <v>37333.9</v>
      </c>
      <c r="P87" t="n">
        <v>196.22</v>
      </c>
      <c r="Q87" t="n">
        <v>1389.68</v>
      </c>
      <c r="R87" t="n">
        <v>48.75</v>
      </c>
      <c r="S87" t="n">
        <v>39.31</v>
      </c>
      <c r="T87" t="n">
        <v>3882.88</v>
      </c>
      <c r="U87" t="n">
        <v>0.8100000000000001</v>
      </c>
      <c r="V87" t="n">
        <v>0.89</v>
      </c>
      <c r="W87" t="n">
        <v>3.39</v>
      </c>
      <c r="X87" t="n">
        <v>0.24</v>
      </c>
      <c r="Y87" t="n">
        <v>1</v>
      </c>
      <c r="Z87" t="n">
        <v>10</v>
      </c>
    </row>
    <row r="88">
      <c r="A88" t="n">
        <v>54</v>
      </c>
      <c r="B88" t="n">
        <v>140</v>
      </c>
      <c r="C88" t="inlineStr">
        <is>
          <t xml:space="preserve">CONCLUIDO	</t>
        </is>
      </c>
      <c r="D88" t="n">
        <v>5.588</v>
      </c>
      <c r="E88" t="n">
        <v>17.9</v>
      </c>
      <c r="F88" t="n">
        <v>14.37</v>
      </c>
      <c r="G88" t="n">
        <v>71.84</v>
      </c>
      <c r="H88" t="n">
        <v>0.86</v>
      </c>
      <c r="I88" t="n">
        <v>12</v>
      </c>
      <c r="J88" t="n">
        <v>301.34</v>
      </c>
      <c r="K88" t="n">
        <v>60.56</v>
      </c>
      <c r="L88" t="n">
        <v>14.5</v>
      </c>
      <c r="M88" t="n">
        <v>2</v>
      </c>
      <c r="N88" t="n">
        <v>86.28</v>
      </c>
      <c r="O88" t="n">
        <v>37399</v>
      </c>
      <c r="P88" t="n">
        <v>195.95</v>
      </c>
      <c r="Q88" t="n">
        <v>1389.57</v>
      </c>
      <c r="R88" t="n">
        <v>48.82</v>
      </c>
      <c r="S88" t="n">
        <v>39.31</v>
      </c>
      <c r="T88" t="n">
        <v>3916.48</v>
      </c>
      <c r="U88" t="n">
        <v>0.8100000000000001</v>
      </c>
      <c r="V88" t="n">
        <v>0.89</v>
      </c>
      <c r="W88" t="n">
        <v>3.39</v>
      </c>
      <c r="X88" t="n">
        <v>0.25</v>
      </c>
      <c r="Y88" t="n">
        <v>1</v>
      </c>
      <c r="Z88" t="n">
        <v>10</v>
      </c>
    </row>
    <row r="89">
      <c r="A89" t="n">
        <v>55</v>
      </c>
      <c r="B89" t="n">
        <v>140</v>
      </c>
      <c r="C89" t="inlineStr">
        <is>
          <t xml:space="preserve">CONCLUIDO	</t>
        </is>
      </c>
      <c r="D89" t="n">
        <v>5.6131</v>
      </c>
      <c r="E89" t="n">
        <v>17.82</v>
      </c>
      <c r="F89" t="n">
        <v>14.34</v>
      </c>
      <c r="G89" t="n">
        <v>78.22</v>
      </c>
      <c r="H89" t="n">
        <v>0.87</v>
      </c>
      <c r="I89" t="n">
        <v>11</v>
      </c>
      <c r="J89" t="n">
        <v>301.86</v>
      </c>
      <c r="K89" t="n">
        <v>60.56</v>
      </c>
      <c r="L89" t="n">
        <v>14.75</v>
      </c>
      <c r="M89" t="n">
        <v>1</v>
      </c>
      <c r="N89" t="n">
        <v>86.56</v>
      </c>
      <c r="O89" t="n">
        <v>37464.21</v>
      </c>
      <c r="P89" t="n">
        <v>195.58</v>
      </c>
      <c r="Q89" t="n">
        <v>1389.59</v>
      </c>
      <c r="R89" t="n">
        <v>47.93</v>
      </c>
      <c r="S89" t="n">
        <v>39.31</v>
      </c>
      <c r="T89" t="n">
        <v>3473.94</v>
      </c>
      <c r="U89" t="n">
        <v>0.82</v>
      </c>
      <c r="V89" t="n">
        <v>0.9</v>
      </c>
      <c r="W89" t="n">
        <v>3.39</v>
      </c>
      <c r="X89" t="n">
        <v>0.22</v>
      </c>
      <c r="Y89" t="n">
        <v>1</v>
      </c>
      <c r="Z89" t="n">
        <v>10</v>
      </c>
    </row>
    <row r="90">
      <c r="A90" t="n">
        <v>56</v>
      </c>
      <c r="B90" t="n">
        <v>140</v>
      </c>
      <c r="C90" t="inlineStr">
        <is>
          <t xml:space="preserve">CONCLUIDO	</t>
        </is>
      </c>
      <c r="D90" t="n">
        <v>5.6103</v>
      </c>
      <c r="E90" t="n">
        <v>17.82</v>
      </c>
      <c r="F90" t="n">
        <v>14.35</v>
      </c>
      <c r="G90" t="n">
        <v>78.27</v>
      </c>
      <c r="H90" t="n">
        <v>0.88</v>
      </c>
      <c r="I90" t="n">
        <v>11</v>
      </c>
      <c r="J90" t="n">
        <v>302.39</v>
      </c>
      <c r="K90" t="n">
        <v>60.56</v>
      </c>
      <c r="L90" t="n">
        <v>15</v>
      </c>
      <c r="M90" t="n">
        <v>1</v>
      </c>
      <c r="N90" t="n">
        <v>86.84</v>
      </c>
      <c r="O90" t="n">
        <v>37529.55</v>
      </c>
      <c r="P90" t="n">
        <v>196.11</v>
      </c>
      <c r="Q90" t="n">
        <v>1389.67</v>
      </c>
      <c r="R90" t="n">
        <v>48.05</v>
      </c>
      <c r="S90" t="n">
        <v>39.31</v>
      </c>
      <c r="T90" t="n">
        <v>3537.58</v>
      </c>
      <c r="U90" t="n">
        <v>0.82</v>
      </c>
      <c r="V90" t="n">
        <v>0.89</v>
      </c>
      <c r="W90" t="n">
        <v>3.39</v>
      </c>
      <c r="X90" t="n">
        <v>0.23</v>
      </c>
      <c r="Y90" t="n">
        <v>1</v>
      </c>
      <c r="Z90" t="n">
        <v>10</v>
      </c>
    </row>
    <row r="91">
      <c r="A91" t="n">
        <v>57</v>
      </c>
      <c r="B91" t="n">
        <v>140</v>
      </c>
      <c r="C91" t="inlineStr">
        <is>
          <t xml:space="preserve">CONCLUIDO	</t>
        </is>
      </c>
      <c r="D91" t="n">
        <v>5.6108</v>
      </c>
      <c r="E91" t="n">
        <v>17.82</v>
      </c>
      <c r="F91" t="n">
        <v>14.35</v>
      </c>
      <c r="G91" t="n">
        <v>78.26000000000001</v>
      </c>
      <c r="H91" t="n">
        <v>0.9</v>
      </c>
      <c r="I91" t="n">
        <v>11</v>
      </c>
      <c r="J91" t="n">
        <v>302.92</v>
      </c>
      <c r="K91" t="n">
        <v>60.56</v>
      </c>
      <c r="L91" t="n">
        <v>15.25</v>
      </c>
      <c r="M91" t="n">
        <v>0</v>
      </c>
      <c r="N91" t="n">
        <v>87.12</v>
      </c>
      <c r="O91" t="n">
        <v>37595</v>
      </c>
      <c r="P91" t="n">
        <v>196.5</v>
      </c>
      <c r="Q91" t="n">
        <v>1389.63</v>
      </c>
      <c r="R91" t="n">
        <v>48</v>
      </c>
      <c r="S91" t="n">
        <v>39.31</v>
      </c>
      <c r="T91" t="n">
        <v>3510.94</v>
      </c>
      <c r="U91" t="n">
        <v>0.82</v>
      </c>
      <c r="V91" t="n">
        <v>0.89</v>
      </c>
      <c r="W91" t="n">
        <v>3.39</v>
      </c>
      <c r="X91" t="n">
        <v>0.23</v>
      </c>
      <c r="Y91" t="n">
        <v>1</v>
      </c>
      <c r="Z91" t="n">
        <v>10</v>
      </c>
    </row>
    <row r="92">
      <c r="A92" t="n">
        <v>0</v>
      </c>
      <c r="B92" t="n">
        <v>40</v>
      </c>
      <c r="C92" t="inlineStr">
        <is>
          <t xml:space="preserve">CONCLUIDO	</t>
        </is>
      </c>
      <c r="D92" t="n">
        <v>5.108</v>
      </c>
      <c r="E92" t="n">
        <v>19.58</v>
      </c>
      <c r="F92" t="n">
        <v>15.94</v>
      </c>
      <c r="G92" t="n">
        <v>10.62</v>
      </c>
      <c r="H92" t="n">
        <v>0.2</v>
      </c>
      <c r="I92" t="n">
        <v>90</v>
      </c>
      <c r="J92" t="n">
        <v>89.87</v>
      </c>
      <c r="K92" t="n">
        <v>37.55</v>
      </c>
      <c r="L92" t="n">
        <v>1</v>
      </c>
      <c r="M92" t="n">
        <v>88</v>
      </c>
      <c r="N92" t="n">
        <v>11.32</v>
      </c>
      <c r="O92" t="n">
        <v>11317.98</v>
      </c>
      <c r="P92" t="n">
        <v>124.3</v>
      </c>
      <c r="Q92" t="n">
        <v>1390.13</v>
      </c>
      <c r="R92" t="n">
        <v>97.34</v>
      </c>
      <c r="S92" t="n">
        <v>39.31</v>
      </c>
      <c r="T92" t="n">
        <v>27783.6</v>
      </c>
      <c r="U92" t="n">
        <v>0.4</v>
      </c>
      <c r="V92" t="n">
        <v>0.8100000000000001</v>
      </c>
      <c r="W92" t="n">
        <v>3.52</v>
      </c>
      <c r="X92" t="n">
        <v>1.81</v>
      </c>
      <c r="Y92" t="n">
        <v>1</v>
      </c>
      <c r="Z92" t="n">
        <v>10</v>
      </c>
    </row>
    <row r="93">
      <c r="A93" t="n">
        <v>1</v>
      </c>
      <c r="B93" t="n">
        <v>40</v>
      </c>
      <c r="C93" t="inlineStr">
        <is>
          <t xml:space="preserve">CONCLUIDO	</t>
        </is>
      </c>
      <c r="D93" t="n">
        <v>5.3502</v>
      </c>
      <c r="E93" t="n">
        <v>18.69</v>
      </c>
      <c r="F93" t="n">
        <v>15.47</v>
      </c>
      <c r="G93" t="n">
        <v>13.65</v>
      </c>
      <c r="H93" t="n">
        <v>0.24</v>
      </c>
      <c r="I93" t="n">
        <v>68</v>
      </c>
      <c r="J93" t="n">
        <v>90.18000000000001</v>
      </c>
      <c r="K93" t="n">
        <v>37.55</v>
      </c>
      <c r="L93" t="n">
        <v>1.25</v>
      </c>
      <c r="M93" t="n">
        <v>66</v>
      </c>
      <c r="N93" t="n">
        <v>11.37</v>
      </c>
      <c r="O93" t="n">
        <v>11355.7</v>
      </c>
      <c r="P93" t="n">
        <v>116.84</v>
      </c>
      <c r="Q93" t="n">
        <v>1389.71</v>
      </c>
      <c r="R93" t="n">
        <v>83.25</v>
      </c>
      <c r="S93" t="n">
        <v>39.31</v>
      </c>
      <c r="T93" t="n">
        <v>20850.31</v>
      </c>
      <c r="U93" t="n">
        <v>0.47</v>
      </c>
      <c r="V93" t="n">
        <v>0.83</v>
      </c>
      <c r="W93" t="n">
        <v>3.47</v>
      </c>
      <c r="X93" t="n">
        <v>1.34</v>
      </c>
      <c r="Y93" t="n">
        <v>1</v>
      </c>
      <c r="Z93" t="n">
        <v>10</v>
      </c>
    </row>
    <row r="94">
      <c r="A94" t="n">
        <v>2</v>
      </c>
      <c r="B94" t="n">
        <v>40</v>
      </c>
      <c r="C94" t="inlineStr">
        <is>
          <t xml:space="preserve">CONCLUIDO	</t>
        </is>
      </c>
      <c r="D94" t="n">
        <v>5.5069</v>
      </c>
      <c r="E94" t="n">
        <v>18.16</v>
      </c>
      <c r="F94" t="n">
        <v>15.2</v>
      </c>
      <c r="G94" t="n">
        <v>16.89</v>
      </c>
      <c r="H94" t="n">
        <v>0.29</v>
      </c>
      <c r="I94" t="n">
        <v>54</v>
      </c>
      <c r="J94" t="n">
        <v>90.48</v>
      </c>
      <c r="K94" t="n">
        <v>37.55</v>
      </c>
      <c r="L94" t="n">
        <v>1.5</v>
      </c>
      <c r="M94" t="n">
        <v>52</v>
      </c>
      <c r="N94" t="n">
        <v>11.43</v>
      </c>
      <c r="O94" t="n">
        <v>11393.43</v>
      </c>
      <c r="P94" t="n">
        <v>111.12</v>
      </c>
      <c r="Q94" t="n">
        <v>1389.67</v>
      </c>
      <c r="R94" t="n">
        <v>74.95</v>
      </c>
      <c r="S94" t="n">
        <v>39.31</v>
      </c>
      <c r="T94" t="n">
        <v>16773.03</v>
      </c>
      <c r="U94" t="n">
        <v>0.52</v>
      </c>
      <c r="V94" t="n">
        <v>0.84</v>
      </c>
      <c r="W94" t="n">
        <v>3.45</v>
      </c>
      <c r="X94" t="n">
        <v>1.08</v>
      </c>
      <c r="Y94" t="n">
        <v>1</v>
      </c>
      <c r="Z94" t="n">
        <v>10</v>
      </c>
    </row>
    <row r="95">
      <c r="A95" t="n">
        <v>3</v>
      </c>
      <c r="B95" t="n">
        <v>40</v>
      </c>
      <c r="C95" t="inlineStr">
        <is>
          <t xml:space="preserve">CONCLUIDO	</t>
        </is>
      </c>
      <c r="D95" t="n">
        <v>5.6156</v>
      </c>
      <c r="E95" t="n">
        <v>17.81</v>
      </c>
      <c r="F95" t="n">
        <v>15.02</v>
      </c>
      <c r="G95" t="n">
        <v>20.02</v>
      </c>
      <c r="H95" t="n">
        <v>0.34</v>
      </c>
      <c r="I95" t="n">
        <v>45</v>
      </c>
      <c r="J95" t="n">
        <v>90.79000000000001</v>
      </c>
      <c r="K95" t="n">
        <v>37.55</v>
      </c>
      <c r="L95" t="n">
        <v>1.75</v>
      </c>
      <c r="M95" t="n">
        <v>39</v>
      </c>
      <c r="N95" t="n">
        <v>11.49</v>
      </c>
      <c r="O95" t="n">
        <v>11431.19</v>
      </c>
      <c r="P95" t="n">
        <v>105.31</v>
      </c>
      <c r="Q95" t="n">
        <v>1389.79</v>
      </c>
      <c r="R95" t="n">
        <v>68.98999999999999</v>
      </c>
      <c r="S95" t="n">
        <v>39.31</v>
      </c>
      <c r="T95" t="n">
        <v>13834.29</v>
      </c>
      <c r="U95" t="n">
        <v>0.57</v>
      </c>
      <c r="V95" t="n">
        <v>0.85</v>
      </c>
      <c r="W95" t="n">
        <v>3.44</v>
      </c>
      <c r="X95" t="n">
        <v>0.89</v>
      </c>
      <c r="Y95" t="n">
        <v>1</v>
      </c>
      <c r="Z95" t="n">
        <v>10</v>
      </c>
    </row>
    <row r="96">
      <c r="A96" t="n">
        <v>4</v>
      </c>
      <c r="B96" t="n">
        <v>40</v>
      </c>
      <c r="C96" t="inlineStr">
        <is>
          <t xml:space="preserve">CONCLUIDO	</t>
        </is>
      </c>
      <c r="D96" t="n">
        <v>5.7027</v>
      </c>
      <c r="E96" t="n">
        <v>17.54</v>
      </c>
      <c r="F96" t="n">
        <v>14.88</v>
      </c>
      <c r="G96" t="n">
        <v>23.49</v>
      </c>
      <c r="H96" t="n">
        <v>0.39</v>
      </c>
      <c r="I96" t="n">
        <v>38</v>
      </c>
      <c r="J96" t="n">
        <v>91.09999999999999</v>
      </c>
      <c r="K96" t="n">
        <v>37.55</v>
      </c>
      <c r="L96" t="n">
        <v>2</v>
      </c>
      <c r="M96" t="n">
        <v>24</v>
      </c>
      <c r="N96" t="n">
        <v>11.54</v>
      </c>
      <c r="O96" t="n">
        <v>11468.97</v>
      </c>
      <c r="P96" t="n">
        <v>101.15</v>
      </c>
      <c r="Q96" t="n">
        <v>1389.65</v>
      </c>
      <c r="R96" t="n">
        <v>64.42</v>
      </c>
      <c r="S96" t="n">
        <v>39.31</v>
      </c>
      <c r="T96" t="n">
        <v>11585.84</v>
      </c>
      <c r="U96" t="n">
        <v>0.61</v>
      </c>
      <c r="V96" t="n">
        <v>0.86</v>
      </c>
      <c r="W96" t="n">
        <v>3.44</v>
      </c>
      <c r="X96" t="n">
        <v>0.76</v>
      </c>
      <c r="Y96" t="n">
        <v>1</v>
      </c>
      <c r="Z96" t="n">
        <v>10</v>
      </c>
    </row>
    <row r="97">
      <c r="A97" t="n">
        <v>5</v>
      </c>
      <c r="B97" t="n">
        <v>40</v>
      </c>
      <c r="C97" t="inlineStr">
        <is>
          <t xml:space="preserve">CONCLUIDO	</t>
        </is>
      </c>
      <c r="D97" t="n">
        <v>5.7186</v>
      </c>
      <c r="E97" t="n">
        <v>17.49</v>
      </c>
      <c r="F97" t="n">
        <v>14.87</v>
      </c>
      <c r="G97" t="n">
        <v>24.78</v>
      </c>
      <c r="H97" t="n">
        <v>0.43</v>
      </c>
      <c r="I97" t="n">
        <v>36</v>
      </c>
      <c r="J97" t="n">
        <v>91.40000000000001</v>
      </c>
      <c r="K97" t="n">
        <v>37.55</v>
      </c>
      <c r="L97" t="n">
        <v>2.25</v>
      </c>
      <c r="M97" t="n">
        <v>2</v>
      </c>
      <c r="N97" t="n">
        <v>11.6</v>
      </c>
      <c r="O97" t="n">
        <v>11506.78</v>
      </c>
      <c r="P97" t="n">
        <v>99.95999999999999</v>
      </c>
      <c r="Q97" t="n">
        <v>1389.61</v>
      </c>
      <c r="R97" t="n">
        <v>63.05</v>
      </c>
      <c r="S97" t="n">
        <v>39.31</v>
      </c>
      <c r="T97" t="n">
        <v>10912.12</v>
      </c>
      <c r="U97" t="n">
        <v>0.62</v>
      </c>
      <c r="V97" t="n">
        <v>0.86</v>
      </c>
      <c r="W97" t="n">
        <v>3.47</v>
      </c>
      <c r="X97" t="n">
        <v>0.74</v>
      </c>
      <c r="Y97" t="n">
        <v>1</v>
      </c>
      <c r="Z97" t="n">
        <v>10</v>
      </c>
    </row>
    <row r="98">
      <c r="A98" t="n">
        <v>6</v>
      </c>
      <c r="B98" t="n">
        <v>40</v>
      </c>
      <c r="C98" t="inlineStr">
        <is>
          <t xml:space="preserve">CONCLUIDO	</t>
        </is>
      </c>
      <c r="D98" t="n">
        <v>5.7177</v>
      </c>
      <c r="E98" t="n">
        <v>17.49</v>
      </c>
      <c r="F98" t="n">
        <v>14.87</v>
      </c>
      <c r="G98" t="n">
        <v>24.78</v>
      </c>
      <c r="H98" t="n">
        <v>0.48</v>
      </c>
      <c r="I98" t="n">
        <v>36</v>
      </c>
      <c r="J98" t="n">
        <v>91.70999999999999</v>
      </c>
      <c r="K98" t="n">
        <v>37.55</v>
      </c>
      <c r="L98" t="n">
        <v>2.5</v>
      </c>
      <c r="M98" t="n">
        <v>0</v>
      </c>
      <c r="N98" t="n">
        <v>11.66</v>
      </c>
      <c r="O98" t="n">
        <v>11544.61</v>
      </c>
      <c r="P98" t="n">
        <v>100.29</v>
      </c>
      <c r="Q98" t="n">
        <v>1389.81</v>
      </c>
      <c r="R98" t="n">
        <v>63.02</v>
      </c>
      <c r="S98" t="n">
        <v>39.31</v>
      </c>
      <c r="T98" t="n">
        <v>10893.35</v>
      </c>
      <c r="U98" t="n">
        <v>0.62</v>
      </c>
      <c r="V98" t="n">
        <v>0.86</v>
      </c>
      <c r="W98" t="n">
        <v>3.47</v>
      </c>
      <c r="X98" t="n">
        <v>0.75</v>
      </c>
      <c r="Y98" t="n">
        <v>1</v>
      </c>
      <c r="Z98" t="n">
        <v>10</v>
      </c>
    </row>
    <row r="99">
      <c r="A99" t="n">
        <v>0</v>
      </c>
      <c r="B99" t="n">
        <v>125</v>
      </c>
      <c r="C99" t="inlineStr">
        <is>
          <t xml:space="preserve">CONCLUIDO	</t>
        </is>
      </c>
      <c r="D99" t="n">
        <v>3.1895</v>
      </c>
      <c r="E99" t="n">
        <v>31.35</v>
      </c>
      <c r="F99" t="n">
        <v>18.54</v>
      </c>
      <c r="G99" t="n">
        <v>5.22</v>
      </c>
      <c r="H99" t="n">
        <v>0.07000000000000001</v>
      </c>
      <c r="I99" t="n">
        <v>213</v>
      </c>
      <c r="J99" t="n">
        <v>242.64</v>
      </c>
      <c r="K99" t="n">
        <v>58.47</v>
      </c>
      <c r="L99" t="n">
        <v>1</v>
      </c>
      <c r="M99" t="n">
        <v>211</v>
      </c>
      <c r="N99" t="n">
        <v>58.17</v>
      </c>
      <c r="O99" t="n">
        <v>30160.1</v>
      </c>
      <c r="P99" t="n">
        <v>295.98</v>
      </c>
      <c r="Q99" t="n">
        <v>1390.52</v>
      </c>
      <c r="R99" t="n">
        <v>178.05</v>
      </c>
      <c r="S99" t="n">
        <v>39.31</v>
      </c>
      <c r="T99" t="n">
        <v>67526.23</v>
      </c>
      <c r="U99" t="n">
        <v>0.22</v>
      </c>
      <c r="V99" t="n">
        <v>0.6899999999999999</v>
      </c>
      <c r="W99" t="n">
        <v>3.74</v>
      </c>
      <c r="X99" t="n">
        <v>4.41</v>
      </c>
      <c r="Y99" t="n">
        <v>1</v>
      </c>
      <c r="Z99" t="n">
        <v>10</v>
      </c>
    </row>
    <row r="100">
      <c r="A100" t="n">
        <v>1</v>
      </c>
      <c r="B100" t="n">
        <v>125</v>
      </c>
      <c r="C100" t="inlineStr">
        <is>
          <t xml:space="preserve">CONCLUIDO	</t>
        </is>
      </c>
      <c r="D100" t="n">
        <v>3.609</v>
      </c>
      <c r="E100" t="n">
        <v>27.71</v>
      </c>
      <c r="F100" t="n">
        <v>17.4</v>
      </c>
      <c r="G100" t="n">
        <v>6.52</v>
      </c>
      <c r="H100" t="n">
        <v>0.09</v>
      </c>
      <c r="I100" t="n">
        <v>160</v>
      </c>
      <c r="J100" t="n">
        <v>243.08</v>
      </c>
      <c r="K100" t="n">
        <v>58.47</v>
      </c>
      <c r="L100" t="n">
        <v>1.25</v>
      </c>
      <c r="M100" t="n">
        <v>158</v>
      </c>
      <c r="N100" t="n">
        <v>58.36</v>
      </c>
      <c r="O100" t="n">
        <v>30214.33</v>
      </c>
      <c r="P100" t="n">
        <v>276.56</v>
      </c>
      <c r="Q100" t="n">
        <v>1390.18</v>
      </c>
      <c r="R100" t="n">
        <v>143.2</v>
      </c>
      <c r="S100" t="n">
        <v>39.31</v>
      </c>
      <c r="T100" t="n">
        <v>50368.02</v>
      </c>
      <c r="U100" t="n">
        <v>0.27</v>
      </c>
      <c r="V100" t="n">
        <v>0.74</v>
      </c>
      <c r="W100" t="n">
        <v>3.63</v>
      </c>
      <c r="X100" t="n">
        <v>3.27</v>
      </c>
      <c r="Y100" t="n">
        <v>1</v>
      </c>
      <c r="Z100" t="n">
        <v>10</v>
      </c>
    </row>
    <row r="101">
      <c r="A101" t="n">
        <v>2</v>
      </c>
      <c r="B101" t="n">
        <v>125</v>
      </c>
      <c r="C101" t="inlineStr">
        <is>
          <t xml:space="preserve">CONCLUIDO	</t>
        </is>
      </c>
      <c r="D101" t="n">
        <v>3.9176</v>
      </c>
      <c r="E101" t="n">
        <v>25.53</v>
      </c>
      <c r="F101" t="n">
        <v>16.72</v>
      </c>
      <c r="G101" t="n">
        <v>7.84</v>
      </c>
      <c r="H101" t="n">
        <v>0.11</v>
      </c>
      <c r="I101" t="n">
        <v>128</v>
      </c>
      <c r="J101" t="n">
        <v>243.52</v>
      </c>
      <c r="K101" t="n">
        <v>58.47</v>
      </c>
      <c r="L101" t="n">
        <v>1.5</v>
      </c>
      <c r="M101" t="n">
        <v>126</v>
      </c>
      <c r="N101" t="n">
        <v>58.55</v>
      </c>
      <c r="O101" t="n">
        <v>30268.64</v>
      </c>
      <c r="P101" t="n">
        <v>264.84</v>
      </c>
      <c r="Q101" t="n">
        <v>1390.05</v>
      </c>
      <c r="R101" t="n">
        <v>122.6</v>
      </c>
      <c r="S101" t="n">
        <v>39.31</v>
      </c>
      <c r="T101" t="n">
        <v>40227.91</v>
      </c>
      <c r="U101" t="n">
        <v>0.32</v>
      </c>
      <c r="V101" t="n">
        <v>0.77</v>
      </c>
      <c r="W101" t="n">
        <v>3.56</v>
      </c>
      <c r="X101" t="n">
        <v>2.6</v>
      </c>
      <c r="Y101" t="n">
        <v>1</v>
      </c>
      <c r="Z101" t="n">
        <v>10</v>
      </c>
    </row>
    <row r="102">
      <c r="A102" t="n">
        <v>3</v>
      </c>
      <c r="B102" t="n">
        <v>125</v>
      </c>
      <c r="C102" t="inlineStr">
        <is>
          <t xml:space="preserve">CONCLUIDO	</t>
        </is>
      </c>
      <c r="D102" t="n">
        <v>4.1616</v>
      </c>
      <c r="E102" t="n">
        <v>24.03</v>
      </c>
      <c r="F102" t="n">
        <v>16.27</v>
      </c>
      <c r="G102" t="n">
        <v>9.210000000000001</v>
      </c>
      <c r="H102" t="n">
        <v>0.13</v>
      </c>
      <c r="I102" t="n">
        <v>106</v>
      </c>
      <c r="J102" t="n">
        <v>243.96</v>
      </c>
      <c r="K102" t="n">
        <v>58.47</v>
      </c>
      <c r="L102" t="n">
        <v>1.75</v>
      </c>
      <c r="M102" t="n">
        <v>104</v>
      </c>
      <c r="N102" t="n">
        <v>58.74</v>
      </c>
      <c r="O102" t="n">
        <v>30323.01</v>
      </c>
      <c r="P102" t="n">
        <v>256.42</v>
      </c>
      <c r="Q102" t="n">
        <v>1390.04</v>
      </c>
      <c r="R102" t="n">
        <v>108.12</v>
      </c>
      <c r="S102" t="n">
        <v>39.31</v>
      </c>
      <c r="T102" t="n">
        <v>33094.67</v>
      </c>
      <c r="U102" t="n">
        <v>0.36</v>
      </c>
      <c r="V102" t="n">
        <v>0.79</v>
      </c>
      <c r="W102" t="n">
        <v>3.53</v>
      </c>
      <c r="X102" t="n">
        <v>2.14</v>
      </c>
      <c r="Y102" t="n">
        <v>1</v>
      </c>
      <c r="Z102" t="n">
        <v>10</v>
      </c>
    </row>
    <row r="103">
      <c r="A103" t="n">
        <v>4</v>
      </c>
      <c r="B103" t="n">
        <v>125</v>
      </c>
      <c r="C103" t="inlineStr">
        <is>
          <t xml:space="preserve">CONCLUIDO	</t>
        </is>
      </c>
      <c r="D103" t="n">
        <v>4.3445</v>
      </c>
      <c r="E103" t="n">
        <v>23.02</v>
      </c>
      <c r="F103" t="n">
        <v>15.96</v>
      </c>
      <c r="G103" t="n">
        <v>10.53</v>
      </c>
      <c r="H103" t="n">
        <v>0.15</v>
      </c>
      <c r="I103" t="n">
        <v>91</v>
      </c>
      <c r="J103" t="n">
        <v>244.41</v>
      </c>
      <c r="K103" t="n">
        <v>58.47</v>
      </c>
      <c r="L103" t="n">
        <v>2</v>
      </c>
      <c r="M103" t="n">
        <v>89</v>
      </c>
      <c r="N103" t="n">
        <v>58.93</v>
      </c>
      <c r="O103" t="n">
        <v>30377.45</v>
      </c>
      <c r="P103" t="n">
        <v>250.62</v>
      </c>
      <c r="Q103" t="n">
        <v>1390.25</v>
      </c>
      <c r="R103" t="n">
        <v>98.59</v>
      </c>
      <c r="S103" t="n">
        <v>39.31</v>
      </c>
      <c r="T103" t="n">
        <v>28407.84</v>
      </c>
      <c r="U103" t="n">
        <v>0.4</v>
      </c>
      <c r="V103" t="n">
        <v>0.8</v>
      </c>
      <c r="W103" t="n">
        <v>3.51</v>
      </c>
      <c r="X103" t="n">
        <v>1.84</v>
      </c>
      <c r="Y103" t="n">
        <v>1</v>
      </c>
      <c r="Z103" t="n">
        <v>10</v>
      </c>
    </row>
    <row r="104">
      <c r="A104" t="n">
        <v>5</v>
      </c>
      <c r="B104" t="n">
        <v>125</v>
      </c>
      <c r="C104" t="inlineStr">
        <is>
          <t xml:space="preserve">CONCLUIDO	</t>
        </is>
      </c>
      <c r="D104" t="n">
        <v>4.4905</v>
      </c>
      <c r="E104" t="n">
        <v>22.27</v>
      </c>
      <c r="F104" t="n">
        <v>15.73</v>
      </c>
      <c r="G104" t="n">
        <v>11.8</v>
      </c>
      <c r="H104" t="n">
        <v>0.16</v>
      </c>
      <c r="I104" t="n">
        <v>80</v>
      </c>
      <c r="J104" t="n">
        <v>244.85</v>
      </c>
      <c r="K104" t="n">
        <v>58.47</v>
      </c>
      <c r="L104" t="n">
        <v>2.25</v>
      </c>
      <c r="M104" t="n">
        <v>78</v>
      </c>
      <c r="N104" t="n">
        <v>59.12</v>
      </c>
      <c r="O104" t="n">
        <v>30431.96</v>
      </c>
      <c r="P104" t="n">
        <v>245.85</v>
      </c>
      <c r="Q104" t="n">
        <v>1389.89</v>
      </c>
      <c r="R104" t="n">
        <v>91.37</v>
      </c>
      <c r="S104" t="n">
        <v>39.31</v>
      </c>
      <c r="T104" t="n">
        <v>24850.32</v>
      </c>
      <c r="U104" t="n">
        <v>0.43</v>
      </c>
      <c r="V104" t="n">
        <v>0.82</v>
      </c>
      <c r="W104" t="n">
        <v>3.5</v>
      </c>
      <c r="X104" t="n">
        <v>1.61</v>
      </c>
      <c r="Y104" t="n">
        <v>1</v>
      </c>
      <c r="Z104" t="n">
        <v>10</v>
      </c>
    </row>
    <row r="105">
      <c r="A105" t="n">
        <v>6</v>
      </c>
      <c r="B105" t="n">
        <v>125</v>
      </c>
      <c r="C105" t="inlineStr">
        <is>
          <t xml:space="preserve">CONCLUIDO	</t>
        </is>
      </c>
      <c r="D105" t="n">
        <v>4.6196</v>
      </c>
      <c r="E105" t="n">
        <v>21.65</v>
      </c>
      <c r="F105" t="n">
        <v>15.54</v>
      </c>
      <c r="G105" t="n">
        <v>13.13</v>
      </c>
      <c r="H105" t="n">
        <v>0.18</v>
      </c>
      <c r="I105" t="n">
        <v>71</v>
      </c>
      <c r="J105" t="n">
        <v>245.29</v>
      </c>
      <c r="K105" t="n">
        <v>58.47</v>
      </c>
      <c r="L105" t="n">
        <v>2.5</v>
      </c>
      <c r="M105" t="n">
        <v>69</v>
      </c>
      <c r="N105" t="n">
        <v>59.32</v>
      </c>
      <c r="O105" t="n">
        <v>30486.54</v>
      </c>
      <c r="P105" t="n">
        <v>241.67</v>
      </c>
      <c r="Q105" t="n">
        <v>1389.85</v>
      </c>
      <c r="R105" t="n">
        <v>85.48</v>
      </c>
      <c r="S105" t="n">
        <v>39.31</v>
      </c>
      <c r="T105" t="n">
        <v>21951.75</v>
      </c>
      <c r="U105" t="n">
        <v>0.46</v>
      </c>
      <c r="V105" t="n">
        <v>0.83</v>
      </c>
      <c r="W105" t="n">
        <v>3.47</v>
      </c>
      <c r="X105" t="n">
        <v>1.41</v>
      </c>
      <c r="Y105" t="n">
        <v>1</v>
      </c>
      <c r="Z105" t="n">
        <v>10</v>
      </c>
    </row>
    <row r="106">
      <c r="A106" t="n">
        <v>7</v>
      </c>
      <c r="B106" t="n">
        <v>125</v>
      </c>
      <c r="C106" t="inlineStr">
        <is>
          <t xml:space="preserve">CONCLUIDO	</t>
        </is>
      </c>
      <c r="D106" t="n">
        <v>4.7383</v>
      </c>
      <c r="E106" t="n">
        <v>21.1</v>
      </c>
      <c r="F106" t="n">
        <v>15.37</v>
      </c>
      <c r="G106" t="n">
        <v>14.64</v>
      </c>
      <c r="H106" t="n">
        <v>0.2</v>
      </c>
      <c r="I106" t="n">
        <v>63</v>
      </c>
      <c r="J106" t="n">
        <v>245.73</v>
      </c>
      <c r="K106" t="n">
        <v>58.47</v>
      </c>
      <c r="L106" t="n">
        <v>2.75</v>
      </c>
      <c r="M106" t="n">
        <v>61</v>
      </c>
      <c r="N106" t="n">
        <v>59.51</v>
      </c>
      <c r="O106" t="n">
        <v>30541.19</v>
      </c>
      <c r="P106" t="n">
        <v>238</v>
      </c>
      <c r="Q106" t="n">
        <v>1389.71</v>
      </c>
      <c r="R106" t="n">
        <v>80.12</v>
      </c>
      <c r="S106" t="n">
        <v>39.31</v>
      </c>
      <c r="T106" t="n">
        <v>19310.66</v>
      </c>
      <c r="U106" t="n">
        <v>0.49</v>
      </c>
      <c r="V106" t="n">
        <v>0.84</v>
      </c>
      <c r="W106" t="n">
        <v>3.46</v>
      </c>
      <c r="X106" t="n">
        <v>1.25</v>
      </c>
      <c r="Y106" t="n">
        <v>1</v>
      </c>
      <c r="Z106" t="n">
        <v>10</v>
      </c>
    </row>
    <row r="107">
      <c r="A107" t="n">
        <v>8</v>
      </c>
      <c r="B107" t="n">
        <v>125</v>
      </c>
      <c r="C107" t="inlineStr">
        <is>
          <t xml:space="preserve">CONCLUIDO	</t>
        </is>
      </c>
      <c r="D107" t="n">
        <v>4.8137</v>
      </c>
      <c r="E107" t="n">
        <v>20.77</v>
      </c>
      <c r="F107" t="n">
        <v>15.28</v>
      </c>
      <c r="G107" t="n">
        <v>15.81</v>
      </c>
      <c r="H107" t="n">
        <v>0.22</v>
      </c>
      <c r="I107" t="n">
        <v>58</v>
      </c>
      <c r="J107" t="n">
        <v>246.18</v>
      </c>
      <c r="K107" t="n">
        <v>58.47</v>
      </c>
      <c r="L107" t="n">
        <v>3</v>
      </c>
      <c r="M107" t="n">
        <v>56</v>
      </c>
      <c r="N107" t="n">
        <v>59.7</v>
      </c>
      <c r="O107" t="n">
        <v>30595.91</v>
      </c>
      <c r="P107" t="n">
        <v>235.4</v>
      </c>
      <c r="Q107" t="n">
        <v>1389.63</v>
      </c>
      <c r="R107" t="n">
        <v>77.52</v>
      </c>
      <c r="S107" t="n">
        <v>39.31</v>
      </c>
      <c r="T107" t="n">
        <v>18035.37</v>
      </c>
      <c r="U107" t="n">
        <v>0.51</v>
      </c>
      <c r="V107" t="n">
        <v>0.84</v>
      </c>
      <c r="W107" t="n">
        <v>3.45</v>
      </c>
      <c r="X107" t="n">
        <v>1.16</v>
      </c>
      <c r="Y107" t="n">
        <v>1</v>
      </c>
      <c r="Z107" t="n">
        <v>10</v>
      </c>
    </row>
    <row r="108">
      <c r="A108" t="n">
        <v>9</v>
      </c>
      <c r="B108" t="n">
        <v>125</v>
      </c>
      <c r="C108" t="inlineStr">
        <is>
          <t xml:space="preserve">CONCLUIDO	</t>
        </is>
      </c>
      <c r="D108" t="n">
        <v>4.8924</v>
      </c>
      <c r="E108" t="n">
        <v>20.44</v>
      </c>
      <c r="F108" t="n">
        <v>15.18</v>
      </c>
      <c r="G108" t="n">
        <v>17.18</v>
      </c>
      <c r="H108" t="n">
        <v>0.23</v>
      </c>
      <c r="I108" t="n">
        <v>53</v>
      </c>
      <c r="J108" t="n">
        <v>246.62</v>
      </c>
      <c r="K108" t="n">
        <v>58.47</v>
      </c>
      <c r="L108" t="n">
        <v>3.25</v>
      </c>
      <c r="M108" t="n">
        <v>51</v>
      </c>
      <c r="N108" t="n">
        <v>59.9</v>
      </c>
      <c r="O108" t="n">
        <v>30650.7</v>
      </c>
      <c r="P108" t="n">
        <v>232.91</v>
      </c>
      <c r="Q108" t="n">
        <v>1389.84</v>
      </c>
      <c r="R108" t="n">
        <v>74.18000000000001</v>
      </c>
      <c r="S108" t="n">
        <v>39.31</v>
      </c>
      <c r="T108" t="n">
        <v>16390.01</v>
      </c>
      <c r="U108" t="n">
        <v>0.53</v>
      </c>
      <c r="V108" t="n">
        <v>0.85</v>
      </c>
      <c r="W108" t="n">
        <v>3.45</v>
      </c>
      <c r="X108" t="n">
        <v>1.06</v>
      </c>
      <c r="Y108" t="n">
        <v>1</v>
      </c>
      <c r="Z108" t="n">
        <v>10</v>
      </c>
    </row>
    <row r="109">
      <c r="A109" t="n">
        <v>10</v>
      </c>
      <c r="B109" t="n">
        <v>125</v>
      </c>
      <c r="C109" t="inlineStr">
        <is>
          <t xml:space="preserve">CONCLUIDO	</t>
        </is>
      </c>
      <c r="D109" t="n">
        <v>4.9748</v>
      </c>
      <c r="E109" t="n">
        <v>20.1</v>
      </c>
      <c r="F109" t="n">
        <v>15.08</v>
      </c>
      <c r="G109" t="n">
        <v>18.85</v>
      </c>
      <c r="H109" t="n">
        <v>0.25</v>
      </c>
      <c r="I109" t="n">
        <v>48</v>
      </c>
      <c r="J109" t="n">
        <v>247.07</v>
      </c>
      <c r="K109" t="n">
        <v>58.47</v>
      </c>
      <c r="L109" t="n">
        <v>3.5</v>
      </c>
      <c r="M109" t="n">
        <v>46</v>
      </c>
      <c r="N109" t="n">
        <v>60.09</v>
      </c>
      <c r="O109" t="n">
        <v>30705.56</v>
      </c>
      <c r="P109" t="n">
        <v>230.05</v>
      </c>
      <c r="Q109" t="n">
        <v>1389.98</v>
      </c>
      <c r="R109" t="n">
        <v>70.73</v>
      </c>
      <c r="S109" t="n">
        <v>39.31</v>
      </c>
      <c r="T109" t="n">
        <v>14691.63</v>
      </c>
      <c r="U109" t="n">
        <v>0.5600000000000001</v>
      </c>
      <c r="V109" t="n">
        <v>0.85</v>
      </c>
      <c r="W109" t="n">
        <v>3.45</v>
      </c>
      <c r="X109" t="n">
        <v>0.95</v>
      </c>
      <c r="Y109" t="n">
        <v>1</v>
      </c>
      <c r="Z109" t="n">
        <v>10</v>
      </c>
    </row>
    <row r="110">
      <c r="A110" t="n">
        <v>11</v>
      </c>
      <c r="B110" t="n">
        <v>125</v>
      </c>
      <c r="C110" t="inlineStr">
        <is>
          <t xml:space="preserve">CONCLUIDO	</t>
        </is>
      </c>
      <c r="D110" t="n">
        <v>5.026</v>
      </c>
      <c r="E110" t="n">
        <v>19.9</v>
      </c>
      <c r="F110" t="n">
        <v>15.01</v>
      </c>
      <c r="G110" t="n">
        <v>20.02</v>
      </c>
      <c r="H110" t="n">
        <v>0.27</v>
      </c>
      <c r="I110" t="n">
        <v>45</v>
      </c>
      <c r="J110" t="n">
        <v>247.51</v>
      </c>
      <c r="K110" t="n">
        <v>58.47</v>
      </c>
      <c r="L110" t="n">
        <v>3.75</v>
      </c>
      <c r="M110" t="n">
        <v>43</v>
      </c>
      <c r="N110" t="n">
        <v>60.29</v>
      </c>
      <c r="O110" t="n">
        <v>30760.49</v>
      </c>
      <c r="P110" t="n">
        <v>228.4</v>
      </c>
      <c r="Q110" t="n">
        <v>1389.7</v>
      </c>
      <c r="R110" t="n">
        <v>68.98999999999999</v>
      </c>
      <c r="S110" t="n">
        <v>39.31</v>
      </c>
      <c r="T110" t="n">
        <v>13835.16</v>
      </c>
      <c r="U110" t="n">
        <v>0.57</v>
      </c>
      <c r="V110" t="n">
        <v>0.85</v>
      </c>
      <c r="W110" t="n">
        <v>3.44</v>
      </c>
      <c r="X110" t="n">
        <v>0.89</v>
      </c>
      <c r="Y110" t="n">
        <v>1</v>
      </c>
      <c r="Z110" t="n">
        <v>10</v>
      </c>
    </row>
    <row r="111">
      <c r="A111" t="n">
        <v>12</v>
      </c>
      <c r="B111" t="n">
        <v>125</v>
      </c>
      <c r="C111" t="inlineStr">
        <is>
          <t xml:space="preserve">CONCLUIDO	</t>
        </is>
      </c>
      <c r="D111" t="n">
        <v>5.0767</v>
      </c>
      <c r="E111" t="n">
        <v>19.7</v>
      </c>
      <c r="F111" t="n">
        <v>14.96</v>
      </c>
      <c r="G111" t="n">
        <v>21.37</v>
      </c>
      <c r="H111" t="n">
        <v>0.29</v>
      </c>
      <c r="I111" t="n">
        <v>42</v>
      </c>
      <c r="J111" t="n">
        <v>247.96</v>
      </c>
      <c r="K111" t="n">
        <v>58.47</v>
      </c>
      <c r="L111" t="n">
        <v>4</v>
      </c>
      <c r="M111" t="n">
        <v>40</v>
      </c>
      <c r="N111" t="n">
        <v>60.48</v>
      </c>
      <c r="O111" t="n">
        <v>30815.5</v>
      </c>
      <c r="P111" t="n">
        <v>226.08</v>
      </c>
      <c r="Q111" t="n">
        <v>1389.79</v>
      </c>
      <c r="R111" t="n">
        <v>67.54000000000001</v>
      </c>
      <c r="S111" t="n">
        <v>39.31</v>
      </c>
      <c r="T111" t="n">
        <v>13125.16</v>
      </c>
      <c r="U111" t="n">
        <v>0.58</v>
      </c>
      <c r="V111" t="n">
        <v>0.86</v>
      </c>
      <c r="W111" t="n">
        <v>3.42</v>
      </c>
      <c r="X111" t="n">
        <v>0.83</v>
      </c>
      <c r="Y111" t="n">
        <v>1</v>
      </c>
      <c r="Z111" t="n">
        <v>10</v>
      </c>
    </row>
    <row r="112">
      <c r="A112" t="n">
        <v>13</v>
      </c>
      <c r="B112" t="n">
        <v>125</v>
      </c>
      <c r="C112" t="inlineStr">
        <is>
          <t xml:space="preserve">CONCLUIDO	</t>
        </is>
      </c>
      <c r="D112" t="n">
        <v>5.1344</v>
      </c>
      <c r="E112" t="n">
        <v>19.48</v>
      </c>
      <c r="F112" t="n">
        <v>14.88</v>
      </c>
      <c r="G112" t="n">
        <v>22.89</v>
      </c>
      <c r="H112" t="n">
        <v>0.3</v>
      </c>
      <c r="I112" t="n">
        <v>39</v>
      </c>
      <c r="J112" t="n">
        <v>248.4</v>
      </c>
      <c r="K112" t="n">
        <v>58.47</v>
      </c>
      <c r="L112" t="n">
        <v>4.25</v>
      </c>
      <c r="M112" t="n">
        <v>37</v>
      </c>
      <c r="N112" t="n">
        <v>60.68</v>
      </c>
      <c r="O112" t="n">
        <v>30870.57</v>
      </c>
      <c r="P112" t="n">
        <v>223.78</v>
      </c>
      <c r="Q112" t="n">
        <v>1389.76</v>
      </c>
      <c r="R112" t="n">
        <v>64.81999999999999</v>
      </c>
      <c r="S112" t="n">
        <v>39.31</v>
      </c>
      <c r="T112" t="n">
        <v>11779.15</v>
      </c>
      <c r="U112" t="n">
        <v>0.61</v>
      </c>
      <c r="V112" t="n">
        <v>0.86</v>
      </c>
      <c r="W112" t="n">
        <v>3.42</v>
      </c>
      <c r="X112" t="n">
        <v>0.75</v>
      </c>
      <c r="Y112" t="n">
        <v>1</v>
      </c>
      <c r="Z112" t="n">
        <v>10</v>
      </c>
    </row>
    <row r="113">
      <c r="A113" t="n">
        <v>14</v>
      </c>
      <c r="B113" t="n">
        <v>125</v>
      </c>
      <c r="C113" t="inlineStr">
        <is>
          <t xml:space="preserve">CONCLUIDO	</t>
        </is>
      </c>
      <c r="D113" t="n">
        <v>5.1732</v>
      </c>
      <c r="E113" t="n">
        <v>19.33</v>
      </c>
      <c r="F113" t="n">
        <v>14.83</v>
      </c>
      <c r="G113" t="n">
        <v>24.04</v>
      </c>
      <c r="H113" t="n">
        <v>0.32</v>
      </c>
      <c r="I113" t="n">
        <v>37</v>
      </c>
      <c r="J113" t="n">
        <v>248.85</v>
      </c>
      <c r="K113" t="n">
        <v>58.47</v>
      </c>
      <c r="L113" t="n">
        <v>4.5</v>
      </c>
      <c r="M113" t="n">
        <v>35</v>
      </c>
      <c r="N113" t="n">
        <v>60.88</v>
      </c>
      <c r="O113" t="n">
        <v>30925.72</v>
      </c>
      <c r="P113" t="n">
        <v>221.94</v>
      </c>
      <c r="Q113" t="n">
        <v>1389.7</v>
      </c>
      <c r="R113" t="n">
        <v>63.23</v>
      </c>
      <c r="S113" t="n">
        <v>39.31</v>
      </c>
      <c r="T113" t="n">
        <v>10996.69</v>
      </c>
      <c r="U113" t="n">
        <v>0.62</v>
      </c>
      <c r="V113" t="n">
        <v>0.87</v>
      </c>
      <c r="W113" t="n">
        <v>3.42</v>
      </c>
      <c r="X113" t="n">
        <v>0.7</v>
      </c>
      <c r="Y113" t="n">
        <v>1</v>
      </c>
      <c r="Z113" t="n">
        <v>10</v>
      </c>
    </row>
    <row r="114">
      <c r="A114" t="n">
        <v>15</v>
      </c>
      <c r="B114" t="n">
        <v>125</v>
      </c>
      <c r="C114" t="inlineStr">
        <is>
          <t xml:space="preserve">CONCLUIDO	</t>
        </is>
      </c>
      <c r="D114" t="n">
        <v>5.2059</v>
      </c>
      <c r="E114" t="n">
        <v>19.21</v>
      </c>
      <c r="F114" t="n">
        <v>14.8</v>
      </c>
      <c r="G114" t="n">
        <v>25.37</v>
      </c>
      <c r="H114" t="n">
        <v>0.34</v>
      </c>
      <c r="I114" t="n">
        <v>35</v>
      </c>
      <c r="J114" t="n">
        <v>249.3</v>
      </c>
      <c r="K114" t="n">
        <v>58.47</v>
      </c>
      <c r="L114" t="n">
        <v>4.75</v>
      </c>
      <c r="M114" t="n">
        <v>33</v>
      </c>
      <c r="N114" t="n">
        <v>61.07</v>
      </c>
      <c r="O114" t="n">
        <v>30980.93</v>
      </c>
      <c r="P114" t="n">
        <v>220.03</v>
      </c>
      <c r="Q114" t="n">
        <v>1389.77</v>
      </c>
      <c r="R114" t="n">
        <v>62.58</v>
      </c>
      <c r="S114" t="n">
        <v>39.31</v>
      </c>
      <c r="T114" t="n">
        <v>10682.29</v>
      </c>
      <c r="U114" t="n">
        <v>0.63</v>
      </c>
      <c r="V114" t="n">
        <v>0.87</v>
      </c>
      <c r="W114" t="n">
        <v>3.41</v>
      </c>
      <c r="X114" t="n">
        <v>0.68</v>
      </c>
      <c r="Y114" t="n">
        <v>1</v>
      </c>
      <c r="Z114" t="n">
        <v>10</v>
      </c>
    </row>
    <row r="115">
      <c r="A115" t="n">
        <v>16</v>
      </c>
      <c r="B115" t="n">
        <v>125</v>
      </c>
      <c r="C115" t="inlineStr">
        <is>
          <t xml:space="preserve">CONCLUIDO	</t>
        </is>
      </c>
      <c r="D115" t="n">
        <v>5.2434</v>
      </c>
      <c r="E115" t="n">
        <v>19.07</v>
      </c>
      <c r="F115" t="n">
        <v>14.76</v>
      </c>
      <c r="G115" t="n">
        <v>26.83</v>
      </c>
      <c r="H115" t="n">
        <v>0.36</v>
      </c>
      <c r="I115" t="n">
        <v>33</v>
      </c>
      <c r="J115" t="n">
        <v>249.75</v>
      </c>
      <c r="K115" t="n">
        <v>58.47</v>
      </c>
      <c r="L115" t="n">
        <v>5</v>
      </c>
      <c r="M115" t="n">
        <v>31</v>
      </c>
      <c r="N115" t="n">
        <v>61.27</v>
      </c>
      <c r="O115" t="n">
        <v>31036.22</v>
      </c>
      <c r="P115" t="n">
        <v>218.82</v>
      </c>
      <c r="Q115" t="n">
        <v>1389.74</v>
      </c>
      <c r="R115" t="n">
        <v>61.03</v>
      </c>
      <c r="S115" t="n">
        <v>39.31</v>
      </c>
      <c r="T115" t="n">
        <v>9917.07</v>
      </c>
      <c r="U115" t="n">
        <v>0.64</v>
      </c>
      <c r="V115" t="n">
        <v>0.87</v>
      </c>
      <c r="W115" t="n">
        <v>3.41</v>
      </c>
      <c r="X115" t="n">
        <v>0.63</v>
      </c>
      <c r="Y115" t="n">
        <v>1</v>
      </c>
      <c r="Z115" t="n">
        <v>10</v>
      </c>
    </row>
    <row r="116">
      <c r="A116" t="n">
        <v>17</v>
      </c>
      <c r="B116" t="n">
        <v>125</v>
      </c>
      <c r="C116" t="inlineStr">
        <is>
          <t xml:space="preserve">CONCLUIDO	</t>
        </is>
      </c>
      <c r="D116" t="n">
        <v>5.2805</v>
      </c>
      <c r="E116" t="n">
        <v>18.94</v>
      </c>
      <c r="F116" t="n">
        <v>14.72</v>
      </c>
      <c r="G116" t="n">
        <v>28.48</v>
      </c>
      <c r="H116" t="n">
        <v>0.37</v>
      </c>
      <c r="I116" t="n">
        <v>31</v>
      </c>
      <c r="J116" t="n">
        <v>250.2</v>
      </c>
      <c r="K116" t="n">
        <v>58.47</v>
      </c>
      <c r="L116" t="n">
        <v>5.25</v>
      </c>
      <c r="M116" t="n">
        <v>29</v>
      </c>
      <c r="N116" t="n">
        <v>61.47</v>
      </c>
      <c r="O116" t="n">
        <v>31091.59</v>
      </c>
      <c r="P116" t="n">
        <v>216.78</v>
      </c>
      <c r="Q116" t="n">
        <v>1389.71</v>
      </c>
      <c r="R116" t="n">
        <v>59.93</v>
      </c>
      <c r="S116" t="n">
        <v>39.31</v>
      </c>
      <c r="T116" t="n">
        <v>9376.27</v>
      </c>
      <c r="U116" t="n">
        <v>0.66</v>
      </c>
      <c r="V116" t="n">
        <v>0.87</v>
      </c>
      <c r="W116" t="n">
        <v>3.41</v>
      </c>
      <c r="X116" t="n">
        <v>0.59</v>
      </c>
      <c r="Y116" t="n">
        <v>1</v>
      </c>
      <c r="Z116" t="n">
        <v>10</v>
      </c>
    </row>
    <row r="117">
      <c r="A117" t="n">
        <v>18</v>
      </c>
      <c r="B117" t="n">
        <v>125</v>
      </c>
      <c r="C117" t="inlineStr">
        <is>
          <t xml:space="preserve">CONCLUIDO	</t>
        </is>
      </c>
      <c r="D117" t="n">
        <v>5.3149</v>
      </c>
      <c r="E117" t="n">
        <v>18.82</v>
      </c>
      <c r="F117" t="n">
        <v>14.69</v>
      </c>
      <c r="G117" t="n">
        <v>30.39</v>
      </c>
      <c r="H117" t="n">
        <v>0.39</v>
      </c>
      <c r="I117" t="n">
        <v>29</v>
      </c>
      <c r="J117" t="n">
        <v>250.64</v>
      </c>
      <c r="K117" t="n">
        <v>58.47</v>
      </c>
      <c r="L117" t="n">
        <v>5.5</v>
      </c>
      <c r="M117" t="n">
        <v>27</v>
      </c>
      <c r="N117" t="n">
        <v>61.67</v>
      </c>
      <c r="O117" t="n">
        <v>31147.02</v>
      </c>
      <c r="P117" t="n">
        <v>215.17</v>
      </c>
      <c r="Q117" t="n">
        <v>1389.71</v>
      </c>
      <c r="R117" t="n">
        <v>58.8</v>
      </c>
      <c r="S117" t="n">
        <v>39.31</v>
      </c>
      <c r="T117" t="n">
        <v>8818.889999999999</v>
      </c>
      <c r="U117" t="n">
        <v>0.67</v>
      </c>
      <c r="V117" t="n">
        <v>0.87</v>
      </c>
      <c r="W117" t="n">
        <v>3.41</v>
      </c>
      <c r="X117" t="n">
        <v>0.57</v>
      </c>
      <c r="Y117" t="n">
        <v>1</v>
      </c>
      <c r="Z117" t="n">
        <v>10</v>
      </c>
    </row>
    <row r="118">
      <c r="A118" t="n">
        <v>19</v>
      </c>
      <c r="B118" t="n">
        <v>125</v>
      </c>
      <c r="C118" t="inlineStr">
        <is>
          <t xml:space="preserve">CONCLUIDO	</t>
        </is>
      </c>
      <c r="D118" t="n">
        <v>5.3302</v>
      </c>
      <c r="E118" t="n">
        <v>18.76</v>
      </c>
      <c r="F118" t="n">
        <v>14.68</v>
      </c>
      <c r="G118" t="n">
        <v>31.46</v>
      </c>
      <c r="H118" t="n">
        <v>0.41</v>
      </c>
      <c r="I118" t="n">
        <v>28</v>
      </c>
      <c r="J118" t="n">
        <v>251.09</v>
      </c>
      <c r="K118" t="n">
        <v>58.47</v>
      </c>
      <c r="L118" t="n">
        <v>5.75</v>
      </c>
      <c r="M118" t="n">
        <v>26</v>
      </c>
      <c r="N118" t="n">
        <v>61.87</v>
      </c>
      <c r="O118" t="n">
        <v>31202.53</v>
      </c>
      <c r="P118" t="n">
        <v>213.91</v>
      </c>
      <c r="Q118" t="n">
        <v>1389.74</v>
      </c>
      <c r="R118" t="n">
        <v>58.52</v>
      </c>
      <c r="S118" t="n">
        <v>39.31</v>
      </c>
      <c r="T118" t="n">
        <v>8684.530000000001</v>
      </c>
      <c r="U118" t="n">
        <v>0.67</v>
      </c>
      <c r="V118" t="n">
        <v>0.87</v>
      </c>
      <c r="W118" t="n">
        <v>3.42</v>
      </c>
      <c r="X118" t="n">
        <v>0.5600000000000001</v>
      </c>
      <c r="Y118" t="n">
        <v>1</v>
      </c>
      <c r="Z118" t="n">
        <v>10</v>
      </c>
    </row>
    <row r="119">
      <c r="A119" t="n">
        <v>20</v>
      </c>
      <c r="B119" t="n">
        <v>125</v>
      </c>
      <c r="C119" t="inlineStr">
        <is>
          <t xml:space="preserve">CONCLUIDO	</t>
        </is>
      </c>
      <c r="D119" t="n">
        <v>5.3493</v>
      </c>
      <c r="E119" t="n">
        <v>18.69</v>
      </c>
      <c r="F119" t="n">
        <v>14.66</v>
      </c>
      <c r="G119" t="n">
        <v>32.58</v>
      </c>
      <c r="H119" t="n">
        <v>0.42</v>
      </c>
      <c r="I119" t="n">
        <v>27</v>
      </c>
      <c r="J119" t="n">
        <v>251.55</v>
      </c>
      <c r="K119" t="n">
        <v>58.47</v>
      </c>
      <c r="L119" t="n">
        <v>6</v>
      </c>
      <c r="M119" t="n">
        <v>25</v>
      </c>
      <c r="N119" t="n">
        <v>62.07</v>
      </c>
      <c r="O119" t="n">
        <v>31258.11</v>
      </c>
      <c r="P119" t="n">
        <v>212.47</v>
      </c>
      <c r="Q119" t="n">
        <v>1389.77</v>
      </c>
      <c r="R119" t="n">
        <v>58.02</v>
      </c>
      <c r="S119" t="n">
        <v>39.31</v>
      </c>
      <c r="T119" t="n">
        <v>8441.26</v>
      </c>
      <c r="U119" t="n">
        <v>0.68</v>
      </c>
      <c r="V119" t="n">
        <v>0.88</v>
      </c>
      <c r="W119" t="n">
        <v>3.41</v>
      </c>
      <c r="X119" t="n">
        <v>0.54</v>
      </c>
      <c r="Y119" t="n">
        <v>1</v>
      </c>
      <c r="Z119" t="n">
        <v>10</v>
      </c>
    </row>
    <row r="120">
      <c r="A120" t="n">
        <v>21</v>
      </c>
      <c r="B120" t="n">
        <v>125</v>
      </c>
      <c r="C120" t="inlineStr">
        <is>
          <t xml:space="preserve">CONCLUIDO	</t>
        </is>
      </c>
      <c r="D120" t="n">
        <v>5.3687</v>
      </c>
      <c r="E120" t="n">
        <v>18.63</v>
      </c>
      <c r="F120" t="n">
        <v>14.64</v>
      </c>
      <c r="G120" t="n">
        <v>33.79</v>
      </c>
      <c r="H120" t="n">
        <v>0.44</v>
      </c>
      <c r="I120" t="n">
        <v>26</v>
      </c>
      <c r="J120" t="n">
        <v>252</v>
      </c>
      <c r="K120" t="n">
        <v>58.47</v>
      </c>
      <c r="L120" t="n">
        <v>6.25</v>
      </c>
      <c r="M120" t="n">
        <v>24</v>
      </c>
      <c r="N120" t="n">
        <v>62.27</v>
      </c>
      <c r="O120" t="n">
        <v>31313.77</v>
      </c>
      <c r="P120" t="n">
        <v>211.15</v>
      </c>
      <c r="Q120" t="n">
        <v>1389.68</v>
      </c>
      <c r="R120" t="n">
        <v>57.35</v>
      </c>
      <c r="S120" t="n">
        <v>39.31</v>
      </c>
      <c r="T120" t="n">
        <v>8110.01</v>
      </c>
      <c r="U120" t="n">
        <v>0.6899999999999999</v>
      </c>
      <c r="V120" t="n">
        <v>0.88</v>
      </c>
      <c r="W120" t="n">
        <v>3.41</v>
      </c>
      <c r="X120" t="n">
        <v>0.52</v>
      </c>
      <c r="Y120" t="n">
        <v>1</v>
      </c>
      <c r="Z120" t="n">
        <v>10</v>
      </c>
    </row>
    <row r="121">
      <c r="A121" t="n">
        <v>22</v>
      </c>
      <c r="B121" t="n">
        <v>125</v>
      </c>
      <c r="C121" t="inlineStr">
        <is>
          <t xml:space="preserve">CONCLUIDO	</t>
        </is>
      </c>
      <c r="D121" t="n">
        <v>5.3912</v>
      </c>
      <c r="E121" t="n">
        <v>18.55</v>
      </c>
      <c r="F121" t="n">
        <v>14.61</v>
      </c>
      <c r="G121" t="n">
        <v>35.07</v>
      </c>
      <c r="H121" t="n">
        <v>0.46</v>
      </c>
      <c r="I121" t="n">
        <v>25</v>
      </c>
      <c r="J121" t="n">
        <v>252.45</v>
      </c>
      <c r="K121" t="n">
        <v>58.47</v>
      </c>
      <c r="L121" t="n">
        <v>6.5</v>
      </c>
      <c r="M121" t="n">
        <v>23</v>
      </c>
      <c r="N121" t="n">
        <v>62.47</v>
      </c>
      <c r="O121" t="n">
        <v>31369.49</v>
      </c>
      <c r="P121" t="n">
        <v>209.77</v>
      </c>
      <c r="Q121" t="n">
        <v>1389.62</v>
      </c>
      <c r="R121" t="n">
        <v>56.4</v>
      </c>
      <c r="S121" t="n">
        <v>39.31</v>
      </c>
      <c r="T121" t="n">
        <v>7639.07</v>
      </c>
      <c r="U121" t="n">
        <v>0.7</v>
      </c>
      <c r="V121" t="n">
        <v>0.88</v>
      </c>
      <c r="W121" t="n">
        <v>3.41</v>
      </c>
      <c r="X121" t="n">
        <v>0.49</v>
      </c>
      <c r="Y121" t="n">
        <v>1</v>
      </c>
      <c r="Z121" t="n">
        <v>10</v>
      </c>
    </row>
    <row r="122">
      <c r="A122" t="n">
        <v>23</v>
      </c>
      <c r="B122" t="n">
        <v>125</v>
      </c>
      <c r="C122" t="inlineStr">
        <is>
          <t xml:space="preserve">CONCLUIDO	</t>
        </is>
      </c>
      <c r="D122" t="n">
        <v>5.4319</v>
      </c>
      <c r="E122" t="n">
        <v>18.41</v>
      </c>
      <c r="F122" t="n">
        <v>14.57</v>
      </c>
      <c r="G122" t="n">
        <v>38</v>
      </c>
      <c r="H122" t="n">
        <v>0.47</v>
      </c>
      <c r="I122" t="n">
        <v>23</v>
      </c>
      <c r="J122" t="n">
        <v>252.9</v>
      </c>
      <c r="K122" t="n">
        <v>58.47</v>
      </c>
      <c r="L122" t="n">
        <v>6.75</v>
      </c>
      <c r="M122" t="n">
        <v>21</v>
      </c>
      <c r="N122" t="n">
        <v>62.68</v>
      </c>
      <c r="O122" t="n">
        <v>31425.3</v>
      </c>
      <c r="P122" t="n">
        <v>207.12</v>
      </c>
      <c r="Q122" t="n">
        <v>1389.64</v>
      </c>
      <c r="R122" t="n">
        <v>55.07</v>
      </c>
      <c r="S122" t="n">
        <v>39.31</v>
      </c>
      <c r="T122" t="n">
        <v>6987.29</v>
      </c>
      <c r="U122" t="n">
        <v>0.71</v>
      </c>
      <c r="V122" t="n">
        <v>0.88</v>
      </c>
      <c r="W122" t="n">
        <v>3.4</v>
      </c>
      <c r="X122" t="n">
        <v>0.44</v>
      </c>
      <c r="Y122" t="n">
        <v>1</v>
      </c>
      <c r="Z122" t="n">
        <v>10</v>
      </c>
    </row>
    <row r="123">
      <c r="A123" t="n">
        <v>24</v>
      </c>
      <c r="B123" t="n">
        <v>125</v>
      </c>
      <c r="C123" t="inlineStr">
        <is>
          <t xml:space="preserve">CONCLUIDO	</t>
        </is>
      </c>
      <c r="D123" t="n">
        <v>5.4528</v>
      </c>
      <c r="E123" t="n">
        <v>18.34</v>
      </c>
      <c r="F123" t="n">
        <v>14.54</v>
      </c>
      <c r="G123" t="n">
        <v>39.66</v>
      </c>
      <c r="H123" t="n">
        <v>0.49</v>
      </c>
      <c r="I123" t="n">
        <v>22</v>
      </c>
      <c r="J123" t="n">
        <v>253.35</v>
      </c>
      <c r="K123" t="n">
        <v>58.47</v>
      </c>
      <c r="L123" t="n">
        <v>7</v>
      </c>
      <c r="M123" t="n">
        <v>20</v>
      </c>
      <c r="N123" t="n">
        <v>62.88</v>
      </c>
      <c r="O123" t="n">
        <v>31481.17</v>
      </c>
      <c r="P123" t="n">
        <v>205.48</v>
      </c>
      <c r="Q123" t="n">
        <v>1389.8</v>
      </c>
      <c r="R123" t="n">
        <v>54.37</v>
      </c>
      <c r="S123" t="n">
        <v>39.31</v>
      </c>
      <c r="T123" t="n">
        <v>6640.87</v>
      </c>
      <c r="U123" t="n">
        <v>0.72</v>
      </c>
      <c r="V123" t="n">
        <v>0.88</v>
      </c>
      <c r="W123" t="n">
        <v>3.4</v>
      </c>
      <c r="X123" t="n">
        <v>0.42</v>
      </c>
      <c r="Y123" t="n">
        <v>1</v>
      </c>
      <c r="Z123" t="n">
        <v>10</v>
      </c>
    </row>
    <row r="124">
      <c r="A124" t="n">
        <v>25</v>
      </c>
      <c r="B124" t="n">
        <v>125</v>
      </c>
      <c r="C124" t="inlineStr">
        <is>
          <t xml:space="preserve">CONCLUIDO	</t>
        </is>
      </c>
      <c r="D124" t="n">
        <v>5.4488</v>
      </c>
      <c r="E124" t="n">
        <v>18.35</v>
      </c>
      <c r="F124" t="n">
        <v>14.56</v>
      </c>
      <c r="G124" t="n">
        <v>39.7</v>
      </c>
      <c r="H124" t="n">
        <v>0.51</v>
      </c>
      <c r="I124" t="n">
        <v>22</v>
      </c>
      <c r="J124" t="n">
        <v>253.81</v>
      </c>
      <c r="K124" t="n">
        <v>58.47</v>
      </c>
      <c r="L124" t="n">
        <v>7.25</v>
      </c>
      <c r="M124" t="n">
        <v>20</v>
      </c>
      <c r="N124" t="n">
        <v>63.08</v>
      </c>
      <c r="O124" t="n">
        <v>31537.13</v>
      </c>
      <c r="P124" t="n">
        <v>204.99</v>
      </c>
      <c r="Q124" t="n">
        <v>1389.65</v>
      </c>
      <c r="R124" t="n">
        <v>54.78</v>
      </c>
      <c r="S124" t="n">
        <v>39.31</v>
      </c>
      <c r="T124" t="n">
        <v>6845.2</v>
      </c>
      <c r="U124" t="n">
        <v>0.72</v>
      </c>
      <c r="V124" t="n">
        <v>0.88</v>
      </c>
      <c r="W124" t="n">
        <v>3.4</v>
      </c>
      <c r="X124" t="n">
        <v>0.43</v>
      </c>
      <c r="Y124" t="n">
        <v>1</v>
      </c>
      <c r="Z124" t="n">
        <v>10</v>
      </c>
    </row>
    <row r="125">
      <c r="A125" t="n">
        <v>26</v>
      </c>
      <c r="B125" t="n">
        <v>125</v>
      </c>
      <c r="C125" t="inlineStr">
        <is>
          <t xml:space="preserve">CONCLUIDO	</t>
        </is>
      </c>
      <c r="D125" t="n">
        <v>5.4812</v>
      </c>
      <c r="E125" t="n">
        <v>18.24</v>
      </c>
      <c r="F125" t="n">
        <v>14.5</v>
      </c>
      <c r="G125" t="n">
        <v>41.42</v>
      </c>
      <c r="H125" t="n">
        <v>0.52</v>
      </c>
      <c r="I125" t="n">
        <v>21</v>
      </c>
      <c r="J125" t="n">
        <v>254.26</v>
      </c>
      <c r="K125" t="n">
        <v>58.47</v>
      </c>
      <c r="L125" t="n">
        <v>7.5</v>
      </c>
      <c r="M125" t="n">
        <v>19</v>
      </c>
      <c r="N125" t="n">
        <v>63.29</v>
      </c>
      <c r="O125" t="n">
        <v>31593.16</v>
      </c>
      <c r="P125" t="n">
        <v>202.33</v>
      </c>
      <c r="Q125" t="n">
        <v>1389.65</v>
      </c>
      <c r="R125" t="n">
        <v>53.09</v>
      </c>
      <c r="S125" t="n">
        <v>39.31</v>
      </c>
      <c r="T125" t="n">
        <v>6008.03</v>
      </c>
      <c r="U125" t="n">
        <v>0.74</v>
      </c>
      <c r="V125" t="n">
        <v>0.89</v>
      </c>
      <c r="W125" t="n">
        <v>3.39</v>
      </c>
      <c r="X125" t="n">
        <v>0.37</v>
      </c>
      <c r="Y125" t="n">
        <v>1</v>
      </c>
      <c r="Z125" t="n">
        <v>10</v>
      </c>
    </row>
    <row r="126">
      <c r="A126" t="n">
        <v>27</v>
      </c>
      <c r="B126" t="n">
        <v>125</v>
      </c>
      <c r="C126" t="inlineStr">
        <is>
          <t xml:space="preserve">CONCLUIDO	</t>
        </is>
      </c>
      <c r="D126" t="n">
        <v>5.4912</v>
      </c>
      <c r="E126" t="n">
        <v>18.21</v>
      </c>
      <c r="F126" t="n">
        <v>14.51</v>
      </c>
      <c r="G126" t="n">
        <v>43.53</v>
      </c>
      <c r="H126" t="n">
        <v>0.54</v>
      </c>
      <c r="I126" t="n">
        <v>20</v>
      </c>
      <c r="J126" t="n">
        <v>254.72</v>
      </c>
      <c r="K126" t="n">
        <v>58.47</v>
      </c>
      <c r="L126" t="n">
        <v>7.75</v>
      </c>
      <c r="M126" t="n">
        <v>18</v>
      </c>
      <c r="N126" t="n">
        <v>63.49</v>
      </c>
      <c r="O126" t="n">
        <v>31649.26</v>
      </c>
      <c r="P126" t="n">
        <v>201.99</v>
      </c>
      <c r="Q126" t="n">
        <v>1389.59</v>
      </c>
      <c r="R126" t="n">
        <v>53.32</v>
      </c>
      <c r="S126" t="n">
        <v>39.31</v>
      </c>
      <c r="T126" t="n">
        <v>6125.1</v>
      </c>
      <c r="U126" t="n">
        <v>0.74</v>
      </c>
      <c r="V126" t="n">
        <v>0.88</v>
      </c>
      <c r="W126" t="n">
        <v>3.4</v>
      </c>
      <c r="X126" t="n">
        <v>0.39</v>
      </c>
      <c r="Y126" t="n">
        <v>1</v>
      </c>
      <c r="Z126" t="n">
        <v>10</v>
      </c>
    </row>
    <row r="127">
      <c r="A127" t="n">
        <v>28</v>
      </c>
      <c r="B127" t="n">
        <v>125</v>
      </c>
      <c r="C127" t="inlineStr">
        <is>
          <t xml:space="preserve">CONCLUIDO	</t>
        </is>
      </c>
      <c r="D127" t="n">
        <v>5.5135</v>
      </c>
      <c r="E127" t="n">
        <v>18.14</v>
      </c>
      <c r="F127" t="n">
        <v>14.48</v>
      </c>
      <c r="G127" t="n">
        <v>45.74</v>
      </c>
      <c r="H127" t="n">
        <v>0.5600000000000001</v>
      </c>
      <c r="I127" t="n">
        <v>19</v>
      </c>
      <c r="J127" t="n">
        <v>255.17</v>
      </c>
      <c r="K127" t="n">
        <v>58.47</v>
      </c>
      <c r="L127" t="n">
        <v>8</v>
      </c>
      <c r="M127" t="n">
        <v>17</v>
      </c>
      <c r="N127" t="n">
        <v>63.7</v>
      </c>
      <c r="O127" t="n">
        <v>31705.44</v>
      </c>
      <c r="P127" t="n">
        <v>200.6</v>
      </c>
      <c r="Q127" t="n">
        <v>1389.58</v>
      </c>
      <c r="R127" t="n">
        <v>52.48</v>
      </c>
      <c r="S127" t="n">
        <v>39.31</v>
      </c>
      <c r="T127" t="n">
        <v>5710.21</v>
      </c>
      <c r="U127" t="n">
        <v>0.75</v>
      </c>
      <c r="V127" t="n">
        <v>0.89</v>
      </c>
      <c r="W127" t="n">
        <v>3.39</v>
      </c>
      <c r="X127" t="n">
        <v>0.36</v>
      </c>
      <c r="Y127" t="n">
        <v>1</v>
      </c>
      <c r="Z127" t="n">
        <v>10</v>
      </c>
    </row>
    <row r="128">
      <c r="A128" t="n">
        <v>29</v>
      </c>
      <c r="B128" t="n">
        <v>125</v>
      </c>
      <c r="C128" t="inlineStr">
        <is>
          <t xml:space="preserve">CONCLUIDO	</t>
        </is>
      </c>
      <c r="D128" t="n">
        <v>5.5154</v>
      </c>
      <c r="E128" t="n">
        <v>18.13</v>
      </c>
      <c r="F128" t="n">
        <v>14.48</v>
      </c>
      <c r="G128" t="n">
        <v>45.72</v>
      </c>
      <c r="H128" t="n">
        <v>0.57</v>
      </c>
      <c r="I128" t="n">
        <v>19</v>
      </c>
      <c r="J128" t="n">
        <v>255.63</v>
      </c>
      <c r="K128" t="n">
        <v>58.47</v>
      </c>
      <c r="L128" t="n">
        <v>8.25</v>
      </c>
      <c r="M128" t="n">
        <v>17</v>
      </c>
      <c r="N128" t="n">
        <v>63.91</v>
      </c>
      <c r="O128" t="n">
        <v>31761.69</v>
      </c>
      <c r="P128" t="n">
        <v>199.02</v>
      </c>
      <c r="Q128" t="n">
        <v>1389.6</v>
      </c>
      <c r="R128" t="n">
        <v>52.4</v>
      </c>
      <c r="S128" t="n">
        <v>39.31</v>
      </c>
      <c r="T128" t="n">
        <v>5668.41</v>
      </c>
      <c r="U128" t="n">
        <v>0.75</v>
      </c>
      <c r="V128" t="n">
        <v>0.89</v>
      </c>
      <c r="W128" t="n">
        <v>3.39</v>
      </c>
      <c r="X128" t="n">
        <v>0.36</v>
      </c>
      <c r="Y128" t="n">
        <v>1</v>
      </c>
      <c r="Z128" t="n">
        <v>10</v>
      </c>
    </row>
    <row r="129">
      <c r="A129" t="n">
        <v>30</v>
      </c>
      <c r="B129" t="n">
        <v>125</v>
      </c>
      <c r="C129" t="inlineStr">
        <is>
          <t xml:space="preserve">CONCLUIDO	</t>
        </is>
      </c>
      <c r="D129" t="n">
        <v>5.5351</v>
      </c>
      <c r="E129" t="n">
        <v>18.07</v>
      </c>
      <c r="F129" t="n">
        <v>14.46</v>
      </c>
      <c r="G129" t="n">
        <v>48.2</v>
      </c>
      <c r="H129" t="n">
        <v>0.59</v>
      </c>
      <c r="I129" t="n">
        <v>18</v>
      </c>
      <c r="J129" t="n">
        <v>256.09</v>
      </c>
      <c r="K129" t="n">
        <v>58.47</v>
      </c>
      <c r="L129" t="n">
        <v>8.5</v>
      </c>
      <c r="M129" t="n">
        <v>16</v>
      </c>
      <c r="N129" t="n">
        <v>64.11</v>
      </c>
      <c r="O129" t="n">
        <v>31818.02</v>
      </c>
      <c r="P129" t="n">
        <v>196.86</v>
      </c>
      <c r="Q129" t="n">
        <v>1389.57</v>
      </c>
      <c r="R129" t="n">
        <v>51.72</v>
      </c>
      <c r="S129" t="n">
        <v>39.31</v>
      </c>
      <c r="T129" t="n">
        <v>5333.09</v>
      </c>
      <c r="U129" t="n">
        <v>0.76</v>
      </c>
      <c r="V129" t="n">
        <v>0.89</v>
      </c>
      <c r="W129" t="n">
        <v>3.39</v>
      </c>
      <c r="X129" t="n">
        <v>0.34</v>
      </c>
      <c r="Y129" t="n">
        <v>1</v>
      </c>
      <c r="Z129" t="n">
        <v>10</v>
      </c>
    </row>
    <row r="130">
      <c r="A130" t="n">
        <v>31</v>
      </c>
      <c r="B130" t="n">
        <v>125</v>
      </c>
      <c r="C130" t="inlineStr">
        <is>
          <t xml:space="preserve">CONCLUIDO	</t>
        </is>
      </c>
      <c r="D130" t="n">
        <v>5.5526</v>
      </c>
      <c r="E130" t="n">
        <v>18.01</v>
      </c>
      <c r="F130" t="n">
        <v>14.45</v>
      </c>
      <c r="G130" t="n">
        <v>51</v>
      </c>
      <c r="H130" t="n">
        <v>0.61</v>
      </c>
      <c r="I130" t="n">
        <v>17</v>
      </c>
      <c r="J130" t="n">
        <v>256.54</v>
      </c>
      <c r="K130" t="n">
        <v>58.47</v>
      </c>
      <c r="L130" t="n">
        <v>8.75</v>
      </c>
      <c r="M130" t="n">
        <v>15</v>
      </c>
      <c r="N130" t="n">
        <v>64.31999999999999</v>
      </c>
      <c r="O130" t="n">
        <v>31874.43</v>
      </c>
      <c r="P130" t="n">
        <v>194.54</v>
      </c>
      <c r="Q130" t="n">
        <v>1389.62</v>
      </c>
      <c r="R130" t="n">
        <v>51.47</v>
      </c>
      <c r="S130" t="n">
        <v>39.31</v>
      </c>
      <c r="T130" t="n">
        <v>5216.05</v>
      </c>
      <c r="U130" t="n">
        <v>0.76</v>
      </c>
      <c r="V130" t="n">
        <v>0.89</v>
      </c>
      <c r="W130" t="n">
        <v>3.39</v>
      </c>
      <c r="X130" t="n">
        <v>0.33</v>
      </c>
      <c r="Y130" t="n">
        <v>1</v>
      </c>
      <c r="Z130" t="n">
        <v>10</v>
      </c>
    </row>
    <row r="131">
      <c r="A131" t="n">
        <v>32</v>
      </c>
      <c r="B131" t="n">
        <v>125</v>
      </c>
      <c r="C131" t="inlineStr">
        <is>
          <t xml:space="preserve">CONCLUIDO	</t>
        </is>
      </c>
      <c r="D131" t="n">
        <v>5.5555</v>
      </c>
      <c r="E131" t="n">
        <v>18</v>
      </c>
      <c r="F131" t="n">
        <v>14.44</v>
      </c>
      <c r="G131" t="n">
        <v>50.97</v>
      </c>
      <c r="H131" t="n">
        <v>0.62</v>
      </c>
      <c r="I131" t="n">
        <v>17</v>
      </c>
      <c r="J131" t="n">
        <v>257</v>
      </c>
      <c r="K131" t="n">
        <v>58.47</v>
      </c>
      <c r="L131" t="n">
        <v>9</v>
      </c>
      <c r="M131" t="n">
        <v>15</v>
      </c>
      <c r="N131" t="n">
        <v>64.53</v>
      </c>
      <c r="O131" t="n">
        <v>31931.04</v>
      </c>
      <c r="P131" t="n">
        <v>194.55</v>
      </c>
      <c r="Q131" t="n">
        <v>1389.65</v>
      </c>
      <c r="R131" t="n">
        <v>51.28</v>
      </c>
      <c r="S131" t="n">
        <v>39.31</v>
      </c>
      <c r="T131" t="n">
        <v>5120.48</v>
      </c>
      <c r="U131" t="n">
        <v>0.77</v>
      </c>
      <c r="V131" t="n">
        <v>0.89</v>
      </c>
      <c r="W131" t="n">
        <v>3.39</v>
      </c>
      <c r="X131" t="n">
        <v>0.32</v>
      </c>
      <c r="Y131" t="n">
        <v>1</v>
      </c>
      <c r="Z131" t="n">
        <v>10</v>
      </c>
    </row>
    <row r="132">
      <c r="A132" t="n">
        <v>33</v>
      </c>
      <c r="B132" t="n">
        <v>125</v>
      </c>
      <c r="C132" t="inlineStr">
        <is>
          <t xml:space="preserve">CONCLUIDO	</t>
        </is>
      </c>
      <c r="D132" t="n">
        <v>5.5779</v>
      </c>
      <c r="E132" t="n">
        <v>17.93</v>
      </c>
      <c r="F132" t="n">
        <v>14.42</v>
      </c>
      <c r="G132" t="n">
        <v>54.06</v>
      </c>
      <c r="H132" t="n">
        <v>0.64</v>
      </c>
      <c r="I132" t="n">
        <v>16</v>
      </c>
      <c r="J132" t="n">
        <v>257.46</v>
      </c>
      <c r="K132" t="n">
        <v>58.47</v>
      </c>
      <c r="L132" t="n">
        <v>9.25</v>
      </c>
      <c r="M132" t="n">
        <v>14</v>
      </c>
      <c r="N132" t="n">
        <v>64.73999999999999</v>
      </c>
      <c r="O132" t="n">
        <v>31987.61</v>
      </c>
      <c r="P132" t="n">
        <v>191.48</v>
      </c>
      <c r="Q132" t="n">
        <v>1389.57</v>
      </c>
      <c r="R132" t="n">
        <v>50.52</v>
      </c>
      <c r="S132" t="n">
        <v>39.31</v>
      </c>
      <c r="T132" t="n">
        <v>4743.64</v>
      </c>
      <c r="U132" t="n">
        <v>0.78</v>
      </c>
      <c r="V132" t="n">
        <v>0.89</v>
      </c>
      <c r="W132" t="n">
        <v>3.38</v>
      </c>
      <c r="X132" t="n">
        <v>0.29</v>
      </c>
      <c r="Y132" t="n">
        <v>1</v>
      </c>
      <c r="Z132" t="n">
        <v>10</v>
      </c>
    </row>
    <row r="133">
      <c r="A133" t="n">
        <v>34</v>
      </c>
      <c r="B133" t="n">
        <v>125</v>
      </c>
      <c r="C133" t="inlineStr">
        <is>
          <t xml:space="preserve">CONCLUIDO	</t>
        </is>
      </c>
      <c r="D133" t="n">
        <v>5.5718</v>
      </c>
      <c r="E133" t="n">
        <v>17.95</v>
      </c>
      <c r="F133" t="n">
        <v>14.44</v>
      </c>
      <c r="G133" t="n">
        <v>54.13</v>
      </c>
      <c r="H133" t="n">
        <v>0.66</v>
      </c>
      <c r="I133" t="n">
        <v>16</v>
      </c>
      <c r="J133" t="n">
        <v>257.92</v>
      </c>
      <c r="K133" t="n">
        <v>58.47</v>
      </c>
      <c r="L133" t="n">
        <v>9.5</v>
      </c>
      <c r="M133" t="n">
        <v>14</v>
      </c>
      <c r="N133" t="n">
        <v>64.95</v>
      </c>
      <c r="O133" t="n">
        <v>32044.25</v>
      </c>
      <c r="P133" t="n">
        <v>191.45</v>
      </c>
      <c r="Q133" t="n">
        <v>1389.64</v>
      </c>
      <c r="R133" t="n">
        <v>51.1</v>
      </c>
      <c r="S133" t="n">
        <v>39.31</v>
      </c>
      <c r="T133" t="n">
        <v>5036.94</v>
      </c>
      <c r="U133" t="n">
        <v>0.77</v>
      </c>
      <c r="V133" t="n">
        <v>0.89</v>
      </c>
      <c r="W133" t="n">
        <v>3.39</v>
      </c>
      <c r="X133" t="n">
        <v>0.31</v>
      </c>
      <c r="Y133" t="n">
        <v>1</v>
      </c>
      <c r="Z133" t="n">
        <v>10</v>
      </c>
    </row>
    <row r="134">
      <c r="A134" t="n">
        <v>35</v>
      </c>
      <c r="B134" t="n">
        <v>125</v>
      </c>
      <c r="C134" t="inlineStr">
        <is>
          <t xml:space="preserve">CONCLUIDO	</t>
        </is>
      </c>
      <c r="D134" t="n">
        <v>5.5928</v>
      </c>
      <c r="E134" t="n">
        <v>17.88</v>
      </c>
      <c r="F134" t="n">
        <v>14.41</v>
      </c>
      <c r="G134" t="n">
        <v>57.66</v>
      </c>
      <c r="H134" t="n">
        <v>0.67</v>
      </c>
      <c r="I134" t="n">
        <v>15</v>
      </c>
      <c r="J134" t="n">
        <v>258.38</v>
      </c>
      <c r="K134" t="n">
        <v>58.47</v>
      </c>
      <c r="L134" t="n">
        <v>9.75</v>
      </c>
      <c r="M134" t="n">
        <v>13</v>
      </c>
      <c r="N134" t="n">
        <v>65.16</v>
      </c>
      <c r="O134" t="n">
        <v>32100.97</v>
      </c>
      <c r="P134" t="n">
        <v>189.32</v>
      </c>
      <c r="Q134" t="n">
        <v>1389.66</v>
      </c>
      <c r="R134" t="n">
        <v>50.46</v>
      </c>
      <c r="S134" t="n">
        <v>39.31</v>
      </c>
      <c r="T134" t="n">
        <v>4721.39</v>
      </c>
      <c r="U134" t="n">
        <v>0.78</v>
      </c>
      <c r="V134" t="n">
        <v>0.89</v>
      </c>
      <c r="W134" t="n">
        <v>3.39</v>
      </c>
      <c r="X134" t="n">
        <v>0.29</v>
      </c>
      <c r="Y134" t="n">
        <v>1</v>
      </c>
      <c r="Z134" t="n">
        <v>10</v>
      </c>
    </row>
    <row r="135">
      <c r="A135" t="n">
        <v>36</v>
      </c>
      <c r="B135" t="n">
        <v>125</v>
      </c>
      <c r="C135" t="inlineStr">
        <is>
          <t xml:space="preserve">CONCLUIDO	</t>
        </is>
      </c>
      <c r="D135" t="n">
        <v>5.5948</v>
      </c>
      <c r="E135" t="n">
        <v>17.87</v>
      </c>
      <c r="F135" t="n">
        <v>14.41</v>
      </c>
      <c r="G135" t="n">
        <v>57.63</v>
      </c>
      <c r="H135" t="n">
        <v>0.6899999999999999</v>
      </c>
      <c r="I135" t="n">
        <v>15</v>
      </c>
      <c r="J135" t="n">
        <v>258.84</v>
      </c>
      <c r="K135" t="n">
        <v>58.47</v>
      </c>
      <c r="L135" t="n">
        <v>10</v>
      </c>
      <c r="M135" t="n">
        <v>12</v>
      </c>
      <c r="N135" t="n">
        <v>65.37</v>
      </c>
      <c r="O135" t="n">
        <v>32157.77</v>
      </c>
      <c r="P135" t="n">
        <v>187.75</v>
      </c>
      <c r="Q135" t="n">
        <v>1389.59</v>
      </c>
      <c r="R135" t="n">
        <v>50.23</v>
      </c>
      <c r="S135" t="n">
        <v>39.31</v>
      </c>
      <c r="T135" t="n">
        <v>4605.21</v>
      </c>
      <c r="U135" t="n">
        <v>0.78</v>
      </c>
      <c r="V135" t="n">
        <v>0.89</v>
      </c>
      <c r="W135" t="n">
        <v>3.39</v>
      </c>
      <c r="X135" t="n">
        <v>0.29</v>
      </c>
      <c r="Y135" t="n">
        <v>1</v>
      </c>
      <c r="Z135" t="n">
        <v>10</v>
      </c>
    </row>
    <row r="136">
      <c r="A136" t="n">
        <v>37</v>
      </c>
      <c r="B136" t="n">
        <v>125</v>
      </c>
      <c r="C136" t="inlineStr">
        <is>
          <t xml:space="preserve">CONCLUIDO	</t>
        </is>
      </c>
      <c r="D136" t="n">
        <v>5.6182</v>
      </c>
      <c r="E136" t="n">
        <v>17.8</v>
      </c>
      <c r="F136" t="n">
        <v>14.38</v>
      </c>
      <c r="G136" t="n">
        <v>61.63</v>
      </c>
      <c r="H136" t="n">
        <v>0.7</v>
      </c>
      <c r="I136" t="n">
        <v>14</v>
      </c>
      <c r="J136" t="n">
        <v>259.3</v>
      </c>
      <c r="K136" t="n">
        <v>58.47</v>
      </c>
      <c r="L136" t="n">
        <v>10.25</v>
      </c>
      <c r="M136" t="n">
        <v>12</v>
      </c>
      <c r="N136" t="n">
        <v>65.58</v>
      </c>
      <c r="O136" t="n">
        <v>32214.64</v>
      </c>
      <c r="P136" t="n">
        <v>186.21</v>
      </c>
      <c r="Q136" t="n">
        <v>1389.6</v>
      </c>
      <c r="R136" t="n">
        <v>49.4</v>
      </c>
      <c r="S136" t="n">
        <v>39.31</v>
      </c>
      <c r="T136" t="n">
        <v>4194.32</v>
      </c>
      <c r="U136" t="n">
        <v>0.8</v>
      </c>
      <c r="V136" t="n">
        <v>0.89</v>
      </c>
      <c r="W136" t="n">
        <v>3.38</v>
      </c>
      <c r="X136" t="n">
        <v>0.26</v>
      </c>
      <c r="Y136" t="n">
        <v>1</v>
      </c>
      <c r="Z136" t="n">
        <v>10</v>
      </c>
    </row>
    <row r="137">
      <c r="A137" t="n">
        <v>38</v>
      </c>
      <c r="B137" t="n">
        <v>125</v>
      </c>
      <c r="C137" t="inlineStr">
        <is>
          <t xml:space="preserve">CONCLUIDO	</t>
        </is>
      </c>
      <c r="D137" t="n">
        <v>5.618</v>
      </c>
      <c r="E137" t="n">
        <v>17.8</v>
      </c>
      <c r="F137" t="n">
        <v>14.38</v>
      </c>
      <c r="G137" t="n">
        <v>61.64</v>
      </c>
      <c r="H137" t="n">
        <v>0.72</v>
      </c>
      <c r="I137" t="n">
        <v>14</v>
      </c>
      <c r="J137" t="n">
        <v>259.76</v>
      </c>
      <c r="K137" t="n">
        <v>58.47</v>
      </c>
      <c r="L137" t="n">
        <v>10.5</v>
      </c>
      <c r="M137" t="n">
        <v>10</v>
      </c>
      <c r="N137" t="n">
        <v>65.79000000000001</v>
      </c>
      <c r="O137" t="n">
        <v>32271.6</v>
      </c>
      <c r="P137" t="n">
        <v>184.51</v>
      </c>
      <c r="Q137" t="n">
        <v>1389.57</v>
      </c>
      <c r="R137" t="n">
        <v>49.36</v>
      </c>
      <c r="S137" t="n">
        <v>39.31</v>
      </c>
      <c r="T137" t="n">
        <v>4174.13</v>
      </c>
      <c r="U137" t="n">
        <v>0.8</v>
      </c>
      <c r="V137" t="n">
        <v>0.89</v>
      </c>
      <c r="W137" t="n">
        <v>3.39</v>
      </c>
      <c r="X137" t="n">
        <v>0.26</v>
      </c>
      <c r="Y137" t="n">
        <v>1</v>
      </c>
      <c r="Z137" t="n">
        <v>10</v>
      </c>
    </row>
    <row r="138">
      <c r="A138" t="n">
        <v>39</v>
      </c>
      <c r="B138" t="n">
        <v>125</v>
      </c>
      <c r="C138" t="inlineStr">
        <is>
          <t xml:space="preserve">CONCLUIDO	</t>
        </is>
      </c>
      <c r="D138" t="n">
        <v>5.6145</v>
      </c>
      <c r="E138" t="n">
        <v>17.81</v>
      </c>
      <c r="F138" t="n">
        <v>14.39</v>
      </c>
      <c r="G138" t="n">
        <v>61.68</v>
      </c>
      <c r="H138" t="n">
        <v>0.74</v>
      </c>
      <c r="I138" t="n">
        <v>14</v>
      </c>
      <c r="J138" t="n">
        <v>260.23</v>
      </c>
      <c r="K138" t="n">
        <v>58.47</v>
      </c>
      <c r="L138" t="n">
        <v>10.75</v>
      </c>
      <c r="M138" t="n">
        <v>10</v>
      </c>
      <c r="N138" t="n">
        <v>66</v>
      </c>
      <c r="O138" t="n">
        <v>32328.64</v>
      </c>
      <c r="P138" t="n">
        <v>183.5</v>
      </c>
      <c r="Q138" t="n">
        <v>1389.74</v>
      </c>
      <c r="R138" t="n">
        <v>49.58</v>
      </c>
      <c r="S138" t="n">
        <v>39.31</v>
      </c>
      <c r="T138" t="n">
        <v>4286.4</v>
      </c>
      <c r="U138" t="n">
        <v>0.79</v>
      </c>
      <c r="V138" t="n">
        <v>0.89</v>
      </c>
      <c r="W138" t="n">
        <v>3.39</v>
      </c>
      <c r="X138" t="n">
        <v>0.27</v>
      </c>
      <c r="Y138" t="n">
        <v>1</v>
      </c>
      <c r="Z138" t="n">
        <v>10</v>
      </c>
    </row>
    <row r="139">
      <c r="A139" t="n">
        <v>40</v>
      </c>
      <c r="B139" t="n">
        <v>125</v>
      </c>
      <c r="C139" t="inlineStr">
        <is>
          <t xml:space="preserve">CONCLUIDO	</t>
        </is>
      </c>
      <c r="D139" t="n">
        <v>5.6343</v>
      </c>
      <c r="E139" t="n">
        <v>17.75</v>
      </c>
      <c r="F139" t="n">
        <v>14.38</v>
      </c>
      <c r="G139" t="n">
        <v>66.36</v>
      </c>
      <c r="H139" t="n">
        <v>0.75</v>
      </c>
      <c r="I139" t="n">
        <v>13</v>
      </c>
      <c r="J139" t="n">
        <v>260.69</v>
      </c>
      <c r="K139" t="n">
        <v>58.47</v>
      </c>
      <c r="L139" t="n">
        <v>11</v>
      </c>
      <c r="M139" t="n">
        <v>8</v>
      </c>
      <c r="N139" t="n">
        <v>66.20999999999999</v>
      </c>
      <c r="O139" t="n">
        <v>32385.75</v>
      </c>
      <c r="P139" t="n">
        <v>182.42</v>
      </c>
      <c r="Q139" t="n">
        <v>1389.66</v>
      </c>
      <c r="R139" t="n">
        <v>49.23</v>
      </c>
      <c r="S139" t="n">
        <v>39.31</v>
      </c>
      <c r="T139" t="n">
        <v>4116.35</v>
      </c>
      <c r="U139" t="n">
        <v>0.8</v>
      </c>
      <c r="V139" t="n">
        <v>0.89</v>
      </c>
      <c r="W139" t="n">
        <v>3.39</v>
      </c>
      <c r="X139" t="n">
        <v>0.26</v>
      </c>
      <c r="Y139" t="n">
        <v>1</v>
      </c>
      <c r="Z139" t="n">
        <v>10</v>
      </c>
    </row>
    <row r="140">
      <c r="A140" t="n">
        <v>41</v>
      </c>
      <c r="B140" t="n">
        <v>125</v>
      </c>
      <c r="C140" t="inlineStr">
        <is>
          <t xml:space="preserve">CONCLUIDO	</t>
        </is>
      </c>
      <c r="D140" t="n">
        <v>5.6357</v>
      </c>
      <c r="E140" t="n">
        <v>17.74</v>
      </c>
      <c r="F140" t="n">
        <v>14.37</v>
      </c>
      <c r="G140" t="n">
        <v>66.34</v>
      </c>
      <c r="H140" t="n">
        <v>0.77</v>
      </c>
      <c r="I140" t="n">
        <v>13</v>
      </c>
      <c r="J140" t="n">
        <v>261.15</v>
      </c>
      <c r="K140" t="n">
        <v>58.47</v>
      </c>
      <c r="L140" t="n">
        <v>11.25</v>
      </c>
      <c r="M140" t="n">
        <v>7</v>
      </c>
      <c r="N140" t="n">
        <v>66.43000000000001</v>
      </c>
      <c r="O140" t="n">
        <v>32442.95</v>
      </c>
      <c r="P140" t="n">
        <v>181.48</v>
      </c>
      <c r="Q140" t="n">
        <v>1389.6</v>
      </c>
      <c r="R140" t="n">
        <v>48.84</v>
      </c>
      <c r="S140" t="n">
        <v>39.31</v>
      </c>
      <c r="T140" t="n">
        <v>3918.04</v>
      </c>
      <c r="U140" t="n">
        <v>0.8</v>
      </c>
      <c r="V140" t="n">
        <v>0.89</v>
      </c>
      <c r="W140" t="n">
        <v>3.39</v>
      </c>
      <c r="X140" t="n">
        <v>0.25</v>
      </c>
      <c r="Y140" t="n">
        <v>1</v>
      </c>
      <c r="Z140" t="n">
        <v>10</v>
      </c>
    </row>
    <row r="141">
      <c r="A141" t="n">
        <v>42</v>
      </c>
      <c r="B141" t="n">
        <v>125</v>
      </c>
      <c r="C141" t="inlineStr">
        <is>
          <t xml:space="preserve">CONCLUIDO	</t>
        </is>
      </c>
      <c r="D141" t="n">
        <v>5.6357</v>
      </c>
      <c r="E141" t="n">
        <v>17.74</v>
      </c>
      <c r="F141" t="n">
        <v>14.37</v>
      </c>
      <c r="G141" t="n">
        <v>66.34</v>
      </c>
      <c r="H141" t="n">
        <v>0.78</v>
      </c>
      <c r="I141" t="n">
        <v>13</v>
      </c>
      <c r="J141" t="n">
        <v>261.62</v>
      </c>
      <c r="K141" t="n">
        <v>58.47</v>
      </c>
      <c r="L141" t="n">
        <v>11.5</v>
      </c>
      <c r="M141" t="n">
        <v>4</v>
      </c>
      <c r="N141" t="n">
        <v>66.64</v>
      </c>
      <c r="O141" t="n">
        <v>32500.22</v>
      </c>
      <c r="P141" t="n">
        <v>179.93</v>
      </c>
      <c r="Q141" t="n">
        <v>1389.66</v>
      </c>
      <c r="R141" t="n">
        <v>48.86</v>
      </c>
      <c r="S141" t="n">
        <v>39.31</v>
      </c>
      <c r="T141" t="n">
        <v>3931.06</v>
      </c>
      <c r="U141" t="n">
        <v>0.8</v>
      </c>
      <c r="V141" t="n">
        <v>0.89</v>
      </c>
      <c r="W141" t="n">
        <v>3.39</v>
      </c>
      <c r="X141" t="n">
        <v>0.25</v>
      </c>
      <c r="Y141" t="n">
        <v>1</v>
      </c>
      <c r="Z141" t="n">
        <v>10</v>
      </c>
    </row>
    <row r="142">
      <c r="A142" t="n">
        <v>43</v>
      </c>
      <c r="B142" t="n">
        <v>125</v>
      </c>
      <c r="C142" t="inlineStr">
        <is>
          <t xml:space="preserve">CONCLUIDO	</t>
        </is>
      </c>
      <c r="D142" t="n">
        <v>5.6333</v>
      </c>
      <c r="E142" t="n">
        <v>17.75</v>
      </c>
      <c r="F142" t="n">
        <v>14.38</v>
      </c>
      <c r="G142" t="n">
        <v>66.37</v>
      </c>
      <c r="H142" t="n">
        <v>0.8</v>
      </c>
      <c r="I142" t="n">
        <v>13</v>
      </c>
      <c r="J142" t="n">
        <v>262.08</v>
      </c>
      <c r="K142" t="n">
        <v>58.47</v>
      </c>
      <c r="L142" t="n">
        <v>11.75</v>
      </c>
      <c r="M142" t="n">
        <v>2</v>
      </c>
      <c r="N142" t="n">
        <v>66.86</v>
      </c>
      <c r="O142" t="n">
        <v>32557.58</v>
      </c>
      <c r="P142" t="n">
        <v>179.42</v>
      </c>
      <c r="Q142" t="n">
        <v>1389.59</v>
      </c>
      <c r="R142" t="n">
        <v>48.91</v>
      </c>
      <c r="S142" t="n">
        <v>39.31</v>
      </c>
      <c r="T142" t="n">
        <v>3957.94</v>
      </c>
      <c r="U142" t="n">
        <v>0.8</v>
      </c>
      <c r="V142" t="n">
        <v>0.89</v>
      </c>
      <c r="W142" t="n">
        <v>3.4</v>
      </c>
      <c r="X142" t="n">
        <v>0.26</v>
      </c>
      <c r="Y142" t="n">
        <v>1</v>
      </c>
      <c r="Z142" t="n">
        <v>10</v>
      </c>
    </row>
    <row r="143">
      <c r="A143" t="n">
        <v>44</v>
      </c>
      <c r="B143" t="n">
        <v>125</v>
      </c>
      <c r="C143" t="inlineStr">
        <is>
          <t xml:space="preserve">CONCLUIDO	</t>
        </is>
      </c>
      <c r="D143" t="n">
        <v>5.6354</v>
      </c>
      <c r="E143" t="n">
        <v>17.74</v>
      </c>
      <c r="F143" t="n">
        <v>14.37</v>
      </c>
      <c r="G143" t="n">
        <v>66.34</v>
      </c>
      <c r="H143" t="n">
        <v>0.8100000000000001</v>
      </c>
      <c r="I143" t="n">
        <v>13</v>
      </c>
      <c r="J143" t="n">
        <v>262.55</v>
      </c>
      <c r="K143" t="n">
        <v>58.47</v>
      </c>
      <c r="L143" t="n">
        <v>12</v>
      </c>
      <c r="M143" t="n">
        <v>2</v>
      </c>
      <c r="N143" t="n">
        <v>67.06999999999999</v>
      </c>
      <c r="O143" t="n">
        <v>32615.02</v>
      </c>
      <c r="P143" t="n">
        <v>179.4</v>
      </c>
      <c r="Q143" t="n">
        <v>1389.72</v>
      </c>
      <c r="R143" t="n">
        <v>48.75</v>
      </c>
      <c r="S143" t="n">
        <v>39.31</v>
      </c>
      <c r="T143" t="n">
        <v>3874.17</v>
      </c>
      <c r="U143" t="n">
        <v>0.8100000000000001</v>
      </c>
      <c r="V143" t="n">
        <v>0.89</v>
      </c>
      <c r="W143" t="n">
        <v>3.4</v>
      </c>
      <c r="X143" t="n">
        <v>0.25</v>
      </c>
      <c r="Y143" t="n">
        <v>1</v>
      </c>
      <c r="Z143" t="n">
        <v>10</v>
      </c>
    </row>
    <row r="144">
      <c r="A144" t="n">
        <v>45</v>
      </c>
      <c r="B144" t="n">
        <v>125</v>
      </c>
      <c r="C144" t="inlineStr">
        <is>
          <t xml:space="preserve">CONCLUIDO	</t>
        </is>
      </c>
      <c r="D144" t="n">
        <v>5.6349</v>
      </c>
      <c r="E144" t="n">
        <v>17.75</v>
      </c>
      <c r="F144" t="n">
        <v>14.38</v>
      </c>
      <c r="G144" t="n">
        <v>66.34999999999999</v>
      </c>
      <c r="H144" t="n">
        <v>0.83</v>
      </c>
      <c r="I144" t="n">
        <v>13</v>
      </c>
      <c r="J144" t="n">
        <v>263.01</v>
      </c>
      <c r="K144" t="n">
        <v>58.47</v>
      </c>
      <c r="L144" t="n">
        <v>12.25</v>
      </c>
      <c r="M144" t="n">
        <v>1</v>
      </c>
      <c r="N144" t="n">
        <v>67.29000000000001</v>
      </c>
      <c r="O144" t="n">
        <v>32672.53</v>
      </c>
      <c r="P144" t="n">
        <v>179.33</v>
      </c>
      <c r="Q144" t="n">
        <v>1389.63</v>
      </c>
      <c r="R144" t="n">
        <v>48.79</v>
      </c>
      <c r="S144" t="n">
        <v>39.31</v>
      </c>
      <c r="T144" t="n">
        <v>3896.1</v>
      </c>
      <c r="U144" t="n">
        <v>0.8100000000000001</v>
      </c>
      <c r="V144" t="n">
        <v>0.89</v>
      </c>
      <c r="W144" t="n">
        <v>3.4</v>
      </c>
      <c r="X144" t="n">
        <v>0.25</v>
      </c>
      <c r="Y144" t="n">
        <v>1</v>
      </c>
      <c r="Z144" t="n">
        <v>10</v>
      </c>
    </row>
    <row r="145">
      <c r="A145" t="n">
        <v>46</v>
      </c>
      <c r="B145" t="n">
        <v>125</v>
      </c>
      <c r="C145" t="inlineStr">
        <is>
          <t xml:space="preserve">CONCLUIDO	</t>
        </is>
      </c>
      <c r="D145" t="n">
        <v>5.6324</v>
      </c>
      <c r="E145" t="n">
        <v>17.75</v>
      </c>
      <c r="F145" t="n">
        <v>14.38</v>
      </c>
      <c r="G145" t="n">
        <v>66.39</v>
      </c>
      <c r="H145" t="n">
        <v>0.84</v>
      </c>
      <c r="I145" t="n">
        <v>13</v>
      </c>
      <c r="J145" t="n">
        <v>263.48</v>
      </c>
      <c r="K145" t="n">
        <v>58.47</v>
      </c>
      <c r="L145" t="n">
        <v>12.5</v>
      </c>
      <c r="M145" t="n">
        <v>0</v>
      </c>
      <c r="N145" t="n">
        <v>67.51000000000001</v>
      </c>
      <c r="O145" t="n">
        <v>32730.13</v>
      </c>
      <c r="P145" t="n">
        <v>179.65</v>
      </c>
      <c r="Q145" t="n">
        <v>1389.59</v>
      </c>
      <c r="R145" t="n">
        <v>48.84</v>
      </c>
      <c r="S145" t="n">
        <v>39.31</v>
      </c>
      <c r="T145" t="n">
        <v>3920.79</v>
      </c>
      <c r="U145" t="n">
        <v>0.8</v>
      </c>
      <c r="V145" t="n">
        <v>0.89</v>
      </c>
      <c r="W145" t="n">
        <v>3.4</v>
      </c>
      <c r="X145" t="n">
        <v>0.26</v>
      </c>
      <c r="Y145" t="n">
        <v>1</v>
      </c>
      <c r="Z145" t="n">
        <v>10</v>
      </c>
    </row>
    <row r="146">
      <c r="A146" t="n">
        <v>0</v>
      </c>
      <c r="B146" t="n">
        <v>30</v>
      </c>
      <c r="C146" t="inlineStr">
        <is>
          <t xml:space="preserve">CONCLUIDO	</t>
        </is>
      </c>
      <c r="D146" t="n">
        <v>5.4099</v>
      </c>
      <c r="E146" t="n">
        <v>18.48</v>
      </c>
      <c r="F146" t="n">
        <v>15.54</v>
      </c>
      <c r="G146" t="n">
        <v>13.13</v>
      </c>
      <c r="H146" t="n">
        <v>0.24</v>
      </c>
      <c r="I146" t="n">
        <v>71</v>
      </c>
      <c r="J146" t="n">
        <v>71.52</v>
      </c>
      <c r="K146" t="n">
        <v>32.27</v>
      </c>
      <c r="L146" t="n">
        <v>1</v>
      </c>
      <c r="M146" t="n">
        <v>69</v>
      </c>
      <c r="N146" t="n">
        <v>8.25</v>
      </c>
      <c r="O146" t="n">
        <v>9054.6</v>
      </c>
      <c r="P146" t="n">
        <v>97.81</v>
      </c>
      <c r="Q146" t="n">
        <v>1389.88</v>
      </c>
      <c r="R146" t="n">
        <v>85.54000000000001</v>
      </c>
      <c r="S146" t="n">
        <v>39.31</v>
      </c>
      <c r="T146" t="n">
        <v>21982.02</v>
      </c>
      <c r="U146" t="n">
        <v>0.46</v>
      </c>
      <c r="V146" t="n">
        <v>0.83</v>
      </c>
      <c r="W146" t="n">
        <v>3.47</v>
      </c>
      <c r="X146" t="n">
        <v>1.41</v>
      </c>
      <c r="Y146" t="n">
        <v>1</v>
      </c>
      <c r="Z146" t="n">
        <v>10</v>
      </c>
    </row>
    <row r="147">
      <c r="A147" t="n">
        <v>1</v>
      </c>
      <c r="B147" t="n">
        <v>30</v>
      </c>
      <c r="C147" t="inlineStr">
        <is>
          <t xml:space="preserve">CONCLUIDO	</t>
        </is>
      </c>
      <c r="D147" t="n">
        <v>5.5863</v>
      </c>
      <c r="E147" t="n">
        <v>17.9</v>
      </c>
      <c r="F147" t="n">
        <v>15.22</v>
      </c>
      <c r="G147" t="n">
        <v>16.91</v>
      </c>
      <c r="H147" t="n">
        <v>0.3</v>
      </c>
      <c r="I147" t="n">
        <v>54</v>
      </c>
      <c r="J147" t="n">
        <v>71.81</v>
      </c>
      <c r="K147" t="n">
        <v>32.27</v>
      </c>
      <c r="L147" t="n">
        <v>1.25</v>
      </c>
      <c r="M147" t="n">
        <v>41</v>
      </c>
      <c r="N147" t="n">
        <v>8.289999999999999</v>
      </c>
      <c r="O147" t="n">
        <v>9090.98</v>
      </c>
      <c r="P147" t="n">
        <v>91.28</v>
      </c>
      <c r="Q147" t="n">
        <v>1389.94</v>
      </c>
      <c r="R147" t="n">
        <v>75.12</v>
      </c>
      <c r="S147" t="n">
        <v>39.31</v>
      </c>
      <c r="T147" t="n">
        <v>16854.82</v>
      </c>
      <c r="U147" t="n">
        <v>0.52</v>
      </c>
      <c r="V147" t="n">
        <v>0.84</v>
      </c>
      <c r="W147" t="n">
        <v>3.46</v>
      </c>
      <c r="X147" t="n">
        <v>1.09</v>
      </c>
      <c r="Y147" t="n">
        <v>1</v>
      </c>
      <c r="Z147" t="n">
        <v>10</v>
      </c>
    </row>
    <row r="148">
      <c r="A148" t="n">
        <v>2</v>
      </c>
      <c r="B148" t="n">
        <v>30</v>
      </c>
      <c r="C148" t="inlineStr">
        <is>
          <t xml:space="preserve">CONCLUIDO	</t>
        </is>
      </c>
      <c r="D148" t="n">
        <v>5.6438</v>
      </c>
      <c r="E148" t="n">
        <v>17.72</v>
      </c>
      <c r="F148" t="n">
        <v>15.13</v>
      </c>
      <c r="G148" t="n">
        <v>18.91</v>
      </c>
      <c r="H148" t="n">
        <v>0.36</v>
      </c>
      <c r="I148" t="n">
        <v>48</v>
      </c>
      <c r="J148" t="n">
        <v>72.11</v>
      </c>
      <c r="K148" t="n">
        <v>32.27</v>
      </c>
      <c r="L148" t="n">
        <v>1.5</v>
      </c>
      <c r="M148" t="n">
        <v>6</v>
      </c>
      <c r="N148" t="n">
        <v>8.34</v>
      </c>
      <c r="O148" t="n">
        <v>9127.379999999999</v>
      </c>
      <c r="P148" t="n">
        <v>88.28</v>
      </c>
      <c r="Q148" t="n">
        <v>1389.87</v>
      </c>
      <c r="R148" t="n">
        <v>70.91</v>
      </c>
      <c r="S148" t="n">
        <v>39.31</v>
      </c>
      <c r="T148" t="n">
        <v>14780.02</v>
      </c>
      <c r="U148" t="n">
        <v>0.55</v>
      </c>
      <c r="V148" t="n">
        <v>0.85</v>
      </c>
      <c r="W148" t="n">
        <v>3.49</v>
      </c>
      <c r="X148" t="n">
        <v>1</v>
      </c>
      <c r="Y148" t="n">
        <v>1</v>
      </c>
      <c r="Z148" t="n">
        <v>10</v>
      </c>
    </row>
    <row r="149">
      <c r="A149" t="n">
        <v>3</v>
      </c>
      <c r="B149" t="n">
        <v>30</v>
      </c>
      <c r="C149" t="inlineStr">
        <is>
          <t xml:space="preserve">CONCLUIDO	</t>
        </is>
      </c>
      <c r="D149" t="n">
        <v>5.644</v>
      </c>
      <c r="E149" t="n">
        <v>17.72</v>
      </c>
      <c r="F149" t="n">
        <v>15.13</v>
      </c>
      <c r="G149" t="n">
        <v>18.91</v>
      </c>
      <c r="H149" t="n">
        <v>0.42</v>
      </c>
      <c r="I149" t="n">
        <v>48</v>
      </c>
      <c r="J149" t="n">
        <v>72.40000000000001</v>
      </c>
      <c r="K149" t="n">
        <v>32.27</v>
      </c>
      <c r="L149" t="n">
        <v>1.75</v>
      </c>
      <c r="M149" t="n">
        <v>0</v>
      </c>
      <c r="N149" t="n">
        <v>8.380000000000001</v>
      </c>
      <c r="O149" t="n">
        <v>9163.799999999999</v>
      </c>
      <c r="P149" t="n">
        <v>88.34</v>
      </c>
      <c r="Q149" t="n">
        <v>1389.98</v>
      </c>
      <c r="R149" t="n">
        <v>70.62</v>
      </c>
      <c r="S149" t="n">
        <v>39.31</v>
      </c>
      <c r="T149" t="n">
        <v>14633.53</v>
      </c>
      <c r="U149" t="n">
        <v>0.5600000000000001</v>
      </c>
      <c r="V149" t="n">
        <v>0.85</v>
      </c>
      <c r="W149" t="n">
        <v>3.5</v>
      </c>
      <c r="X149" t="n">
        <v>1</v>
      </c>
      <c r="Y149" t="n">
        <v>1</v>
      </c>
      <c r="Z149" t="n">
        <v>10</v>
      </c>
    </row>
    <row r="150">
      <c r="A150" t="n">
        <v>0</v>
      </c>
      <c r="B150" t="n">
        <v>15</v>
      </c>
      <c r="C150" t="inlineStr">
        <is>
          <t xml:space="preserve">CONCLUIDO	</t>
        </is>
      </c>
      <c r="D150" t="n">
        <v>5.3025</v>
      </c>
      <c r="E150" t="n">
        <v>18.86</v>
      </c>
      <c r="F150" t="n">
        <v>16.12</v>
      </c>
      <c r="G150" t="n">
        <v>10.29</v>
      </c>
      <c r="H150" t="n">
        <v>0.43</v>
      </c>
      <c r="I150" t="n">
        <v>94</v>
      </c>
      <c r="J150" t="n">
        <v>39.78</v>
      </c>
      <c r="K150" t="n">
        <v>19.54</v>
      </c>
      <c r="L150" t="n">
        <v>1</v>
      </c>
      <c r="M150" t="n">
        <v>0</v>
      </c>
      <c r="N150" t="n">
        <v>4.24</v>
      </c>
      <c r="O150" t="n">
        <v>5140</v>
      </c>
      <c r="P150" t="n">
        <v>63.83</v>
      </c>
      <c r="Q150" t="n">
        <v>1390.02</v>
      </c>
      <c r="R150" t="n">
        <v>99.76000000000001</v>
      </c>
      <c r="S150" t="n">
        <v>39.31</v>
      </c>
      <c r="T150" t="n">
        <v>28974</v>
      </c>
      <c r="U150" t="n">
        <v>0.39</v>
      </c>
      <c r="V150" t="n">
        <v>0.8</v>
      </c>
      <c r="W150" t="n">
        <v>3.63</v>
      </c>
      <c r="X150" t="n">
        <v>1.99</v>
      </c>
      <c r="Y150" t="n">
        <v>1</v>
      </c>
      <c r="Z150" t="n">
        <v>10</v>
      </c>
    </row>
    <row r="151">
      <c r="A151" t="n">
        <v>0</v>
      </c>
      <c r="B151" t="n">
        <v>70</v>
      </c>
      <c r="C151" t="inlineStr">
        <is>
          <t xml:space="preserve">CONCLUIDO	</t>
        </is>
      </c>
      <c r="D151" t="n">
        <v>4.336</v>
      </c>
      <c r="E151" t="n">
        <v>23.06</v>
      </c>
      <c r="F151" t="n">
        <v>16.91</v>
      </c>
      <c r="G151" t="n">
        <v>7.46</v>
      </c>
      <c r="H151" t="n">
        <v>0.12</v>
      </c>
      <c r="I151" t="n">
        <v>136</v>
      </c>
      <c r="J151" t="n">
        <v>141.81</v>
      </c>
      <c r="K151" t="n">
        <v>47.83</v>
      </c>
      <c r="L151" t="n">
        <v>1</v>
      </c>
      <c r="M151" t="n">
        <v>134</v>
      </c>
      <c r="N151" t="n">
        <v>22.98</v>
      </c>
      <c r="O151" t="n">
        <v>17723.39</v>
      </c>
      <c r="P151" t="n">
        <v>187.85</v>
      </c>
      <c r="Q151" t="n">
        <v>1390.27</v>
      </c>
      <c r="R151" t="n">
        <v>127.39</v>
      </c>
      <c r="S151" t="n">
        <v>39.31</v>
      </c>
      <c r="T151" t="n">
        <v>42580.08</v>
      </c>
      <c r="U151" t="n">
        <v>0.31</v>
      </c>
      <c r="V151" t="n">
        <v>0.76</v>
      </c>
      <c r="W151" t="n">
        <v>3.6</v>
      </c>
      <c r="X151" t="n">
        <v>2.78</v>
      </c>
      <c r="Y151" t="n">
        <v>1</v>
      </c>
      <c r="Z151" t="n">
        <v>10</v>
      </c>
    </row>
    <row r="152">
      <c r="A152" t="n">
        <v>1</v>
      </c>
      <c r="B152" t="n">
        <v>70</v>
      </c>
      <c r="C152" t="inlineStr">
        <is>
          <t xml:space="preserve">CONCLUIDO	</t>
        </is>
      </c>
      <c r="D152" t="n">
        <v>4.672</v>
      </c>
      <c r="E152" t="n">
        <v>21.4</v>
      </c>
      <c r="F152" t="n">
        <v>16.2</v>
      </c>
      <c r="G152" t="n">
        <v>9.44</v>
      </c>
      <c r="H152" t="n">
        <v>0.16</v>
      </c>
      <c r="I152" t="n">
        <v>103</v>
      </c>
      <c r="J152" t="n">
        <v>142.15</v>
      </c>
      <c r="K152" t="n">
        <v>47.83</v>
      </c>
      <c r="L152" t="n">
        <v>1.25</v>
      </c>
      <c r="M152" t="n">
        <v>101</v>
      </c>
      <c r="N152" t="n">
        <v>23.07</v>
      </c>
      <c r="O152" t="n">
        <v>17765.46</v>
      </c>
      <c r="P152" t="n">
        <v>177.73</v>
      </c>
      <c r="Q152" t="n">
        <v>1390.25</v>
      </c>
      <c r="R152" t="n">
        <v>105.82</v>
      </c>
      <c r="S152" t="n">
        <v>39.31</v>
      </c>
      <c r="T152" t="n">
        <v>31958.87</v>
      </c>
      <c r="U152" t="n">
        <v>0.37</v>
      </c>
      <c r="V152" t="n">
        <v>0.79</v>
      </c>
      <c r="W152" t="n">
        <v>3.53</v>
      </c>
      <c r="X152" t="n">
        <v>2.07</v>
      </c>
      <c r="Y152" t="n">
        <v>1</v>
      </c>
      <c r="Z152" t="n">
        <v>10</v>
      </c>
    </row>
    <row r="153">
      <c r="A153" t="n">
        <v>2</v>
      </c>
      <c r="B153" t="n">
        <v>70</v>
      </c>
      <c r="C153" t="inlineStr">
        <is>
          <t xml:space="preserve">CONCLUIDO	</t>
        </is>
      </c>
      <c r="D153" t="n">
        <v>4.9006</v>
      </c>
      <c r="E153" t="n">
        <v>20.41</v>
      </c>
      <c r="F153" t="n">
        <v>15.78</v>
      </c>
      <c r="G153" t="n">
        <v>11.41</v>
      </c>
      <c r="H153" t="n">
        <v>0.19</v>
      </c>
      <c r="I153" t="n">
        <v>83</v>
      </c>
      <c r="J153" t="n">
        <v>142.49</v>
      </c>
      <c r="K153" t="n">
        <v>47.83</v>
      </c>
      <c r="L153" t="n">
        <v>1.5</v>
      </c>
      <c r="M153" t="n">
        <v>81</v>
      </c>
      <c r="N153" t="n">
        <v>23.16</v>
      </c>
      <c r="O153" t="n">
        <v>17807.56</v>
      </c>
      <c r="P153" t="n">
        <v>171.05</v>
      </c>
      <c r="Q153" t="n">
        <v>1390.01</v>
      </c>
      <c r="R153" t="n">
        <v>92.72</v>
      </c>
      <c r="S153" t="n">
        <v>39.31</v>
      </c>
      <c r="T153" t="n">
        <v>25508.37</v>
      </c>
      <c r="U153" t="n">
        <v>0.42</v>
      </c>
      <c r="V153" t="n">
        <v>0.8100000000000001</v>
      </c>
      <c r="W153" t="n">
        <v>3.5</v>
      </c>
      <c r="X153" t="n">
        <v>1.65</v>
      </c>
      <c r="Y153" t="n">
        <v>1</v>
      </c>
      <c r="Z153" t="n">
        <v>10</v>
      </c>
    </row>
    <row r="154">
      <c r="A154" t="n">
        <v>3</v>
      </c>
      <c r="B154" t="n">
        <v>70</v>
      </c>
      <c r="C154" t="inlineStr">
        <is>
          <t xml:space="preserve">CONCLUIDO	</t>
        </is>
      </c>
      <c r="D154" t="n">
        <v>5.0711</v>
      </c>
      <c r="E154" t="n">
        <v>19.72</v>
      </c>
      <c r="F154" t="n">
        <v>15.5</v>
      </c>
      <c r="G154" t="n">
        <v>13.48</v>
      </c>
      <c r="H154" t="n">
        <v>0.22</v>
      </c>
      <c r="I154" t="n">
        <v>69</v>
      </c>
      <c r="J154" t="n">
        <v>142.83</v>
      </c>
      <c r="K154" t="n">
        <v>47.83</v>
      </c>
      <c r="L154" t="n">
        <v>1.75</v>
      </c>
      <c r="M154" t="n">
        <v>67</v>
      </c>
      <c r="N154" t="n">
        <v>23.25</v>
      </c>
      <c r="O154" t="n">
        <v>17849.7</v>
      </c>
      <c r="P154" t="n">
        <v>165.91</v>
      </c>
      <c r="Q154" t="n">
        <v>1389.97</v>
      </c>
      <c r="R154" t="n">
        <v>84.01000000000001</v>
      </c>
      <c r="S154" t="n">
        <v>39.31</v>
      </c>
      <c r="T154" t="n">
        <v>21223.57</v>
      </c>
      <c r="U154" t="n">
        <v>0.47</v>
      </c>
      <c r="V154" t="n">
        <v>0.83</v>
      </c>
      <c r="W154" t="n">
        <v>3.48</v>
      </c>
      <c r="X154" t="n">
        <v>1.37</v>
      </c>
      <c r="Y154" t="n">
        <v>1</v>
      </c>
      <c r="Z154" t="n">
        <v>10</v>
      </c>
    </row>
    <row r="155">
      <c r="A155" t="n">
        <v>4</v>
      </c>
      <c r="B155" t="n">
        <v>70</v>
      </c>
      <c r="C155" t="inlineStr">
        <is>
          <t xml:space="preserve">CONCLUIDO	</t>
        </is>
      </c>
      <c r="D155" t="n">
        <v>5.1978</v>
      </c>
      <c r="E155" t="n">
        <v>19.24</v>
      </c>
      <c r="F155" t="n">
        <v>15.31</v>
      </c>
      <c r="G155" t="n">
        <v>15.57</v>
      </c>
      <c r="H155" t="n">
        <v>0.25</v>
      </c>
      <c r="I155" t="n">
        <v>59</v>
      </c>
      <c r="J155" t="n">
        <v>143.17</v>
      </c>
      <c r="K155" t="n">
        <v>47.83</v>
      </c>
      <c r="L155" t="n">
        <v>2</v>
      </c>
      <c r="M155" t="n">
        <v>57</v>
      </c>
      <c r="N155" t="n">
        <v>23.34</v>
      </c>
      <c r="O155" t="n">
        <v>17891.86</v>
      </c>
      <c r="P155" t="n">
        <v>161.75</v>
      </c>
      <c r="Q155" t="n">
        <v>1389.93</v>
      </c>
      <c r="R155" t="n">
        <v>77.91</v>
      </c>
      <c r="S155" t="n">
        <v>39.31</v>
      </c>
      <c r="T155" t="n">
        <v>18225.75</v>
      </c>
      <c r="U155" t="n">
        <v>0.5</v>
      </c>
      <c r="V155" t="n">
        <v>0.84</v>
      </c>
      <c r="W155" t="n">
        <v>3.46</v>
      </c>
      <c r="X155" t="n">
        <v>1.18</v>
      </c>
      <c r="Y155" t="n">
        <v>1</v>
      </c>
      <c r="Z155" t="n">
        <v>10</v>
      </c>
    </row>
    <row r="156">
      <c r="A156" t="n">
        <v>5</v>
      </c>
      <c r="B156" t="n">
        <v>70</v>
      </c>
      <c r="C156" t="inlineStr">
        <is>
          <t xml:space="preserve">CONCLUIDO	</t>
        </is>
      </c>
      <c r="D156" t="n">
        <v>5.3101</v>
      </c>
      <c r="E156" t="n">
        <v>18.83</v>
      </c>
      <c r="F156" t="n">
        <v>15.13</v>
      </c>
      <c r="G156" t="n">
        <v>17.8</v>
      </c>
      <c r="H156" t="n">
        <v>0.28</v>
      </c>
      <c r="I156" t="n">
        <v>51</v>
      </c>
      <c r="J156" t="n">
        <v>143.51</v>
      </c>
      <c r="K156" t="n">
        <v>47.83</v>
      </c>
      <c r="L156" t="n">
        <v>2.25</v>
      </c>
      <c r="M156" t="n">
        <v>49</v>
      </c>
      <c r="N156" t="n">
        <v>23.44</v>
      </c>
      <c r="O156" t="n">
        <v>17934.06</v>
      </c>
      <c r="P156" t="n">
        <v>157.25</v>
      </c>
      <c r="Q156" t="n">
        <v>1389.62</v>
      </c>
      <c r="R156" t="n">
        <v>72.95</v>
      </c>
      <c r="S156" t="n">
        <v>39.31</v>
      </c>
      <c r="T156" t="n">
        <v>15786.86</v>
      </c>
      <c r="U156" t="n">
        <v>0.54</v>
      </c>
      <c r="V156" t="n">
        <v>0.85</v>
      </c>
      <c r="W156" t="n">
        <v>3.44</v>
      </c>
      <c r="X156" t="n">
        <v>1.01</v>
      </c>
      <c r="Y156" t="n">
        <v>1</v>
      </c>
      <c r="Z156" t="n">
        <v>10</v>
      </c>
    </row>
    <row r="157">
      <c r="A157" t="n">
        <v>6</v>
      </c>
      <c r="B157" t="n">
        <v>70</v>
      </c>
      <c r="C157" t="inlineStr">
        <is>
          <t xml:space="preserve">CONCLUIDO	</t>
        </is>
      </c>
      <c r="D157" t="n">
        <v>5.3775</v>
      </c>
      <c r="E157" t="n">
        <v>18.6</v>
      </c>
      <c r="F157" t="n">
        <v>15.04</v>
      </c>
      <c r="G157" t="n">
        <v>19.62</v>
      </c>
      <c r="H157" t="n">
        <v>0.31</v>
      </c>
      <c r="I157" t="n">
        <v>46</v>
      </c>
      <c r="J157" t="n">
        <v>143.86</v>
      </c>
      <c r="K157" t="n">
        <v>47.83</v>
      </c>
      <c r="L157" t="n">
        <v>2.5</v>
      </c>
      <c r="M157" t="n">
        <v>44</v>
      </c>
      <c r="N157" t="n">
        <v>23.53</v>
      </c>
      <c r="O157" t="n">
        <v>17976.29</v>
      </c>
      <c r="P157" t="n">
        <v>154.22</v>
      </c>
      <c r="Q157" t="n">
        <v>1389.77</v>
      </c>
      <c r="R157" t="n">
        <v>69.61</v>
      </c>
      <c r="S157" t="n">
        <v>39.31</v>
      </c>
      <c r="T157" t="n">
        <v>14139.96</v>
      </c>
      <c r="U157" t="n">
        <v>0.5600000000000001</v>
      </c>
      <c r="V157" t="n">
        <v>0.85</v>
      </c>
      <c r="W157" t="n">
        <v>3.44</v>
      </c>
      <c r="X157" t="n">
        <v>0.92</v>
      </c>
      <c r="Y157" t="n">
        <v>1</v>
      </c>
      <c r="Z157" t="n">
        <v>10</v>
      </c>
    </row>
    <row r="158">
      <c r="A158" t="n">
        <v>7</v>
      </c>
      <c r="B158" t="n">
        <v>70</v>
      </c>
      <c r="C158" t="inlineStr">
        <is>
          <t xml:space="preserve">CONCLUIDO	</t>
        </is>
      </c>
      <c r="D158" t="n">
        <v>5.4488</v>
      </c>
      <c r="E158" t="n">
        <v>18.35</v>
      </c>
      <c r="F158" t="n">
        <v>14.94</v>
      </c>
      <c r="G158" t="n">
        <v>21.86</v>
      </c>
      <c r="H158" t="n">
        <v>0.34</v>
      </c>
      <c r="I158" t="n">
        <v>41</v>
      </c>
      <c r="J158" t="n">
        <v>144.2</v>
      </c>
      <c r="K158" t="n">
        <v>47.83</v>
      </c>
      <c r="L158" t="n">
        <v>2.75</v>
      </c>
      <c r="M158" t="n">
        <v>39</v>
      </c>
      <c r="N158" t="n">
        <v>23.62</v>
      </c>
      <c r="O158" t="n">
        <v>18018.55</v>
      </c>
      <c r="P158" t="n">
        <v>151.08</v>
      </c>
      <c r="Q158" t="n">
        <v>1389.67</v>
      </c>
      <c r="R158" t="n">
        <v>66.67</v>
      </c>
      <c r="S158" t="n">
        <v>39.31</v>
      </c>
      <c r="T158" t="n">
        <v>12697.36</v>
      </c>
      <c r="U158" t="n">
        <v>0.59</v>
      </c>
      <c r="V158" t="n">
        <v>0.86</v>
      </c>
      <c r="W158" t="n">
        <v>3.43</v>
      </c>
      <c r="X158" t="n">
        <v>0.82</v>
      </c>
      <c r="Y158" t="n">
        <v>1</v>
      </c>
      <c r="Z158" t="n">
        <v>10</v>
      </c>
    </row>
    <row r="159">
      <c r="A159" t="n">
        <v>8</v>
      </c>
      <c r="B159" t="n">
        <v>70</v>
      </c>
      <c r="C159" t="inlineStr">
        <is>
          <t xml:space="preserve">CONCLUIDO	</t>
        </is>
      </c>
      <c r="D159" t="n">
        <v>5.5156</v>
      </c>
      <c r="E159" t="n">
        <v>18.13</v>
      </c>
      <c r="F159" t="n">
        <v>14.83</v>
      </c>
      <c r="G159" t="n">
        <v>24.05</v>
      </c>
      <c r="H159" t="n">
        <v>0.37</v>
      </c>
      <c r="I159" t="n">
        <v>37</v>
      </c>
      <c r="J159" t="n">
        <v>144.54</v>
      </c>
      <c r="K159" t="n">
        <v>47.83</v>
      </c>
      <c r="L159" t="n">
        <v>3</v>
      </c>
      <c r="M159" t="n">
        <v>35</v>
      </c>
      <c r="N159" t="n">
        <v>23.71</v>
      </c>
      <c r="O159" t="n">
        <v>18060.85</v>
      </c>
      <c r="P159" t="n">
        <v>147.67</v>
      </c>
      <c r="Q159" t="n">
        <v>1389.79</v>
      </c>
      <c r="R159" t="n">
        <v>63.37</v>
      </c>
      <c r="S159" t="n">
        <v>39.31</v>
      </c>
      <c r="T159" t="n">
        <v>11066.89</v>
      </c>
      <c r="U159" t="n">
        <v>0.62</v>
      </c>
      <c r="V159" t="n">
        <v>0.87</v>
      </c>
      <c r="W159" t="n">
        <v>3.42</v>
      </c>
      <c r="X159" t="n">
        <v>0.71</v>
      </c>
      <c r="Y159" t="n">
        <v>1</v>
      </c>
      <c r="Z159" t="n">
        <v>10</v>
      </c>
    </row>
    <row r="160">
      <c r="A160" t="n">
        <v>9</v>
      </c>
      <c r="B160" t="n">
        <v>70</v>
      </c>
      <c r="C160" t="inlineStr">
        <is>
          <t xml:space="preserve">CONCLUIDO	</t>
        </is>
      </c>
      <c r="D160" t="n">
        <v>5.5755</v>
      </c>
      <c r="E160" t="n">
        <v>17.94</v>
      </c>
      <c r="F160" t="n">
        <v>14.75</v>
      </c>
      <c r="G160" t="n">
        <v>26.83</v>
      </c>
      <c r="H160" t="n">
        <v>0.4</v>
      </c>
      <c r="I160" t="n">
        <v>33</v>
      </c>
      <c r="J160" t="n">
        <v>144.89</v>
      </c>
      <c r="K160" t="n">
        <v>47.83</v>
      </c>
      <c r="L160" t="n">
        <v>3.25</v>
      </c>
      <c r="M160" t="n">
        <v>31</v>
      </c>
      <c r="N160" t="n">
        <v>23.81</v>
      </c>
      <c r="O160" t="n">
        <v>18103.18</v>
      </c>
      <c r="P160" t="n">
        <v>144.29</v>
      </c>
      <c r="Q160" t="n">
        <v>1389.88</v>
      </c>
      <c r="R160" t="n">
        <v>61.12</v>
      </c>
      <c r="S160" t="n">
        <v>39.31</v>
      </c>
      <c r="T160" t="n">
        <v>9958.5</v>
      </c>
      <c r="U160" t="n">
        <v>0.64</v>
      </c>
      <c r="V160" t="n">
        <v>0.87</v>
      </c>
      <c r="W160" t="n">
        <v>3.41</v>
      </c>
      <c r="X160" t="n">
        <v>0.63</v>
      </c>
      <c r="Y160" t="n">
        <v>1</v>
      </c>
      <c r="Z160" t="n">
        <v>10</v>
      </c>
    </row>
    <row r="161">
      <c r="A161" t="n">
        <v>10</v>
      </c>
      <c r="B161" t="n">
        <v>70</v>
      </c>
      <c r="C161" t="inlineStr">
        <is>
          <t xml:space="preserve">CONCLUIDO	</t>
        </is>
      </c>
      <c r="D161" t="n">
        <v>5.6201</v>
      </c>
      <c r="E161" t="n">
        <v>17.79</v>
      </c>
      <c r="F161" t="n">
        <v>14.7</v>
      </c>
      <c r="G161" t="n">
        <v>29.4</v>
      </c>
      <c r="H161" t="n">
        <v>0.43</v>
      </c>
      <c r="I161" t="n">
        <v>30</v>
      </c>
      <c r="J161" t="n">
        <v>145.23</v>
      </c>
      <c r="K161" t="n">
        <v>47.83</v>
      </c>
      <c r="L161" t="n">
        <v>3.5</v>
      </c>
      <c r="M161" t="n">
        <v>28</v>
      </c>
      <c r="N161" t="n">
        <v>23.9</v>
      </c>
      <c r="O161" t="n">
        <v>18145.54</v>
      </c>
      <c r="P161" t="n">
        <v>141.71</v>
      </c>
      <c r="Q161" t="n">
        <v>1389.7</v>
      </c>
      <c r="R161" t="n">
        <v>59.34</v>
      </c>
      <c r="S161" t="n">
        <v>39.31</v>
      </c>
      <c r="T161" t="n">
        <v>9086.41</v>
      </c>
      <c r="U161" t="n">
        <v>0.66</v>
      </c>
      <c r="V161" t="n">
        <v>0.87</v>
      </c>
      <c r="W161" t="n">
        <v>3.41</v>
      </c>
      <c r="X161" t="n">
        <v>0.58</v>
      </c>
      <c r="Y161" t="n">
        <v>1</v>
      </c>
      <c r="Z161" t="n">
        <v>10</v>
      </c>
    </row>
    <row r="162">
      <c r="A162" t="n">
        <v>11</v>
      </c>
      <c r="B162" t="n">
        <v>70</v>
      </c>
      <c r="C162" t="inlineStr">
        <is>
          <t xml:space="preserve">CONCLUIDO	</t>
        </is>
      </c>
      <c r="D162" t="n">
        <v>5.6507</v>
      </c>
      <c r="E162" t="n">
        <v>17.7</v>
      </c>
      <c r="F162" t="n">
        <v>14.66</v>
      </c>
      <c r="G162" t="n">
        <v>31.41</v>
      </c>
      <c r="H162" t="n">
        <v>0.46</v>
      </c>
      <c r="I162" t="n">
        <v>28</v>
      </c>
      <c r="J162" t="n">
        <v>145.57</v>
      </c>
      <c r="K162" t="n">
        <v>47.83</v>
      </c>
      <c r="L162" t="n">
        <v>3.75</v>
      </c>
      <c r="M162" t="n">
        <v>26</v>
      </c>
      <c r="N162" t="n">
        <v>23.99</v>
      </c>
      <c r="O162" t="n">
        <v>18187.93</v>
      </c>
      <c r="P162" t="n">
        <v>138.58</v>
      </c>
      <c r="Q162" t="n">
        <v>1389.61</v>
      </c>
      <c r="R162" t="n">
        <v>58.1</v>
      </c>
      <c r="S162" t="n">
        <v>39.31</v>
      </c>
      <c r="T162" t="n">
        <v>8473.379999999999</v>
      </c>
      <c r="U162" t="n">
        <v>0.68</v>
      </c>
      <c r="V162" t="n">
        <v>0.88</v>
      </c>
      <c r="W162" t="n">
        <v>3.4</v>
      </c>
      <c r="X162" t="n">
        <v>0.54</v>
      </c>
      <c r="Y162" t="n">
        <v>1</v>
      </c>
      <c r="Z162" t="n">
        <v>10</v>
      </c>
    </row>
    <row r="163">
      <c r="A163" t="n">
        <v>12</v>
      </c>
      <c r="B163" t="n">
        <v>70</v>
      </c>
      <c r="C163" t="inlineStr">
        <is>
          <t xml:space="preserve">CONCLUIDO	</t>
        </is>
      </c>
      <c r="D163" t="n">
        <v>5.6803</v>
      </c>
      <c r="E163" t="n">
        <v>17.6</v>
      </c>
      <c r="F163" t="n">
        <v>14.63</v>
      </c>
      <c r="G163" t="n">
        <v>33.75</v>
      </c>
      <c r="H163" t="n">
        <v>0.49</v>
      </c>
      <c r="I163" t="n">
        <v>26</v>
      </c>
      <c r="J163" t="n">
        <v>145.92</v>
      </c>
      <c r="K163" t="n">
        <v>47.83</v>
      </c>
      <c r="L163" t="n">
        <v>4</v>
      </c>
      <c r="M163" t="n">
        <v>24</v>
      </c>
      <c r="N163" t="n">
        <v>24.09</v>
      </c>
      <c r="O163" t="n">
        <v>18230.35</v>
      </c>
      <c r="P163" t="n">
        <v>135.45</v>
      </c>
      <c r="Q163" t="n">
        <v>1389.67</v>
      </c>
      <c r="R163" t="n">
        <v>57.19</v>
      </c>
      <c r="S163" t="n">
        <v>39.31</v>
      </c>
      <c r="T163" t="n">
        <v>8031.96</v>
      </c>
      <c r="U163" t="n">
        <v>0.6899999999999999</v>
      </c>
      <c r="V163" t="n">
        <v>0.88</v>
      </c>
      <c r="W163" t="n">
        <v>3.4</v>
      </c>
      <c r="X163" t="n">
        <v>0.5</v>
      </c>
      <c r="Y163" t="n">
        <v>1</v>
      </c>
      <c r="Z163" t="n">
        <v>10</v>
      </c>
    </row>
    <row r="164">
      <c r="A164" t="n">
        <v>13</v>
      </c>
      <c r="B164" t="n">
        <v>70</v>
      </c>
      <c r="C164" t="inlineStr">
        <is>
          <t xml:space="preserve">CONCLUIDO	</t>
        </is>
      </c>
      <c r="D164" t="n">
        <v>5.7126</v>
      </c>
      <c r="E164" t="n">
        <v>17.51</v>
      </c>
      <c r="F164" t="n">
        <v>14.58</v>
      </c>
      <c r="G164" t="n">
        <v>36.46</v>
      </c>
      <c r="H164" t="n">
        <v>0.51</v>
      </c>
      <c r="I164" t="n">
        <v>24</v>
      </c>
      <c r="J164" t="n">
        <v>146.26</v>
      </c>
      <c r="K164" t="n">
        <v>47.83</v>
      </c>
      <c r="L164" t="n">
        <v>4.25</v>
      </c>
      <c r="M164" t="n">
        <v>19</v>
      </c>
      <c r="N164" t="n">
        <v>24.18</v>
      </c>
      <c r="O164" t="n">
        <v>18272.81</v>
      </c>
      <c r="P164" t="n">
        <v>131.72</v>
      </c>
      <c r="Q164" t="n">
        <v>1389.65</v>
      </c>
      <c r="R164" t="n">
        <v>55.6</v>
      </c>
      <c r="S164" t="n">
        <v>39.31</v>
      </c>
      <c r="T164" t="n">
        <v>7246.54</v>
      </c>
      <c r="U164" t="n">
        <v>0.71</v>
      </c>
      <c r="V164" t="n">
        <v>0.88</v>
      </c>
      <c r="W164" t="n">
        <v>3.4</v>
      </c>
      <c r="X164" t="n">
        <v>0.46</v>
      </c>
      <c r="Y164" t="n">
        <v>1</v>
      </c>
      <c r="Z164" t="n">
        <v>10</v>
      </c>
    </row>
    <row r="165">
      <c r="A165" t="n">
        <v>14</v>
      </c>
      <c r="B165" t="n">
        <v>70</v>
      </c>
      <c r="C165" t="inlineStr">
        <is>
          <t xml:space="preserve">CONCLUIDO	</t>
        </is>
      </c>
      <c r="D165" t="n">
        <v>5.7427</v>
      </c>
      <c r="E165" t="n">
        <v>17.41</v>
      </c>
      <c r="F165" t="n">
        <v>14.55</v>
      </c>
      <c r="G165" t="n">
        <v>39.68</v>
      </c>
      <c r="H165" t="n">
        <v>0.54</v>
      </c>
      <c r="I165" t="n">
        <v>22</v>
      </c>
      <c r="J165" t="n">
        <v>146.61</v>
      </c>
      <c r="K165" t="n">
        <v>47.83</v>
      </c>
      <c r="L165" t="n">
        <v>4.5</v>
      </c>
      <c r="M165" t="n">
        <v>13</v>
      </c>
      <c r="N165" t="n">
        <v>24.28</v>
      </c>
      <c r="O165" t="n">
        <v>18315.3</v>
      </c>
      <c r="P165" t="n">
        <v>129.51</v>
      </c>
      <c r="Q165" t="n">
        <v>1389.87</v>
      </c>
      <c r="R165" t="n">
        <v>54.4</v>
      </c>
      <c r="S165" t="n">
        <v>39.31</v>
      </c>
      <c r="T165" t="n">
        <v>6658.04</v>
      </c>
      <c r="U165" t="n">
        <v>0.72</v>
      </c>
      <c r="V165" t="n">
        <v>0.88</v>
      </c>
      <c r="W165" t="n">
        <v>3.4</v>
      </c>
      <c r="X165" t="n">
        <v>0.43</v>
      </c>
      <c r="Y165" t="n">
        <v>1</v>
      </c>
      <c r="Z165" t="n">
        <v>10</v>
      </c>
    </row>
    <row r="166">
      <c r="A166" t="n">
        <v>15</v>
      </c>
      <c r="B166" t="n">
        <v>70</v>
      </c>
      <c r="C166" t="inlineStr">
        <is>
          <t xml:space="preserve">CONCLUIDO	</t>
        </is>
      </c>
      <c r="D166" t="n">
        <v>5.74</v>
      </c>
      <c r="E166" t="n">
        <v>17.42</v>
      </c>
      <c r="F166" t="n">
        <v>14.56</v>
      </c>
      <c r="G166" t="n">
        <v>39.7</v>
      </c>
      <c r="H166" t="n">
        <v>0.57</v>
      </c>
      <c r="I166" t="n">
        <v>22</v>
      </c>
      <c r="J166" t="n">
        <v>146.95</v>
      </c>
      <c r="K166" t="n">
        <v>47.83</v>
      </c>
      <c r="L166" t="n">
        <v>4.75</v>
      </c>
      <c r="M166" t="n">
        <v>8</v>
      </c>
      <c r="N166" t="n">
        <v>24.37</v>
      </c>
      <c r="O166" t="n">
        <v>18357.82</v>
      </c>
      <c r="P166" t="n">
        <v>129.12</v>
      </c>
      <c r="Q166" t="n">
        <v>1389.68</v>
      </c>
      <c r="R166" t="n">
        <v>54.52</v>
      </c>
      <c r="S166" t="n">
        <v>39.31</v>
      </c>
      <c r="T166" t="n">
        <v>6717.34</v>
      </c>
      <c r="U166" t="n">
        <v>0.72</v>
      </c>
      <c r="V166" t="n">
        <v>0.88</v>
      </c>
      <c r="W166" t="n">
        <v>3.41</v>
      </c>
      <c r="X166" t="n">
        <v>0.44</v>
      </c>
      <c r="Y166" t="n">
        <v>1</v>
      </c>
      <c r="Z166" t="n">
        <v>10</v>
      </c>
    </row>
    <row r="167">
      <c r="A167" t="n">
        <v>16</v>
      </c>
      <c r="B167" t="n">
        <v>70</v>
      </c>
      <c r="C167" t="inlineStr">
        <is>
          <t xml:space="preserve">CONCLUIDO	</t>
        </is>
      </c>
      <c r="D167" t="n">
        <v>5.7501</v>
      </c>
      <c r="E167" t="n">
        <v>17.39</v>
      </c>
      <c r="F167" t="n">
        <v>14.56</v>
      </c>
      <c r="G167" t="n">
        <v>41.59</v>
      </c>
      <c r="H167" t="n">
        <v>0.6</v>
      </c>
      <c r="I167" t="n">
        <v>21</v>
      </c>
      <c r="J167" t="n">
        <v>147.3</v>
      </c>
      <c r="K167" t="n">
        <v>47.83</v>
      </c>
      <c r="L167" t="n">
        <v>5</v>
      </c>
      <c r="M167" t="n">
        <v>0</v>
      </c>
      <c r="N167" t="n">
        <v>24.47</v>
      </c>
      <c r="O167" t="n">
        <v>18400.38</v>
      </c>
      <c r="P167" t="n">
        <v>128.41</v>
      </c>
      <c r="Q167" t="n">
        <v>1389.67</v>
      </c>
      <c r="R167" t="n">
        <v>54.23</v>
      </c>
      <c r="S167" t="n">
        <v>39.31</v>
      </c>
      <c r="T167" t="n">
        <v>6576.18</v>
      </c>
      <c r="U167" t="n">
        <v>0.72</v>
      </c>
      <c r="V167" t="n">
        <v>0.88</v>
      </c>
      <c r="W167" t="n">
        <v>3.42</v>
      </c>
      <c r="X167" t="n">
        <v>0.43</v>
      </c>
      <c r="Y167" t="n">
        <v>1</v>
      </c>
      <c r="Z167" t="n">
        <v>10</v>
      </c>
    </row>
    <row r="168">
      <c r="A168" t="n">
        <v>0</v>
      </c>
      <c r="B168" t="n">
        <v>90</v>
      </c>
      <c r="C168" t="inlineStr">
        <is>
          <t xml:space="preserve">CONCLUIDO	</t>
        </is>
      </c>
      <c r="D168" t="n">
        <v>3.8959</v>
      </c>
      <c r="E168" t="n">
        <v>25.67</v>
      </c>
      <c r="F168" t="n">
        <v>17.45</v>
      </c>
      <c r="G168" t="n">
        <v>6.42</v>
      </c>
      <c r="H168" t="n">
        <v>0.1</v>
      </c>
      <c r="I168" t="n">
        <v>163</v>
      </c>
      <c r="J168" t="n">
        <v>176.73</v>
      </c>
      <c r="K168" t="n">
        <v>52.44</v>
      </c>
      <c r="L168" t="n">
        <v>1</v>
      </c>
      <c r="M168" t="n">
        <v>161</v>
      </c>
      <c r="N168" t="n">
        <v>33.29</v>
      </c>
      <c r="O168" t="n">
        <v>22031.19</v>
      </c>
      <c r="P168" t="n">
        <v>225.87</v>
      </c>
      <c r="Q168" t="n">
        <v>1390.03</v>
      </c>
      <c r="R168" t="n">
        <v>145.22</v>
      </c>
      <c r="S168" t="n">
        <v>39.31</v>
      </c>
      <c r="T168" t="n">
        <v>51361.61</v>
      </c>
      <c r="U168" t="n">
        <v>0.27</v>
      </c>
      <c r="V168" t="n">
        <v>0.74</v>
      </c>
      <c r="W168" t="n">
        <v>3.62</v>
      </c>
      <c r="X168" t="n">
        <v>3.33</v>
      </c>
      <c r="Y168" t="n">
        <v>1</v>
      </c>
      <c r="Z168" t="n">
        <v>10</v>
      </c>
    </row>
    <row r="169">
      <c r="A169" t="n">
        <v>1</v>
      </c>
      <c r="B169" t="n">
        <v>90</v>
      </c>
      <c r="C169" t="inlineStr">
        <is>
          <t xml:space="preserve">CONCLUIDO	</t>
        </is>
      </c>
      <c r="D169" t="n">
        <v>4.2587</v>
      </c>
      <c r="E169" t="n">
        <v>23.48</v>
      </c>
      <c r="F169" t="n">
        <v>16.65</v>
      </c>
      <c r="G169" t="n">
        <v>8.06</v>
      </c>
      <c r="H169" t="n">
        <v>0.13</v>
      </c>
      <c r="I169" t="n">
        <v>124</v>
      </c>
      <c r="J169" t="n">
        <v>177.1</v>
      </c>
      <c r="K169" t="n">
        <v>52.44</v>
      </c>
      <c r="L169" t="n">
        <v>1.25</v>
      </c>
      <c r="M169" t="n">
        <v>122</v>
      </c>
      <c r="N169" t="n">
        <v>33.41</v>
      </c>
      <c r="O169" t="n">
        <v>22076.81</v>
      </c>
      <c r="P169" t="n">
        <v>213.8</v>
      </c>
      <c r="Q169" t="n">
        <v>1390.07</v>
      </c>
      <c r="R169" t="n">
        <v>119.94</v>
      </c>
      <c r="S169" t="n">
        <v>39.31</v>
      </c>
      <c r="T169" t="n">
        <v>38916.91</v>
      </c>
      <c r="U169" t="n">
        <v>0.33</v>
      </c>
      <c r="V169" t="n">
        <v>0.77</v>
      </c>
      <c r="W169" t="n">
        <v>3.57</v>
      </c>
      <c r="X169" t="n">
        <v>2.53</v>
      </c>
      <c r="Y169" t="n">
        <v>1</v>
      </c>
      <c r="Z169" t="n">
        <v>10</v>
      </c>
    </row>
    <row r="170">
      <c r="A170" t="n">
        <v>2</v>
      </c>
      <c r="B170" t="n">
        <v>90</v>
      </c>
      <c r="C170" t="inlineStr">
        <is>
          <t xml:space="preserve">CONCLUIDO	</t>
        </is>
      </c>
      <c r="D170" t="n">
        <v>4.5374</v>
      </c>
      <c r="E170" t="n">
        <v>22.04</v>
      </c>
      <c r="F170" t="n">
        <v>16.1</v>
      </c>
      <c r="G170" t="n">
        <v>9.76</v>
      </c>
      <c r="H170" t="n">
        <v>0.15</v>
      </c>
      <c r="I170" t="n">
        <v>99</v>
      </c>
      <c r="J170" t="n">
        <v>177.47</v>
      </c>
      <c r="K170" t="n">
        <v>52.44</v>
      </c>
      <c r="L170" t="n">
        <v>1.5</v>
      </c>
      <c r="M170" t="n">
        <v>97</v>
      </c>
      <c r="N170" t="n">
        <v>33.53</v>
      </c>
      <c r="O170" t="n">
        <v>22122.46</v>
      </c>
      <c r="P170" t="n">
        <v>205.05</v>
      </c>
      <c r="Q170" t="n">
        <v>1389.84</v>
      </c>
      <c r="R170" t="n">
        <v>103.24</v>
      </c>
      <c r="S170" t="n">
        <v>39.31</v>
      </c>
      <c r="T170" t="n">
        <v>30690.18</v>
      </c>
      <c r="U170" t="n">
        <v>0.38</v>
      </c>
      <c r="V170" t="n">
        <v>0.8</v>
      </c>
      <c r="W170" t="n">
        <v>3.51</v>
      </c>
      <c r="X170" t="n">
        <v>1.97</v>
      </c>
      <c r="Y170" t="n">
        <v>1</v>
      </c>
      <c r="Z170" t="n">
        <v>10</v>
      </c>
    </row>
    <row r="171">
      <c r="A171" t="n">
        <v>3</v>
      </c>
      <c r="B171" t="n">
        <v>90</v>
      </c>
      <c r="C171" t="inlineStr">
        <is>
          <t xml:space="preserve">CONCLUIDO	</t>
        </is>
      </c>
      <c r="D171" t="n">
        <v>4.7287</v>
      </c>
      <c r="E171" t="n">
        <v>21.15</v>
      </c>
      <c r="F171" t="n">
        <v>15.78</v>
      </c>
      <c r="G171" t="n">
        <v>11.4</v>
      </c>
      <c r="H171" t="n">
        <v>0.17</v>
      </c>
      <c r="I171" t="n">
        <v>83</v>
      </c>
      <c r="J171" t="n">
        <v>177.84</v>
      </c>
      <c r="K171" t="n">
        <v>52.44</v>
      </c>
      <c r="L171" t="n">
        <v>1.75</v>
      </c>
      <c r="M171" t="n">
        <v>81</v>
      </c>
      <c r="N171" t="n">
        <v>33.65</v>
      </c>
      <c r="O171" t="n">
        <v>22168.15</v>
      </c>
      <c r="P171" t="n">
        <v>199.41</v>
      </c>
      <c r="Q171" t="n">
        <v>1389.77</v>
      </c>
      <c r="R171" t="n">
        <v>92.64</v>
      </c>
      <c r="S171" t="n">
        <v>39.31</v>
      </c>
      <c r="T171" t="n">
        <v>25472.9</v>
      </c>
      <c r="U171" t="n">
        <v>0.42</v>
      </c>
      <c r="V171" t="n">
        <v>0.8100000000000001</v>
      </c>
      <c r="W171" t="n">
        <v>3.5</v>
      </c>
      <c r="X171" t="n">
        <v>1.65</v>
      </c>
      <c r="Y171" t="n">
        <v>1</v>
      </c>
      <c r="Z171" t="n">
        <v>10</v>
      </c>
    </row>
    <row r="172">
      <c r="A172" t="n">
        <v>4</v>
      </c>
      <c r="B172" t="n">
        <v>90</v>
      </c>
      <c r="C172" t="inlineStr">
        <is>
          <t xml:space="preserve">CONCLUIDO	</t>
        </is>
      </c>
      <c r="D172" t="n">
        <v>4.8818</v>
      </c>
      <c r="E172" t="n">
        <v>20.48</v>
      </c>
      <c r="F172" t="n">
        <v>15.54</v>
      </c>
      <c r="G172" t="n">
        <v>13.13</v>
      </c>
      <c r="H172" t="n">
        <v>0.2</v>
      </c>
      <c r="I172" t="n">
        <v>71</v>
      </c>
      <c r="J172" t="n">
        <v>178.21</v>
      </c>
      <c r="K172" t="n">
        <v>52.44</v>
      </c>
      <c r="L172" t="n">
        <v>2</v>
      </c>
      <c r="M172" t="n">
        <v>69</v>
      </c>
      <c r="N172" t="n">
        <v>33.77</v>
      </c>
      <c r="O172" t="n">
        <v>22213.89</v>
      </c>
      <c r="P172" t="n">
        <v>194.7</v>
      </c>
      <c r="Q172" t="n">
        <v>1389.89</v>
      </c>
      <c r="R172" t="n">
        <v>85.28</v>
      </c>
      <c r="S172" t="n">
        <v>39.31</v>
      </c>
      <c r="T172" t="n">
        <v>21850.99</v>
      </c>
      <c r="U172" t="n">
        <v>0.46</v>
      </c>
      <c r="V172" t="n">
        <v>0.83</v>
      </c>
      <c r="W172" t="n">
        <v>3.48</v>
      </c>
      <c r="X172" t="n">
        <v>1.42</v>
      </c>
      <c r="Y172" t="n">
        <v>1</v>
      </c>
      <c r="Z172" t="n">
        <v>10</v>
      </c>
    </row>
    <row r="173">
      <c r="A173" t="n">
        <v>5</v>
      </c>
      <c r="B173" t="n">
        <v>90</v>
      </c>
      <c r="C173" t="inlineStr">
        <is>
          <t xml:space="preserve">CONCLUIDO	</t>
        </is>
      </c>
      <c r="D173" t="n">
        <v>5.004</v>
      </c>
      <c r="E173" t="n">
        <v>19.98</v>
      </c>
      <c r="F173" t="n">
        <v>15.36</v>
      </c>
      <c r="G173" t="n">
        <v>14.86</v>
      </c>
      <c r="H173" t="n">
        <v>0.22</v>
      </c>
      <c r="I173" t="n">
        <v>62</v>
      </c>
      <c r="J173" t="n">
        <v>178.59</v>
      </c>
      <c r="K173" t="n">
        <v>52.44</v>
      </c>
      <c r="L173" t="n">
        <v>2.25</v>
      </c>
      <c r="M173" t="n">
        <v>60</v>
      </c>
      <c r="N173" t="n">
        <v>33.89</v>
      </c>
      <c r="O173" t="n">
        <v>22259.66</v>
      </c>
      <c r="P173" t="n">
        <v>190.81</v>
      </c>
      <c r="Q173" t="n">
        <v>1389.77</v>
      </c>
      <c r="R173" t="n">
        <v>79.81999999999999</v>
      </c>
      <c r="S173" t="n">
        <v>39.31</v>
      </c>
      <c r="T173" t="n">
        <v>19163.47</v>
      </c>
      <c r="U173" t="n">
        <v>0.49</v>
      </c>
      <c r="V173" t="n">
        <v>0.84</v>
      </c>
      <c r="W173" t="n">
        <v>3.46</v>
      </c>
      <c r="X173" t="n">
        <v>1.24</v>
      </c>
      <c r="Y173" t="n">
        <v>1</v>
      </c>
      <c r="Z173" t="n">
        <v>10</v>
      </c>
    </row>
    <row r="174">
      <c r="A174" t="n">
        <v>6</v>
      </c>
      <c r="B174" t="n">
        <v>90</v>
      </c>
      <c r="C174" t="inlineStr">
        <is>
          <t xml:space="preserve">CONCLUIDO	</t>
        </is>
      </c>
      <c r="D174" t="n">
        <v>5.1042</v>
      </c>
      <c r="E174" t="n">
        <v>19.59</v>
      </c>
      <c r="F174" t="n">
        <v>15.22</v>
      </c>
      <c r="G174" t="n">
        <v>16.6</v>
      </c>
      <c r="H174" t="n">
        <v>0.25</v>
      </c>
      <c r="I174" t="n">
        <v>55</v>
      </c>
      <c r="J174" t="n">
        <v>178.96</v>
      </c>
      <c r="K174" t="n">
        <v>52.44</v>
      </c>
      <c r="L174" t="n">
        <v>2.5</v>
      </c>
      <c r="M174" t="n">
        <v>53</v>
      </c>
      <c r="N174" t="n">
        <v>34.02</v>
      </c>
      <c r="O174" t="n">
        <v>22305.48</v>
      </c>
      <c r="P174" t="n">
        <v>187.29</v>
      </c>
      <c r="Q174" t="n">
        <v>1389.77</v>
      </c>
      <c r="R174" t="n">
        <v>75.19</v>
      </c>
      <c r="S174" t="n">
        <v>39.31</v>
      </c>
      <c r="T174" t="n">
        <v>16886.9</v>
      </c>
      <c r="U174" t="n">
        <v>0.52</v>
      </c>
      <c r="V174" t="n">
        <v>0.84</v>
      </c>
      <c r="W174" t="n">
        <v>3.45</v>
      </c>
      <c r="X174" t="n">
        <v>1.09</v>
      </c>
      <c r="Y174" t="n">
        <v>1</v>
      </c>
      <c r="Z174" t="n">
        <v>10</v>
      </c>
    </row>
    <row r="175">
      <c r="A175" t="n">
        <v>7</v>
      </c>
      <c r="B175" t="n">
        <v>90</v>
      </c>
      <c r="C175" t="inlineStr">
        <is>
          <t xml:space="preserve">CONCLUIDO	</t>
        </is>
      </c>
      <c r="D175" t="n">
        <v>5.1918</v>
      </c>
      <c r="E175" t="n">
        <v>19.26</v>
      </c>
      <c r="F175" t="n">
        <v>15.1</v>
      </c>
      <c r="G175" t="n">
        <v>18.49</v>
      </c>
      <c r="H175" t="n">
        <v>0.27</v>
      </c>
      <c r="I175" t="n">
        <v>49</v>
      </c>
      <c r="J175" t="n">
        <v>179.33</v>
      </c>
      <c r="K175" t="n">
        <v>52.44</v>
      </c>
      <c r="L175" t="n">
        <v>2.75</v>
      </c>
      <c r="M175" t="n">
        <v>47</v>
      </c>
      <c r="N175" t="n">
        <v>34.14</v>
      </c>
      <c r="O175" t="n">
        <v>22351.34</v>
      </c>
      <c r="P175" t="n">
        <v>184.25</v>
      </c>
      <c r="Q175" t="n">
        <v>1389.63</v>
      </c>
      <c r="R175" t="n">
        <v>71.47</v>
      </c>
      <c r="S175" t="n">
        <v>39.31</v>
      </c>
      <c r="T175" t="n">
        <v>15054.05</v>
      </c>
      <c r="U175" t="n">
        <v>0.55</v>
      </c>
      <c r="V175" t="n">
        <v>0.85</v>
      </c>
      <c r="W175" t="n">
        <v>3.45</v>
      </c>
      <c r="X175" t="n">
        <v>0.98</v>
      </c>
      <c r="Y175" t="n">
        <v>1</v>
      </c>
      <c r="Z175" t="n">
        <v>10</v>
      </c>
    </row>
    <row r="176">
      <c r="A176" t="n">
        <v>8</v>
      </c>
      <c r="B176" t="n">
        <v>90</v>
      </c>
      <c r="C176" t="inlineStr">
        <is>
          <t xml:space="preserve">CONCLUIDO	</t>
        </is>
      </c>
      <c r="D176" t="n">
        <v>5.2546</v>
      </c>
      <c r="E176" t="n">
        <v>19.03</v>
      </c>
      <c r="F176" t="n">
        <v>15.01</v>
      </c>
      <c r="G176" t="n">
        <v>20.01</v>
      </c>
      <c r="H176" t="n">
        <v>0.3</v>
      </c>
      <c r="I176" t="n">
        <v>45</v>
      </c>
      <c r="J176" t="n">
        <v>179.7</v>
      </c>
      <c r="K176" t="n">
        <v>52.44</v>
      </c>
      <c r="L176" t="n">
        <v>3</v>
      </c>
      <c r="M176" t="n">
        <v>43</v>
      </c>
      <c r="N176" t="n">
        <v>34.26</v>
      </c>
      <c r="O176" t="n">
        <v>22397.24</v>
      </c>
      <c r="P176" t="n">
        <v>181.43</v>
      </c>
      <c r="Q176" t="n">
        <v>1389.91</v>
      </c>
      <c r="R176" t="n">
        <v>68.93000000000001</v>
      </c>
      <c r="S176" t="n">
        <v>39.31</v>
      </c>
      <c r="T176" t="n">
        <v>13806.98</v>
      </c>
      <c r="U176" t="n">
        <v>0.57</v>
      </c>
      <c r="V176" t="n">
        <v>0.86</v>
      </c>
      <c r="W176" t="n">
        <v>3.43</v>
      </c>
      <c r="X176" t="n">
        <v>0.89</v>
      </c>
      <c r="Y176" t="n">
        <v>1</v>
      </c>
      <c r="Z176" t="n">
        <v>10</v>
      </c>
    </row>
    <row r="177">
      <c r="A177" t="n">
        <v>9</v>
      </c>
      <c r="B177" t="n">
        <v>90</v>
      </c>
      <c r="C177" t="inlineStr">
        <is>
          <t xml:space="preserve">CONCLUIDO	</t>
        </is>
      </c>
      <c r="D177" t="n">
        <v>5.318</v>
      </c>
      <c r="E177" t="n">
        <v>18.8</v>
      </c>
      <c r="F177" t="n">
        <v>14.93</v>
      </c>
      <c r="G177" t="n">
        <v>21.84</v>
      </c>
      <c r="H177" t="n">
        <v>0.32</v>
      </c>
      <c r="I177" t="n">
        <v>41</v>
      </c>
      <c r="J177" t="n">
        <v>180.07</v>
      </c>
      <c r="K177" t="n">
        <v>52.44</v>
      </c>
      <c r="L177" t="n">
        <v>3.25</v>
      </c>
      <c r="M177" t="n">
        <v>39</v>
      </c>
      <c r="N177" t="n">
        <v>34.38</v>
      </c>
      <c r="O177" t="n">
        <v>22443.18</v>
      </c>
      <c r="P177" t="n">
        <v>178.69</v>
      </c>
      <c r="Q177" t="n">
        <v>1389.59</v>
      </c>
      <c r="R177" t="n">
        <v>66.62</v>
      </c>
      <c r="S177" t="n">
        <v>39.31</v>
      </c>
      <c r="T177" t="n">
        <v>12670.17</v>
      </c>
      <c r="U177" t="n">
        <v>0.59</v>
      </c>
      <c r="V177" t="n">
        <v>0.86</v>
      </c>
      <c r="W177" t="n">
        <v>3.42</v>
      </c>
      <c r="X177" t="n">
        <v>0.8</v>
      </c>
      <c r="Y177" t="n">
        <v>1</v>
      </c>
      <c r="Z177" t="n">
        <v>10</v>
      </c>
    </row>
    <row r="178">
      <c r="A178" t="n">
        <v>10</v>
      </c>
      <c r="B178" t="n">
        <v>90</v>
      </c>
      <c r="C178" t="inlineStr">
        <is>
          <t xml:space="preserve">CONCLUIDO	</t>
        </is>
      </c>
      <c r="D178" t="n">
        <v>5.36</v>
      </c>
      <c r="E178" t="n">
        <v>18.66</v>
      </c>
      <c r="F178" t="n">
        <v>14.88</v>
      </c>
      <c r="G178" t="n">
        <v>23.5</v>
      </c>
      <c r="H178" t="n">
        <v>0.34</v>
      </c>
      <c r="I178" t="n">
        <v>38</v>
      </c>
      <c r="J178" t="n">
        <v>180.45</v>
      </c>
      <c r="K178" t="n">
        <v>52.44</v>
      </c>
      <c r="L178" t="n">
        <v>3.5</v>
      </c>
      <c r="M178" t="n">
        <v>36</v>
      </c>
      <c r="N178" t="n">
        <v>34.51</v>
      </c>
      <c r="O178" t="n">
        <v>22489.16</v>
      </c>
      <c r="P178" t="n">
        <v>176.57</v>
      </c>
      <c r="Q178" t="n">
        <v>1389.66</v>
      </c>
      <c r="R178" t="n">
        <v>65.05</v>
      </c>
      <c r="S178" t="n">
        <v>39.31</v>
      </c>
      <c r="T178" t="n">
        <v>11899.48</v>
      </c>
      <c r="U178" t="n">
        <v>0.6</v>
      </c>
      <c r="V178" t="n">
        <v>0.86</v>
      </c>
      <c r="W178" t="n">
        <v>3.42</v>
      </c>
      <c r="X178" t="n">
        <v>0.76</v>
      </c>
      <c r="Y178" t="n">
        <v>1</v>
      </c>
      <c r="Z178" t="n">
        <v>10</v>
      </c>
    </row>
    <row r="179">
      <c r="A179" t="n">
        <v>11</v>
      </c>
      <c r="B179" t="n">
        <v>90</v>
      </c>
      <c r="C179" t="inlineStr">
        <is>
          <t xml:space="preserve">CONCLUIDO	</t>
        </is>
      </c>
      <c r="D179" t="n">
        <v>5.4113</v>
      </c>
      <c r="E179" t="n">
        <v>18.48</v>
      </c>
      <c r="F179" t="n">
        <v>14.81</v>
      </c>
      <c r="G179" t="n">
        <v>25.4</v>
      </c>
      <c r="H179" t="n">
        <v>0.37</v>
      </c>
      <c r="I179" t="n">
        <v>35</v>
      </c>
      <c r="J179" t="n">
        <v>180.82</v>
      </c>
      <c r="K179" t="n">
        <v>52.44</v>
      </c>
      <c r="L179" t="n">
        <v>3.75</v>
      </c>
      <c r="M179" t="n">
        <v>33</v>
      </c>
      <c r="N179" t="n">
        <v>34.63</v>
      </c>
      <c r="O179" t="n">
        <v>22535.19</v>
      </c>
      <c r="P179" t="n">
        <v>173.68</v>
      </c>
      <c r="Q179" t="n">
        <v>1389.72</v>
      </c>
      <c r="R179" t="n">
        <v>62.58</v>
      </c>
      <c r="S179" t="n">
        <v>39.31</v>
      </c>
      <c r="T179" t="n">
        <v>10681.99</v>
      </c>
      <c r="U179" t="n">
        <v>0.63</v>
      </c>
      <c r="V179" t="n">
        <v>0.87</v>
      </c>
      <c r="W179" t="n">
        <v>3.42</v>
      </c>
      <c r="X179" t="n">
        <v>0.6899999999999999</v>
      </c>
      <c r="Y179" t="n">
        <v>1</v>
      </c>
      <c r="Z179" t="n">
        <v>10</v>
      </c>
    </row>
    <row r="180">
      <c r="A180" t="n">
        <v>12</v>
      </c>
      <c r="B180" t="n">
        <v>90</v>
      </c>
      <c r="C180" t="inlineStr">
        <is>
          <t xml:space="preserve">CONCLUIDO	</t>
        </is>
      </c>
      <c r="D180" t="n">
        <v>5.4615</v>
      </c>
      <c r="E180" t="n">
        <v>18.31</v>
      </c>
      <c r="F180" t="n">
        <v>14.75</v>
      </c>
      <c r="G180" t="n">
        <v>27.66</v>
      </c>
      <c r="H180" t="n">
        <v>0.39</v>
      </c>
      <c r="I180" t="n">
        <v>32</v>
      </c>
      <c r="J180" t="n">
        <v>181.19</v>
      </c>
      <c r="K180" t="n">
        <v>52.44</v>
      </c>
      <c r="L180" t="n">
        <v>4</v>
      </c>
      <c r="M180" t="n">
        <v>30</v>
      </c>
      <c r="N180" t="n">
        <v>34.75</v>
      </c>
      <c r="O180" t="n">
        <v>22581.25</v>
      </c>
      <c r="P180" t="n">
        <v>171.06</v>
      </c>
      <c r="Q180" t="n">
        <v>1389.61</v>
      </c>
      <c r="R180" t="n">
        <v>60.96</v>
      </c>
      <c r="S180" t="n">
        <v>39.31</v>
      </c>
      <c r="T180" t="n">
        <v>9886.99</v>
      </c>
      <c r="U180" t="n">
        <v>0.64</v>
      </c>
      <c r="V180" t="n">
        <v>0.87</v>
      </c>
      <c r="W180" t="n">
        <v>3.41</v>
      </c>
      <c r="X180" t="n">
        <v>0.63</v>
      </c>
      <c r="Y180" t="n">
        <v>1</v>
      </c>
      <c r="Z180" t="n">
        <v>10</v>
      </c>
    </row>
    <row r="181">
      <c r="A181" t="n">
        <v>13</v>
      </c>
      <c r="B181" t="n">
        <v>90</v>
      </c>
      <c r="C181" t="inlineStr">
        <is>
          <t xml:space="preserve">CONCLUIDO	</t>
        </is>
      </c>
      <c r="D181" t="n">
        <v>5.4991</v>
      </c>
      <c r="E181" t="n">
        <v>18.18</v>
      </c>
      <c r="F181" t="n">
        <v>14.7</v>
      </c>
      <c r="G181" t="n">
        <v>29.39</v>
      </c>
      <c r="H181" t="n">
        <v>0.42</v>
      </c>
      <c r="I181" t="n">
        <v>30</v>
      </c>
      <c r="J181" t="n">
        <v>181.57</v>
      </c>
      <c r="K181" t="n">
        <v>52.44</v>
      </c>
      <c r="L181" t="n">
        <v>4.25</v>
      </c>
      <c r="M181" t="n">
        <v>28</v>
      </c>
      <c r="N181" t="n">
        <v>34.88</v>
      </c>
      <c r="O181" t="n">
        <v>22627.36</v>
      </c>
      <c r="P181" t="n">
        <v>168.76</v>
      </c>
      <c r="Q181" t="n">
        <v>1389.76</v>
      </c>
      <c r="R181" t="n">
        <v>58.82</v>
      </c>
      <c r="S181" t="n">
        <v>39.31</v>
      </c>
      <c r="T181" t="n">
        <v>8826.1</v>
      </c>
      <c r="U181" t="n">
        <v>0.67</v>
      </c>
      <c r="V181" t="n">
        <v>0.87</v>
      </c>
      <c r="W181" t="n">
        <v>3.42</v>
      </c>
      <c r="X181" t="n">
        <v>0.57</v>
      </c>
      <c r="Y181" t="n">
        <v>1</v>
      </c>
      <c r="Z181" t="n">
        <v>10</v>
      </c>
    </row>
    <row r="182">
      <c r="A182" t="n">
        <v>14</v>
      </c>
      <c r="B182" t="n">
        <v>90</v>
      </c>
      <c r="C182" t="inlineStr">
        <is>
          <t xml:space="preserve">CONCLUIDO	</t>
        </is>
      </c>
      <c r="D182" t="n">
        <v>5.5292</v>
      </c>
      <c r="E182" t="n">
        <v>18.09</v>
      </c>
      <c r="F182" t="n">
        <v>14.67</v>
      </c>
      <c r="G182" t="n">
        <v>31.44</v>
      </c>
      <c r="H182" t="n">
        <v>0.44</v>
      </c>
      <c r="I182" t="n">
        <v>28</v>
      </c>
      <c r="J182" t="n">
        <v>181.94</v>
      </c>
      <c r="K182" t="n">
        <v>52.44</v>
      </c>
      <c r="L182" t="n">
        <v>4.5</v>
      </c>
      <c r="M182" t="n">
        <v>26</v>
      </c>
      <c r="N182" t="n">
        <v>35</v>
      </c>
      <c r="O182" t="n">
        <v>22673.63</v>
      </c>
      <c r="P182" t="n">
        <v>166.87</v>
      </c>
      <c r="Q182" t="n">
        <v>1389.73</v>
      </c>
      <c r="R182" t="n">
        <v>58.36</v>
      </c>
      <c r="S182" t="n">
        <v>39.31</v>
      </c>
      <c r="T182" t="n">
        <v>8603.91</v>
      </c>
      <c r="U182" t="n">
        <v>0.67</v>
      </c>
      <c r="V182" t="n">
        <v>0.88</v>
      </c>
      <c r="W182" t="n">
        <v>3.41</v>
      </c>
      <c r="X182" t="n">
        <v>0.55</v>
      </c>
      <c r="Y182" t="n">
        <v>1</v>
      </c>
      <c r="Z182" t="n">
        <v>10</v>
      </c>
    </row>
    <row r="183">
      <c r="A183" t="n">
        <v>15</v>
      </c>
      <c r="B183" t="n">
        <v>90</v>
      </c>
      <c r="C183" t="inlineStr">
        <is>
          <t xml:space="preserve">CONCLUIDO	</t>
        </is>
      </c>
      <c r="D183" t="n">
        <v>5.5688</v>
      </c>
      <c r="E183" t="n">
        <v>17.96</v>
      </c>
      <c r="F183" t="n">
        <v>14.61</v>
      </c>
      <c r="G183" t="n">
        <v>33.72</v>
      </c>
      <c r="H183" t="n">
        <v>0.46</v>
      </c>
      <c r="I183" t="n">
        <v>26</v>
      </c>
      <c r="J183" t="n">
        <v>182.32</v>
      </c>
      <c r="K183" t="n">
        <v>52.44</v>
      </c>
      <c r="L183" t="n">
        <v>4.75</v>
      </c>
      <c r="M183" t="n">
        <v>24</v>
      </c>
      <c r="N183" t="n">
        <v>35.12</v>
      </c>
      <c r="O183" t="n">
        <v>22719.83</v>
      </c>
      <c r="P183" t="n">
        <v>164.11</v>
      </c>
      <c r="Q183" t="n">
        <v>1389.65</v>
      </c>
      <c r="R183" t="n">
        <v>56.66</v>
      </c>
      <c r="S183" t="n">
        <v>39.31</v>
      </c>
      <c r="T183" t="n">
        <v>7767.18</v>
      </c>
      <c r="U183" t="n">
        <v>0.6899999999999999</v>
      </c>
      <c r="V183" t="n">
        <v>0.88</v>
      </c>
      <c r="W183" t="n">
        <v>3.4</v>
      </c>
      <c r="X183" t="n">
        <v>0.49</v>
      </c>
      <c r="Y183" t="n">
        <v>1</v>
      </c>
      <c r="Z183" t="n">
        <v>10</v>
      </c>
    </row>
    <row r="184">
      <c r="A184" t="n">
        <v>16</v>
      </c>
      <c r="B184" t="n">
        <v>90</v>
      </c>
      <c r="C184" t="inlineStr">
        <is>
          <t xml:space="preserve">CONCLUIDO	</t>
        </is>
      </c>
      <c r="D184" t="n">
        <v>5.58</v>
      </c>
      <c r="E184" t="n">
        <v>17.92</v>
      </c>
      <c r="F184" t="n">
        <v>14.61</v>
      </c>
      <c r="G184" t="n">
        <v>35.07</v>
      </c>
      <c r="H184" t="n">
        <v>0.49</v>
      </c>
      <c r="I184" t="n">
        <v>25</v>
      </c>
      <c r="J184" t="n">
        <v>182.69</v>
      </c>
      <c r="K184" t="n">
        <v>52.44</v>
      </c>
      <c r="L184" t="n">
        <v>5</v>
      </c>
      <c r="M184" t="n">
        <v>23</v>
      </c>
      <c r="N184" t="n">
        <v>35.25</v>
      </c>
      <c r="O184" t="n">
        <v>22766.06</v>
      </c>
      <c r="P184" t="n">
        <v>162.66</v>
      </c>
      <c r="Q184" t="n">
        <v>1389.78</v>
      </c>
      <c r="R184" t="n">
        <v>56.5</v>
      </c>
      <c r="S184" t="n">
        <v>39.31</v>
      </c>
      <c r="T184" t="n">
        <v>7688.53</v>
      </c>
      <c r="U184" t="n">
        <v>0.7</v>
      </c>
      <c r="V184" t="n">
        <v>0.88</v>
      </c>
      <c r="W184" t="n">
        <v>3.4</v>
      </c>
      <c r="X184" t="n">
        <v>0.49</v>
      </c>
      <c r="Y184" t="n">
        <v>1</v>
      </c>
      <c r="Z184" t="n">
        <v>10</v>
      </c>
    </row>
    <row r="185">
      <c r="A185" t="n">
        <v>17</v>
      </c>
      <c r="B185" t="n">
        <v>90</v>
      </c>
      <c r="C185" t="inlineStr">
        <is>
          <t xml:space="preserve">CONCLUIDO	</t>
        </is>
      </c>
      <c r="D185" t="n">
        <v>5.6177</v>
      </c>
      <c r="E185" t="n">
        <v>17.8</v>
      </c>
      <c r="F185" t="n">
        <v>14.56</v>
      </c>
      <c r="G185" t="n">
        <v>37.99</v>
      </c>
      <c r="H185" t="n">
        <v>0.51</v>
      </c>
      <c r="I185" t="n">
        <v>23</v>
      </c>
      <c r="J185" t="n">
        <v>183.07</v>
      </c>
      <c r="K185" t="n">
        <v>52.44</v>
      </c>
      <c r="L185" t="n">
        <v>5.25</v>
      </c>
      <c r="M185" t="n">
        <v>21</v>
      </c>
      <c r="N185" t="n">
        <v>35.37</v>
      </c>
      <c r="O185" t="n">
        <v>22812.34</v>
      </c>
      <c r="P185" t="n">
        <v>159.95</v>
      </c>
      <c r="Q185" t="n">
        <v>1389.68</v>
      </c>
      <c r="R185" t="n">
        <v>54.92</v>
      </c>
      <c r="S185" t="n">
        <v>39.31</v>
      </c>
      <c r="T185" t="n">
        <v>6912.26</v>
      </c>
      <c r="U185" t="n">
        <v>0.72</v>
      </c>
      <c r="V185" t="n">
        <v>0.88</v>
      </c>
      <c r="W185" t="n">
        <v>3.4</v>
      </c>
      <c r="X185" t="n">
        <v>0.44</v>
      </c>
      <c r="Y185" t="n">
        <v>1</v>
      </c>
      <c r="Z185" t="n">
        <v>10</v>
      </c>
    </row>
    <row r="186">
      <c r="A186" t="n">
        <v>18</v>
      </c>
      <c r="B186" t="n">
        <v>90</v>
      </c>
      <c r="C186" t="inlineStr">
        <is>
          <t xml:space="preserve">CONCLUIDO	</t>
        </is>
      </c>
      <c r="D186" t="n">
        <v>5.6356</v>
      </c>
      <c r="E186" t="n">
        <v>17.74</v>
      </c>
      <c r="F186" t="n">
        <v>14.54</v>
      </c>
      <c r="G186" t="n">
        <v>39.66</v>
      </c>
      <c r="H186" t="n">
        <v>0.53</v>
      </c>
      <c r="I186" t="n">
        <v>22</v>
      </c>
      <c r="J186" t="n">
        <v>183.44</v>
      </c>
      <c r="K186" t="n">
        <v>52.44</v>
      </c>
      <c r="L186" t="n">
        <v>5.5</v>
      </c>
      <c r="M186" t="n">
        <v>20</v>
      </c>
      <c r="N186" t="n">
        <v>35.5</v>
      </c>
      <c r="O186" t="n">
        <v>22858.66</v>
      </c>
      <c r="P186" t="n">
        <v>157.59</v>
      </c>
      <c r="Q186" t="n">
        <v>1389.73</v>
      </c>
      <c r="R186" t="n">
        <v>54.23</v>
      </c>
      <c r="S186" t="n">
        <v>39.31</v>
      </c>
      <c r="T186" t="n">
        <v>6569.03</v>
      </c>
      <c r="U186" t="n">
        <v>0.72</v>
      </c>
      <c r="V186" t="n">
        <v>0.88</v>
      </c>
      <c r="W186" t="n">
        <v>3.4</v>
      </c>
      <c r="X186" t="n">
        <v>0.42</v>
      </c>
      <c r="Y186" t="n">
        <v>1</v>
      </c>
      <c r="Z186" t="n">
        <v>10</v>
      </c>
    </row>
    <row r="187">
      <c r="A187" t="n">
        <v>19</v>
      </c>
      <c r="B187" t="n">
        <v>90</v>
      </c>
      <c r="C187" t="inlineStr">
        <is>
          <t xml:space="preserve">CONCLUIDO	</t>
        </is>
      </c>
      <c r="D187" t="n">
        <v>5.6518</v>
      </c>
      <c r="E187" t="n">
        <v>17.69</v>
      </c>
      <c r="F187" t="n">
        <v>14.53</v>
      </c>
      <c r="G187" t="n">
        <v>41.5</v>
      </c>
      <c r="H187" t="n">
        <v>0.55</v>
      </c>
      <c r="I187" t="n">
        <v>21</v>
      </c>
      <c r="J187" t="n">
        <v>183.82</v>
      </c>
      <c r="K187" t="n">
        <v>52.44</v>
      </c>
      <c r="L187" t="n">
        <v>5.75</v>
      </c>
      <c r="M187" t="n">
        <v>19</v>
      </c>
      <c r="N187" t="n">
        <v>35.63</v>
      </c>
      <c r="O187" t="n">
        <v>22905.03</v>
      </c>
      <c r="P187" t="n">
        <v>154.16</v>
      </c>
      <c r="Q187" t="n">
        <v>1389.71</v>
      </c>
      <c r="R187" t="n">
        <v>53.61</v>
      </c>
      <c r="S187" t="n">
        <v>39.31</v>
      </c>
      <c r="T187" t="n">
        <v>6263.49</v>
      </c>
      <c r="U187" t="n">
        <v>0.73</v>
      </c>
      <c r="V187" t="n">
        <v>0.88</v>
      </c>
      <c r="W187" t="n">
        <v>3.4</v>
      </c>
      <c r="X187" t="n">
        <v>0.4</v>
      </c>
      <c r="Y187" t="n">
        <v>1</v>
      </c>
      <c r="Z187" t="n">
        <v>10</v>
      </c>
    </row>
    <row r="188">
      <c r="A188" t="n">
        <v>20</v>
      </c>
      <c r="B188" t="n">
        <v>90</v>
      </c>
      <c r="C188" t="inlineStr">
        <is>
          <t xml:space="preserve">CONCLUIDO	</t>
        </is>
      </c>
      <c r="D188" t="n">
        <v>5.6764</v>
      </c>
      <c r="E188" t="n">
        <v>17.62</v>
      </c>
      <c r="F188" t="n">
        <v>14.48</v>
      </c>
      <c r="G188" t="n">
        <v>43.46</v>
      </c>
      <c r="H188" t="n">
        <v>0.58</v>
      </c>
      <c r="I188" t="n">
        <v>20</v>
      </c>
      <c r="J188" t="n">
        <v>184.19</v>
      </c>
      <c r="K188" t="n">
        <v>52.44</v>
      </c>
      <c r="L188" t="n">
        <v>6</v>
      </c>
      <c r="M188" t="n">
        <v>17</v>
      </c>
      <c r="N188" t="n">
        <v>35.75</v>
      </c>
      <c r="O188" t="n">
        <v>22951.43</v>
      </c>
      <c r="P188" t="n">
        <v>152.83</v>
      </c>
      <c r="Q188" t="n">
        <v>1389.57</v>
      </c>
      <c r="R188" t="n">
        <v>52.89</v>
      </c>
      <c r="S188" t="n">
        <v>39.31</v>
      </c>
      <c r="T188" t="n">
        <v>5908.34</v>
      </c>
      <c r="U188" t="n">
        <v>0.74</v>
      </c>
      <c r="V188" t="n">
        <v>0.89</v>
      </c>
      <c r="W188" t="n">
        <v>3.38</v>
      </c>
      <c r="X188" t="n">
        <v>0.36</v>
      </c>
      <c r="Y188" t="n">
        <v>1</v>
      </c>
      <c r="Z188" t="n">
        <v>10</v>
      </c>
    </row>
    <row r="189">
      <c r="A189" t="n">
        <v>21</v>
      </c>
      <c r="B189" t="n">
        <v>90</v>
      </c>
      <c r="C189" t="inlineStr">
        <is>
          <t xml:space="preserve">CONCLUIDO	</t>
        </is>
      </c>
      <c r="D189" t="n">
        <v>5.6886</v>
      </c>
      <c r="E189" t="n">
        <v>17.58</v>
      </c>
      <c r="F189" t="n">
        <v>14.48</v>
      </c>
      <c r="G189" t="n">
        <v>45.74</v>
      </c>
      <c r="H189" t="n">
        <v>0.6</v>
      </c>
      <c r="I189" t="n">
        <v>19</v>
      </c>
      <c r="J189" t="n">
        <v>184.57</v>
      </c>
      <c r="K189" t="n">
        <v>52.44</v>
      </c>
      <c r="L189" t="n">
        <v>6.25</v>
      </c>
      <c r="M189" t="n">
        <v>15</v>
      </c>
      <c r="N189" t="n">
        <v>35.88</v>
      </c>
      <c r="O189" t="n">
        <v>22997.88</v>
      </c>
      <c r="P189" t="n">
        <v>150.42</v>
      </c>
      <c r="Q189" t="n">
        <v>1389.67</v>
      </c>
      <c r="R189" t="n">
        <v>52.46</v>
      </c>
      <c r="S189" t="n">
        <v>39.31</v>
      </c>
      <c r="T189" t="n">
        <v>5699.24</v>
      </c>
      <c r="U189" t="n">
        <v>0.75</v>
      </c>
      <c r="V189" t="n">
        <v>0.89</v>
      </c>
      <c r="W189" t="n">
        <v>3.39</v>
      </c>
      <c r="X189" t="n">
        <v>0.36</v>
      </c>
      <c r="Y189" t="n">
        <v>1</v>
      </c>
      <c r="Z189" t="n">
        <v>10</v>
      </c>
    </row>
    <row r="190">
      <c r="A190" t="n">
        <v>22</v>
      </c>
      <c r="B190" t="n">
        <v>90</v>
      </c>
      <c r="C190" t="inlineStr">
        <is>
          <t xml:space="preserve">CONCLUIDO	</t>
        </is>
      </c>
      <c r="D190" t="n">
        <v>5.7017</v>
      </c>
      <c r="E190" t="n">
        <v>17.54</v>
      </c>
      <c r="F190" t="n">
        <v>14.48</v>
      </c>
      <c r="G190" t="n">
        <v>48.26</v>
      </c>
      <c r="H190" t="n">
        <v>0.62</v>
      </c>
      <c r="I190" t="n">
        <v>18</v>
      </c>
      <c r="J190" t="n">
        <v>184.95</v>
      </c>
      <c r="K190" t="n">
        <v>52.44</v>
      </c>
      <c r="L190" t="n">
        <v>6.5</v>
      </c>
      <c r="M190" t="n">
        <v>12</v>
      </c>
      <c r="N190" t="n">
        <v>36.01</v>
      </c>
      <c r="O190" t="n">
        <v>23044.38</v>
      </c>
      <c r="P190" t="n">
        <v>148.28</v>
      </c>
      <c r="Q190" t="n">
        <v>1389.61</v>
      </c>
      <c r="R190" t="n">
        <v>52.21</v>
      </c>
      <c r="S190" t="n">
        <v>39.31</v>
      </c>
      <c r="T190" t="n">
        <v>5578.81</v>
      </c>
      <c r="U190" t="n">
        <v>0.75</v>
      </c>
      <c r="V190" t="n">
        <v>0.89</v>
      </c>
      <c r="W190" t="n">
        <v>3.4</v>
      </c>
      <c r="X190" t="n">
        <v>0.36</v>
      </c>
      <c r="Y190" t="n">
        <v>1</v>
      </c>
      <c r="Z190" t="n">
        <v>10</v>
      </c>
    </row>
    <row r="191">
      <c r="A191" t="n">
        <v>23</v>
      </c>
      <c r="B191" t="n">
        <v>90</v>
      </c>
      <c r="C191" t="inlineStr">
        <is>
          <t xml:space="preserve">CONCLUIDO	</t>
        </is>
      </c>
      <c r="D191" t="n">
        <v>5.7176</v>
      </c>
      <c r="E191" t="n">
        <v>17.49</v>
      </c>
      <c r="F191" t="n">
        <v>14.46</v>
      </c>
      <c r="G191" t="n">
        <v>51.05</v>
      </c>
      <c r="H191" t="n">
        <v>0.65</v>
      </c>
      <c r="I191" t="n">
        <v>17</v>
      </c>
      <c r="J191" t="n">
        <v>185.33</v>
      </c>
      <c r="K191" t="n">
        <v>52.44</v>
      </c>
      <c r="L191" t="n">
        <v>6.75</v>
      </c>
      <c r="M191" t="n">
        <v>5</v>
      </c>
      <c r="N191" t="n">
        <v>36.13</v>
      </c>
      <c r="O191" t="n">
        <v>23090.91</v>
      </c>
      <c r="P191" t="n">
        <v>146.24</v>
      </c>
      <c r="Q191" t="n">
        <v>1389.75</v>
      </c>
      <c r="R191" t="n">
        <v>51.47</v>
      </c>
      <c r="S191" t="n">
        <v>39.31</v>
      </c>
      <c r="T191" t="n">
        <v>5213.42</v>
      </c>
      <c r="U191" t="n">
        <v>0.76</v>
      </c>
      <c r="V191" t="n">
        <v>0.89</v>
      </c>
      <c r="W191" t="n">
        <v>3.41</v>
      </c>
      <c r="X191" t="n">
        <v>0.34</v>
      </c>
      <c r="Y191" t="n">
        <v>1</v>
      </c>
      <c r="Z191" t="n">
        <v>10</v>
      </c>
    </row>
    <row r="192">
      <c r="A192" t="n">
        <v>24</v>
      </c>
      <c r="B192" t="n">
        <v>90</v>
      </c>
      <c r="C192" t="inlineStr">
        <is>
          <t xml:space="preserve">CONCLUIDO	</t>
        </is>
      </c>
      <c r="D192" t="n">
        <v>5.7225</v>
      </c>
      <c r="E192" t="n">
        <v>17.48</v>
      </c>
      <c r="F192" t="n">
        <v>14.45</v>
      </c>
      <c r="G192" t="n">
        <v>51</v>
      </c>
      <c r="H192" t="n">
        <v>0.67</v>
      </c>
      <c r="I192" t="n">
        <v>17</v>
      </c>
      <c r="J192" t="n">
        <v>185.7</v>
      </c>
      <c r="K192" t="n">
        <v>52.44</v>
      </c>
      <c r="L192" t="n">
        <v>7</v>
      </c>
      <c r="M192" t="n">
        <v>4</v>
      </c>
      <c r="N192" t="n">
        <v>36.26</v>
      </c>
      <c r="O192" t="n">
        <v>23137.49</v>
      </c>
      <c r="P192" t="n">
        <v>146.71</v>
      </c>
      <c r="Q192" t="n">
        <v>1389.65</v>
      </c>
      <c r="R192" t="n">
        <v>51.24</v>
      </c>
      <c r="S192" t="n">
        <v>39.31</v>
      </c>
      <c r="T192" t="n">
        <v>5100.91</v>
      </c>
      <c r="U192" t="n">
        <v>0.77</v>
      </c>
      <c r="V192" t="n">
        <v>0.89</v>
      </c>
      <c r="W192" t="n">
        <v>3.4</v>
      </c>
      <c r="X192" t="n">
        <v>0.33</v>
      </c>
      <c r="Y192" t="n">
        <v>1</v>
      </c>
      <c r="Z192" t="n">
        <v>10</v>
      </c>
    </row>
    <row r="193">
      <c r="A193" t="n">
        <v>25</v>
      </c>
      <c r="B193" t="n">
        <v>90</v>
      </c>
      <c r="C193" t="inlineStr">
        <is>
          <t xml:space="preserve">CONCLUIDO	</t>
        </is>
      </c>
      <c r="D193" t="n">
        <v>5.7199</v>
      </c>
      <c r="E193" t="n">
        <v>17.48</v>
      </c>
      <c r="F193" t="n">
        <v>14.46</v>
      </c>
      <c r="G193" t="n">
        <v>51.03</v>
      </c>
      <c r="H193" t="n">
        <v>0.6899999999999999</v>
      </c>
      <c r="I193" t="n">
        <v>17</v>
      </c>
      <c r="J193" t="n">
        <v>186.08</v>
      </c>
      <c r="K193" t="n">
        <v>52.44</v>
      </c>
      <c r="L193" t="n">
        <v>7.25</v>
      </c>
      <c r="M193" t="n">
        <v>1</v>
      </c>
      <c r="N193" t="n">
        <v>36.39</v>
      </c>
      <c r="O193" t="n">
        <v>23184.11</v>
      </c>
      <c r="P193" t="n">
        <v>147.08</v>
      </c>
      <c r="Q193" t="n">
        <v>1389.77</v>
      </c>
      <c r="R193" t="n">
        <v>51.26</v>
      </c>
      <c r="S193" t="n">
        <v>39.31</v>
      </c>
      <c r="T193" t="n">
        <v>5110.08</v>
      </c>
      <c r="U193" t="n">
        <v>0.77</v>
      </c>
      <c r="V193" t="n">
        <v>0.89</v>
      </c>
      <c r="W193" t="n">
        <v>3.41</v>
      </c>
      <c r="X193" t="n">
        <v>0.34</v>
      </c>
      <c r="Y193" t="n">
        <v>1</v>
      </c>
      <c r="Z193" t="n">
        <v>10</v>
      </c>
    </row>
    <row r="194">
      <c r="A194" t="n">
        <v>26</v>
      </c>
      <c r="B194" t="n">
        <v>90</v>
      </c>
      <c r="C194" t="inlineStr">
        <is>
          <t xml:space="preserve">CONCLUIDO	</t>
        </is>
      </c>
      <c r="D194" t="n">
        <v>5.7203</v>
      </c>
      <c r="E194" t="n">
        <v>17.48</v>
      </c>
      <c r="F194" t="n">
        <v>14.46</v>
      </c>
      <c r="G194" t="n">
        <v>51.02</v>
      </c>
      <c r="H194" t="n">
        <v>0.71</v>
      </c>
      <c r="I194" t="n">
        <v>17</v>
      </c>
      <c r="J194" t="n">
        <v>186.46</v>
      </c>
      <c r="K194" t="n">
        <v>52.44</v>
      </c>
      <c r="L194" t="n">
        <v>7.5</v>
      </c>
      <c r="M194" t="n">
        <v>0</v>
      </c>
      <c r="N194" t="n">
        <v>36.52</v>
      </c>
      <c r="O194" t="n">
        <v>23230.78</v>
      </c>
      <c r="P194" t="n">
        <v>147.29</v>
      </c>
      <c r="Q194" t="n">
        <v>1389.76</v>
      </c>
      <c r="R194" t="n">
        <v>51.18</v>
      </c>
      <c r="S194" t="n">
        <v>39.31</v>
      </c>
      <c r="T194" t="n">
        <v>5071.61</v>
      </c>
      <c r="U194" t="n">
        <v>0.77</v>
      </c>
      <c r="V194" t="n">
        <v>0.89</v>
      </c>
      <c r="W194" t="n">
        <v>3.41</v>
      </c>
      <c r="X194" t="n">
        <v>0.33</v>
      </c>
      <c r="Y194" t="n">
        <v>1</v>
      </c>
      <c r="Z194" t="n">
        <v>10</v>
      </c>
    </row>
    <row r="195">
      <c r="A195" t="n">
        <v>0</v>
      </c>
      <c r="B195" t="n">
        <v>110</v>
      </c>
      <c r="C195" t="inlineStr">
        <is>
          <t xml:space="preserve">CONCLUIDO	</t>
        </is>
      </c>
      <c r="D195" t="n">
        <v>3.48</v>
      </c>
      <c r="E195" t="n">
        <v>28.74</v>
      </c>
      <c r="F195" t="n">
        <v>18.06</v>
      </c>
      <c r="G195" t="n">
        <v>5.67</v>
      </c>
      <c r="H195" t="n">
        <v>0.08</v>
      </c>
      <c r="I195" t="n">
        <v>191</v>
      </c>
      <c r="J195" t="n">
        <v>213.37</v>
      </c>
      <c r="K195" t="n">
        <v>56.13</v>
      </c>
      <c r="L195" t="n">
        <v>1</v>
      </c>
      <c r="M195" t="n">
        <v>189</v>
      </c>
      <c r="N195" t="n">
        <v>46.25</v>
      </c>
      <c r="O195" t="n">
        <v>26550.29</v>
      </c>
      <c r="P195" t="n">
        <v>265.09</v>
      </c>
      <c r="Q195" t="n">
        <v>1390.3</v>
      </c>
      <c r="R195" t="n">
        <v>163.7</v>
      </c>
      <c r="S195" t="n">
        <v>39.31</v>
      </c>
      <c r="T195" t="n">
        <v>60462.97</v>
      </c>
      <c r="U195" t="n">
        <v>0.24</v>
      </c>
      <c r="V195" t="n">
        <v>0.71</v>
      </c>
      <c r="W195" t="n">
        <v>3.68</v>
      </c>
      <c r="X195" t="n">
        <v>3.93</v>
      </c>
      <c r="Y195" t="n">
        <v>1</v>
      </c>
      <c r="Z195" t="n">
        <v>10</v>
      </c>
    </row>
    <row r="196">
      <c r="A196" t="n">
        <v>1</v>
      </c>
      <c r="B196" t="n">
        <v>110</v>
      </c>
      <c r="C196" t="inlineStr">
        <is>
          <t xml:space="preserve">CONCLUIDO	</t>
        </is>
      </c>
      <c r="D196" t="n">
        <v>3.8831</v>
      </c>
      <c r="E196" t="n">
        <v>25.75</v>
      </c>
      <c r="F196" t="n">
        <v>17.06</v>
      </c>
      <c r="G196" t="n">
        <v>7.11</v>
      </c>
      <c r="H196" t="n">
        <v>0.1</v>
      </c>
      <c r="I196" t="n">
        <v>144</v>
      </c>
      <c r="J196" t="n">
        <v>213.78</v>
      </c>
      <c r="K196" t="n">
        <v>56.13</v>
      </c>
      <c r="L196" t="n">
        <v>1.25</v>
      </c>
      <c r="M196" t="n">
        <v>142</v>
      </c>
      <c r="N196" t="n">
        <v>46.4</v>
      </c>
      <c r="O196" t="n">
        <v>26600.32</v>
      </c>
      <c r="P196" t="n">
        <v>249.11</v>
      </c>
      <c r="Q196" t="n">
        <v>1389.98</v>
      </c>
      <c r="R196" t="n">
        <v>132.71</v>
      </c>
      <c r="S196" t="n">
        <v>39.31</v>
      </c>
      <c r="T196" t="n">
        <v>45199.73</v>
      </c>
      <c r="U196" t="n">
        <v>0.3</v>
      </c>
      <c r="V196" t="n">
        <v>0.75</v>
      </c>
      <c r="W196" t="n">
        <v>3.6</v>
      </c>
      <c r="X196" t="n">
        <v>2.93</v>
      </c>
      <c r="Y196" t="n">
        <v>1</v>
      </c>
      <c r="Z196" t="n">
        <v>10</v>
      </c>
    </row>
    <row r="197">
      <c r="A197" t="n">
        <v>2</v>
      </c>
      <c r="B197" t="n">
        <v>110</v>
      </c>
      <c r="C197" t="inlineStr">
        <is>
          <t xml:space="preserve">CONCLUIDO	</t>
        </is>
      </c>
      <c r="D197" t="n">
        <v>4.1676</v>
      </c>
      <c r="E197" t="n">
        <v>23.99</v>
      </c>
      <c r="F197" t="n">
        <v>16.48</v>
      </c>
      <c r="G197" t="n">
        <v>8.529999999999999</v>
      </c>
      <c r="H197" t="n">
        <v>0.12</v>
      </c>
      <c r="I197" t="n">
        <v>116</v>
      </c>
      <c r="J197" t="n">
        <v>214.19</v>
      </c>
      <c r="K197" t="n">
        <v>56.13</v>
      </c>
      <c r="L197" t="n">
        <v>1.5</v>
      </c>
      <c r="M197" t="n">
        <v>114</v>
      </c>
      <c r="N197" t="n">
        <v>46.56</v>
      </c>
      <c r="O197" t="n">
        <v>26650.41</v>
      </c>
      <c r="P197" t="n">
        <v>239.39</v>
      </c>
      <c r="Q197" t="n">
        <v>1390.12</v>
      </c>
      <c r="R197" t="n">
        <v>114.88</v>
      </c>
      <c r="S197" t="n">
        <v>39.31</v>
      </c>
      <c r="T197" t="n">
        <v>36427.46</v>
      </c>
      <c r="U197" t="n">
        <v>0.34</v>
      </c>
      <c r="V197" t="n">
        <v>0.78</v>
      </c>
      <c r="W197" t="n">
        <v>3.55</v>
      </c>
      <c r="X197" t="n">
        <v>2.36</v>
      </c>
      <c r="Y197" t="n">
        <v>1</v>
      </c>
      <c r="Z197" t="n">
        <v>10</v>
      </c>
    </row>
    <row r="198">
      <c r="A198" t="n">
        <v>3</v>
      </c>
      <c r="B198" t="n">
        <v>110</v>
      </c>
      <c r="C198" t="inlineStr">
        <is>
          <t xml:space="preserve">CONCLUIDO	</t>
        </is>
      </c>
      <c r="D198" t="n">
        <v>4.3985</v>
      </c>
      <c r="E198" t="n">
        <v>22.74</v>
      </c>
      <c r="F198" t="n">
        <v>16.07</v>
      </c>
      <c r="G198" t="n">
        <v>10.04</v>
      </c>
      <c r="H198" t="n">
        <v>0.14</v>
      </c>
      <c r="I198" t="n">
        <v>96</v>
      </c>
      <c r="J198" t="n">
        <v>214.59</v>
      </c>
      <c r="K198" t="n">
        <v>56.13</v>
      </c>
      <c r="L198" t="n">
        <v>1.75</v>
      </c>
      <c r="M198" t="n">
        <v>94</v>
      </c>
      <c r="N198" t="n">
        <v>46.72</v>
      </c>
      <c r="O198" t="n">
        <v>26700.55</v>
      </c>
      <c r="P198" t="n">
        <v>232.05</v>
      </c>
      <c r="Q198" t="n">
        <v>1389.82</v>
      </c>
      <c r="R198" t="n">
        <v>101.51</v>
      </c>
      <c r="S198" t="n">
        <v>39.31</v>
      </c>
      <c r="T198" t="n">
        <v>29838.06</v>
      </c>
      <c r="U198" t="n">
        <v>0.39</v>
      </c>
      <c r="V198" t="n">
        <v>0.8</v>
      </c>
      <c r="W198" t="n">
        <v>3.53</v>
      </c>
      <c r="X198" t="n">
        <v>1.94</v>
      </c>
      <c r="Y198" t="n">
        <v>1</v>
      </c>
      <c r="Z198" t="n">
        <v>10</v>
      </c>
    </row>
    <row r="199">
      <c r="A199" t="n">
        <v>4</v>
      </c>
      <c r="B199" t="n">
        <v>110</v>
      </c>
      <c r="C199" t="inlineStr">
        <is>
          <t xml:space="preserve">CONCLUIDO	</t>
        </is>
      </c>
      <c r="D199" t="n">
        <v>4.579</v>
      </c>
      <c r="E199" t="n">
        <v>21.84</v>
      </c>
      <c r="F199" t="n">
        <v>15.76</v>
      </c>
      <c r="G199" t="n">
        <v>11.53</v>
      </c>
      <c r="H199" t="n">
        <v>0.17</v>
      </c>
      <c r="I199" t="n">
        <v>82</v>
      </c>
      <c r="J199" t="n">
        <v>215</v>
      </c>
      <c r="K199" t="n">
        <v>56.13</v>
      </c>
      <c r="L199" t="n">
        <v>2</v>
      </c>
      <c r="M199" t="n">
        <v>80</v>
      </c>
      <c r="N199" t="n">
        <v>46.87</v>
      </c>
      <c r="O199" t="n">
        <v>26750.75</v>
      </c>
      <c r="P199" t="n">
        <v>226.41</v>
      </c>
      <c r="Q199" t="n">
        <v>1390.03</v>
      </c>
      <c r="R199" t="n">
        <v>92.5</v>
      </c>
      <c r="S199" t="n">
        <v>39.31</v>
      </c>
      <c r="T199" t="n">
        <v>25405.76</v>
      </c>
      <c r="U199" t="n">
        <v>0.42</v>
      </c>
      <c r="V199" t="n">
        <v>0.8100000000000001</v>
      </c>
      <c r="W199" t="n">
        <v>3.49</v>
      </c>
      <c r="X199" t="n">
        <v>1.64</v>
      </c>
      <c r="Y199" t="n">
        <v>1</v>
      </c>
      <c r="Z199" t="n">
        <v>10</v>
      </c>
    </row>
    <row r="200">
      <c r="A200" t="n">
        <v>5</v>
      </c>
      <c r="B200" t="n">
        <v>110</v>
      </c>
      <c r="C200" t="inlineStr">
        <is>
          <t xml:space="preserve">CONCLUIDO	</t>
        </is>
      </c>
      <c r="D200" t="n">
        <v>4.7137</v>
      </c>
      <c r="E200" t="n">
        <v>21.21</v>
      </c>
      <c r="F200" t="n">
        <v>15.56</v>
      </c>
      <c r="G200" t="n">
        <v>12.97</v>
      </c>
      <c r="H200" t="n">
        <v>0.19</v>
      </c>
      <c r="I200" t="n">
        <v>72</v>
      </c>
      <c r="J200" t="n">
        <v>215.41</v>
      </c>
      <c r="K200" t="n">
        <v>56.13</v>
      </c>
      <c r="L200" t="n">
        <v>2.25</v>
      </c>
      <c r="M200" t="n">
        <v>70</v>
      </c>
      <c r="N200" t="n">
        <v>47.03</v>
      </c>
      <c r="O200" t="n">
        <v>26801</v>
      </c>
      <c r="P200" t="n">
        <v>222.26</v>
      </c>
      <c r="Q200" t="n">
        <v>1390.12</v>
      </c>
      <c r="R200" t="n">
        <v>85.91</v>
      </c>
      <c r="S200" t="n">
        <v>39.31</v>
      </c>
      <c r="T200" t="n">
        <v>22162.05</v>
      </c>
      <c r="U200" t="n">
        <v>0.46</v>
      </c>
      <c r="V200" t="n">
        <v>0.83</v>
      </c>
      <c r="W200" t="n">
        <v>3.48</v>
      </c>
      <c r="X200" t="n">
        <v>1.44</v>
      </c>
      <c r="Y200" t="n">
        <v>1</v>
      </c>
      <c r="Z200" t="n">
        <v>10</v>
      </c>
    </row>
    <row r="201">
      <c r="A201" t="n">
        <v>6</v>
      </c>
      <c r="B201" t="n">
        <v>110</v>
      </c>
      <c r="C201" t="inlineStr">
        <is>
          <t xml:space="preserve">CONCLUIDO	</t>
        </is>
      </c>
      <c r="D201" t="n">
        <v>4.8286</v>
      </c>
      <c r="E201" t="n">
        <v>20.71</v>
      </c>
      <c r="F201" t="n">
        <v>15.39</v>
      </c>
      <c r="G201" t="n">
        <v>14.43</v>
      </c>
      <c r="H201" t="n">
        <v>0.21</v>
      </c>
      <c r="I201" t="n">
        <v>64</v>
      </c>
      <c r="J201" t="n">
        <v>215.82</v>
      </c>
      <c r="K201" t="n">
        <v>56.13</v>
      </c>
      <c r="L201" t="n">
        <v>2.5</v>
      </c>
      <c r="M201" t="n">
        <v>62</v>
      </c>
      <c r="N201" t="n">
        <v>47.19</v>
      </c>
      <c r="O201" t="n">
        <v>26851.31</v>
      </c>
      <c r="P201" t="n">
        <v>218.56</v>
      </c>
      <c r="Q201" t="n">
        <v>1390.02</v>
      </c>
      <c r="R201" t="n">
        <v>80.78</v>
      </c>
      <c r="S201" t="n">
        <v>39.31</v>
      </c>
      <c r="T201" t="n">
        <v>19637.8</v>
      </c>
      <c r="U201" t="n">
        <v>0.49</v>
      </c>
      <c r="V201" t="n">
        <v>0.83</v>
      </c>
      <c r="W201" t="n">
        <v>3.46</v>
      </c>
      <c r="X201" t="n">
        <v>1.27</v>
      </c>
      <c r="Y201" t="n">
        <v>1</v>
      </c>
      <c r="Z201" t="n">
        <v>10</v>
      </c>
    </row>
    <row r="202">
      <c r="A202" t="n">
        <v>7</v>
      </c>
      <c r="B202" t="n">
        <v>110</v>
      </c>
      <c r="C202" t="inlineStr">
        <is>
          <t xml:space="preserve">CONCLUIDO	</t>
        </is>
      </c>
      <c r="D202" t="n">
        <v>4.9323</v>
      </c>
      <c r="E202" t="n">
        <v>20.27</v>
      </c>
      <c r="F202" t="n">
        <v>15.26</v>
      </c>
      <c r="G202" t="n">
        <v>16.06</v>
      </c>
      <c r="H202" t="n">
        <v>0.23</v>
      </c>
      <c r="I202" t="n">
        <v>57</v>
      </c>
      <c r="J202" t="n">
        <v>216.22</v>
      </c>
      <c r="K202" t="n">
        <v>56.13</v>
      </c>
      <c r="L202" t="n">
        <v>2.75</v>
      </c>
      <c r="M202" t="n">
        <v>55</v>
      </c>
      <c r="N202" t="n">
        <v>47.35</v>
      </c>
      <c r="O202" t="n">
        <v>26901.66</v>
      </c>
      <c r="P202" t="n">
        <v>215.18</v>
      </c>
      <c r="Q202" t="n">
        <v>1389.82</v>
      </c>
      <c r="R202" t="n">
        <v>76.53</v>
      </c>
      <c r="S202" t="n">
        <v>39.31</v>
      </c>
      <c r="T202" t="n">
        <v>17547.64</v>
      </c>
      <c r="U202" t="n">
        <v>0.51</v>
      </c>
      <c r="V202" t="n">
        <v>0.84</v>
      </c>
      <c r="W202" t="n">
        <v>3.45</v>
      </c>
      <c r="X202" t="n">
        <v>1.13</v>
      </c>
      <c r="Y202" t="n">
        <v>1</v>
      </c>
      <c r="Z202" t="n">
        <v>10</v>
      </c>
    </row>
    <row r="203">
      <c r="A203" t="n">
        <v>8</v>
      </c>
      <c r="B203" t="n">
        <v>110</v>
      </c>
      <c r="C203" t="inlineStr">
        <is>
          <t xml:space="preserve">CONCLUIDO	</t>
        </is>
      </c>
      <c r="D203" t="n">
        <v>5.0102</v>
      </c>
      <c r="E203" t="n">
        <v>19.96</v>
      </c>
      <c r="F203" t="n">
        <v>15.15</v>
      </c>
      <c r="G203" t="n">
        <v>17.48</v>
      </c>
      <c r="H203" t="n">
        <v>0.25</v>
      </c>
      <c r="I203" t="n">
        <v>52</v>
      </c>
      <c r="J203" t="n">
        <v>216.63</v>
      </c>
      <c r="K203" t="n">
        <v>56.13</v>
      </c>
      <c r="L203" t="n">
        <v>3</v>
      </c>
      <c r="M203" t="n">
        <v>50</v>
      </c>
      <c r="N203" t="n">
        <v>47.51</v>
      </c>
      <c r="O203" t="n">
        <v>26952.08</v>
      </c>
      <c r="P203" t="n">
        <v>212.54</v>
      </c>
      <c r="Q203" t="n">
        <v>1389.83</v>
      </c>
      <c r="R203" t="n">
        <v>73.26000000000001</v>
      </c>
      <c r="S203" t="n">
        <v>39.31</v>
      </c>
      <c r="T203" t="n">
        <v>15934.35</v>
      </c>
      <c r="U203" t="n">
        <v>0.54</v>
      </c>
      <c r="V203" t="n">
        <v>0.85</v>
      </c>
      <c r="W203" t="n">
        <v>3.45</v>
      </c>
      <c r="X203" t="n">
        <v>1.03</v>
      </c>
      <c r="Y203" t="n">
        <v>1</v>
      </c>
      <c r="Z203" t="n">
        <v>10</v>
      </c>
    </row>
    <row r="204">
      <c r="A204" t="n">
        <v>9</v>
      </c>
      <c r="B204" t="n">
        <v>110</v>
      </c>
      <c r="C204" t="inlineStr">
        <is>
          <t xml:space="preserve">CONCLUIDO	</t>
        </is>
      </c>
      <c r="D204" t="n">
        <v>5.0731</v>
      </c>
      <c r="E204" t="n">
        <v>19.71</v>
      </c>
      <c r="F204" t="n">
        <v>15.07</v>
      </c>
      <c r="G204" t="n">
        <v>18.84</v>
      </c>
      <c r="H204" t="n">
        <v>0.27</v>
      </c>
      <c r="I204" t="n">
        <v>48</v>
      </c>
      <c r="J204" t="n">
        <v>217.04</v>
      </c>
      <c r="K204" t="n">
        <v>56.13</v>
      </c>
      <c r="L204" t="n">
        <v>3.25</v>
      </c>
      <c r="M204" t="n">
        <v>46</v>
      </c>
      <c r="N204" t="n">
        <v>47.66</v>
      </c>
      <c r="O204" t="n">
        <v>27002.55</v>
      </c>
      <c r="P204" t="n">
        <v>210.08</v>
      </c>
      <c r="Q204" t="n">
        <v>1389.89</v>
      </c>
      <c r="R204" t="n">
        <v>70.84999999999999</v>
      </c>
      <c r="S204" t="n">
        <v>39.31</v>
      </c>
      <c r="T204" t="n">
        <v>14750.48</v>
      </c>
      <c r="U204" t="n">
        <v>0.55</v>
      </c>
      <c r="V204" t="n">
        <v>0.85</v>
      </c>
      <c r="W204" t="n">
        <v>3.44</v>
      </c>
      <c r="X204" t="n">
        <v>0.95</v>
      </c>
      <c r="Y204" t="n">
        <v>1</v>
      </c>
      <c r="Z204" t="n">
        <v>10</v>
      </c>
    </row>
    <row r="205">
      <c r="A205" t="n">
        <v>10</v>
      </c>
      <c r="B205" t="n">
        <v>110</v>
      </c>
      <c r="C205" t="inlineStr">
        <is>
          <t xml:space="preserve">CONCLUIDO	</t>
        </is>
      </c>
      <c r="D205" t="n">
        <v>5.1398</v>
      </c>
      <c r="E205" t="n">
        <v>19.46</v>
      </c>
      <c r="F205" t="n">
        <v>14.99</v>
      </c>
      <c r="G205" t="n">
        <v>20.43</v>
      </c>
      <c r="H205" t="n">
        <v>0.29</v>
      </c>
      <c r="I205" t="n">
        <v>44</v>
      </c>
      <c r="J205" t="n">
        <v>217.45</v>
      </c>
      <c r="K205" t="n">
        <v>56.13</v>
      </c>
      <c r="L205" t="n">
        <v>3.5</v>
      </c>
      <c r="M205" t="n">
        <v>42</v>
      </c>
      <c r="N205" t="n">
        <v>47.82</v>
      </c>
      <c r="O205" t="n">
        <v>27053.07</v>
      </c>
      <c r="P205" t="n">
        <v>207.61</v>
      </c>
      <c r="Q205" t="n">
        <v>1389.85</v>
      </c>
      <c r="R205" t="n">
        <v>68.13</v>
      </c>
      <c r="S205" t="n">
        <v>39.31</v>
      </c>
      <c r="T205" t="n">
        <v>13412.89</v>
      </c>
      <c r="U205" t="n">
        <v>0.58</v>
      </c>
      <c r="V205" t="n">
        <v>0.86</v>
      </c>
      <c r="W205" t="n">
        <v>3.43</v>
      </c>
      <c r="X205" t="n">
        <v>0.86</v>
      </c>
      <c r="Y205" t="n">
        <v>1</v>
      </c>
      <c r="Z205" t="n">
        <v>10</v>
      </c>
    </row>
    <row r="206">
      <c r="A206" t="n">
        <v>11</v>
      </c>
      <c r="B206" t="n">
        <v>110</v>
      </c>
      <c r="C206" t="inlineStr">
        <is>
          <t xml:space="preserve">CONCLUIDO	</t>
        </is>
      </c>
      <c r="D206" t="n">
        <v>5.1884</v>
      </c>
      <c r="E206" t="n">
        <v>19.27</v>
      </c>
      <c r="F206" t="n">
        <v>14.93</v>
      </c>
      <c r="G206" t="n">
        <v>21.85</v>
      </c>
      <c r="H206" t="n">
        <v>0.31</v>
      </c>
      <c r="I206" t="n">
        <v>41</v>
      </c>
      <c r="J206" t="n">
        <v>217.86</v>
      </c>
      <c r="K206" t="n">
        <v>56.13</v>
      </c>
      <c r="L206" t="n">
        <v>3.75</v>
      </c>
      <c r="M206" t="n">
        <v>39</v>
      </c>
      <c r="N206" t="n">
        <v>47.98</v>
      </c>
      <c r="O206" t="n">
        <v>27103.65</v>
      </c>
      <c r="P206" t="n">
        <v>205.27</v>
      </c>
      <c r="Q206" t="n">
        <v>1389.68</v>
      </c>
      <c r="R206" t="n">
        <v>66.72</v>
      </c>
      <c r="S206" t="n">
        <v>39.31</v>
      </c>
      <c r="T206" t="n">
        <v>12721.94</v>
      </c>
      <c r="U206" t="n">
        <v>0.59</v>
      </c>
      <c r="V206" t="n">
        <v>0.86</v>
      </c>
      <c r="W206" t="n">
        <v>3.42</v>
      </c>
      <c r="X206" t="n">
        <v>0.8100000000000001</v>
      </c>
      <c r="Y206" t="n">
        <v>1</v>
      </c>
      <c r="Z206" t="n">
        <v>10</v>
      </c>
    </row>
    <row r="207">
      <c r="A207" t="n">
        <v>12</v>
      </c>
      <c r="B207" t="n">
        <v>110</v>
      </c>
      <c r="C207" t="inlineStr">
        <is>
          <t xml:space="preserve">CONCLUIDO	</t>
        </is>
      </c>
      <c r="D207" t="n">
        <v>5.2389</v>
      </c>
      <c r="E207" t="n">
        <v>19.09</v>
      </c>
      <c r="F207" t="n">
        <v>14.87</v>
      </c>
      <c r="G207" t="n">
        <v>23.48</v>
      </c>
      <c r="H207" t="n">
        <v>0.33</v>
      </c>
      <c r="I207" t="n">
        <v>38</v>
      </c>
      <c r="J207" t="n">
        <v>218.27</v>
      </c>
      <c r="K207" t="n">
        <v>56.13</v>
      </c>
      <c r="L207" t="n">
        <v>4</v>
      </c>
      <c r="M207" t="n">
        <v>36</v>
      </c>
      <c r="N207" t="n">
        <v>48.15</v>
      </c>
      <c r="O207" t="n">
        <v>27154.29</v>
      </c>
      <c r="P207" t="n">
        <v>203.71</v>
      </c>
      <c r="Q207" t="n">
        <v>1389.78</v>
      </c>
      <c r="R207" t="n">
        <v>64.65000000000001</v>
      </c>
      <c r="S207" t="n">
        <v>39.31</v>
      </c>
      <c r="T207" t="n">
        <v>11699.78</v>
      </c>
      <c r="U207" t="n">
        <v>0.61</v>
      </c>
      <c r="V207" t="n">
        <v>0.86</v>
      </c>
      <c r="W207" t="n">
        <v>3.42</v>
      </c>
      <c r="X207" t="n">
        <v>0.75</v>
      </c>
      <c r="Y207" t="n">
        <v>1</v>
      </c>
      <c r="Z207" t="n">
        <v>10</v>
      </c>
    </row>
    <row r="208">
      <c r="A208" t="n">
        <v>13</v>
      </c>
      <c r="B208" t="n">
        <v>110</v>
      </c>
      <c r="C208" t="inlineStr">
        <is>
          <t xml:space="preserve">CONCLUIDO	</t>
        </is>
      </c>
      <c r="D208" t="n">
        <v>5.2875</v>
      </c>
      <c r="E208" t="n">
        <v>18.91</v>
      </c>
      <c r="F208" t="n">
        <v>14.82</v>
      </c>
      <c r="G208" t="n">
        <v>25.41</v>
      </c>
      <c r="H208" t="n">
        <v>0.35</v>
      </c>
      <c r="I208" t="n">
        <v>35</v>
      </c>
      <c r="J208" t="n">
        <v>218.68</v>
      </c>
      <c r="K208" t="n">
        <v>56.13</v>
      </c>
      <c r="L208" t="n">
        <v>4.25</v>
      </c>
      <c r="M208" t="n">
        <v>33</v>
      </c>
      <c r="N208" t="n">
        <v>48.31</v>
      </c>
      <c r="O208" t="n">
        <v>27204.98</v>
      </c>
      <c r="P208" t="n">
        <v>200.94</v>
      </c>
      <c r="Q208" t="n">
        <v>1389.71</v>
      </c>
      <c r="R208" t="n">
        <v>62.91</v>
      </c>
      <c r="S208" t="n">
        <v>39.31</v>
      </c>
      <c r="T208" t="n">
        <v>10844.93</v>
      </c>
      <c r="U208" t="n">
        <v>0.62</v>
      </c>
      <c r="V208" t="n">
        <v>0.87</v>
      </c>
      <c r="W208" t="n">
        <v>3.42</v>
      </c>
      <c r="X208" t="n">
        <v>0.7</v>
      </c>
      <c r="Y208" t="n">
        <v>1</v>
      </c>
      <c r="Z208" t="n">
        <v>10</v>
      </c>
    </row>
    <row r="209">
      <c r="A209" t="n">
        <v>14</v>
      </c>
      <c r="B209" t="n">
        <v>110</v>
      </c>
      <c r="C209" t="inlineStr">
        <is>
          <t xml:space="preserve">CONCLUIDO	</t>
        </is>
      </c>
      <c r="D209" t="n">
        <v>5.3284</v>
      </c>
      <c r="E209" t="n">
        <v>18.77</v>
      </c>
      <c r="F209" t="n">
        <v>14.76</v>
      </c>
      <c r="G209" t="n">
        <v>26.84</v>
      </c>
      <c r="H209" t="n">
        <v>0.36</v>
      </c>
      <c r="I209" t="n">
        <v>33</v>
      </c>
      <c r="J209" t="n">
        <v>219.09</v>
      </c>
      <c r="K209" t="n">
        <v>56.13</v>
      </c>
      <c r="L209" t="n">
        <v>4.5</v>
      </c>
      <c r="M209" t="n">
        <v>31</v>
      </c>
      <c r="N209" t="n">
        <v>48.47</v>
      </c>
      <c r="O209" t="n">
        <v>27255.72</v>
      </c>
      <c r="P209" t="n">
        <v>198.91</v>
      </c>
      <c r="Q209" t="n">
        <v>1389.66</v>
      </c>
      <c r="R209" t="n">
        <v>61.23</v>
      </c>
      <c r="S209" t="n">
        <v>39.31</v>
      </c>
      <c r="T209" t="n">
        <v>10017.22</v>
      </c>
      <c r="U209" t="n">
        <v>0.64</v>
      </c>
      <c r="V209" t="n">
        <v>0.87</v>
      </c>
      <c r="W209" t="n">
        <v>3.41</v>
      </c>
      <c r="X209" t="n">
        <v>0.64</v>
      </c>
      <c r="Y209" t="n">
        <v>1</v>
      </c>
      <c r="Z209" t="n">
        <v>10</v>
      </c>
    </row>
    <row r="210">
      <c r="A210" t="n">
        <v>15</v>
      </c>
      <c r="B210" t="n">
        <v>110</v>
      </c>
      <c r="C210" t="inlineStr">
        <is>
          <t xml:space="preserve">CONCLUIDO	</t>
        </is>
      </c>
      <c r="D210" t="n">
        <v>5.3618</v>
      </c>
      <c r="E210" t="n">
        <v>18.65</v>
      </c>
      <c r="F210" t="n">
        <v>14.73</v>
      </c>
      <c r="G210" t="n">
        <v>28.51</v>
      </c>
      <c r="H210" t="n">
        <v>0.38</v>
      </c>
      <c r="I210" t="n">
        <v>31</v>
      </c>
      <c r="J210" t="n">
        <v>219.51</v>
      </c>
      <c r="K210" t="n">
        <v>56.13</v>
      </c>
      <c r="L210" t="n">
        <v>4.75</v>
      </c>
      <c r="M210" t="n">
        <v>29</v>
      </c>
      <c r="N210" t="n">
        <v>48.63</v>
      </c>
      <c r="O210" t="n">
        <v>27306.53</v>
      </c>
      <c r="P210" t="n">
        <v>197.13</v>
      </c>
      <c r="Q210" t="n">
        <v>1389.83</v>
      </c>
      <c r="R210" t="n">
        <v>60.18</v>
      </c>
      <c r="S210" t="n">
        <v>39.31</v>
      </c>
      <c r="T210" t="n">
        <v>9499.049999999999</v>
      </c>
      <c r="U210" t="n">
        <v>0.65</v>
      </c>
      <c r="V210" t="n">
        <v>0.87</v>
      </c>
      <c r="W210" t="n">
        <v>3.41</v>
      </c>
      <c r="X210" t="n">
        <v>0.61</v>
      </c>
      <c r="Y210" t="n">
        <v>1</v>
      </c>
      <c r="Z210" t="n">
        <v>10</v>
      </c>
    </row>
    <row r="211">
      <c r="A211" t="n">
        <v>16</v>
      </c>
      <c r="B211" t="n">
        <v>110</v>
      </c>
      <c r="C211" t="inlineStr">
        <is>
          <t xml:space="preserve">CONCLUIDO	</t>
        </is>
      </c>
      <c r="D211" t="n">
        <v>5.3958</v>
      </c>
      <c r="E211" t="n">
        <v>18.53</v>
      </c>
      <c r="F211" t="n">
        <v>14.7</v>
      </c>
      <c r="G211" t="n">
        <v>30.4</v>
      </c>
      <c r="H211" t="n">
        <v>0.4</v>
      </c>
      <c r="I211" t="n">
        <v>29</v>
      </c>
      <c r="J211" t="n">
        <v>219.92</v>
      </c>
      <c r="K211" t="n">
        <v>56.13</v>
      </c>
      <c r="L211" t="n">
        <v>5</v>
      </c>
      <c r="M211" t="n">
        <v>27</v>
      </c>
      <c r="N211" t="n">
        <v>48.79</v>
      </c>
      <c r="O211" t="n">
        <v>27357.39</v>
      </c>
      <c r="P211" t="n">
        <v>195.1</v>
      </c>
      <c r="Q211" t="n">
        <v>1389.62</v>
      </c>
      <c r="R211" t="n">
        <v>59.08</v>
      </c>
      <c r="S211" t="n">
        <v>39.31</v>
      </c>
      <c r="T211" t="n">
        <v>8962.58</v>
      </c>
      <c r="U211" t="n">
        <v>0.67</v>
      </c>
      <c r="V211" t="n">
        <v>0.87</v>
      </c>
      <c r="W211" t="n">
        <v>3.41</v>
      </c>
      <c r="X211" t="n">
        <v>0.57</v>
      </c>
      <c r="Y211" t="n">
        <v>1</v>
      </c>
      <c r="Z211" t="n">
        <v>10</v>
      </c>
    </row>
    <row r="212">
      <c r="A212" t="n">
        <v>17</v>
      </c>
      <c r="B212" t="n">
        <v>110</v>
      </c>
      <c r="C212" t="inlineStr">
        <is>
          <t xml:space="preserve">CONCLUIDO	</t>
        </is>
      </c>
      <c r="D212" t="n">
        <v>5.4178</v>
      </c>
      <c r="E212" t="n">
        <v>18.46</v>
      </c>
      <c r="F212" t="n">
        <v>14.66</v>
      </c>
      <c r="G212" t="n">
        <v>31.42</v>
      </c>
      <c r="H212" t="n">
        <v>0.42</v>
      </c>
      <c r="I212" t="n">
        <v>28</v>
      </c>
      <c r="J212" t="n">
        <v>220.33</v>
      </c>
      <c r="K212" t="n">
        <v>56.13</v>
      </c>
      <c r="L212" t="n">
        <v>5.25</v>
      </c>
      <c r="M212" t="n">
        <v>26</v>
      </c>
      <c r="N212" t="n">
        <v>48.95</v>
      </c>
      <c r="O212" t="n">
        <v>27408.3</v>
      </c>
      <c r="P212" t="n">
        <v>193.63</v>
      </c>
      <c r="Q212" t="n">
        <v>1389.67</v>
      </c>
      <c r="R212" t="n">
        <v>58.07</v>
      </c>
      <c r="S212" t="n">
        <v>39.31</v>
      </c>
      <c r="T212" t="n">
        <v>8459.969999999999</v>
      </c>
      <c r="U212" t="n">
        <v>0.68</v>
      </c>
      <c r="V212" t="n">
        <v>0.88</v>
      </c>
      <c r="W212" t="n">
        <v>3.41</v>
      </c>
      <c r="X212" t="n">
        <v>0.54</v>
      </c>
      <c r="Y212" t="n">
        <v>1</v>
      </c>
      <c r="Z212" t="n">
        <v>10</v>
      </c>
    </row>
    <row r="213">
      <c r="A213" t="n">
        <v>18</v>
      </c>
      <c r="B213" t="n">
        <v>110</v>
      </c>
      <c r="C213" t="inlineStr">
        <is>
          <t xml:space="preserve">CONCLUIDO	</t>
        </is>
      </c>
      <c r="D213" t="n">
        <v>5.4547</v>
      </c>
      <c r="E213" t="n">
        <v>18.33</v>
      </c>
      <c r="F213" t="n">
        <v>14.62</v>
      </c>
      <c r="G213" t="n">
        <v>33.74</v>
      </c>
      <c r="H213" t="n">
        <v>0.44</v>
      </c>
      <c r="I213" t="n">
        <v>26</v>
      </c>
      <c r="J213" t="n">
        <v>220.74</v>
      </c>
      <c r="K213" t="n">
        <v>56.13</v>
      </c>
      <c r="L213" t="n">
        <v>5.5</v>
      </c>
      <c r="M213" t="n">
        <v>24</v>
      </c>
      <c r="N213" t="n">
        <v>49.12</v>
      </c>
      <c r="O213" t="n">
        <v>27459.27</v>
      </c>
      <c r="P213" t="n">
        <v>191.28</v>
      </c>
      <c r="Q213" t="n">
        <v>1389.57</v>
      </c>
      <c r="R213" t="n">
        <v>56.85</v>
      </c>
      <c r="S213" t="n">
        <v>39.31</v>
      </c>
      <c r="T213" t="n">
        <v>7862.04</v>
      </c>
      <c r="U213" t="n">
        <v>0.6899999999999999</v>
      </c>
      <c r="V213" t="n">
        <v>0.88</v>
      </c>
      <c r="W213" t="n">
        <v>3.4</v>
      </c>
      <c r="X213" t="n">
        <v>0.5</v>
      </c>
      <c r="Y213" t="n">
        <v>1</v>
      </c>
      <c r="Z213" t="n">
        <v>10</v>
      </c>
    </row>
    <row r="214">
      <c r="A214" t="n">
        <v>19</v>
      </c>
      <c r="B214" t="n">
        <v>110</v>
      </c>
      <c r="C214" t="inlineStr">
        <is>
          <t xml:space="preserve">CONCLUIDO	</t>
        </is>
      </c>
      <c r="D214" t="n">
        <v>5.4703</v>
      </c>
      <c r="E214" t="n">
        <v>18.28</v>
      </c>
      <c r="F214" t="n">
        <v>14.61</v>
      </c>
      <c r="G214" t="n">
        <v>35.07</v>
      </c>
      <c r="H214" t="n">
        <v>0.46</v>
      </c>
      <c r="I214" t="n">
        <v>25</v>
      </c>
      <c r="J214" t="n">
        <v>221.16</v>
      </c>
      <c r="K214" t="n">
        <v>56.13</v>
      </c>
      <c r="L214" t="n">
        <v>5.75</v>
      </c>
      <c r="M214" t="n">
        <v>23</v>
      </c>
      <c r="N214" t="n">
        <v>49.28</v>
      </c>
      <c r="O214" t="n">
        <v>27510.3</v>
      </c>
      <c r="P214" t="n">
        <v>190.26</v>
      </c>
      <c r="Q214" t="n">
        <v>1389.57</v>
      </c>
      <c r="R214" t="n">
        <v>56.69</v>
      </c>
      <c r="S214" t="n">
        <v>39.31</v>
      </c>
      <c r="T214" t="n">
        <v>7783.12</v>
      </c>
      <c r="U214" t="n">
        <v>0.6899999999999999</v>
      </c>
      <c r="V214" t="n">
        <v>0.88</v>
      </c>
      <c r="W214" t="n">
        <v>3.4</v>
      </c>
      <c r="X214" t="n">
        <v>0.49</v>
      </c>
      <c r="Y214" t="n">
        <v>1</v>
      </c>
      <c r="Z214" t="n">
        <v>10</v>
      </c>
    </row>
    <row r="215">
      <c r="A215" t="n">
        <v>20</v>
      </c>
      <c r="B215" t="n">
        <v>110</v>
      </c>
      <c r="C215" t="inlineStr">
        <is>
          <t xml:space="preserve">CONCLUIDO	</t>
        </is>
      </c>
      <c r="D215" t="n">
        <v>5.4916</v>
      </c>
      <c r="E215" t="n">
        <v>18.21</v>
      </c>
      <c r="F215" t="n">
        <v>14.58</v>
      </c>
      <c r="G215" t="n">
        <v>36.46</v>
      </c>
      <c r="H215" t="n">
        <v>0.48</v>
      </c>
      <c r="I215" t="n">
        <v>24</v>
      </c>
      <c r="J215" t="n">
        <v>221.57</v>
      </c>
      <c r="K215" t="n">
        <v>56.13</v>
      </c>
      <c r="L215" t="n">
        <v>6</v>
      </c>
      <c r="M215" t="n">
        <v>22</v>
      </c>
      <c r="N215" t="n">
        <v>49.45</v>
      </c>
      <c r="O215" t="n">
        <v>27561.39</v>
      </c>
      <c r="P215" t="n">
        <v>187.55</v>
      </c>
      <c r="Q215" t="n">
        <v>1389.57</v>
      </c>
      <c r="R215" t="n">
        <v>55.65</v>
      </c>
      <c r="S215" t="n">
        <v>39.31</v>
      </c>
      <c r="T215" t="n">
        <v>7270.32</v>
      </c>
      <c r="U215" t="n">
        <v>0.71</v>
      </c>
      <c r="V215" t="n">
        <v>0.88</v>
      </c>
      <c r="W215" t="n">
        <v>3.4</v>
      </c>
      <c r="X215" t="n">
        <v>0.46</v>
      </c>
      <c r="Y215" t="n">
        <v>1</v>
      </c>
      <c r="Z215" t="n">
        <v>10</v>
      </c>
    </row>
    <row r="216">
      <c r="A216" t="n">
        <v>21</v>
      </c>
      <c r="B216" t="n">
        <v>110</v>
      </c>
      <c r="C216" t="inlineStr">
        <is>
          <t xml:space="preserve">CONCLUIDO	</t>
        </is>
      </c>
      <c r="D216" t="n">
        <v>5.5067</v>
      </c>
      <c r="E216" t="n">
        <v>18.16</v>
      </c>
      <c r="F216" t="n">
        <v>14.58</v>
      </c>
      <c r="G216" t="n">
        <v>38.02</v>
      </c>
      <c r="H216" t="n">
        <v>0.5</v>
      </c>
      <c r="I216" t="n">
        <v>23</v>
      </c>
      <c r="J216" t="n">
        <v>221.99</v>
      </c>
      <c r="K216" t="n">
        <v>56.13</v>
      </c>
      <c r="L216" t="n">
        <v>6.25</v>
      </c>
      <c r="M216" t="n">
        <v>21</v>
      </c>
      <c r="N216" t="n">
        <v>49.61</v>
      </c>
      <c r="O216" t="n">
        <v>27612.53</v>
      </c>
      <c r="P216" t="n">
        <v>185.89</v>
      </c>
      <c r="Q216" t="n">
        <v>1389.67</v>
      </c>
      <c r="R216" t="n">
        <v>55.31</v>
      </c>
      <c r="S216" t="n">
        <v>39.31</v>
      </c>
      <c r="T216" t="n">
        <v>7107.95</v>
      </c>
      <c r="U216" t="n">
        <v>0.71</v>
      </c>
      <c r="V216" t="n">
        <v>0.88</v>
      </c>
      <c r="W216" t="n">
        <v>3.4</v>
      </c>
      <c r="X216" t="n">
        <v>0.45</v>
      </c>
      <c r="Y216" t="n">
        <v>1</v>
      </c>
      <c r="Z216" t="n">
        <v>10</v>
      </c>
    </row>
    <row r="217">
      <c r="A217" t="n">
        <v>22</v>
      </c>
      <c r="B217" t="n">
        <v>110</v>
      </c>
      <c r="C217" t="inlineStr">
        <is>
          <t xml:space="preserve">CONCLUIDO	</t>
        </is>
      </c>
      <c r="D217" t="n">
        <v>5.5285</v>
      </c>
      <c r="E217" t="n">
        <v>18.09</v>
      </c>
      <c r="F217" t="n">
        <v>14.55</v>
      </c>
      <c r="G217" t="n">
        <v>39.67</v>
      </c>
      <c r="H217" t="n">
        <v>0.52</v>
      </c>
      <c r="I217" t="n">
        <v>22</v>
      </c>
      <c r="J217" t="n">
        <v>222.4</v>
      </c>
      <c r="K217" t="n">
        <v>56.13</v>
      </c>
      <c r="L217" t="n">
        <v>6.5</v>
      </c>
      <c r="M217" t="n">
        <v>20</v>
      </c>
      <c r="N217" t="n">
        <v>49.78</v>
      </c>
      <c r="O217" t="n">
        <v>27663.85</v>
      </c>
      <c r="P217" t="n">
        <v>184.37</v>
      </c>
      <c r="Q217" t="n">
        <v>1389.62</v>
      </c>
      <c r="R217" t="n">
        <v>54.5</v>
      </c>
      <c r="S217" t="n">
        <v>39.31</v>
      </c>
      <c r="T217" t="n">
        <v>6705.93</v>
      </c>
      <c r="U217" t="n">
        <v>0.72</v>
      </c>
      <c r="V217" t="n">
        <v>0.88</v>
      </c>
      <c r="W217" t="n">
        <v>3.4</v>
      </c>
      <c r="X217" t="n">
        <v>0.42</v>
      </c>
      <c r="Y217" t="n">
        <v>1</v>
      </c>
      <c r="Z217" t="n">
        <v>10</v>
      </c>
    </row>
    <row r="218">
      <c r="A218" t="n">
        <v>23</v>
      </c>
      <c r="B218" t="n">
        <v>110</v>
      </c>
      <c r="C218" t="inlineStr">
        <is>
          <t xml:space="preserve">CONCLUIDO	</t>
        </is>
      </c>
      <c r="D218" t="n">
        <v>5.5546</v>
      </c>
      <c r="E218" t="n">
        <v>18</v>
      </c>
      <c r="F218" t="n">
        <v>14.5</v>
      </c>
      <c r="G218" t="n">
        <v>41.44</v>
      </c>
      <c r="H218" t="n">
        <v>0.54</v>
      </c>
      <c r="I218" t="n">
        <v>21</v>
      </c>
      <c r="J218" t="n">
        <v>222.82</v>
      </c>
      <c r="K218" t="n">
        <v>56.13</v>
      </c>
      <c r="L218" t="n">
        <v>6.75</v>
      </c>
      <c r="M218" t="n">
        <v>19</v>
      </c>
      <c r="N218" t="n">
        <v>49.94</v>
      </c>
      <c r="O218" t="n">
        <v>27715.11</v>
      </c>
      <c r="P218" t="n">
        <v>181.85</v>
      </c>
      <c r="Q218" t="n">
        <v>1389.59</v>
      </c>
      <c r="R218" t="n">
        <v>53.26</v>
      </c>
      <c r="S218" t="n">
        <v>39.31</v>
      </c>
      <c r="T218" t="n">
        <v>6090.85</v>
      </c>
      <c r="U218" t="n">
        <v>0.74</v>
      </c>
      <c r="V218" t="n">
        <v>0.89</v>
      </c>
      <c r="W218" t="n">
        <v>3.39</v>
      </c>
      <c r="X218" t="n">
        <v>0.38</v>
      </c>
      <c r="Y218" t="n">
        <v>1</v>
      </c>
      <c r="Z218" t="n">
        <v>10</v>
      </c>
    </row>
    <row r="219">
      <c r="A219" t="n">
        <v>24</v>
      </c>
      <c r="B219" t="n">
        <v>110</v>
      </c>
      <c r="C219" t="inlineStr">
        <is>
          <t xml:space="preserve">CONCLUIDO	</t>
        </is>
      </c>
      <c r="D219" t="n">
        <v>5.5687</v>
      </c>
      <c r="E219" t="n">
        <v>17.96</v>
      </c>
      <c r="F219" t="n">
        <v>14.5</v>
      </c>
      <c r="G219" t="n">
        <v>43.5</v>
      </c>
      <c r="H219" t="n">
        <v>0.5600000000000001</v>
      </c>
      <c r="I219" t="n">
        <v>20</v>
      </c>
      <c r="J219" t="n">
        <v>223.23</v>
      </c>
      <c r="K219" t="n">
        <v>56.13</v>
      </c>
      <c r="L219" t="n">
        <v>7</v>
      </c>
      <c r="M219" t="n">
        <v>18</v>
      </c>
      <c r="N219" t="n">
        <v>50.11</v>
      </c>
      <c r="O219" t="n">
        <v>27766.43</v>
      </c>
      <c r="P219" t="n">
        <v>181.4</v>
      </c>
      <c r="Q219" t="n">
        <v>1389.66</v>
      </c>
      <c r="R219" t="n">
        <v>53.23</v>
      </c>
      <c r="S219" t="n">
        <v>39.31</v>
      </c>
      <c r="T219" t="n">
        <v>6078.57</v>
      </c>
      <c r="U219" t="n">
        <v>0.74</v>
      </c>
      <c r="V219" t="n">
        <v>0.89</v>
      </c>
      <c r="W219" t="n">
        <v>3.39</v>
      </c>
      <c r="X219" t="n">
        <v>0.38</v>
      </c>
      <c r="Y219" t="n">
        <v>1</v>
      </c>
      <c r="Z219" t="n">
        <v>10</v>
      </c>
    </row>
    <row r="220">
      <c r="A220" t="n">
        <v>25</v>
      </c>
      <c r="B220" t="n">
        <v>110</v>
      </c>
      <c r="C220" t="inlineStr">
        <is>
          <t xml:space="preserve">CONCLUIDO	</t>
        </is>
      </c>
      <c r="D220" t="n">
        <v>5.5885</v>
      </c>
      <c r="E220" t="n">
        <v>17.89</v>
      </c>
      <c r="F220" t="n">
        <v>14.48</v>
      </c>
      <c r="G220" t="n">
        <v>45.72</v>
      </c>
      <c r="H220" t="n">
        <v>0.58</v>
      </c>
      <c r="I220" t="n">
        <v>19</v>
      </c>
      <c r="J220" t="n">
        <v>223.65</v>
      </c>
      <c r="K220" t="n">
        <v>56.13</v>
      </c>
      <c r="L220" t="n">
        <v>7.25</v>
      </c>
      <c r="M220" t="n">
        <v>17</v>
      </c>
      <c r="N220" t="n">
        <v>50.27</v>
      </c>
      <c r="O220" t="n">
        <v>27817.81</v>
      </c>
      <c r="P220" t="n">
        <v>179.25</v>
      </c>
      <c r="Q220" t="n">
        <v>1389.63</v>
      </c>
      <c r="R220" t="n">
        <v>52.36</v>
      </c>
      <c r="S220" t="n">
        <v>39.31</v>
      </c>
      <c r="T220" t="n">
        <v>5652.12</v>
      </c>
      <c r="U220" t="n">
        <v>0.75</v>
      </c>
      <c r="V220" t="n">
        <v>0.89</v>
      </c>
      <c r="W220" t="n">
        <v>3.39</v>
      </c>
      <c r="X220" t="n">
        <v>0.36</v>
      </c>
      <c r="Y220" t="n">
        <v>1</v>
      </c>
      <c r="Z220" t="n">
        <v>10</v>
      </c>
    </row>
    <row r="221">
      <c r="A221" t="n">
        <v>26</v>
      </c>
      <c r="B221" t="n">
        <v>110</v>
      </c>
      <c r="C221" t="inlineStr">
        <is>
          <t xml:space="preserve">CONCLUIDO	</t>
        </is>
      </c>
      <c r="D221" t="n">
        <v>5.6059</v>
      </c>
      <c r="E221" t="n">
        <v>17.84</v>
      </c>
      <c r="F221" t="n">
        <v>14.47</v>
      </c>
      <c r="G221" t="n">
        <v>48.22</v>
      </c>
      <c r="H221" t="n">
        <v>0.59</v>
      </c>
      <c r="I221" t="n">
        <v>18</v>
      </c>
      <c r="J221" t="n">
        <v>224.07</v>
      </c>
      <c r="K221" t="n">
        <v>56.13</v>
      </c>
      <c r="L221" t="n">
        <v>7.5</v>
      </c>
      <c r="M221" t="n">
        <v>16</v>
      </c>
      <c r="N221" t="n">
        <v>50.44</v>
      </c>
      <c r="O221" t="n">
        <v>27869.24</v>
      </c>
      <c r="P221" t="n">
        <v>177.13</v>
      </c>
      <c r="Q221" t="n">
        <v>1389.69</v>
      </c>
      <c r="R221" t="n">
        <v>52.02</v>
      </c>
      <c r="S221" t="n">
        <v>39.31</v>
      </c>
      <c r="T221" t="n">
        <v>5484.02</v>
      </c>
      <c r="U221" t="n">
        <v>0.76</v>
      </c>
      <c r="V221" t="n">
        <v>0.89</v>
      </c>
      <c r="W221" t="n">
        <v>3.39</v>
      </c>
      <c r="X221" t="n">
        <v>0.34</v>
      </c>
      <c r="Y221" t="n">
        <v>1</v>
      </c>
      <c r="Z221" t="n">
        <v>10</v>
      </c>
    </row>
    <row r="222">
      <c r="A222" t="n">
        <v>27</v>
      </c>
      <c r="B222" t="n">
        <v>110</v>
      </c>
      <c r="C222" t="inlineStr">
        <is>
          <t xml:space="preserve">CONCLUIDO	</t>
        </is>
      </c>
      <c r="D222" t="n">
        <v>5.6074</v>
      </c>
      <c r="E222" t="n">
        <v>17.83</v>
      </c>
      <c r="F222" t="n">
        <v>14.46</v>
      </c>
      <c r="G222" t="n">
        <v>48.2</v>
      </c>
      <c r="H222" t="n">
        <v>0.61</v>
      </c>
      <c r="I222" t="n">
        <v>18</v>
      </c>
      <c r="J222" t="n">
        <v>224.49</v>
      </c>
      <c r="K222" t="n">
        <v>56.13</v>
      </c>
      <c r="L222" t="n">
        <v>7.75</v>
      </c>
      <c r="M222" t="n">
        <v>16</v>
      </c>
      <c r="N222" t="n">
        <v>50.61</v>
      </c>
      <c r="O222" t="n">
        <v>27920.73</v>
      </c>
      <c r="P222" t="n">
        <v>173.97</v>
      </c>
      <c r="Q222" t="n">
        <v>1389.65</v>
      </c>
      <c r="R222" t="n">
        <v>51.99</v>
      </c>
      <c r="S222" t="n">
        <v>39.31</v>
      </c>
      <c r="T222" t="n">
        <v>5470.98</v>
      </c>
      <c r="U222" t="n">
        <v>0.76</v>
      </c>
      <c r="V222" t="n">
        <v>0.89</v>
      </c>
      <c r="W222" t="n">
        <v>3.39</v>
      </c>
      <c r="X222" t="n">
        <v>0.34</v>
      </c>
      <c r="Y222" t="n">
        <v>1</v>
      </c>
      <c r="Z222" t="n">
        <v>10</v>
      </c>
    </row>
    <row r="223">
      <c r="A223" t="n">
        <v>28</v>
      </c>
      <c r="B223" t="n">
        <v>110</v>
      </c>
      <c r="C223" t="inlineStr">
        <is>
          <t xml:space="preserve">CONCLUIDO	</t>
        </is>
      </c>
      <c r="D223" t="n">
        <v>5.6275</v>
      </c>
      <c r="E223" t="n">
        <v>17.77</v>
      </c>
      <c r="F223" t="n">
        <v>14.44</v>
      </c>
      <c r="G223" t="n">
        <v>50.96</v>
      </c>
      <c r="H223" t="n">
        <v>0.63</v>
      </c>
      <c r="I223" t="n">
        <v>17</v>
      </c>
      <c r="J223" t="n">
        <v>224.9</v>
      </c>
      <c r="K223" t="n">
        <v>56.13</v>
      </c>
      <c r="L223" t="n">
        <v>8</v>
      </c>
      <c r="M223" t="n">
        <v>15</v>
      </c>
      <c r="N223" t="n">
        <v>50.78</v>
      </c>
      <c r="O223" t="n">
        <v>27972.28</v>
      </c>
      <c r="P223" t="n">
        <v>173.87</v>
      </c>
      <c r="Q223" t="n">
        <v>1389.62</v>
      </c>
      <c r="R223" t="n">
        <v>51.28</v>
      </c>
      <c r="S223" t="n">
        <v>39.31</v>
      </c>
      <c r="T223" t="n">
        <v>5121.43</v>
      </c>
      <c r="U223" t="n">
        <v>0.77</v>
      </c>
      <c r="V223" t="n">
        <v>0.89</v>
      </c>
      <c r="W223" t="n">
        <v>3.38</v>
      </c>
      <c r="X223" t="n">
        <v>0.32</v>
      </c>
      <c r="Y223" t="n">
        <v>1</v>
      </c>
      <c r="Z223" t="n">
        <v>10</v>
      </c>
    </row>
    <row r="224">
      <c r="A224" t="n">
        <v>29</v>
      </c>
      <c r="B224" t="n">
        <v>110</v>
      </c>
      <c r="C224" t="inlineStr">
        <is>
          <t xml:space="preserve">CONCLUIDO	</t>
        </is>
      </c>
      <c r="D224" t="n">
        <v>5.6472</v>
      </c>
      <c r="E224" t="n">
        <v>17.71</v>
      </c>
      <c r="F224" t="n">
        <v>14.42</v>
      </c>
      <c r="G224" t="n">
        <v>54.07</v>
      </c>
      <c r="H224" t="n">
        <v>0.65</v>
      </c>
      <c r="I224" t="n">
        <v>16</v>
      </c>
      <c r="J224" t="n">
        <v>225.32</v>
      </c>
      <c r="K224" t="n">
        <v>56.13</v>
      </c>
      <c r="L224" t="n">
        <v>8.25</v>
      </c>
      <c r="M224" t="n">
        <v>14</v>
      </c>
      <c r="N224" t="n">
        <v>50.95</v>
      </c>
      <c r="O224" t="n">
        <v>28023.89</v>
      </c>
      <c r="P224" t="n">
        <v>169.86</v>
      </c>
      <c r="Q224" t="n">
        <v>1389.71</v>
      </c>
      <c r="R224" t="n">
        <v>50.56</v>
      </c>
      <c r="S224" t="n">
        <v>39.31</v>
      </c>
      <c r="T224" t="n">
        <v>4767.86</v>
      </c>
      <c r="U224" t="n">
        <v>0.78</v>
      </c>
      <c r="V224" t="n">
        <v>0.89</v>
      </c>
      <c r="W224" t="n">
        <v>3.39</v>
      </c>
      <c r="X224" t="n">
        <v>0.3</v>
      </c>
      <c r="Y224" t="n">
        <v>1</v>
      </c>
      <c r="Z224" t="n">
        <v>10</v>
      </c>
    </row>
    <row r="225">
      <c r="A225" t="n">
        <v>30</v>
      </c>
      <c r="B225" t="n">
        <v>110</v>
      </c>
      <c r="C225" t="inlineStr">
        <is>
          <t xml:space="preserve">CONCLUIDO	</t>
        </is>
      </c>
      <c r="D225" t="n">
        <v>5.6457</v>
      </c>
      <c r="E225" t="n">
        <v>17.71</v>
      </c>
      <c r="F225" t="n">
        <v>14.42</v>
      </c>
      <c r="G225" t="n">
        <v>54.09</v>
      </c>
      <c r="H225" t="n">
        <v>0.67</v>
      </c>
      <c r="I225" t="n">
        <v>16</v>
      </c>
      <c r="J225" t="n">
        <v>225.74</v>
      </c>
      <c r="K225" t="n">
        <v>56.13</v>
      </c>
      <c r="L225" t="n">
        <v>8.5</v>
      </c>
      <c r="M225" t="n">
        <v>12</v>
      </c>
      <c r="N225" t="n">
        <v>51.11</v>
      </c>
      <c r="O225" t="n">
        <v>28075.56</v>
      </c>
      <c r="P225" t="n">
        <v>169.75</v>
      </c>
      <c r="Q225" t="n">
        <v>1389.66</v>
      </c>
      <c r="R225" t="n">
        <v>50.63</v>
      </c>
      <c r="S225" t="n">
        <v>39.31</v>
      </c>
      <c r="T225" t="n">
        <v>4801.67</v>
      </c>
      <c r="U225" t="n">
        <v>0.78</v>
      </c>
      <c r="V225" t="n">
        <v>0.89</v>
      </c>
      <c r="W225" t="n">
        <v>3.39</v>
      </c>
      <c r="X225" t="n">
        <v>0.3</v>
      </c>
      <c r="Y225" t="n">
        <v>1</v>
      </c>
      <c r="Z225" t="n">
        <v>10</v>
      </c>
    </row>
    <row r="226">
      <c r="A226" t="n">
        <v>31</v>
      </c>
      <c r="B226" t="n">
        <v>110</v>
      </c>
      <c r="C226" t="inlineStr">
        <is>
          <t xml:space="preserve">CONCLUIDO	</t>
        </is>
      </c>
      <c r="D226" t="n">
        <v>5.6601</v>
      </c>
      <c r="E226" t="n">
        <v>17.67</v>
      </c>
      <c r="F226" t="n">
        <v>14.42</v>
      </c>
      <c r="G226" t="n">
        <v>57.69</v>
      </c>
      <c r="H226" t="n">
        <v>0.6899999999999999</v>
      </c>
      <c r="I226" t="n">
        <v>15</v>
      </c>
      <c r="J226" t="n">
        <v>226.16</v>
      </c>
      <c r="K226" t="n">
        <v>56.13</v>
      </c>
      <c r="L226" t="n">
        <v>8.75</v>
      </c>
      <c r="M226" t="n">
        <v>11</v>
      </c>
      <c r="N226" t="n">
        <v>51.28</v>
      </c>
      <c r="O226" t="n">
        <v>28127.29</v>
      </c>
      <c r="P226" t="n">
        <v>168.11</v>
      </c>
      <c r="Q226" t="n">
        <v>1389.63</v>
      </c>
      <c r="R226" t="n">
        <v>50.5</v>
      </c>
      <c r="S226" t="n">
        <v>39.31</v>
      </c>
      <c r="T226" t="n">
        <v>4741.48</v>
      </c>
      <c r="U226" t="n">
        <v>0.78</v>
      </c>
      <c r="V226" t="n">
        <v>0.89</v>
      </c>
      <c r="W226" t="n">
        <v>3.39</v>
      </c>
      <c r="X226" t="n">
        <v>0.3</v>
      </c>
      <c r="Y226" t="n">
        <v>1</v>
      </c>
      <c r="Z226" t="n">
        <v>10</v>
      </c>
    </row>
    <row r="227">
      <c r="A227" t="n">
        <v>32</v>
      </c>
      <c r="B227" t="n">
        <v>110</v>
      </c>
      <c r="C227" t="inlineStr">
        <is>
          <t xml:space="preserve">CONCLUIDO	</t>
        </is>
      </c>
      <c r="D227" t="n">
        <v>5.6614</v>
      </c>
      <c r="E227" t="n">
        <v>17.66</v>
      </c>
      <c r="F227" t="n">
        <v>14.42</v>
      </c>
      <c r="G227" t="n">
        <v>57.67</v>
      </c>
      <c r="H227" t="n">
        <v>0.71</v>
      </c>
      <c r="I227" t="n">
        <v>15</v>
      </c>
      <c r="J227" t="n">
        <v>226.58</v>
      </c>
      <c r="K227" t="n">
        <v>56.13</v>
      </c>
      <c r="L227" t="n">
        <v>9</v>
      </c>
      <c r="M227" t="n">
        <v>8</v>
      </c>
      <c r="N227" t="n">
        <v>51.45</v>
      </c>
      <c r="O227" t="n">
        <v>28179.08</v>
      </c>
      <c r="P227" t="n">
        <v>166.83</v>
      </c>
      <c r="Q227" t="n">
        <v>1389.57</v>
      </c>
      <c r="R227" t="n">
        <v>50.33</v>
      </c>
      <c r="S227" t="n">
        <v>39.31</v>
      </c>
      <c r="T227" t="n">
        <v>4656.43</v>
      </c>
      <c r="U227" t="n">
        <v>0.78</v>
      </c>
      <c r="V227" t="n">
        <v>0.89</v>
      </c>
      <c r="W227" t="n">
        <v>3.39</v>
      </c>
      <c r="X227" t="n">
        <v>0.3</v>
      </c>
      <c r="Y227" t="n">
        <v>1</v>
      </c>
      <c r="Z227" t="n">
        <v>10</v>
      </c>
    </row>
    <row r="228">
      <c r="A228" t="n">
        <v>33</v>
      </c>
      <c r="B228" t="n">
        <v>110</v>
      </c>
      <c r="C228" t="inlineStr">
        <is>
          <t xml:space="preserve">CONCLUIDO	</t>
        </is>
      </c>
      <c r="D228" t="n">
        <v>5.659</v>
      </c>
      <c r="E228" t="n">
        <v>17.67</v>
      </c>
      <c r="F228" t="n">
        <v>14.42</v>
      </c>
      <c r="G228" t="n">
        <v>57.7</v>
      </c>
      <c r="H228" t="n">
        <v>0.72</v>
      </c>
      <c r="I228" t="n">
        <v>15</v>
      </c>
      <c r="J228" t="n">
        <v>227</v>
      </c>
      <c r="K228" t="n">
        <v>56.13</v>
      </c>
      <c r="L228" t="n">
        <v>9.25</v>
      </c>
      <c r="M228" t="n">
        <v>7</v>
      </c>
      <c r="N228" t="n">
        <v>51.62</v>
      </c>
      <c r="O228" t="n">
        <v>28230.92</v>
      </c>
      <c r="P228" t="n">
        <v>166.26</v>
      </c>
      <c r="Q228" t="n">
        <v>1389.67</v>
      </c>
      <c r="R228" t="n">
        <v>50.64</v>
      </c>
      <c r="S228" t="n">
        <v>39.31</v>
      </c>
      <c r="T228" t="n">
        <v>4809.96</v>
      </c>
      <c r="U228" t="n">
        <v>0.78</v>
      </c>
      <c r="V228" t="n">
        <v>0.89</v>
      </c>
      <c r="W228" t="n">
        <v>3.39</v>
      </c>
      <c r="X228" t="n">
        <v>0.3</v>
      </c>
      <c r="Y228" t="n">
        <v>1</v>
      </c>
      <c r="Z228" t="n">
        <v>10</v>
      </c>
    </row>
    <row r="229">
      <c r="A229" t="n">
        <v>34</v>
      </c>
      <c r="B229" t="n">
        <v>110</v>
      </c>
      <c r="C229" t="inlineStr">
        <is>
          <t xml:space="preserve">CONCLUIDO	</t>
        </is>
      </c>
      <c r="D229" t="n">
        <v>5.6831</v>
      </c>
      <c r="E229" t="n">
        <v>17.6</v>
      </c>
      <c r="F229" t="n">
        <v>14.39</v>
      </c>
      <c r="G229" t="n">
        <v>61.68</v>
      </c>
      <c r="H229" t="n">
        <v>0.74</v>
      </c>
      <c r="I229" t="n">
        <v>14</v>
      </c>
      <c r="J229" t="n">
        <v>227.42</v>
      </c>
      <c r="K229" t="n">
        <v>56.13</v>
      </c>
      <c r="L229" t="n">
        <v>9.5</v>
      </c>
      <c r="M229" t="n">
        <v>2</v>
      </c>
      <c r="N229" t="n">
        <v>51.8</v>
      </c>
      <c r="O229" t="n">
        <v>28282.83</v>
      </c>
      <c r="P229" t="n">
        <v>165.47</v>
      </c>
      <c r="Q229" t="n">
        <v>1389.73</v>
      </c>
      <c r="R229" t="n">
        <v>49.41</v>
      </c>
      <c r="S229" t="n">
        <v>39.31</v>
      </c>
      <c r="T229" t="n">
        <v>4200.01</v>
      </c>
      <c r="U229" t="n">
        <v>0.8</v>
      </c>
      <c r="V229" t="n">
        <v>0.89</v>
      </c>
      <c r="W229" t="n">
        <v>3.39</v>
      </c>
      <c r="X229" t="n">
        <v>0.27</v>
      </c>
      <c r="Y229" t="n">
        <v>1</v>
      </c>
      <c r="Z229" t="n">
        <v>10</v>
      </c>
    </row>
    <row r="230">
      <c r="A230" t="n">
        <v>35</v>
      </c>
      <c r="B230" t="n">
        <v>110</v>
      </c>
      <c r="C230" t="inlineStr">
        <is>
          <t xml:space="preserve">CONCLUIDO	</t>
        </is>
      </c>
      <c r="D230" t="n">
        <v>5.6815</v>
      </c>
      <c r="E230" t="n">
        <v>17.6</v>
      </c>
      <c r="F230" t="n">
        <v>14.4</v>
      </c>
      <c r="G230" t="n">
        <v>61.7</v>
      </c>
      <c r="H230" t="n">
        <v>0.76</v>
      </c>
      <c r="I230" t="n">
        <v>14</v>
      </c>
      <c r="J230" t="n">
        <v>227.84</v>
      </c>
      <c r="K230" t="n">
        <v>56.13</v>
      </c>
      <c r="L230" t="n">
        <v>9.75</v>
      </c>
      <c r="M230" t="n">
        <v>2</v>
      </c>
      <c r="N230" t="n">
        <v>51.97</v>
      </c>
      <c r="O230" t="n">
        <v>28334.8</v>
      </c>
      <c r="P230" t="n">
        <v>165.41</v>
      </c>
      <c r="Q230" t="n">
        <v>1389.6</v>
      </c>
      <c r="R230" t="n">
        <v>49.55</v>
      </c>
      <c r="S230" t="n">
        <v>39.31</v>
      </c>
      <c r="T230" t="n">
        <v>4269.79</v>
      </c>
      <c r="U230" t="n">
        <v>0.79</v>
      </c>
      <c r="V230" t="n">
        <v>0.89</v>
      </c>
      <c r="W230" t="n">
        <v>3.39</v>
      </c>
      <c r="X230" t="n">
        <v>0.28</v>
      </c>
      <c r="Y230" t="n">
        <v>1</v>
      </c>
      <c r="Z230" t="n">
        <v>10</v>
      </c>
    </row>
    <row r="231">
      <c r="A231" t="n">
        <v>36</v>
      </c>
      <c r="B231" t="n">
        <v>110</v>
      </c>
      <c r="C231" t="inlineStr">
        <is>
          <t xml:space="preserve">CONCLUIDO	</t>
        </is>
      </c>
      <c r="D231" t="n">
        <v>5.6809</v>
      </c>
      <c r="E231" t="n">
        <v>17.6</v>
      </c>
      <c r="F231" t="n">
        <v>14.4</v>
      </c>
      <c r="G231" t="n">
        <v>61.71</v>
      </c>
      <c r="H231" t="n">
        <v>0.78</v>
      </c>
      <c r="I231" t="n">
        <v>14</v>
      </c>
      <c r="J231" t="n">
        <v>228.27</v>
      </c>
      <c r="K231" t="n">
        <v>56.13</v>
      </c>
      <c r="L231" t="n">
        <v>10</v>
      </c>
      <c r="M231" t="n">
        <v>0</v>
      </c>
      <c r="N231" t="n">
        <v>52.14</v>
      </c>
      <c r="O231" t="n">
        <v>28386.82</v>
      </c>
      <c r="P231" t="n">
        <v>165.34</v>
      </c>
      <c r="Q231" t="n">
        <v>1389.62</v>
      </c>
      <c r="R231" t="n">
        <v>49.55</v>
      </c>
      <c r="S231" t="n">
        <v>39.31</v>
      </c>
      <c r="T231" t="n">
        <v>4268.51</v>
      </c>
      <c r="U231" t="n">
        <v>0.79</v>
      </c>
      <c r="V231" t="n">
        <v>0.89</v>
      </c>
      <c r="W231" t="n">
        <v>3.4</v>
      </c>
      <c r="X231" t="n">
        <v>0.28</v>
      </c>
      <c r="Y231" t="n">
        <v>1</v>
      </c>
      <c r="Z231" t="n">
        <v>10</v>
      </c>
    </row>
    <row r="232">
      <c r="A232" t="n">
        <v>0</v>
      </c>
      <c r="B232" t="n">
        <v>150</v>
      </c>
      <c r="C232" t="inlineStr">
        <is>
          <t xml:space="preserve">CONCLUIDO	</t>
        </is>
      </c>
      <c r="D232" t="n">
        <v>2.7453</v>
      </c>
      <c r="E232" t="n">
        <v>36.43</v>
      </c>
      <c r="F232" t="n">
        <v>19.37</v>
      </c>
      <c r="G232" t="n">
        <v>4.59</v>
      </c>
      <c r="H232" t="n">
        <v>0.06</v>
      </c>
      <c r="I232" t="n">
        <v>253</v>
      </c>
      <c r="J232" t="n">
        <v>296.65</v>
      </c>
      <c r="K232" t="n">
        <v>61.82</v>
      </c>
      <c r="L232" t="n">
        <v>1</v>
      </c>
      <c r="M232" t="n">
        <v>251</v>
      </c>
      <c r="N232" t="n">
        <v>83.83</v>
      </c>
      <c r="O232" t="n">
        <v>36821.52</v>
      </c>
      <c r="P232" t="n">
        <v>351.84</v>
      </c>
      <c r="Q232" t="n">
        <v>1390.59</v>
      </c>
      <c r="R232" t="n">
        <v>205.08</v>
      </c>
      <c r="S232" t="n">
        <v>39.31</v>
      </c>
      <c r="T232" t="n">
        <v>80842.08</v>
      </c>
      <c r="U232" t="n">
        <v>0.19</v>
      </c>
      <c r="V232" t="n">
        <v>0.66</v>
      </c>
      <c r="W232" t="n">
        <v>3.78</v>
      </c>
      <c r="X232" t="n">
        <v>5.24</v>
      </c>
      <c r="Y232" t="n">
        <v>1</v>
      </c>
      <c r="Z232" t="n">
        <v>10</v>
      </c>
    </row>
    <row r="233">
      <c r="A233" t="n">
        <v>1</v>
      </c>
      <c r="B233" t="n">
        <v>150</v>
      </c>
      <c r="C233" t="inlineStr">
        <is>
          <t xml:space="preserve">CONCLUIDO	</t>
        </is>
      </c>
      <c r="D233" t="n">
        <v>3.1829</v>
      </c>
      <c r="E233" t="n">
        <v>31.42</v>
      </c>
      <c r="F233" t="n">
        <v>17.98</v>
      </c>
      <c r="G233" t="n">
        <v>5.74</v>
      </c>
      <c r="H233" t="n">
        <v>0.07000000000000001</v>
      </c>
      <c r="I233" t="n">
        <v>188</v>
      </c>
      <c r="J233" t="n">
        <v>297.17</v>
      </c>
      <c r="K233" t="n">
        <v>61.82</v>
      </c>
      <c r="L233" t="n">
        <v>1.25</v>
      </c>
      <c r="M233" t="n">
        <v>186</v>
      </c>
      <c r="N233" t="n">
        <v>84.09999999999999</v>
      </c>
      <c r="O233" t="n">
        <v>36885.7</v>
      </c>
      <c r="P233" t="n">
        <v>325.62</v>
      </c>
      <c r="Q233" t="n">
        <v>1390.33</v>
      </c>
      <c r="R233" t="n">
        <v>161.42</v>
      </c>
      <c r="S233" t="n">
        <v>39.31</v>
      </c>
      <c r="T233" t="n">
        <v>59335.84</v>
      </c>
      <c r="U233" t="n">
        <v>0.24</v>
      </c>
      <c r="V233" t="n">
        <v>0.71</v>
      </c>
      <c r="W233" t="n">
        <v>3.67</v>
      </c>
      <c r="X233" t="n">
        <v>3.85</v>
      </c>
      <c r="Y233" t="n">
        <v>1</v>
      </c>
      <c r="Z233" t="n">
        <v>10</v>
      </c>
    </row>
    <row r="234">
      <c r="A234" t="n">
        <v>2</v>
      </c>
      <c r="B234" t="n">
        <v>150</v>
      </c>
      <c r="C234" t="inlineStr">
        <is>
          <t xml:space="preserve">CONCLUIDO	</t>
        </is>
      </c>
      <c r="D234" t="n">
        <v>3.5143</v>
      </c>
      <c r="E234" t="n">
        <v>28.46</v>
      </c>
      <c r="F234" t="n">
        <v>17.18</v>
      </c>
      <c r="G234" t="n">
        <v>6.92</v>
      </c>
      <c r="H234" t="n">
        <v>0.09</v>
      </c>
      <c r="I234" t="n">
        <v>149</v>
      </c>
      <c r="J234" t="n">
        <v>297.7</v>
      </c>
      <c r="K234" t="n">
        <v>61.82</v>
      </c>
      <c r="L234" t="n">
        <v>1.5</v>
      </c>
      <c r="M234" t="n">
        <v>147</v>
      </c>
      <c r="N234" t="n">
        <v>84.37</v>
      </c>
      <c r="O234" t="n">
        <v>36949.99</v>
      </c>
      <c r="P234" t="n">
        <v>310.33</v>
      </c>
      <c r="Q234" t="n">
        <v>1390.16</v>
      </c>
      <c r="R234" t="n">
        <v>135.94</v>
      </c>
      <c r="S234" t="n">
        <v>39.31</v>
      </c>
      <c r="T234" t="n">
        <v>46788.38</v>
      </c>
      <c r="U234" t="n">
        <v>0.29</v>
      </c>
      <c r="V234" t="n">
        <v>0.75</v>
      </c>
      <c r="W234" t="n">
        <v>3.62</v>
      </c>
      <c r="X234" t="n">
        <v>3.05</v>
      </c>
      <c r="Y234" t="n">
        <v>1</v>
      </c>
      <c r="Z234" t="n">
        <v>10</v>
      </c>
    </row>
    <row r="235">
      <c r="A235" t="n">
        <v>3</v>
      </c>
      <c r="B235" t="n">
        <v>150</v>
      </c>
      <c r="C235" t="inlineStr">
        <is>
          <t xml:space="preserve">CONCLUIDO	</t>
        </is>
      </c>
      <c r="D235" t="n">
        <v>3.7705</v>
      </c>
      <c r="E235" t="n">
        <v>26.52</v>
      </c>
      <c r="F235" t="n">
        <v>16.64</v>
      </c>
      <c r="G235" t="n">
        <v>8.050000000000001</v>
      </c>
      <c r="H235" t="n">
        <v>0.1</v>
      </c>
      <c r="I235" t="n">
        <v>124</v>
      </c>
      <c r="J235" t="n">
        <v>298.22</v>
      </c>
      <c r="K235" t="n">
        <v>61.82</v>
      </c>
      <c r="L235" t="n">
        <v>1.75</v>
      </c>
      <c r="M235" t="n">
        <v>122</v>
      </c>
      <c r="N235" t="n">
        <v>84.65000000000001</v>
      </c>
      <c r="O235" t="n">
        <v>37014.39</v>
      </c>
      <c r="P235" t="n">
        <v>299.63</v>
      </c>
      <c r="Q235" t="n">
        <v>1390.09</v>
      </c>
      <c r="R235" t="n">
        <v>119.59</v>
      </c>
      <c r="S235" t="n">
        <v>39.31</v>
      </c>
      <c r="T235" t="n">
        <v>38738.75</v>
      </c>
      <c r="U235" t="n">
        <v>0.33</v>
      </c>
      <c r="V235" t="n">
        <v>0.77</v>
      </c>
      <c r="W235" t="n">
        <v>3.56</v>
      </c>
      <c r="X235" t="n">
        <v>2.51</v>
      </c>
      <c r="Y235" t="n">
        <v>1</v>
      </c>
      <c r="Z235" t="n">
        <v>10</v>
      </c>
    </row>
    <row r="236">
      <c r="A236" t="n">
        <v>4</v>
      </c>
      <c r="B236" t="n">
        <v>150</v>
      </c>
      <c r="C236" t="inlineStr">
        <is>
          <t xml:space="preserve">CONCLUIDO	</t>
        </is>
      </c>
      <c r="D236" t="n">
        <v>3.9756</v>
      </c>
      <c r="E236" t="n">
        <v>25.15</v>
      </c>
      <c r="F236" t="n">
        <v>16.27</v>
      </c>
      <c r="G236" t="n">
        <v>9.210000000000001</v>
      </c>
      <c r="H236" t="n">
        <v>0.12</v>
      </c>
      <c r="I236" t="n">
        <v>106</v>
      </c>
      <c r="J236" t="n">
        <v>298.74</v>
      </c>
      <c r="K236" t="n">
        <v>61.82</v>
      </c>
      <c r="L236" t="n">
        <v>2</v>
      </c>
      <c r="M236" t="n">
        <v>104</v>
      </c>
      <c r="N236" t="n">
        <v>84.92</v>
      </c>
      <c r="O236" t="n">
        <v>37078.91</v>
      </c>
      <c r="P236" t="n">
        <v>292.18</v>
      </c>
      <c r="Q236" t="n">
        <v>1390.34</v>
      </c>
      <c r="R236" t="n">
        <v>107.74</v>
      </c>
      <c r="S236" t="n">
        <v>39.31</v>
      </c>
      <c r="T236" t="n">
        <v>32904.69</v>
      </c>
      <c r="U236" t="n">
        <v>0.36</v>
      </c>
      <c r="V236" t="n">
        <v>0.79</v>
      </c>
      <c r="W236" t="n">
        <v>3.54</v>
      </c>
      <c r="X236" t="n">
        <v>2.14</v>
      </c>
      <c r="Y236" t="n">
        <v>1</v>
      </c>
      <c r="Z236" t="n">
        <v>10</v>
      </c>
    </row>
    <row r="237">
      <c r="A237" t="n">
        <v>5</v>
      </c>
      <c r="B237" t="n">
        <v>150</v>
      </c>
      <c r="C237" t="inlineStr">
        <is>
          <t xml:space="preserve">CONCLUIDO	</t>
        </is>
      </c>
      <c r="D237" t="n">
        <v>4.1382</v>
      </c>
      <c r="E237" t="n">
        <v>24.16</v>
      </c>
      <c r="F237" t="n">
        <v>16</v>
      </c>
      <c r="G237" t="n">
        <v>10.32</v>
      </c>
      <c r="H237" t="n">
        <v>0.13</v>
      </c>
      <c r="I237" t="n">
        <v>93</v>
      </c>
      <c r="J237" t="n">
        <v>299.26</v>
      </c>
      <c r="K237" t="n">
        <v>61.82</v>
      </c>
      <c r="L237" t="n">
        <v>2.25</v>
      </c>
      <c r="M237" t="n">
        <v>91</v>
      </c>
      <c r="N237" t="n">
        <v>85.19</v>
      </c>
      <c r="O237" t="n">
        <v>37143.54</v>
      </c>
      <c r="P237" t="n">
        <v>286.63</v>
      </c>
      <c r="Q237" t="n">
        <v>1390.01</v>
      </c>
      <c r="R237" t="n">
        <v>99.72</v>
      </c>
      <c r="S237" t="n">
        <v>39.31</v>
      </c>
      <c r="T237" t="n">
        <v>28961.35</v>
      </c>
      <c r="U237" t="n">
        <v>0.39</v>
      </c>
      <c r="V237" t="n">
        <v>0.8</v>
      </c>
      <c r="W237" t="n">
        <v>3.52</v>
      </c>
      <c r="X237" t="n">
        <v>1.88</v>
      </c>
      <c r="Y237" t="n">
        <v>1</v>
      </c>
      <c r="Z237" t="n">
        <v>10</v>
      </c>
    </row>
    <row r="238">
      <c r="A238" t="n">
        <v>6</v>
      </c>
      <c r="B238" t="n">
        <v>150</v>
      </c>
      <c r="C238" t="inlineStr">
        <is>
          <t xml:space="preserve">CONCLUIDO	</t>
        </is>
      </c>
      <c r="D238" t="n">
        <v>4.2858</v>
      </c>
      <c r="E238" t="n">
        <v>23.33</v>
      </c>
      <c r="F238" t="n">
        <v>15.78</v>
      </c>
      <c r="G238" t="n">
        <v>11.55</v>
      </c>
      <c r="H238" t="n">
        <v>0.15</v>
      </c>
      <c r="I238" t="n">
        <v>82</v>
      </c>
      <c r="J238" t="n">
        <v>299.79</v>
      </c>
      <c r="K238" t="n">
        <v>61.82</v>
      </c>
      <c r="L238" t="n">
        <v>2.5</v>
      </c>
      <c r="M238" t="n">
        <v>80</v>
      </c>
      <c r="N238" t="n">
        <v>85.47</v>
      </c>
      <c r="O238" t="n">
        <v>37208.42</v>
      </c>
      <c r="P238" t="n">
        <v>281.91</v>
      </c>
      <c r="Q238" t="n">
        <v>1390.09</v>
      </c>
      <c r="R238" t="n">
        <v>92.55</v>
      </c>
      <c r="S238" t="n">
        <v>39.31</v>
      </c>
      <c r="T238" t="n">
        <v>25429.54</v>
      </c>
      <c r="U238" t="n">
        <v>0.42</v>
      </c>
      <c r="V238" t="n">
        <v>0.8100000000000001</v>
      </c>
      <c r="W238" t="n">
        <v>3.5</v>
      </c>
      <c r="X238" t="n">
        <v>1.65</v>
      </c>
      <c r="Y238" t="n">
        <v>1</v>
      </c>
      <c r="Z238" t="n">
        <v>10</v>
      </c>
    </row>
    <row r="239">
      <c r="A239" t="n">
        <v>7</v>
      </c>
      <c r="B239" t="n">
        <v>150</v>
      </c>
      <c r="C239" t="inlineStr">
        <is>
          <t xml:space="preserve">CONCLUIDO	</t>
        </is>
      </c>
      <c r="D239" t="n">
        <v>4.3992</v>
      </c>
      <c r="E239" t="n">
        <v>22.73</v>
      </c>
      <c r="F239" t="n">
        <v>15.62</v>
      </c>
      <c r="G239" t="n">
        <v>12.67</v>
      </c>
      <c r="H239" t="n">
        <v>0.16</v>
      </c>
      <c r="I239" t="n">
        <v>74</v>
      </c>
      <c r="J239" t="n">
        <v>300.32</v>
      </c>
      <c r="K239" t="n">
        <v>61.82</v>
      </c>
      <c r="L239" t="n">
        <v>2.75</v>
      </c>
      <c r="M239" t="n">
        <v>72</v>
      </c>
      <c r="N239" t="n">
        <v>85.73999999999999</v>
      </c>
      <c r="O239" t="n">
        <v>37273.29</v>
      </c>
      <c r="P239" t="n">
        <v>278.14</v>
      </c>
      <c r="Q239" t="n">
        <v>1389.85</v>
      </c>
      <c r="R239" t="n">
        <v>87.84999999999999</v>
      </c>
      <c r="S239" t="n">
        <v>39.31</v>
      </c>
      <c r="T239" t="n">
        <v>23121.37</v>
      </c>
      <c r="U239" t="n">
        <v>0.45</v>
      </c>
      <c r="V239" t="n">
        <v>0.82</v>
      </c>
      <c r="W239" t="n">
        <v>3.49</v>
      </c>
      <c r="X239" t="n">
        <v>1.5</v>
      </c>
      <c r="Y239" t="n">
        <v>1</v>
      </c>
      <c r="Z239" t="n">
        <v>10</v>
      </c>
    </row>
    <row r="240">
      <c r="A240" t="n">
        <v>8</v>
      </c>
      <c r="B240" t="n">
        <v>150</v>
      </c>
      <c r="C240" t="inlineStr">
        <is>
          <t xml:space="preserve">CONCLUIDO	</t>
        </is>
      </c>
      <c r="D240" t="n">
        <v>4.508</v>
      </c>
      <c r="E240" t="n">
        <v>22.18</v>
      </c>
      <c r="F240" t="n">
        <v>15.46</v>
      </c>
      <c r="G240" t="n">
        <v>13.85</v>
      </c>
      <c r="H240" t="n">
        <v>0.18</v>
      </c>
      <c r="I240" t="n">
        <v>67</v>
      </c>
      <c r="J240" t="n">
        <v>300.84</v>
      </c>
      <c r="K240" t="n">
        <v>61.82</v>
      </c>
      <c r="L240" t="n">
        <v>3</v>
      </c>
      <c r="M240" t="n">
        <v>65</v>
      </c>
      <c r="N240" t="n">
        <v>86.02</v>
      </c>
      <c r="O240" t="n">
        <v>37338.27</v>
      </c>
      <c r="P240" t="n">
        <v>274.65</v>
      </c>
      <c r="Q240" t="n">
        <v>1390.13</v>
      </c>
      <c r="R240" t="n">
        <v>82.83</v>
      </c>
      <c r="S240" t="n">
        <v>39.31</v>
      </c>
      <c r="T240" t="n">
        <v>20645.58</v>
      </c>
      <c r="U240" t="n">
        <v>0.47</v>
      </c>
      <c r="V240" t="n">
        <v>0.83</v>
      </c>
      <c r="W240" t="n">
        <v>3.47</v>
      </c>
      <c r="X240" t="n">
        <v>1.34</v>
      </c>
      <c r="Y240" t="n">
        <v>1</v>
      </c>
      <c r="Z240" t="n">
        <v>10</v>
      </c>
    </row>
    <row r="241">
      <c r="A241" t="n">
        <v>9</v>
      </c>
      <c r="B241" t="n">
        <v>150</v>
      </c>
      <c r="C241" t="inlineStr">
        <is>
          <t xml:space="preserve">CONCLUIDO	</t>
        </is>
      </c>
      <c r="D241" t="n">
        <v>4.6034</v>
      </c>
      <c r="E241" t="n">
        <v>21.72</v>
      </c>
      <c r="F241" t="n">
        <v>15.34</v>
      </c>
      <c r="G241" t="n">
        <v>15.09</v>
      </c>
      <c r="H241" t="n">
        <v>0.19</v>
      </c>
      <c r="I241" t="n">
        <v>61</v>
      </c>
      <c r="J241" t="n">
        <v>301.37</v>
      </c>
      <c r="K241" t="n">
        <v>61.82</v>
      </c>
      <c r="L241" t="n">
        <v>3.25</v>
      </c>
      <c r="M241" t="n">
        <v>59</v>
      </c>
      <c r="N241" t="n">
        <v>86.3</v>
      </c>
      <c r="O241" t="n">
        <v>37403.38</v>
      </c>
      <c r="P241" t="n">
        <v>271.45</v>
      </c>
      <c r="Q241" t="n">
        <v>1389.95</v>
      </c>
      <c r="R241" t="n">
        <v>79.06</v>
      </c>
      <c r="S241" t="n">
        <v>39.31</v>
      </c>
      <c r="T241" t="n">
        <v>18789.51</v>
      </c>
      <c r="U241" t="n">
        <v>0.5</v>
      </c>
      <c r="V241" t="n">
        <v>0.84</v>
      </c>
      <c r="W241" t="n">
        <v>3.46</v>
      </c>
      <c r="X241" t="n">
        <v>1.21</v>
      </c>
      <c r="Y241" t="n">
        <v>1</v>
      </c>
      <c r="Z241" t="n">
        <v>10</v>
      </c>
    </row>
    <row r="242">
      <c r="A242" t="n">
        <v>10</v>
      </c>
      <c r="B242" t="n">
        <v>150</v>
      </c>
      <c r="C242" t="inlineStr">
        <is>
          <t xml:space="preserve">CONCLUIDO	</t>
        </is>
      </c>
      <c r="D242" t="n">
        <v>4.6846</v>
      </c>
      <c r="E242" t="n">
        <v>21.35</v>
      </c>
      <c r="F242" t="n">
        <v>15.24</v>
      </c>
      <c r="G242" t="n">
        <v>16.33</v>
      </c>
      <c r="H242" t="n">
        <v>0.21</v>
      </c>
      <c r="I242" t="n">
        <v>56</v>
      </c>
      <c r="J242" t="n">
        <v>301.9</v>
      </c>
      <c r="K242" t="n">
        <v>61.82</v>
      </c>
      <c r="L242" t="n">
        <v>3.5</v>
      </c>
      <c r="M242" t="n">
        <v>54</v>
      </c>
      <c r="N242" t="n">
        <v>86.58</v>
      </c>
      <c r="O242" t="n">
        <v>37468.6</v>
      </c>
      <c r="P242" t="n">
        <v>268.83</v>
      </c>
      <c r="Q242" t="n">
        <v>1389.83</v>
      </c>
      <c r="R242" t="n">
        <v>75.87</v>
      </c>
      <c r="S242" t="n">
        <v>39.31</v>
      </c>
      <c r="T242" t="n">
        <v>17222.41</v>
      </c>
      <c r="U242" t="n">
        <v>0.52</v>
      </c>
      <c r="V242" t="n">
        <v>0.84</v>
      </c>
      <c r="W242" t="n">
        <v>3.45</v>
      </c>
      <c r="X242" t="n">
        <v>1.11</v>
      </c>
      <c r="Y242" t="n">
        <v>1</v>
      </c>
      <c r="Z242" t="n">
        <v>10</v>
      </c>
    </row>
    <row r="243">
      <c r="A243" t="n">
        <v>11</v>
      </c>
      <c r="B243" t="n">
        <v>150</v>
      </c>
      <c r="C243" t="inlineStr">
        <is>
          <t xml:space="preserve">CONCLUIDO	</t>
        </is>
      </c>
      <c r="D243" t="n">
        <v>4.7503</v>
      </c>
      <c r="E243" t="n">
        <v>21.05</v>
      </c>
      <c r="F243" t="n">
        <v>15.16</v>
      </c>
      <c r="G243" t="n">
        <v>17.5</v>
      </c>
      <c r="H243" t="n">
        <v>0.22</v>
      </c>
      <c r="I243" t="n">
        <v>52</v>
      </c>
      <c r="J243" t="n">
        <v>302.43</v>
      </c>
      <c r="K243" t="n">
        <v>61.82</v>
      </c>
      <c r="L243" t="n">
        <v>3.75</v>
      </c>
      <c r="M243" t="n">
        <v>50</v>
      </c>
      <c r="N243" t="n">
        <v>86.86</v>
      </c>
      <c r="O243" t="n">
        <v>37533.94</v>
      </c>
      <c r="P243" t="n">
        <v>266.84</v>
      </c>
      <c r="Q243" t="n">
        <v>1389.85</v>
      </c>
      <c r="R243" t="n">
        <v>73.3</v>
      </c>
      <c r="S243" t="n">
        <v>39.31</v>
      </c>
      <c r="T243" t="n">
        <v>15954.15</v>
      </c>
      <c r="U243" t="n">
        <v>0.54</v>
      </c>
      <c r="V243" t="n">
        <v>0.85</v>
      </c>
      <c r="W243" t="n">
        <v>3.46</v>
      </c>
      <c r="X243" t="n">
        <v>1.04</v>
      </c>
      <c r="Y243" t="n">
        <v>1</v>
      </c>
      <c r="Z243" t="n">
        <v>10</v>
      </c>
    </row>
    <row r="244">
      <c r="A244" t="n">
        <v>12</v>
      </c>
      <c r="B244" t="n">
        <v>150</v>
      </c>
      <c r="C244" t="inlineStr">
        <is>
          <t xml:space="preserve">CONCLUIDO	</t>
        </is>
      </c>
      <c r="D244" t="n">
        <v>4.8056</v>
      </c>
      <c r="E244" t="n">
        <v>20.81</v>
      </c>
      <c r="F244" t="n">
        <v>15.09</v>
      </c>
      <c r="G244" t="n">
        <v>18.48</v>
      </c>
      <c r="H244" t="n">
        <v>0.24</v>
      </c>
      <c r="I244" t="n">
        <v>49</v>
      </c>
      <c r="J244" t="n">
        <v>302.96</v>
      </c>
      <c r="K244" t="n">
        <v>61.82</v>
      </c>
      <c r="L244" t="n">
        <v>4</v>
      </c>
      <c r="M244" t="n">
        <v>47</v>
      </c>
      <c r="N244" t="n">
        <v>87.14</v>
      </c>
      <c r="O244" t="n">
        <v>37599.4</v>
      </c>
      <c r="P244" t="n">
        <v>264.55</v>
      </c>
      <c r="Q244" t="n">
        <v>1389.68</v>
      </c>
      <c r="R244" t="n">
        <v>71.59</v>
      </c>
      <c r="S244" t="n">
        <v>39.31</v>
      </c>
      <c r="T244" t="n">
        <v>15115.37</v>
      </c>
      <c r="U244" t="n">
        <v>0.55</v>
      </c>
      <c r="V244" t="n">
        <v>0.85</v>
      </c>
      <c r="W244" t="n">
        <v>3.43</v>
      </c>
      <c r="X244" t="n">
        <v>0.97</v>
      </c>
      <c r="Y244" t="n">
        <v>1</v>
      </c>
      <c r="Z244" t="n">
        <v>10</v>
      </c>
    </row>
    <row r="245">
      <c r="A245" t="n">
        <v>13</v>
      </c>
      <c r="B245" t="n">
        <v>150</v>
      </c>
      <c r="C245" t="inlineStr">
        <is>
          <t xml:space="preserve">CONCLUIDO	</t>
        </is>
      </c>
      <c r="D245" t="n">
        <v>4.8601</v>
      </c>
      <c r="E245" t="n">
        <v>20.58</v>
      </c>
      <c r="F245" t="n">
        <v>15.02</v>
      </c>
      <c r="G245" t="n">
        <v>19.59</v>
      </c>
      <c r="H245" t="n">
        <v>0.25</v>
      </c>
      <c r="I245" t="n">
        <v>46</v>
      </c>
      <c r="J245" t="n">
        <v>303.49</v>
      </c>
      <c r="K245" t="n">
        <v>61.82</v>
      </c>
      <c r="L245" t="n">
        <v>4.25</v>
      </c>
      <c r="M245" t="n">
        <v>44</v>
      </c>
      <c r="N245" t="n">
        <v>87.42</v>
      </c>
      <c r="O245" t="n">
        <v>37664.98</v>
      </c>
      <c r="P245" t="n">
        <v>262.42</v>
      </c>
      <c r="Q245" t="n">
        <v>1389.68</v>
      </c>
      <c r="R245" t="n">
        <v>69.48</v>
      </c>
      <c r="S245" t="n">
        <v>39.31</v>
      </c>
      <c r="T245" t="n">
        <v>14074.37</v>
      </c>
      <c r="U245" t="n">
        <v>0.57</v>
      </c>
      <c r="V245" t="n">
        <v>0.85</v>
      </c>
      <c r="W245" t="n">
        <v>3.43</v>
      </c>
      <c r="X245" t="n">
        <v>0.9</v>
      </c>
      <c r="Y245" t="n">
        <v>1</v>
      </c>
      <c r="Z245" t="n">
        <v>10</v>
      </c>
    </row>
    <row r="246">
      <c r="A246" t="n">
        <v>14</v>
      </c>
      <c r="B246" t="n">
        <v>150</v>
      </c>
      <c r="C246" t="inlineStr">
        <is>
          <t xml:space="preserve">CONCLUIDO	</t>
        </is>
      </c>
      <c r="D246" t="n">
        <v>4.9147</v>
      </c>
      <c r="E246" t="n">
        <v>20.35</v>
      </c>
      <c r="F246" t="n">
        <v>14.96</v>
      </c>
      <c r="G246" t="n">
        <v>20.88</v>
      </c>
      <c r="H246" t="n">
        <v>0.26</v>
      </c>
      <c r="I246" t="n">
        <v>43</v>
      </c>
      <c r="J246" t="n">
        <v>304.03</v>
      </c>
      <c r="K246" t="n">
        <v>61.82</v>
      </c>
      <c r="L246" t="n">
        <v>4.5</v>
      </c>
      <c r="M246" t="n">
        <v>41</v>
      </c>
      <c r="N246" t="n">
        <v>87.7</v>
      </c>
      <c r="O246" t="n">
        <v>37730.68</v>
      </c>
      <c r="P246" t="n">
        <v>260.74</v>
      </c>
      <c r="Q246" t="n">
        <v>1389.98</v>
      </c>
      <c r="R246" t="n">
        <v>67.54000000000001</v>
      </c>
      <c r="S246" t="n">
        <v>39.31</v>
      </c>
      <c r="T246" t="n">
        <v>13119.96</v>
      </c>
      <c r="U246" t="n">
        <v>0.58</v>
      </c>
      <c r="V246" t="n">
        <v>0.86</v>
      </c>
      <c r="W246" t="n">
        <v>3.43</v>
      </c>
      <c r="X246" t="n">
        <v>0.84</v>
      </c>
      <c r="Y246" t="n">
        <v>1</v>
      </c>
      <c r="Z246" t="n">
        <v>10</v>
      </c>
    </row>
    <row r="247">
      <c r="A247" t="n">
        <v>15</v>
      </c>
      <c r="B247" t="n">
        <v>150</v>
      </c>
      <c r="C247" t="inlineStr">
        <is>
          <t xml:space="preserve">CONCLUIDO	</t>
        </is>
      </c>
      <c r="D247" t="n">
        <v>4.967</v>
      </c>
      <c r="E247" t="n">
        <v>20.13</v>
      </c>
      <c r="F247" t="n">
        <v>14.91</v>
      </c>
      <c r="G247" t="n">
        <v>22.37</v>
      </c>
      <c r="H247" t="n">
        <v>0.28</v>
      </c>
      <c r="I247" t="n">
        <v>40</v>
      </c>
      <c r="J247" t="n">
        <v>304.56</v>
      </c>
      <c r="K247" t="n">
        <v>61.82</v>
      </c>
      <c r="L247" t="n">
        <v>4.75</v>
      </c>
      <c r="M247" t="n">
        <v>38</v>
      </c>
      <c r="N247" t="n">
        <v>87.98999999999999</v>
      </c>
      <c r="O247" t="n">
        <v>37796.51</v>
      </c>
      <c r="P247" t="n">
        <v>259.02</v>
      </c>
      <c r="Q247" t="n">
        <v>1389.79</v>
      </c>
      <c r="R247" t="n">
        <v>65.77</v>
      </c>
      <c r="S247" t="n">
        <v>39.31</v>
      </c>
      <c r="T247" t="n">
        <v>12251.4</v>
      </c>
      <c r="U247" t="n">
        <v>0.6</v>
      </c>
      <c r="V247" t="n">
        <v>0.86</v>
      </c>
      <c r="W247" t="n">
        <v>3.43</v>
      </c>
      <c r="X247" t="n">
        <v>0.79</v>
      </c>
      <c r="Y247" t="n">
        <v>1</v>
      </c>
      <c r="Z247" t="n">
        <v>10</v>
      </c>
    </row>
    <row r="248">
      <c r="A248" t="n">
        <v>16</v>
      </c>
      <c r="B248" t="n">
        <v>150</v>
      </c>
      <c r="C248" t="inlineStr">
        <is>
          <t xml:space="preserve">CONCLUIDO	</t>
        </is>
      </c>
      <c r="D248" t="n">
        <v>5.0069</v>
      </c>
      <c r="E248" t="n">
        <v>19.97</v>
      </c>
      <c r="F248" t="n">
        <v>14.86</v>
      </c>
      <c r="G248" t="n">
        <v>23.47</v>
      </c>
      <c r="H248" t="n">
        <v>0.29</v>
      </c>
      <c r="I248" t="n">
        <v>38</v>
      </c>
      <c r="J248" t="n">
        <v>305.09</v>
      </c>
      <c r="K248" t="n">
        <v>61.82</v>
      </c>
      <c r="L248" t="n">
        <v>5</v>
      </c>
      <c r="M248" t="n">
        <v>36</v>
      </c>
      <c r="N248" t="n">
        <v>88.27</v>
      </c>
      <c r="O248" t="n">
        <v>37862.45</v>
      </c>
      <c r="P248" t="n">
        <v>257.51</v>
      </c>
      <c r="Q248" t="n">
        <v>1389.74</v>
      </c>
      <c r="R248" t="n">
        <v>64.37</v>
      </c>
      <c r="S248" t="n">
        <v>39.31</v>
      </c>
      <c r="T248" t="n">
        <v>11562.65</v>
      </c>
      <c r="U248" t="n">
        <v>0.61</v>
      </c>
      <c r="V248" t="n">
        <v>0.86</v>
      </c>
      <c r="W248" t="n">
        <v>3.42</v>
      </c>
      <c r="X248" t="n">
        <v>0.74</v>
      </c>
      <c r="Y248" t="n">
        <v>1</v>
      </c>
      <c r="Z248" t="n">
        <v>10</v>
      </c>
    </row>
    <row r="249">
      <c r="A249" t="n">
        <v>17</v>
      </c>
      <c r="B249" t="n">
        <v>150</v>
      </c>
      <c r="C249" t="inlineStr">
        <is>
          <t xml:space="preserve">CONCLUIDO	</t>
        </is>
      </c>
      <c r="D249" t="n">
        <v>5.0455</v>
      </c>
      <c r="E249" t="n">
        <v>19.82</v>
      </c>
      <c r="F249" t="n">
        <v>14.82</v>
      </c>
      <c r="G249" t="n">
        <v>24.7</v>
      </c>
      <c r="H249" t="n">
        <v>0.31</v>
      </c>
      <c r="I249" t="n">
        <v>36</v>
      </c>
      <c r="J249" t="n">
        <v>305.63</v>
      </c>
      <c r="K249" t="n">
        <v>61.82</v>
      </c>
      <c r="L249" t="n">
        <v>5.25</v>
      </c>
      <c r="M249" t="n">
        <v>34</v>
      </c>
      <c r="N249" t="n">
        <v>88.56</v>
      </c>
      <c r="O249" t="n">
        <v>37928.52</v>
      </c>
      <c r="P249" t="n">
        <v>255.95</v>
      </c>
      <c r="Q249" t="n">
        <v>1389.74</v>
      </c>
      <c r="R249" t="n">
        <v>63.1</v>
      </c>
      <c r="S249" t="n">
        <v>39.31</v>
      </c>
      <c r="T249" t="n">
        <v>10935.39</v>
      </c>
      <c r="U249" t="n">
        <v>0.62</v>
      </c>
      <c r="V249" t="n">
        <v>0.87</v>
      </c>
      <c r="W249" t="n">
        <v>3.42</v>
      </c>
      <c r="X249" t="n">
        <v>0.7</v>
      </c>
      <c r="Y249" t="n">
        <v>1</v>
      </c>
      <c r="Z249" t="n">
        <v>10</v>
      </c>
    </row>
    <row r="250">
      <c r="A250" t="n">
        <v>18</v>
      </c>
      <c r="B250" t="n">
        <v>150</v>
      </c>
      <c r="C250" t="inlineStr">
        <is>
          <t xml:space="preserve">CONCLUIDO	</t>
        </is>
      </c>
      <c r="D250" t="n">
        <v>5.0631</v>
      </c>
      <c r="E250" t="n">
        <v>19.75</v>
      </c>
      <c r="F250" t="n">
        <v>14.81</v>
      </c>
      <c r="G250" t="n">
        <v>25.39</v>
      </c>
      <c r="H250" t="n">
        <v>0.32</v>
      </c>
      <c r="I250" t="n">
        <v>35</v>
      </c>
      <c r="J250" t="n">
        <v>306.17</v>
      </c>
      <c r="K250" t="n">
        <v>61.82</v>
      </c>
      <c r="L250" t="n">
        <v>5.5</v>
      </c>
      <c r="M250" t="n">
        <v>33</v>
      </c>
      <c r="N250" t="n">
        <v>88.84</v>
      </c>
      <c r="O250" t="n">
        <v>37994.72</v>
      </c>
      <c r="P250" t="n">
        <v>254.6</v>
      </c>
      <c r="Q250" t="n">
        <v>1389.9</v>
      </c>
      <c r="R250" t="n">
        <v>62.72</v>
      </c>
      <c r="S250" t="n">
        <v>39.31</v>
      </c>
      <c r="T250" t="n">
        <v>10751.94</v>
      </c>
      <c r="U250" t="n">
        <v>0.63</v>
      </c>
      <c r="V250" t="n">
        <v>0.87</v>
      </c>
      <c r="W250" t="n">
        <v>3.42</v>
      </c>
      <c r="X250" t="n">
        <v>0.6899999999999999</v>
      </c>
      <c r="Y250" t="n">
        <v>1</v>
      </c>
      <c r="Z250" t="n">
        <v>10</v>
      </c>
    </row>
    <row r="251">
      <c r="A251" t="n">
        <v>19</v>
      </c>
      <c r="B251" t="n">
        <v>150</v>
      </c>
      <c r="C251" t="inlineStr">
        <is>
          <t xml:space="preserve">CONCLUIDO	</t>
        </is>
      </c>
      <c r="D251" t="n">
        <v>5.1031</v>
      </c>
      <c r="E251" t="n">
        <v>19.6</v>
      </c>
      <c r="F251" t="n">
        <v>14.77</v>
      </c>
      <c r="G251" t="n">
        <v>26.85</v>
      </c>
      <c r="H251" t="n">
        <v>0.33</v>
      </c>
      <c r="I251" t="n">
        <v>33</v>
      </c>
      <c r="J251" t="n">
        <v>306.7</v>
      </c>
      <c r="K251" t="n">
        <v>61.82</v>
      </c>
      <c r="L251" t="n">
        <v>5.75</v>
      </c>
      <c r="M251" t="n">
        <v>31</v>
      </c>
      <c r="N251" t="n">
        <v>89.13</v>
      </c>
      <c r="O251" t="n">
        <v>38061.04</v>
      </c>
      <c r="P251" t="n">
        <v>253.31</v>
      </c>
      <c r="Q251" t="n">
        <v>1389.63</v>
      </c>
      <c r="R251" t="n">
        <v>61.22</v>
      </c>
      <c r="S251" t="n">
        <v>39.31</v>
      </c>
      <c r="T251" t="n">
        <v>10011.98</v>
      </c>
      <c r="U251" t="n">
        <v>0.64</v>
      </c>
      <c r="V251" t="n">
        <v>0.87</v>
      </c>
      <c r="W251" t="n">
        <v>3.42</v>
      </c>
      <c r="X251" t="n">
        <v>0.64</v>
      </c>
      <c r="Y251" t="n">
        <v>1</v>
      </c>
      <c r="Z251" t="n">
        <v>10</v>
      </c>
    </row>
    <row r="252">
      <c r="A252" t="n">
        <v>20</v>
      </c>
      <c r="B252" t="n">
        <v>150</v>
      </c>
      <c r="C252" t="inlineStr">
        <is>
          <t xml:space="preserve">CONCLUIDO	</t>
        </is>
      </c>
      <c r="D252" t="n">
        <v>5.1181</v>
      </c>
      <c r="E252" t="n">
        <v>19.54</v>
      </c>
      <c r="F252" t="n">
        <v>14.76</v>
      </c>
      <c r="G252" t="n">
        <v>27.68</v>
      </c>
      <c r="H252" t="n">
        <v>0.35</v>
      </c>
      <c r="I252" t="n">
        <v>32</v>
      </c>
      <c r="J252" t="n">
        <v>307.24</v>
      </c>
      <c r="K252" t="n">
        <v>61.82</v>
      </c>
      <c r="L252" t="n">
        <v>6</v>
      </c>
      <c r="M252" t="n">
        <v>30</v>
      </c>
      <c r="N252" t="n">
        <v>89.42</v>
      </c>
      <c r="O252" t="n">
        <v>38127.48</v>
      </c>
      <c r="P252" t="n">
        <v>252.47</v>
      </c>
      <c r="Q252" t="n">
        <v>1389.68</v>
      </c>
      <c r="R252" t="n">
        <v>61.22</v>
      </c>
      <c r="S252" t="n">
        <v>39.31</v>
      </c>
      <c r="T252" t="n">
        <v>10013.5</v>
      </c>
      <c r="U252" t="n">
        <v>0.64</v>
      </c>
      <c r="V252" t="n">
        <v>0.87</v>
      </c>
      <c r="W252" t="n">
        <v>3.42</v>
      </c>
      <c r="X252" t="n">
        <v>0.64</v>
      </c>
      <c r="Y252" t="n">
        <v>1</v>
      </c>
      <c r="Z252" t="n">
        <v>10</v>
      </c>
    </row>
    <row r="253">
      <c r="A253" t="n">
        <v>21</v>
      </c>
      <c r="B253" t="n">
        <v>150</v>
      </c>
      <c r="C253" t="inlineStr">
        <is>
          <t xml:space="preserve">CONCLUIDO	</t>
        </is>
      </c>
      <c r="D253" t="n">
        <v>5.1697</v>
      </c>
      <c r="E253" t="n">
        <v>19.34</v>
      </c>
      <c r="F253" t="n">
        <v>14.68</v>
      </c>
      <c r="G253" t="n">
        <v>29.36</v>
      </c>
      <c r="H253" t="n">
        <v>0.36</v>
      </c>
      <c r="I253" t="n">
        <v>30</v>
      </c>
      <c r="J253" t="n">
        <v>307.78</v>
      </c>
      <c r="K253" t="n">
        <v>61.82</v>
      </c>
      <c r="L253" t="n">
        <v>6.25</v>
      </c>
      <c r="M253" t="n">
        <v>28</v>
      </c>
      <c r="N253" t="n">
        <v>89.70999999999999</v>
      </c>
      <c r="O253" t="n">
        <v>38194.05</v>
      </c>
      <c r="P253" t="n">
        <v>250.21</v>
      </c>
      <c r="Q253" t="n">
        <v>1389.6</v>
      </c>
      <c r="R253" t="n">
        <v>58.71</v>
      </c>
      <c r="S253" t="n">
        <v>39.31</v>
      </c>
      <c r="T253" t="n">
        <v>8771.129999999999</v>
      </c>
      <c r="U253" t="n">
        <v>0.67</v>
      </c>
      <c r="V253" t="n">
        <v>0.87</v>
      </c>
      <c r="W253" t="n">
        <v>3.4</v>
      </c>
      <c r="X253" t="n">
        <v>0.5600000000000001</v>
      </c>
      <c r="Y253" t="n">
        <v>1</v>
      </c>
      <c r="Z253" t="n">
        <v>10</v>
      </c>
    </row>
    <row r="254">
      <c r="A254" t="n">
        <v>22</v>
      </c>
      <c r="B254" t="n">
        <v>150</v>
      </c>
      <c r="C254" t="inlineStr">
        <is>
          <t xml:space="preserve">CONCLUIDO	</t>
        </is>
      </c>
      <c r="D254" t="n">
        <v>5.1827</v>
      </c>
      <c r="E254" t="n">
        <v>19.3</v>
      </c>
      <c r="F254" t="n">
        <v>14.69</v>
      </c>
      <c r="G254" t="n">
        <v>30.39</v>
      </c>
      <c r="H254" t="n">
        <v>0.38</v>
      </c>
      <c r="I254" t="n">
        <v>29</v>
      </c>
      <c r="J254" t="n">
        <v>308.32</v>
      </c>
      <c r="K254" t="n">
        <v>61.82</v>
      </c>
      <c r="L254" t="n">
        <v>6.5</v>
      </c>
      <c r="M254" t="n">
        <v>27</v>
      </c>
      <c r="N254" t="n">
        <v>90</v>
      </c>
      <c r="O254" t="n">
        <v>38260.74</v>
      </c>
      <c r="P254" t="n">
        <v>249.54</v>
      </c>
      <c r="Q254" t="n">
        <v>1389.68</v>
      </c>
      <c r="R254" t="n">
        <v>58.96</v>
      </c>
      <c r="S254" t="n">
        <v>39.31</v>
      </c>
      <c r="T254" t="n">
        <v>8900.190000000001</v>
      </c>
      <c r="U254" t="n">
        <v>0.67</v>
      </c>
      <c r="V254" t="n">
        <v>0.87</v>
      </c>
      <c r="W254" t="n">
        <v>3.41</v>
      </c>
      <c r="X254" t="n">
        <v>0.5600000000000001</v>
      </c>
      <c r="Y254" t="n">
        <v>1</v>
      </c>
      <c r="Z254" t="n">
        <v>10</v>
      </c>
    </row>
    <row r="255">
      <c r="A255" t="n">
        <v>23</v>
      </c>
      <c r="B255" t="n">
        <v>150</v>
      </c>
      <c r="C255" t="inlineStr">
        <is>
          <t xml:space="preserve">CONCLUIDO	</t>
        </is>
      </c>
      <c r="D255" t="n">
        <v>5.2034</v>
      </c>
      <c r="E255" t="n">
        <v>19.22</v>
      </c>
      <c r="F255" t="n">
        <v>14.67</v>
      </c>
      <c r="G255" t="n">
        <v>31.43</v>
      </c>
      <c r="H255" t="n">
        <v>0.39</v>
      </c>
      <c r="I255" t="n">
        <v>28</v>
      </c>
      <c r="J255" t="n">
        <v>308.86</v>
      </c>
      <c r="K255" t="n">
        <v>61.82</v>
      </c>
      <c r="L255" t="n">
        <v>6.75</v>
      </c>
      <c r="M255" t="n">
        <v>26</v>
      </c>
      <c r="N255" t="n">
        <v>90.29000000000001</v>
      </c>
      <c r="O255" t="n">
        <v>38327.57</v>
      </c>
      <c r="P255" t="n">
        <v>248.4</v>
      </c>
      <c r="Q255" t="n">
        <v>1389.63</v>
      </c>
      <c r="R255" t="n">
        <v>58.27</v>
      </c>
      <c r="S255" t="n">
        <v>39.31</v>
      </c>
      <c r="T255" t="n">
        <v>8558.84</v>
      </c>
      <c r="U255" t="n">
        <v>0.67</v>
      </c>
      <c r="V255" t="n">
        <v>0.88</v>
      </c>
      <c r="W255" t="n">
        <v>3.4</v>
      </c>
      <c r="X255" t="n">
        <v>0.54</v>
      </c>
      <c r="Y255" t="n">
        <v>1</v>
      </c>
      <c r="Z255" t="n">
        <v>10</v>
      </c>
    </row>
    <row r="256">
      <c r="A256" t="n">
        <v>24</v>
      </c>
      <c r="B256" t="n">
        <v>150</v>
      </c>
      <c r="C256" t="inlineStr">
        <is>
          <t xml:space="preserve">CONCLUIDO	</t>
        </is>
      </c>
      <c r="D256" t="n">
        <v>5.2193</v>
      </c>
      <c r="E256" t="n">
        <v>19.16</v>
      </c>
      <c r="F256" t="n">
        <v>14.66</v>
      </c>
      <c r="G256" t="n">
        <v>32.58</v>
      </c>
      <c r="H256" t="n">
        <v>0.4</v>
      </c>
      <c r="I256" t="n">
        <v>27</v>
      </c>
      <c r="J256" t="n">
        <v>309.41</v>
      </c>
      <c r="K256" t="n">
        <v>61.82</v>
      </c>
      <c r="L256" t="n">
        <v>7</v>
      </c>
      <c r="M256" t="n">
        <v>25</v>
      </c>
      <c r="N256" t="n">
        <v>90.59</v>
      </c>
      <c r="O256" t="n">
        <v>38394.52</v>
      </c>
      <c r="P256" t="n">
        <v>247.25</v>
      </c>
      <c r="Q256" t="n">
        <v>1389.61</v>
      </c>
      <c r="R256" t="n">
        <v>58.13</v>
      </c>
      <c r="S256" t="n">
        <v>39.31</v>
      </c>
      <c r="T256" t="n">
        <v>8497.91</v>
      </c>
      <c r="U256" t="n">
        <v>0.68</v>
      </c>
      <c r="V256" t="n">
        <v>0.88</v>
      </c>
      <c r="W256" t="n">
        <v>3.41</v>
      </c>
      <c r="X256" t="n">
        <v>0.54</v>
      </c>
      <c r="Y256" t="n">
        <v>1</v>
      </c>
      <c r="Z256" t="n">
        <v>10</v>
      </c>
    </row>
    <row r="257">
      <c r="A257" t="n">
        <v>25</v>
      </c>
      <c r="B257" t="n">
        <v>150</v>
      </c>
      <c r="C257" t="inlineStr">
        <is>
          <t xml:space="preserve">CONCLUIDO	</t>
        </is>
      </c>
      <c r="D257" t="n">
        <v>5.241</v>
      </c>
      <c r="E257" t="n">
        <v>19.08</v>
      </c>
      <c r="F257" t="n">
        <v>14.64</v>
      </c>
      <c r="G257" t="n">
        <v>33.78</v>
      </c>
      <c r="H257" t="n">
        <v>0.42</v>
      </c>
      <c r="I257" t="n">
        <v>26</v>
      </c>
      <c r="J257" t="n">
        <v>309.95</v>
      </c>
      <c r="K257" t="n">
        <v>61.82</v>
      </c>
      <c r="L257" t="n">
        <v>7.25</v>
      </c>
      <c r="M257" t="n">
        <v>24</v>
      </c>
      <c r="N257" t="n">
        <v>90.88</v>
      </c>
      <c r="O257" t="n">
        <v>38461.6</v>
      </c>
      <c r="P257" t="n">
        <v>246.36</v>
      </c>
      <c r="Q257" t="n">
        <v>1389.67</v>
      </c>
      <c r="R257" t="n">
        <v>57.34</v>
      </c>
      <c r="S257" t="n">
        <v>39.31</v>
      </c>
      <c r="T257" t="n">
        <v>8104.52</v>
      </c>
      <c r="U257" t="n">
        <v>0.6899999999999999</v>
      </c>
      <c r="V257" t="n">
        <v>0.88</v>
      </c>
      <c r="W257" t="n">
        <v>3.41</v>
      </c>
      <c r="X257" t="n">
        <v>0.52</v>
      </c>
      <c r="Y257" t="n">
        <v>1</v>
      </c>
      <c r="Z257" t="n">
        <v>10</v>
      </c>
    </row>
    <row r="258">
      <c r="A258" t="n">
        <v>26</v>
      </c>
      <c r="B258" t="n">
        <v>150</v>
      </c>
      <c r="C258" t="inlineStr">
        <is>
          <t xml:space="preserve">CONCLUIDO	</t>
        </is>
      </c>
      <c r="D258" t="n">
        <v>5.2655</v>
      </c>
      <c r="E258" t="n">
        <v>18.99</v>
      </c>
      <c r="F258" t="n">
        <v>14.61</v>
      </c>
      <c r="G258" t="n">
        <v>35.05</v>
      </c>
      <c r="H258" t="n">
        <v>0.43</v>
      </c>
      <c r="I258" t="n">
        <v>25</v>
      </c>
      <c r="J258" t="n">
        <v>310.5</v>
      </c>
      <c r="K258" t="n">
        <v>61.82</v>
      </c>
      <c r="L258" t="n">
        <v>7.5</v>
      </c>
      <c r="M258" t="n">
        <v>23</v>
      </c>
      <c r="N258" t="n">
        <v>91.18000000000001</v>
      </c>
      <c r="O258" t="n">
        <v>38528.81</v>
      </c>
      <c r="P258" t="n">
        <v>245.1</v>
      </c>
      <c r="Q258" t="n">
        <v>1389.59</v>
      </c>
      <c r="R258" t="n">
        <v>56.44</v>
      </c>
      <c r="S258" t="n">
        <v>39.31</v>
      </c>
      <c r="T258" t="n">
        <v>7661.82</v>
      </c>
      <c r="U258" t="n">
        <v>0.7</v>
      </c>
      <c r="V258" t="n">
        <v>0.88</v>
      </c>
      <c r="W258" t="n">
        <v>3.4</v>
      </c>
      <c r="X258" t="n">
        <v>0.48</v>
      </c>
      <c r="Y258" t="n">
        <v>1</v>
      </c>
      <c r="Z258" t="n">
        <v>10</v>
      </c>
    </row>
    <row r="259">
      <c r="A259" t="n">
        <v>27</v>
      </c>
      <c r="B259" t="n">
        <v>150</v>
      </c>
      <c r="C259" t="inlineStr">
        <is>
          <t xml:space="preserve">CONCLUIDO	</t>
        </is>
      </c>
      <c r="D259" t="n">
        <v>5.2877</v>
      </c>
      <c r="E259" t="n">
        <v>18.91</v>
      </c>
      <c r="F259" t="n">
        <v>14.58</v>
      </c>
      <c r="G259" t="n">
        <v>36.45</v>
      </c>
      <c r="H259" t="n">
        <v>0.44</v>
      </c>
      <c r="I259" t="n">
        <v>24</v>
      </c>
      <c r="J259" t="n">
        <v>311.04</v>
      </c>
      <c r="K259" t="n">
        <v>61.82</v>
      </c>
      <c r="L259" t="n">
        <v>7.75</v>
      </c>
      <c r="M259" t="n">
        <v>22</v>
      </c>
      <c r="N259" t="n">
        <v>91.47</v>
      </c>
      <c r="O259" t="n">
        <v>38596.15</v>
      </c>
      <c r="P259" t="n">
        <v>243.44</v>
      </c>
      <c r="Q259" t="n">
        <v>1389.64</v>
      </c>
      <c r="R259" t="n">
        <v>55.61</v>
      </c>
      <c r="S259" t="n">
        <v>39.31</v>
      </c>
      <c r="T259" t="n">
        <v>7248.31</v>
      </c>
      <c r="U259" t="n">
        <v>0.71</v>
      </c>
      <c r="V259" t="n">
        <v>0.88</v>
      </c>
      <c r="W259" t="n">
        <v>3.4</v>
      </c>
      <c r="X259" t="n">
        <v>0.46</v>
      </c>
      <c r="Y259" t="n">
        <v>1</v>
      </c>
      <c r="Z259" t="n">
        <v>10</v>
      </c>
    </row>
    <row r="260">
      <c r="A260" t="n">
        <v>28</v>
      </c>
      <c r="B260" t="n">
        <v>150</v>
      </c>
      <c r="C260" t="inlineStr">
        <is>
          <t xml:space="preserve">CONCLUIDO	</t>
        </is>
      </c>
      <c r="D260" t="n">
        <v>5.3091</v>
      </c>
      <c r="E260" t="n">
        <v>18.84</v>
      </c>
      <c r="F260" t="n">
        <v>14.56</v>
      </c>
      <c r="G260" t="n">
        <v>37.98</v>
      </c>
      <c r="H260" t="n">
        <v>0.46</v>
      </c>
      <c r="I260" t="n">
        <v>23</v>
      </c>
      <c r="J260" t="n">
        <v>311.59</v>
      </c>
      <c r="K260" t="n">
        <v>61.82</v>
      </c>
      <c r="L260" t="n">
        <v>8</v>
      </c>
      <c r="M260" t="n">
        <v>21</v>
      </c>
      <c r="N260" t="n">
        <v>91.77</v>
      </c>
      <c r="O260" t="n">
        <v>38663.62</v>
      </c>
      <c r="P260" t="n">
        <v>242.4</v>
      </c>
      <c r="Q260" t="n">
        <v>1389.71</v>
      </c>
      <c r="R260" t="n">
        <v>54.96</v>
      </c>
      <c r="S260" t="n">
        <v>39.31</v>
      </c>
      <c r="T260" t="n">
        <v>6928.6</v>
      </c>
      <c r="U260" t="n">
        <v>0.72</v>
      </c>
      <c r="V260" t="n">
        <v>0.88</v>
      </c>
      <c r="W260" t="n">
        <v>3.4</v>
      </c>
      <c r="X260" t="n">
        <v>0.44</v>
      </c>
      <c r="Y260" t="n">
        <v>1</v>
      </c>
      <c r="Z260" t="n">
        <v>10</v>
      </c>
    </row>
    <row r="261">
      <c r="A261" t="n">
        <v>29</v>
      </c>
      <c r="B261" t="n">
        <v>150</v>
      </c>
      <c r="C261" t="inlineStr">
        <is>
          <t xml:space="preserve">CONCLUIDO	</t>
        </is>
      </c>
      <c r="D261" t="n">
        <v>5.3319</v>
      </c>
      <c r="E261" t="n">
        <v>18.76</v>
      </c>
      <c r="F261" t="n">
        <v>14.54</v>
      </c>
      <c r="G261" t="n">
        <v>39.64</v>
      </c>
      <c r="H261" t="n">
        <v>0.47</v>
      </c>
      <c r="I261" t="n">
        <v>22</v>
      </c>
      <c r="J261" t="n">
        <v>312.14</v>
      </c>
      <c r="K261" t="n">
        <v>61.82</v>
      </c>
      <c r="L261" t="n">
        <v>8.25</v>
      </c>
      <c r="M261" t="n">
        <v>20</v>
      </c>
      <c r="N261" t="n">
        <v>92.06999999999999</v>
      </c>
      <c r="O261" t="n">
        <v>38731.35</v>
      </c>
      <c r="P261" t="n">
        <v>240.64</v>
      </c>
      <c r="Q261" t="n">
        <v>1389.71</v>
      </c>
      <c r="R261" t="n">
        <v>54.05</v>
      </c>
      <c r="S261" t="n">
        <v>39.31</v>
      </c>
      <c r="T261" t="n">
        <v>6479.3</v>
      </c>
      <c r="U261" t="n">
        <v>0.73</v>
      </c>
      <c r="V261" t="n">
        <v>0.88</v>
      </c>
      <c r="W261" t="n">
        <v>3.4</v>
      </c>
      <c r="X261" t="n">
        <v>0.41</v>
      </c>
      <c r="Y261" t="n">
        <v>1</v>
      </c>
      <c r="Z261" t="n">
        <v>10</v>
      </c>
    </row>
    <row r="262">
      <c r="A262" t="n">
        <v>30</v>
      </c>
      <c r="B262" t="n">
        <v>150</v>
      </c>
      <c r="C262" t="inlineStr">
        <is>
          <t xml:space="preserve">CONCLUIDO	</t>
        </is>
      </c>
      <c r="D262" t="n">
        <v>5.329</v>
      </c>
      <c r="E262" t="n">
        <v>18.77</v>
      </c>
      <c r="F262" t="n">
        <v>14.55</v>
      </c>
      <c r="G262" t="n">
        <v>39.67</v>
      </c>
      <c r="H262" t="n">
        <v>0.48</v>
      </c>
      <c r="I262" t="n">
        <v>22</v>
      </c>
      <c r="J262" t="n">
        <v>312.69</v>
      </c>
      <c r="K262" t="n">
        <v>61.82</v>
      </c>
      <c r="L262" t="n">
        <v>8.5</v>
      </c>
      <c r="M262" t="n">
        <v>20</v>
      </c>
      <c r="N262" t="n">
        <v>92.37</v>
      </c>
      <c r="O262" t="n">
        <v>38799.09</v>
      </c>
      <c r="P262" t="n">
        <v>240.32</v>
      </c>
      <c r="Q262" t="n">
        <v>1389.62</v>
      </c>
      <c r="R262" t="n">
        <v>54.69</v>
      </c>
      <c r="S262" t="n">
        <v>39.31</v>
      </c>
      <c r="T262" t="n">
        <v>6801.84</v>
      </c>
      <c r="U262" t="n">
        <v>0.72</v>
      </c>
      <c r="V262" t="n">
        <v>0.88</v>
      </c>
      <c r="W262" t="n">
        <v>3.39</v>
      </c>
      <c r="X262" t="n">
        <v>0.42</v>
      </c>
      <c r="Y262" t="n">
        <v>1</v>
      </c>
      <c r="Z262" t="n">
        <v>10</v>
      </c>
    </row>
    <row r="263">
      <c r="A263" t="n">
        <v>31</v>
      </c>
      <c r="B263" t="n">
        <v>150</v>
      </c>
      <c r="C263" t="inlineStr">
        <is>
          <t xml:space="preserve">CONCLUIDO	</t>
        </is>
      </c>
      <c r="D263" t="n">
        <v>5.352</v>
      </c>
      <c r="E263" t="n">
        <v>18.68</v>
      </c>
      <c r="F263" t="n">
        <v>14.52</v>
      </c>
      <c r="G263" t="n">
        <v>41.49</v>
      </c>
      <c r="H263" t="n">
        <v>0.5</v>
      </c>
      <c r="I263" t="n">
        <v>21</v>
      </c>
      <c r="J263" t="n">
        <v>313.24</v>
      </c>
      <c r="K263" t="n">
        <v>61.82</v>
      </c>
      <c r="L263" t="n">
        <v>8.75</v>
      </c>
      <c r="M263" t="n">
        <v>19</v>
      </c>
      <c r="N263" t="n">
        <v>92.67</v>
      </c>
      <c r="O263" t="n">
        <v>38866.96</v>
      </c>
      <c r="P263" t="n">
        <v>239.04</v>
      </c>
      <c r="Q263" t="n">
        <v>1389.61</v>
      </c>
      <c r="R263" t="n">
        <v>53.86</v>
      </c>
      <c r="S263" t="n">
        <v>39.31</v>
      </c>
      <c r="T263" t="n">
        <v>6388.27</v>
      </c>
      <c r="U263" t="n">
        <v>0.73</v>
      </c>
      <c r="V263" t="n">
        <v>0.88</v>
      </c>
      <c r="W263" t="n">
        <v>3.39</v>
      </c>
      <c r="X263" t="n">
        <v>0.4</v>
      </c>
      <c r="Y263" t="n">
        <v>1</v>
      </c>
      <c r="Z263" t="n">
        <v>10</v>
      </c>
    </row>
    <row r="264">
      <c r="A264" t="n">
        <v>32</v>
      </c>
      <c r="B264" t="n">
        <v>150</v>
      </c>
      <c r="C264" t="inlineStr">
        <is>
          <t xml:space="preserve">CONCLUIDO	</t>
        </is>
      </c>
      <c r="D264" t="n">
        <v>5.3762</v>
      </c>
      <c r="E264" t="n">
        <v>18.6</v>
      </c>
      <c r="F264" t="n">
        <v>14.49</v>
      </c>
      <c r="G264" t="n">
        <v>43.48</v>
      </c>
      <c r="H264" t="n">
        <v>0.51</v>
      </c>
      <c r="I264" t="n">
        <v>20</v>
      </c>
      <c r="J264" t="n">
        <v>313.79</v>
      </c>
      <c r="K264" t="n">
        <v>61.82</v>
      </c>
      <c r="L264" t="n">
        <v>9</v>
      </c>
      <c r="M264" t="n">
        <v>18</v>
      </c>
      <c r="N264" t="n">
        <v>92.97</v>
      </c>
      <c r="O264" t="n">
        <v>38934.97</v>
      </c>
      <c r="P264" t="n">
        <v>237.17</v>
      </c>
      <c r="Q264" t="n">
        <v>1389.68</v>
      </c>
      <c r="R264" t="n">
        <v>52.75</v>
      </c>
      <c r="S264" t="n">
        <v>39.31</v>
      </c>
      <c r="T264" t="n">
        <v>5840.62</v>
      </c>
      <c r="U264" t="n">
        <v>0.75</v>
      </c>
      <c r="V264" t="n">
        <v>0.89</v>
      </c>
      <c r="W264" t="n">
        <v>3.39</v>
      </c>
      <c r="X264" t="n">
        <v>0.37</v>
      </c>
      <c r="Y264" t="n">
        <v>1</v>
      </c>
      <c r="Z264" t="n">
        <v>10</v>
      </c>
    </row>
    <row r="265">
      <c r="A265" t="n">
        <v>33</v>
      </c>
      <c r="B265" t="n">
        <v>150</v>
      </c>
      <c r="C265" t="inlineStr">
        <is>
          <t xml:space="preserve">CONCLUIDO	</t>
        </is>
      </c>
      <c r="D265" t="n">
        <v>5.377</v>
      </c>
      <c r="E265" t="n">
        <v>18.6</v>
      </c>
      <c r="F265" t="n">
        <v>14.49</v>
      </c>
      <c r="G265" t="n">
        <v>43.47</v>
      </c>
      <c r="H265" t="n">
        <v>0.52</v>
      </c>
      <c r="I265" t="n">
        <v>20</v>
      </c>
      <c r="J265" t="n">
        <v>314.34</v>
      </c>
      <c r="K265" t="n">
        <v>61.82</v>
      </c>
      <c r="L265" t="n">
        <v>9.25</v>
      </c>
      <c r="M265" t="n">
        <v>18</v>
      </c>
      <c r="N265" t="n">
        <v>93.27</v>
      </c>
      <c r="O265" t="n">
        <v>39003.11</v>
      </c>
      <c r="P265" t="n">
        <v>237.37</v>
      </c>
      <c r="Q265" t="n">
        <v>1389.68</v>
      </c>
      <c r="R265" t="n">
        <v>52.73</v>
      </c>
      <c r="S265" t="n">
        <v>39.31</v>
      </c>
      <c r="T265" t="n">
        <v>5831.07</v>
      </c>
      <c r="U265" t="n">
        <v>0.75</v>
      </c>
      <c r="V265" t="n">
        <v>0.89</v>
      </c>
      <c r="W265" t="n">
        <v>3.39</v>
      </c>
      <c r="X265" t="n">
        <v>0.37</v>
      </c>
      <c r="Y265" t="n">
        <v>1</v>
      </c>
      <c r="Z265" t="n">
        <v>10</v>
      </c>
    </row>
    <row r="266">
      <c r="A266" t="n">
        <v>34</v>
      </c>
      <c r="B266" t="n">
        <v>150</v>
      </c>
      <c r="C266" t="inlineStr">
        <is>
          <t xml:space="preserve">CONCLUIDO	</t>
        </is>
      </c>
      <c r="D266" t="n">
        <v>5.3967</v>
      </c>
      <c r="E266" t="n">
        <v>18.53</v>
      </c>
      <c r="F266" t="n">
        <v>14.48</v>
      </c>
      <c r="G266" t="n">
        <v>45.72</v>
      </c>
      <c r="H266" t="n">
        <v>0.54</v>
      </c>
      <c r="I266" t="n">
        <v>19</v>
      </c>
      <c r="J266" t="n">
        <v>314.9</v>
      </c>
      <c r="K266" t="n">
        <v>61.82</v>
      </c>
      <c r="L266" t="n">
        <v>9.5</v>
      </c>
      <c r="M266" t="n">
        <v>17</v>
      </c>
      <c r="N266" t="n">
        <v>93.56999999999999</v>
      </c>
      <c r="O266" t="n">
        <v>39071.38</v>
      </c>
      <c r="P266" t="n">
        <v>235.72</v>
      </c>
      <c r="Q266" t="n">
        <v>1389.62</v>
      </c>
      <c r="R266" t="n">
        <v>52.3</v>
      </c>
      <c r="S266" t="n">
        <v>39.31</v>
      </c>
      <c r="T266" t="n">
        <v>5621.95</v>
      </c>
      <c r="U266" t="n">
        <v>0.75</v>
      </c>
      <c r="V266" t="n">
        <v>0.89</v>
      </c>
      <c r="W266" t="n">
        <v>3.39</v>
      </c>
      <c r="X266" t="n">
        <v>0.35</v>
      </c>
      <c r="Y266" t="n">
        <v>1</v>
      </c>
      <c r="Z266" t="n">
        <v>10</v>
      </c>
    </row>
    <row r="267">
      <c r="A267" t="n">
        <v>35</v>
      </c>
      <c r="B267" t="n">
        <v>150</v>
      </c>
      <c r="C267" t="inlineStr">
        <is>
          <t xml:space="preserve">CONCLUIDO	</t>
        </is>
      </c>
      <c r="D267" t="n">
        <v>5.3957</v>
      </c>
      <c r="E267" t="n">
        <v>18.53</v>
      </c>
      <c r="F267" t="n">
        <v>14.48</v>
      </c>
      <c r="G267" t="n">
        <v>45.73</v>
      </c>
      <c r="H267" t="n">
        <v>0.55</v>
      </c>
      <c r="I267" t="n">
        <v>19</v>
      </c>
      <c r="J267" t="n">
        <v>315.45</v>
      </c>
      <c r="K267" t="n">
        <v>61.82</v>
      </c>
      <c r="L267" t="n">
        <v>9.75</v>
      </c>
      <c r="M267" t="n">
        <v>17</v>
      </c>
      <c r="N267" t="n">
        <v>93.88</v>
      </c>
      <c r="O267" t="n">
        <v>39139.8</v>
      </c>
      <c r="P267" t="n">
        <v>235.02</v>
      </c>
      <c r="Q267" t="n">
        <v>1389.65</v>
      </c>
      <c r="R267" t="n">
        <v>52.4</v>
      </c>
      <c r="S267" t="n">
        <v>39.31</v>
      </c>
      <c r="T267" t="n">
        <v>5668.94</v>
      </c>
      <c r="U267" t="n">
        <v>0.75</v>
      </c>
      <c r="V267" t="n">
        <v>0.89</v>
      </c>
      <c r="W267" t="n">
        <v>3.39</v>
      </c>
      <c r="X267" t="n">
        <v>0.36</v>
      </c>
      <c r="Y267" t="n">
        <v>1</v>
      </c>
      <c r="Z267" t="n">
        <v>10</v>
      </c>
    </row>
    <row r="268">
      <c r="A268" t="n">
        <v>36</v>
      </c>
      <c r="B268" t="n">
        <v>150</v>
      </c>
      <c r="C268" t="inlineStr">
        <is>
          <t xml:space="preserve">CONCLUIDO	</t>
        </is>
      </c>
      <c r="D268" t="n">
        <v>5.4187</v>
      </c>
      <c r="E268" t="n">
        <v>18.45</v>
      </c>
      <c r="F268" t="n">
        <v>14.46</v>
      </c>
      <c r="G268" t="n">
        <v>48.19</v>
      </c>
      <c r="H268" t="n">
        <v>0.5600000000000001</v>
      </c>
      <c r="I268" t="n">
        <v>18</v>
      </c>
      <c r="J268" t="n">
        <v>316.01</v>
      </c>
      <c r="K268" t="n">
        <v>61.82</v>
      </c>
      <c r="L268" t="n">
        <v>10</v>
      </c>
      <c r="M268" t="n">
        <v>16</v>
      </c>
      <c r="N268" t="n">
        <v>94.18000000000001</v>
      </c>
      <c r="O268" t="n">
        <v>39208.35</v>
      </c>
      <c r="P268" t="n">
        <v>233.82</v>
      </c>
      <c r="Q268" t="n">
        <v>1389.72</v>
      </c>
      <c r="R268" t="n">
        <v>51.78</v>
      </c>
      <c r="S268" t="n">
        <v>39.31</v>
      </c>
      <c r="T268" t="n">
        <v>5364.35</v>
      </c>
      <c r="U268" t="n">
        <v>0.76</v>
      </c>
      <c r="V268" t="n">
        <v>0.89</v>
      </c>
      <c r="W268" t="n">
        <v>3.39</v>
      </c>
      <c r="X268" t="n">
        <v>0.33</v>
      </c>
      <c r="Y268" t="n">
        <v>1</v>
      </c>
      <c r="Z268" t="n">
        <v>10</v>
      </c>
    </row>
    <row r="269">
      <c r="A269" t="n">
        <v>37</v>
      </c>
      <c r="B269" t="n">
        <v>150</v>
      </c>
      <c r="C269" t="inlineStr">
        <is>
          <t xml:space="preserve">CONCLUIDO	</t>
        </is>
      </c>
      <c r="D269" t="n">
        <v>5.4174</v>
      </c>
      <c r="E269" t="n">
        <v>18.46</v>
      </c>
      <c r="F269" t="n">
        <v>14.46</v>
      </c>
      <c r="G269" t="n">
        <v>48.21</v>
      </c>
      <c r="H269" t="n">
        <v>0.58</v>
      </c>
      <c r="I269" t="n">
        <v>18</v>
      </c>
      <c r="J269" t="n">
        <v>316.56</v>
      </c>
      <c r="K269" t="n">
        <v>61.82</v>
      </c>
      <c r="L269" t="n">
        <v>10.25</v>
      </c>
      <c r="M269" t="n">
        <v>16</v>
      </c>
      <c r="N269" t="n">
        <v>94.48999999999999</v>
      </c>
      <c r="O269" t="n">
        <v>39277.04</v>
      </c>
      <c r="P269" t="n">
        <v>231.73</v>
      </c>
      <c r="Q269" t="n">
        <v>1389.68</v>
      </c>
      <c r="R269" t="n">
        <v>51.97</v>
      </c>
      <c r="S269" t="n">
        <v>39.31</v>
      </c>
      <c r="T269" t="n">
        <v>5458.69</v>
      </c>
      <c r="U269" t="n">
        <v>0.76</v>
      </c>
      <c r="V269" t="n">
        <v>0.89</v>
      </c>
      <c r="W269" t="n">
        <v>3.39</v>
      </c>
      <c r="X269" t="n">
        <v>0.34</v>
      </c>
      <c r="Y269" t="n">
        <v>1</v>
      </c>
      <c r="Z269" t="n">
        <v>10</v>
      </c>
    </row>
    <row r="270">
      <c r="A270" t="n">
        <v>38</v>
      </c>
      <c r="B270" t="n">
        <v>150</v>
      </c>
      <c r="C270" t="inlineStr">
        <is>
          <t xml:space="preserve">CONCLUIDO	</t>
        </is>
      </c>
      <c r="D270" t="n">
        <v>5.4416</v>
      </c>
      <c r="E270" t="n">
        <v>18.38</v>
      </c>
      <c r="F270" t="n">
        <v>14.44</v>
      </c>
      <c r="G270" t="n">
        <v>50.95</v>
      </c>
      <c r="H270" t="n">
        <v>0.59</v>
      </c>
      <c r="I270" t="n">
        <v>17</v>
      </c>
      <c r="J270" t="n">
        <v>317.12</v>
      </c>
      <c r="K270" t="n">
        <v>61.82</v>
      </c>
      <c r="L270" t="n">
        <v>10.5</v>
      </c>
      <c r="M270" t="n">
        <v>15</v>
      </c>
      <c r="N270" t="n">
        <v>94.8</v>
      </c>
      <c r="O270" t="n">
        <v>39345.87</v>
      </c>
      <c r="P270" t="n">
        <v>231.27</v>
      </c>
      <c r="Q270" t="n">
        <v>1389.63</v>
      </c>
      <c r="R270" t="n">
        <v>51.15</v>
      </c>
      <c r="S270" t="n">
        <v>39.31</v>
      </c>
      <c r="T270" t="n">
        <v>5057.24</v>
      </c>
      <c r="U270" t="n">
        <v>0.77</v>
      </c>
      <c r="V270" t="n">
        <v>0.89</v>
      </c>
      <c r="W270" t="n">
        <v>3.38</v>
      </c>
      <c r="X270" t="n">
        <v>0.31</v>
      </c>
      <c r="Y270" t="n">
        <v>1</v>
      </c>
      <c r="Z270" t="n">
        <v>10</v>
      </c>
    </row>
    <row r="271">
      <c r="A271" t="n">
        <v>39</v>
      </c>
      <c r="B271" t="n">
        <v>150</v>
      </c>
      <c r="C271" t="inlineStr">
        <is>
          <t xml:space="preserve">CONCLUIDO	</t>
        </is>
      </c>
      <c r="D271" t="n">
        <v>5.4401</v>
      </c>
      <c r="E271" t="n">
        <v>18.38</v>
      </c>
      <c r="F271" t="n">
        <v>14.44</v>
      </c>
      <c r="G271" t="n">
        <v>50.97</v>
      </c>
      <c r="H271" t="n">
        <v>0.6</v>
      </c>
      <c r="I271" t="n">
        <v>17</v>
      </c>
      <c r="J271" t="n">
        <v>317.68</v>
      </c>
      <c r="K271" t="n">
        <v>61.82</v>
      </c>
      <c r="L271" t="n">
        <v>10.75</v>
      </c>
      <c r="M271" t="n">
        <v>15</v>
      </c>
      <c r="N271" t="n">
        <v>95.11</v>
      </c>
      <c r="O271" t="n">
        <v>39414.84</v>
      </c>
      <c r="P271" t="n">
        <v>230.75</v>
      </c>
      <c r="Q271" t="n">
        <v>1389.7</v>
      </c>
      <c r="R271" t="n">
        <v>51.22</v>
      </c>
      <c r="S271" t="n">
        <v>39.31</v>
      </c>
      <c r="T271" t="n">
        <v>5089.67</v>
      </c>
      <c r="U271" t="n">
        <v>0.77</v>
      </c>
      <c r="V271" t="n">
        <v>0.89</v>
      </c>
      <c r="W271" t="n">
        <v>3.39</v>
      </c>
      <c r="X271" t="n">
        <v>0.32</v>
      </c>
      <c r="Y271" t="n">
        <v>1</v>
      </c>
      <c r="Z271" t="n">
        <v>10</v>
      </c>
    </row>
    <row r="272">
      <c r="A272" t="n">
        <v>40</v>
      </c>
      <c r="B272" t="n">
        <v>150</v>
      </c>
      <c r="C272" t="inlineStr">
        <is>
          <t xml:space="preserve">CONCLUIDO	</t>
        </is>
      </c>
      <c r="D272" t="n">
        <v>5.4622</v>
      </c>
      <c r="E272" t="n">
        <v>18.31</v>
      </c>
      <c r="F272" t="n">
        <v>14.42</v>
      </c>
      <c r="G272" t="n">
        <v>54.08</v>
      </c>
      <c r="H272" t="n">
        <v>0.62</v>
      </c>
      <c r="I272" t="n">
        <v>16</v>
      </c>
      <c r="J272" t="n">
        <v>318.24</v>
      </c>
      <c r="K272" t="n">
        <v>61.82</v>
      </c>
      <c r="L272" t="n">
        <v>11</v>
      </c>
      <c r="M272" t="n">
        <v>14</v>
      </c>
      <c r="N272" t="n">
        <v>95.42</v>
      </c>
      <c r="O272" t="n">
        <v>39483.95</v>
      </c>
      <c r="P272" t="n">
        <v>228.21</v>
      </c>
      <c r="Q272" t="n">
        <v>1389.64</v>
      </c>
      <c r="R272" t="n">
        <v>50.58</v>
      </c>
      <c r="S272" t="n">
        <v>39.31</v>
      </c>
      <c r="T272" t="n">
        <v>4773.84</v>
      </c>
      <c r="U272" t="n">
        <v>0.78</v>
      </c>
      <c r="V272" t="n">
        <v>0.89</v>
      </c>
      <c r="W272" t="n">
        <v>3.39</v>
      </c>
      <c r="X272" t="n">
        <v>0.3</v>
      </c>
      <c r="Y272" t="n">
        <v>1</v>
      </c>
      <c r="Z272" t="n">
        <v>10</v>
      </c>
    </row>
    <row r="273">
      <c r="A273" t="n">
        <v>41</v>
      </c>
      <c r="B273" t="n">
        <v>150</v>
      </c>
      <c r="C273" t="inlineStr">
        <is>
          <t xml:space="preserve">CONCLUIDO	</t>
        </is>
      </c>
      <c r="D273" t="n">
        <v>5.4599</v>
      </c>
      <c r="E273" t="n">
        <v>18.32</v>
      </c>
      <c r="F273" t="n">
        <v>14.43</v>
      </c>
      <c r="G273" t="n">
        <v>54.11</v>
      </c>
      <c r="H273" t="n">
        <v>0.63</v>
      </c>
      <c r="I273" t="n">
        <v>16</v>
      </c>
      <c r="J273" t="n">
        <v>318.8</v>
      </c>
      <c r="K273" t="n">
        <v>61.82</v>
      </c>
      <c r="L273" t="n">
        <v>11.25</v>
      </c>
      <c r="M273" t="n">
        <v>14</v>
      </c>
      <c r="N273" t="n">
        <v>95.73</v>
      </c>
      <c r="O273" t="n">
        <v>39553.2</v>
      </c>
      <c r="P273" t="n">
        <v>228.79</v>
      </c>
      <c r="Q273" t="n">
        <v>1389.67</v>
      </c>
      <c r="R273" t="n">
        <v>50.9</v>
      </c>
      <c r="S273" t="n">
        <v>39.31</v>
      </c>
      <c r="T273" t="n">
        <v>4937.55</v>
      </c>
      <c r="U273" t="n">
        <v>0.77</v>
      </c>
      <c r="V273" t="n">
        <v>0.89</v>
      </c>
      <c r="W273" t="n">
        <v>3.39</v>
      </c>
      <c r="X273" t="n">
        <v>0.31</v>
      </c>
      <c r="Y273" t="n">
        <v>1</v>
      </c>
      <c r="Z273" t="n">
        <v>10</v>
      </c>
    </row>
    <row r="274">
      <c r="A274" t="n">
        <v>42</v>
      </c>
      <c r="B274" t="n">
        <v>150</v>
      </c>
      <c r="C274" t="inlineStr">
        <is>
          <t xml:space="preserve">CONCLUIDO	</t>
        </is>
      </c>
      <c r="D274" t="n">
        <v>5.4587</v>
      </c>
      <c r="E274" t="n">
        <v>18.32</v>
      </c>
      <c r="F274" t="n">
        <v>14.43</v>
      </c>
      <c r="G274" t="n">
        <v>54.12</v>
      </c>
      <c r="H274" t="n">
        <v>0.64</v>
      </c>
      <c r="I274" t="n">
        <v>16</v>
      </c>
      <c r="J274" t="n">
        <v>319.36</v>
      </c>
      <c r="K274" t="n">
        <v>61.82</v>
      </c>
      <c r="L274" t="n">
        <v>11.5</v>
      </c>
      <c r="M274" t="n">
        <v>14</v>
      </c>
      <c r="N274" t="n">
        <v>96.04000000000001</v>
      </c>
      <c r="O274" t="n">
        <v>39622.59</v>
      </c>
      <c r="P274" t="n">
        <v>227.81</v>
      </c>
      <c r="Q274" t="n">
        <v>1389.81</v>
      </c>
      <c r="R274" t="n">
        <v>50.87</v>
      </c>
      <c r="S274" t="n">
        <v>39.31</v>
      </c>
      <c r="T274" t="n">
        <v>4918.63</v>
      </c>
      <c r="U274" t="n">
        <v>0.77</v>
      </c>
      <c r="V274" t="n">
        <v>0.89</v>
      </c>
      <c r="W274" t="n">
        <v>3.39</v>
      </c>
      <c r="X274" t="n">
        <v>0.31</v>
      </c>
      <c r="Y274" t="n">
        <v>1</v>
      </c>
      <c r="Z274" t="n">
        <v>10</v>
      </c>
    </row>
    <row r="275">
      <c r="A275" t="n">
        <v>43</v>
      </c>
      <c r="B275" t="n">
        <v>150</v>
      </c>
      <c r="C275" t="inlineStr">
        <is>
          <t xml:space="preserve">CONCLUIDO	</t>
        </is>
      </c>
      <c r="D275" t="n">
        <v>5.487</v>
      </c>
      <c r="E275" t="n">
        <v>18.23</v>
      </c>
      <c r="F275" t="n">
        <v>14.39</v>
      </c>
      <c r="G275" t="n">
        <v>57.58</v>
      </c>
      <c r="H275" t="n">
        <v>0.65</v>
      </c>
      <c r="I275" t="n">
        <v>15</v>
      </c>
      <c r="J275" t="n">
        <v>319.93</v>
      </c>
      <c r="K275" t="n">
        <v>61.82</v>
      </c>
      <c r="L275" t="n">
        <v>11.75</v>
      </c>
      <c r="M275" t="n">
        <v>13</v>
      </c>
      <c r="N275" t="n">
        <v>96.36</v>
      </c>
      <c r="O275" t="n">
        <v>39692.13</v>
      </c>
      <c r="P275" t="n">
        <v>226.17</v>
      </c>
      <c r="Q275" t="n">
        <v>1389.58</v>
      </c>
      <c r="R275" t="n">
        <v>49.77</v>
      </c>
      <c r="S275" t="n">
        <v>39.31</v>
      </c>
      <c r="T275" t="n">
        <v>4374.83</v>
      </c>
      <c r="U275" t="n">
        <v>0.79</v>
      </c>
      <c r="V275" t="n">
        <v>0.89</v>
      </c>
      <c r="W275" t="n">
        <v>3.39</v>
      </c>
      <c r="X275" t="n">
        <v>0.27</v>
      </c>
      <c r="Y275" t="n">
        <v>1</v>
      </c>
      <c r="Z275" t="n">
        <v>10</v>
      </c>
    </row>
    <row r="276">
      <c r="A276" t="n">
        <v>44</v>
      </c>
      <c r="B276" t="n">
        <v>150</v>
      </c>
      <c r="C276" t="inlineStr">
        <is>
          <t xml:space="preserve">CONCLUIDO	</t>
        </is>
      </c>
      <c r="D276" t="n">
        <v>5.4836</v>
      </c>
      <c r="E276" t="n">
        <v>18.24</v>
      </c>
      <c r="F276" t="n">
        <v>14.41</v>
      </c>
      <c r="G276" t="n">
        <v>57.62</v>
      </c>
      <c r="H276" t="n">
        <v>0.67</v>
      </c>
      <c r="I276" t="n">
        <v>15</v>
      </c>
      <c r="J276" t="n">
        <v>320.49</v>
      </c>
      <c r="K276" t="n">
        <v>61.82</v>
      </c>
      <c r="L276" t="n">
        <v>12</v>
      </c>
      <c r="M276" t="n">
        <v>13</v>
      </c>
      <c r="N276" t="n">
        <v>96.67</v>
      </c>
      <c r="O276" t="n">
        <v>39761.81</v>
      </c>
      <c r="P276" t="n">
        <v>225.05</v>
      </c>
      <c r="Q276" t="n">
        <v>1389.61</v>
      </c>
      <c r="R276" t="n">
        <v>50.27</v>
      </c>
      <c r="S276" t="n">
        <v>39.31</v>
      </c>
      <c r="T276" t="n">
        <v>4625.77</v>
      </c>
      <c r="U276" t="n">
        <v>0.78</v>
      </c>
      <c r="V276" t="n">
        <v>0.89</v>
      </c>
      <c r="W276" t="n">
        <v>3.38</v>
      </c>
      <c r="X276" t="n">
        <v>0.28</v>
      </c>
      <c r="Y276" t="n">
        <v>1</v>
      </c>
      <c r="Z276" t="n">
        <v>10</v>
      </c>
    </row>
    <row r="277">
      <c r="A277" t="n">
        <v>45</v>
      </c>
      <c r="B277" t="n">
        <v>150</v>
      </c>
      <c r="C277" t="inlineStr">
        <is>
          <t xml:space="preserve">CONCLUIDO	</t>
        </is>
      </c>
      <c r="D277" t="n">
        <v>5.4808</v>
      </c>
      <c r="E277" t="n">
        <v>18.25</v>
      </c>
      <c r="F277" t="n">
        <v>14.41</v>
      </c>
      <c r="G277" t="n">
        <v>57.66</v>
      </c>
      <c r="H277" t="n">
        <v>0.68</v>
      </c>
      <c r="I277" t="n">
        <v>15</v>
      </c>
      <c r="J277" t="n">
        <v>321.06</v>
      </c>
      <c r="K277" t="n">
        <v>61.82</v>
      </c>
      <c r="L277" t="n">
        <v>12.25</v>
      </c>
      <c r="M277" t="n">
        <v>13</v>
      </c>
      <c r="N277" t="n">
        <v>96.98999999999999</v>
      </c>
      <c r="O277" t="n">
        <v>39831.64</v>
      </c>
      <c r="P277" t="n">
        <v>224.14</v>
      </c>
      <c r="Q277" t="n">
        <v>1389.59</v>
      </c>
      <c r="R277" t="n">
        <v>50.56</v>
      </c>
      <c r="S277" t="n">
        <v>39.31</v>
      </c>
      <c r="T277" t="n">
        <v>4769.97</v>
      </c>
      <c r="U277" t="n">
        <v>0.78</v>
      </c>
      <c r="V277" t="n">
        <v>0.89</v>
      </c>
      <c r="W277" t="n">
        <v>3.38</v>
      </c>
      <c r="X277" t="n">
        <v>0.29</v>
      </c>
      <c r="Y277" t="n">
        <v>1</v>
      </c>
      <c r="Z277" t="n">
        <v>10</v>
      </c>
    </row>
    <row r="278">
      <c r="A278" t="n">
        <v>46</v>
      </c>
      <c r="B278" t="n">
        <v>150</v>
      </c>
      <c r="C278" t="inlineStr">
        <is>
          <t xml:space="preserve">CONCLUIDO	</t>
        </is>
      </c>
      <c r="D278" t="n">
        <v>5.5053</v>
      </c>
      <c r="E278" t="n">
        <v>18.16</v>
      </c>
      <c r="F278" t="n">
        <v>14.39</v>
      </c>
      <c r="G278" t="n">
        <v>61.67</v>
      </c>
      <c r="H278" t="n">
        <v>0.6899999999999999</v>
      </c>
      <c r="I278" t="n">
        <v>14</v>
      </c>
      <c r="J278" t="n">
        <v>321.63</v>
      </c>
      <c r="K278" t="n">
        <v>61.82</v>
      </c>
      <c r="L278" t="n">
        <v>12.5</v>
      </c>
      <c r="M278" t="n">
        <v>12</v>
      </c>
      <c r="N278" t="n">
        <v>97.31</v>
      </c>
      <c r="O278" t="n">
        <v>39901.61</v>
      </c>
      <c r="P278" t="n">
        <v>222.66</v>
      </c>
      <c r="Q278" t="n">
        <v>1389.57</v>
      </c>
      <c r="R278" t="n">
        <v>49.52</v>
      </c>
      <c r="S278" t="n">
        <v>39.31</v>
      </c>
      <c r="T278" t="n">
        <v>4257.61</v>
      </c>
      <c r="U278" t="n">
        <v>0.79</v>
      </c>
      <c r="V278" t="n">
        <v>0.89</v>
      </c>
      <c r="W278" t="n">
        <v>3.39</v>
      </c>
      <c r="X278" t="n">
        <v>0.27</v>
      </c>
      <c r="Y278" t="n">
        <v>1</v>
      </c>
      <c r="Z278" t="n">
        <v>10</v>
      </c>
    </row>
    <row r="279">
      <c r="A279" t="n">
        <v>47</v>
      </c>
      <c r="B279" t="n">
        <v>150</v>
      </c>
      <c r="C279" t="inlineStr">
        <is>
          <t xml:space="preserve">CONCLUIDO	</t>
        </is>
      </c>
      <c r="D279" t="n">
        <v>5.5084</v>
      </c>
      <c r="E279" t="n">
        <v>18.15</v>
      </c>
      <c r="F279" t="n">
        <v>14.38</v>
      </c>
      <c r="G279" t="n">
        <v>61.62</v>
      </c>
      <c r="H279" t="n">
        <v>0.71</v>
      </c>
      <c r="I279" t="n">
        <v>14</v>
      </c>
      <c r="J279" t="n">
        <v>322.2</v>
      </c>
      <c r="K279" t="n">
        <v>61.82</v>
      </c>
      <c r="L279" t="n">
        <v>12.75</v>
      </c>
      <c r="M279" t="n">
        <v>12</v>
      </c>
      <c r="N279" t="n">
        <v>97.62</v>
      </c>
      <c r="O279" t="n">
        <v>39971.73</v>
      </c>
      <c r="P279" t="n">
        <v>221.66</v>
      </c>
      <c r="Q279" t="n">
        <v>1389.64</v>
      </c>
      <c r="R279" t="n">
        <v>49.3</v>
      </c>
      <c r="S279" t="n">
        <v>39.31</v>
      </c>
      <c r="T279" t="n">
        <v>4146.57</v>
      </c>
      <c r="U279" t="n">
        <v>0.8</v>
      </c>
      <c r="V279" t="n">
        <v>0.89</v>
      </c>
      <c r="W279" t="n">
        <v>3.38</v>
      </c>
      <c r="X279" t="n">
        <v>0.26</v>
      </c>
      <c r="Y279" t="n">
        <v>1</v>
      </c>
      <c r="Z279" t="n">
        <v>10</v>
      </c>
    </row>
    <row r="280">
      <c r="A280" t="n">
        <v>48</v>
      </c>
      <c r="B280" t="n">
        <v>150</v>
      </c>
      <c r="C280" t="inlineStr">
        <is>
          <t xml:space="preserve">CONCLUIDO	</t>
        </is>
      </c>
      <c r="D280" t="n">
        <v>5.5058</v>
      </c>
      <c r="E280" t="n">
        <v>18.16</v>
      </c>
      <c r="F280" t="n">
        <v>14.39</v>
      </c>
      <c r="G280" t="n">
        <v>61.66</v>
      </c>
      <c r="H280" t="n">
        <v>0.72</v>
      </c>
      <c r="I280" t="n">
        <v>14</v>
      </c>
      <c r="J280" t="n">
        <v>322.77</v>
      </c>
      <c r="K280" t="n">
        <v>61.82</v>
      </c>
      <c r="L280" t="n">
        <v>13</v>
      </c>
      <c r="M280" t="n">
        <v>12</v>
      </c>
      <c r="N280" t="n">
        <v>97.94</v>
      </c>
      <c r="O280" t="n">
        <v>40042</v>
      </c>
      <c r="P280" t="n">
        <v>220.79</v>
      </c>
      <c r="Q280" t="n">
        <v>1389.57</v>
      </c>
      <c r="R280" t="n">
        <v>49.59</v>
      </c>
      <c r="S280" t="n">
        <v>39.31</v>
      </c>
      <c r="T280" t="n">
        <v>4290.73</v>
      </c>
      <c r="U280" t="n">
        <v>0.79</v>
      </c>
      <c r="V280" t="n">
        <v>0.89</v>
      </c>
      <c r="W280" t="n">
        <v>3.39</v>
      </c>
      <c r="X280" t="n">
        <v>0.27</v>
      </c>
      <c r="Y280" t="n">
        <v>1</v>
      </c>
      <c r="Z280" t="n">
        <v>10</v>
      </c>
    </row>
    <row r="281">
      <c r="A281" t="n">
        <v>49</v>
      </c>
      <c r="B281" t="n">
        <v>150</v>
      </c>
      <c r="C281" t="inlineStr">
        <is>
          <t xml:space="preserve">CONCLUIDO	</t>
        </is>
      </c>
      <c r="D281" t="n">
        <v>5.528</v>
      </c>
      <c r="E281" t="n">
        <v>18.09</v>
      </c>
      <c r="F281" t="n">
        <v>14.37</v>
      </c>
      <c r="G281" t="n">
        <v>66.31999999999999</v>
      </c>
      <c r="H281" t="n">
        <v>0.73</v>
      </c>
      <c r="I281" t="n">
        <v>13</v>
      </c>
      <c r="J281" t="n">
        <v>323.34</v>
      </c>
      <c r="K281" t="n">
        <v>61.82</v>
      </c>
      <c r="L281" t="n">
        <v>13.25</v>
      </c>
      <c r="M281" t="n">
        <v>11</v>
      </c>
      <c r="N281" t="n">
        <v>98.27</v>
      </c>
      <c r="O281" t="n">
        <v>40112.54</v>
      </c>
      <c r="P281" t="n">
        <v>220.03</v>
      </c>
      <c r="Q281" t="n">
        <v>1389.65</v>
      </c>
      <c r="R281" t="n">
        <v>49.05</v>
      </c>
      <c r="S281" t="n">
        <v>39.31</v>
      </c>
      <c r="T281" t="n">
        <v>4024.32</v>
      </c>
      <c r="U281" t="n">
        <v>0.8</v>
      </c>
      <c r="V281" t="n">
        <v>0.89</v>
      </c>
      <c r="W281" t="n">
        <v>3.38</v>
      </c>
      <c r="X281" t="n">
        <v>0.25</v>
      </c>
      <c r="Y281" t="n">
        <v>1</v>
      </c>
      <c r="Z281" t="n">
        <v>10</v>
      </c>
    </row>
    <row r="282">
      <c r="A282" t="n">
        <v>50</v>
      </c>
      <c r="B282" t="n">
        <v>150</v>
      </c>
      <c r="C282" t="inlineStr">
        <is>
          <t xml:space="preserve">CONCLUIDO	</t>
        </is>
      </c>
      <c r="D282" t="n">
        <v>5.5315</v>
      </c>
      <c r="E282" t="n">
        <v>18.08</v>
      </c>
      <c r="F282" t="n">
        <v>14.36</v>
      </c>
      <c r="G282" t="n">
        <v>66.27</v>
      </c>
      <c r="H282" t="n">
        <v>0.74</v>
      </c>
      <c r="I282" t="n">
        <v>13</v>
      </c>
      <c r="J282" t="n">
        <v>323.91</v>
      </c>
      <c r="K282" t="n">
        <v>61.82</v>
      </c>
      <c r="L282" t="n">
        <v>13.5</v>
      </c>
      <c r="M282" t="n">
        <v>11</v>
      </c>
      <c r="N282" t="n">
        <v>98.59</v>
      </c>
      <c r="O282" t="n">
        <v>40183.11</v>
      </c>
      <c r="P282" t="n">
        <v>218.97</v>
      </c>
      <c r="Q282" t="n">
        <v>1389.57</v>
      </c>
      <c r="R282" t="n">
        <v>48.76</v>
      </c>
      <c r="S282" t="n">
        <v>39.31</v>
      </c>
      <c r="T282" t="n">
        <v>3878.23</v>
      </c>
      <c r="U282" t="n">
        <v>0.8100000000000001</v>
      </c>
      <c r="V282" t="n">
        <v>0.89</v>
      </c>
      <c r="W282" t="n">
        <v>3.38</v>
      </c>
      <c r="X282" t="n">
        <v>0.24</v>
      </c>
      <c r="Y282" t="n">
        <v>1</v>
      </c>
      <c r="Z282" t="n">
        <v>10</v>
      </c>
    </row>
    <row r="283">
      <c r="A283" t="n">
        <v>51</v>
      </c>
      <c r="B283" t="n">
        <v>150</v>
      </c>
      <c r="C283" t="inlineStr">
        <is>
          <t xml:space="preserve">CONCLUIDO	</t>
        </is>
      </c>
      <c r="D283" t="n">
        <v>5.5314</v>
      </c>
      <c r="E283" t="n">
        <v>18.08</v>
      </c>
      <c r="F283" t="n">
        <v>14.36</v>
      </c>
      <c r="G283" t="n">
        <v>66.27</v>
      </c>
      <c r="H283" t="n">
        <v>0.76</v>
      </c>
      <c r="I283" t="n">
        <v>13</v>
      </c>
      <c r="J283" t="n">
        <v>324.48</v>
      </c>
      <c r="K283" t="n">
        <v>61.82</v>
      </c>
      <c r="L283" t="n">
        <v>13.75</v>
      </c>
      <c r="M283" t="n">
        <v>11</v>
      </c>
      <c r="N283" t="n">
        <v>98.91</v>
      </c>
      <c r="O283" t="n">
        <v>40253.84</v>
      </c>
      <c r="P283" t="n">
        <v>217.09</v>
      </c>
      <c r="Q283" t="n">
        <v>1389.58</v>
      </c>
      <c r="R283" t="n">
        <v>48.8</v>
      </c>
      <c r="S283" t="n">
        <v>39.31</v>
      </c>
      <c r="T283" t="n">
        <v>3901.15</v>
      </c>
      <c r="U283" t="n">
        <v>0.8100000000000001</v>
      </c>
      <c r="V283" t="n">
        <v>0.89</v>
      </c>
      <c r="W283" t="n">
        <v>3.38</v>
      </c>
      <c r="X283" t="n">
        <v>0.24</v>
      </c>
      <c r="Y283" t="n">
        <v>1</v>
      </c>
      <c r="Z283" t="n">
        <v>10</v>
      </c>
    </row>
    <row r="284">
      <c r="A284" t="n">
        <v>52</v>
      </c>
      <c r="B284" t="n">
        <v>150</v>
      </c>
      <c r="C284" t="inlineStr">
        <is>
          <t xml:space="preserve">CONCLUIDO	</t>
        </is>
      </c>
      <c r="D284" t="n">
        <v>5.5558</v>
      </c>
      <c r="E284" t="n">
        <v>18</v>
      </c>
      <c r="F284" t="n">
        <v>14.34</v>
      </c>
      <c r="G284" t="n">
        <v>71.68000000000001</v>
      </c>
      <c r="H284" t="n">
        <v>0.77</v>
      </c>
      <c r="I284" t="n">
        <v>12</v>
      </c>
      <c r="J284" t="n">
        <v>325.06</v>
      </c>
      <c r="K284" t="n">
        <v>61.82</v>
      </c>
      <c r="L284" t="n">
        <v>14</v>
      </c>
      <c r="M284" t="n">
        <v>10</v>
      </c>
      <c r="N284" t="n">
        <v>99.23999999999999</v>
      </c>
      <c r="O284" t="n">
        <v>40324.71</v>
      </c>
      <c r="P284" t="n">
        <v>214.94</v>
      </c>
      <c r="Q284" t="n">
        <v>1389.63</v>
      </c>
      <c r="R284" t="n">
        <v>47.95</v>
      </c>
      <c r="S284" t="n">
        <v>39.31</v>
      </c>
      <c r="T284" t="n">
        <v>3478.21</v>
      </c>
      <c r="U284" t="n">
        <v>0.82</v>
      </c>
      <c r="V284" t="n">
        <v>0.9</v>
      </c>
      <c r="W284" t="n">
        <v>3.38</v>
      </c>
      <c r="X284" t="n">
        <v>0.21</v>
      </c>
      <c r="Y284" t="n">
        <v>1</v>
      </c>
      <c r="Z284" t="n">
        <v>10</v>
      </c>
    </row>
    <row r="285">
      <c r="A285" t="n">
        <v>53</v>
      </c>
      <c r="B285" t="n">
        <v>150</v>
      </c>
      <c r="C285" t="inlineStr">
        <is>
          <t xml:space="preserve">CONCLUIDO	</t>
        </is>
      </c>
      <c r="D285" t="n">
        <v>5.5543</v>
      </c>
      <c r="E285" t="n">
        <v>18</v>
      </c>
      <c r="F285" t="n">
        <v>14.34</v>
      </c>
      <c r="G285" t="n">
        <v>71.7</v>
      </c>
      <c r="H285" t="n">
        <v>0.78</v>
      </c>
      <c r="I285" t="n">
        <v>12</v>
      </c>
      <c r="J285" t="n">
        <v>325.63</v>
      </c>
      <c r="K285" t="n">
        <v>61.82</v>
      </c>
      <c r="L285" t="n">
        <v>14.25</v>
      </c>
      <c r="M285" t="n">
        <v>10</v>
      </c>
      <c r="N285" t="n">
        <v>99.56</v>
      </c>
      <c r="O285" t="n">
        <v>40395.74</v>
      </c>
      <c r="P285" t="n">
        <v>214.95</v>
      </c>
      <c r="Q285" t="n">
        <v>1389.57</v>
      </c>
      <c r="R285" t="n">
        <v>48.14</v>
      </c>
      <c r="S285" t="n">
        <v>39.31</v>
      </c>
      <c r="T285" t="n">
        <v>3576.03</v>
      </c>
      <c r="U285" t="n">
        <v>0.82</v>
      </c>
      <c r="V285" t="n">
        <v>0.9</v>
      </c>
      <c r="W285" t="n">
        <v>3.38</v>
      </c>
      <c r="X285" t="n">
        <v>0.22</v>
      </c>
      <c r="Y285" t="n">
        <v>1</v>
      </c>
      <c r="Z285" t="n">
        <v>10</v>
      </c>
    </row>
    <row r="286">
      <c r="A286" t="n">
        <v>54</v>
      </c>
      <c r="B286" t="n">
        <v>150</v>
      </c>
      <c r="C286" t="inlineStr">
        <is>
          <t xml:space="preserve">CONCLUIDO	</t>
        </is>
      </c>
      <c r="D286" t="n">
        <v>5.5522</v>
      </c>
      <c r="E286" t="n">
        <v>18.01</v>
      </c>
      <c r="F286" t="n">
        <v>14.35</v>
      </c>
      <c r="G286" t="n">
        <v>71.73</v>
      </c>
      <c r="H286" t="n">
        <v>0.79</v>
      </c>
      <c r="I286" t="n">
        <v>12</v>
      </c>
      <c r="J286" t="n">
        <v>326.21</v>
      </c>
      <c r="K286" t="n">
        <v>61.82</v>
      </c>
      <c r="L286" t="n">
        <v>14.5</v>
      </c>
      <c r="M286" t="n">
        <v>9</v>
      </c>
      <c r="N286" t="n">
        <v>99.89</v>
      </c>
      <c r="O286" t="n">
        <v>40466.92</v>
      </c>
      <c r="P286" t="n">
        <v>214.53</v>
      </c>
      <c r="Q286" t="n">
        <v>1389.6</v>
      </c>
      <c r="R286" t="n">
        <v>48.22</v>
      </c>
      <c r="S286" t="n">
        <v>39.31</v>
      </c>
      <c r="T286" t="n">
        <v>3616.79</v>
      </c>
      <c r="U286" t="n">
        <v>0.82</v>
      </c>
      <c r="V286" t="n">
        <v>0.89</v>
      </c>
      <c r="W286" t="n">
        <v>3.38</v>
      </c>
      <c r="X286" t="n">
        <v>0.23</v>
      </c>
      <c r="Y286" t="n">
        <v>1</v>
      </c>
      <c r="Z286" t="n">
        <v>10</v>
      </c>
    </row>
    <row r="287">
      <c r="A287" t="n">
        <v>55</v>
      </c>
      <c r="B287" t="n">
        <v>150</v>
      </c>
      <c r="C287" t="inlineStr">
        <is>
          <t xml:space="preserve">CONCLUIDO	</t>
        </is>
      </c>
      <c r="D287" t="n">
        <v>5.554</v>
      </c>
      <c r="E287" t="n">
        <v>18</v>
      </c>
      <c r="F287" t="n">
        <v>14.34</v>
      </c>
      <c r="G287" t="n">
        <v>71.70999999999999</v>
      </c>
      <c r="H287" t="n">
        <v>0.8</v>
      </c>
      <c r="I287" t="n">
        <v>12</v>
      </c>
      <c r="J287" t="n">
        <v>326.79</v>
      </c>
      <c r="K287" t="n">
        <v>61.82</v>
      </c>
      <c r="L287" t="n">
        <v>14.75</v>
      </c>
      <c r="M287" t="n">
        <v>9</v>
      </c>
      <c r="N287" t="n">
        <v>100.22</v>
      </c>
      <c r="O287" t="n">
        <v>40538.25</v>
      </c>
      <c r="P287" t="n">
        <v>213.72</v>
      </c>
      <c r="Q287" t="n">
        <v>1389.73</v>
      </c>
      <c r="R287" t="n">
        <v>48.06</v>
      </c>
      <c r="S287" t="n">
        <v>39.31</v>
      </c>
      <c r="T287" t="n">
        <v>3537.68</v>
      </c>
      <c r="U287" t="n">
        <v>0.82</v>
      </c>
      <c r="V287" t="n">
        <v>0.9</v>
      </c>
      <c r="W287" t="n">
        <v>3.38</v>
      </c>
      <c r="X287" t="n">
        <v>0.22</v>
      </c>
      <c r="Y287" t="n">
        <v>1</v>
      </c>
      <c r="Z287" t="n">
        <v>10</v>
      </c>
    </row>
    <row r="288">
      <c r="A288" t="n">
        <v>56</v>
      </c>
      <c r="B288" t="n">
        <v>150</v>
      </c>
      <c r="C288" t="inlineStr">
        <is>
          <t xml:space="preserve">CONCLUIDO	</t>
        </is>
      </c>
      <c r="D288" t="n">
        <v>5.549</v>
      </c>
      <c r="E288" t="n">
        <v>18.02</v>
      </c>
      <c r="F288" t="n">
        <v>14.36</v>
      </c>
      <c r="G288" t="n">
        <v>71.79000000000001</v>
      </c>
      <c r="H288" t="n">
        <v>0.82</v>
      </c>
      <c r="I288" t="n">
        <v>12</v>
      </c>
      <c r="J288" t="n">
        <v>327.37</v>
      </c>
      <c r="K288" t="n">
        <v>61.82</v>
      </c>
      <c r="L288" t="n">
        <v>15</v>
      </c>
      <c r="M288" t="n">
        <v>8</v>
      </c>
      <c r="N288" t="n">
        <v>100.55</v>
      </c>
      <c r="O288" t="n">
        <v>40609.74</v>
      </c>
      <c r="P288" t="n">
        <v>211.84</v>
      </c>
      <c r="Q288" t="n">
        <v>1389.6</v>
      </c>
      <c r="R288" t="n">
        <v>48.69</v>
      </c>
      <c r="S288" t="n">
        <v>39.31</v>
      </c>
      <c r="T288" t="n">
        <v>3850.9</v>
      </c>
      <c r="U288" t="n">
        <v>0.8100000000000001</v>
      </c>
      <c r="V288" t="n">
        <v>0.89</v>
      </c>
      <c r="W288" t="n">
        <v>3.38</v>
      </c>
      <c r="X288" t="n">
        <v>0.24</v>
      </c>
      <c r="Y288" t="n">
        <v>1</v>
      </c>
      <c r="Z288" t="n">
        <v>10</v>
      </c>
    </row>
    <row r="289">
      <c r="A289" t="n">
        <v>57</v>
      </c>
      <c r="B289" t="n">
        <v>150</v>
      </c>
      <c r="C289" t="inlineStr">
        <is>
          <t xml:space="preserve">CONCLUIDO	</t>
        </is>
      </c>
      <c r="D289" t="n">
        <v>5.5724</v>
      </c>
      <c r="E289" t="n">
        <v>17.95</v>
      </c>
      <c r="F289" t="n">
        <v>14.34</v>
      </c>
      <c r="G289" t="n">
        <v>78.2</v>
      </c>
      <c r="H289" t="n">
        <v>0.83</v>
      </c>
      <c r="I289" t="n">
        <v>11</v>
      </c>
      <c r="J289" t="n">
        <v>327.95</v>
      </c>
      <c r="K289" t="n">
        <v>61.82</v>
      </c>
      <c r="L289" t="n">
        <v>15.25</v>
      </c>
      <c r="M289" t="n">
        <v>7</v>
      </c>
      <c r="N289" t="n">
        <v>100.88</v>
      </c>
      <c r="O289" t="n">
        <v>40681.39</v>
      </c>
      <c r="P289" t="n">
        <v>210.83</v>
      </c>
      <c r="Q289" t="n">
        <v>1389.57</v>
      </c>
      <c r="R289" t="n">
        <v>47.98</v>
      </c>
      <c r="S289" t="n">
        <v>39.31</v>
      </c>
      <c r="T289" t="n">
        <v>3499.54</v>
      </c>
      <c r="U289" t="n">
        <v>0.82</v>
      </c>
      <c r="V289" t="n">
        <v>0.9</v>
      </c>
      <c r="W289" t="n">
        <v>3.38</v>
      </c>
      <c r="X289" t="n">
        <v>0.22</v>
      </c>
      <c r="Y289" t="n">
        <v>1</v>
      </c>
      <c r="Z289" t="n">
        <v>10</v>
      </c>
    </row>
    <row r="290">
      <c r="A290" t="n">
        <v>58</v>
      </c>
      <c r="B290" t="n">
        <v>150</v>
      </c>
      <c r="C290" t="inlineStr">
        <is>
          <t xml:space="preserve">CONCLUIDO	</t>
        </is>
      </c>
      <c r="D290" t="n">
        <v>5.5751</v>
      </c>
      <c r="E290" t="n">
        <v>17.94</v>
      </c>
      <c r="F290" t="n">
        <v>14.33</v>
      </c>
      <c r="G290" t="n">
        <v>78.16</v>
      </c>
      <c r="H290" t="n">
        <v>0.84</v>
      </c>
      <c r="I290" t="n">
        <v>11</v>
      </c>
      <c r="J290" t="n">
        <v>328.53</v>
      </c>
      <c r="K290" t="n">
        <v>61.82</v>
      </c>
      <c r="L290" t="n">
        <v>15.5</v>
      </c>
      <c r="M290" t="n">
        <v>6</v>
      </c>
      <c r="N290" t="n">
        <v>101.21</v>
      </c>
      <c r="O290" t="n">
        <v>40753.2</v>
      </c>
      <c r="P290" t="n">
        <v>210.74</v>
      </c>
      <c r="Q290" t="n">
        <v>1389.57</v>
      </c>
      <c r="R290" t="n">
        <v>47.65</v>
      </c>
      <c r="S290" t="n">
        <v>39.31</v>
      </c>
      <c r="T290" t="n">
        <v>3333.06</v>
      </c>
      <c r="U290" t="n">
        <v>0.82</v>
      </c>
      <c r="V290" t="n">
        <v>0.9</v>
      </c>
      <c r="W290" t="n">
        <v>3.38</v>
      </c>
      <c r="X290" t="n">
        <v>0.21</v>
      </c>
      <c r="Y290" t="n">
        <v>1</v>
      </c>
      <c r="Z290" t="n">
        <v>10</v>
      </c>
    </row>
    <row r="291">
      <c r="A291" t="n">
        <v>59</v>
      </c>
      <c r="B291" t="n">
        <v>150</v>
      </c>
      <c r="C291" t="inlineStr">
        <is>
          <t xml:space="preserve">CONCLUIDO	</t>
        </is>
      </c>
      <c r="D291" t="n">
        <v>5.5813</v>
      </c>
      <c r="E291" t="n">
        <v>17.92</v>
      </c>
      <c r="F291" t="n">
        <v>14.31</v>
      </c>
      <c r="G291" t="n">
        <v>78.05</v>
      </c>
      <c r="H291" t="n">
        <v>0.85</v>
      </c>
      <c r="I291" t="n">
        <v>11</v>
      </c>
      <c r="J291" t="n">
        <v>329.12</v>
      </c>
      <c r="K291" t="n">
        <v>61.82</v>
      </c>
      <c r="L291" t="n">
        <v>15.75</v>
      </c>
      <c r="M291" t="n">
        <v>6</v>
      </c>
      <c r="N291" t="n">
        <v>101.54</v>
      </c>
      <c r="O291" t="n">
        <v>40825.16</v>
      </c>
      <c r="P291" t="n">
        <v>210.21</v>
      </c>
      <c r="Q291" t="n">
        <v>1389.57</v>
      </c>
      <c r="R291" t="n">
        <v>47.1</v>
      </c>
      <c r="S291" t="n">
        <v>39.31</v>
      </c>
      <c r="T291" t="n">
        <v>3059.55</v>
      </c>
      <c r="U291" t="n">
        <v>0.83</v>
      </c>
      <c r="V291" t="n">
        <v>0.9</v>
      </c>
      <c r="W291" t="n">
        <v>3.38</v>
      </c>
      <c r="X291" t="n">
        <v>0.19</v>
      </c>
      <c r="Y291" t="n">
        <v>1</v>
      </c>
      <c r="Z291" t="n">
        <v>10</v>
      </c>
    </row>
    <row r="292">
      <c r="A292" t="n">
        <v>60</v>
      </c>
      <c r="B292" t="n">
        <v>150</v>
      </c>
      <c r="C292" t="inlineStr">
        <is>
          <t xml:space="preserve">CONCLUIDO	</t>
        </is>
      </c>
      <c r="D292" t="n">
        <v>5.5777</v>
      </c>
      <c r="E292" t="n">
        <v>17.93</v>
      </c>
      <c r="F292" t="n">
        <v>14.32</v>
      </c>
      <c r="G292" t="n">
        <v>78.11</v>
      </c>
      <c r="H292" t="n">
        <v>0.86</v>
      </c>
      <c r="I292" t="n">
        <v>11</v>
      </c>
      <c r="J292" t="n">
        <v>329.7</v>
      </c>
      <c r="K292" t="n">
        <v>61.82</v>
      </c>
      <c r="L292" t="n">
        <v>16</v>
      </c>
      <c r="M292" t="n">
        <v>5</v>
      </c>
      <c r="N292" t="n">
        <v>101.88</v>
      </c>
      <c r="O292" t="n">
        <v>40897.29</v>
      </c>
      <c r="P292" t="n">
        <v>209.32</v>
      </c>
      <c r="Q292" t="n">
        <v>1389.62</v>
      </c>
      <c r="R292" t="n">
        <v>47.3</v>
      </c>
      <c r="S292" t="n">
        <v>39.31</v>
      </c>
      <c r="T292" t="n">
        <v>3160.17</v>
      </c>
      <c r="U292" t="n">
        <v>0.83</v>
      </c>
      <c r="V292" t="n">
        <v>0.9</v>
      </c>
      <c r="W292" t="n">
        <v>3.38</v>
      </c>
      <c r="X292" t="n">
        <v>0.2</v>
      </c>
      <c r="Y292" t="n">
        <v>1</v>
      </c>
      <c r="Z292" t="n">
        <v>10</v>
      </c>
    </row>
    <row r="293">
      <c r="A293" t="n">
        <v>61</v>
      </c>
      <c r="B293" t="n">
        <v>150</v>
      </c>
      <c r="C293" t="inlineStr">
        <is>
          <t xml:space="preserve">CONCLUIDO	</t>
        </is>
      </c>
      <c r="D293" t="n">
        <v>5.5772</v>
      </c>
      <c r="E293" t="n">
        <v>17.93</v>
      </c>
      <c r="F293" t="n">
        <v>14.32</v>
      </c>
      <c r="G293" t="n">
        <v>78.12</v>
      </c>
      <c r="H293" t="n">
        <v>0.88</v>
      </c>
      <c r="I293" t="n">
        <v>11</v>
      </c>
      <c r="J293" t="n">
        <v>330.29</v>
      </c>
      <c r="K293" t="n">
        <v>61.82</v>
      </c>
      <c r="L293" t="n">
        <v>16.25</v>
      </c>
      <c r="M293" t="n">
        <v>3</v>
      </c>
      <c r="N293" t="n">
        <v>102.21</v>
      </c>
      <c r="O293" t="n">
        <v>40969.57</v>
      </c>
      <c r="P293" t="n">
        <v>208.94</v>
      </c>
      <c r="Q293" t="n">
        <v>1389.61</v>
      </c>
      <c r="R293" t="n">
        <v>47.23</v>
      </c>
      <c r="S293" t="n">
        <v>39.31</v>
      </c>
      <c r="T293" t="n">
        <v>3127.86</v>
      </c>
      <c r="U293" t="n">
        <v>0.83</v>
      </c>
      <c r="V293" t="n">
        <v>0.9</v>
      </c>
      <c r="W293" t="n">
        <v>3.39</v>
      </c>
      <c r="X293" t="n">
        <v>0.2</v>
      </c>
      <c r="Y293" t="n">
        <v>1</v>
      </c>
      <c r="Z293" t="n">
        <v>10</v>
      </c>
    </row>
    <row r="294">
      <c r="A294" t="n">
        <v>62</v>
      </c>
      <c r="B294" t="n">
        <v>150</v>
      </c>
      <c r="C294" t="inlineStr">
        <is>
          <t xml:space="preserve">CONCLUIDO	</t>
        </is>
      </c>
      <c r="D294" t="n">
        <v>5.576</v>
      </c>
      <c r="E294" t="n">
        <v>17.93</v>
      </c>
      <c r="F294" t="n">
        <v>14.33</v>
      </c>
      <c r="G294" t="n">
        <v>78.14</v>
      </c>
      <c r="H294" t="n">
        <v>0.89</v>
      </c>
      <c r="I294" t="n">
        <v>11</v>
      </c>
      <c r="J294" t="n">
        <v>330.87</v>
      </c>
      <c r="K294" t="n">
        <v>61.82</v>
      </c>
      <c r="L294" t="n">
        <v>16.5</v>
      </c>
      <c r="M294" t="n">
        <v>2</v>
      </c>
      <c r="N294" t="n">
        <v>102.55</v>
      </c>
      <c r="O294" t="n">
        <v>41042.02</v>
      </c>
      <c r="P294" t="n">
        <v>209.2</v>
      </c>
      <c r="Q294" t="n">
        <v>1389.61</v>
      </c>
      <c r="R294" t="n">
        <v>47.31</v>
      </c>
      <c r="S294" t="n">
        <v>39.31</v>
      </c>
      <c r="T294" t="n">
        <v>3167.73</v>
      </c>
      <c r="U294" t="n">
        <v>0.83</v>
      </c>
      <c r="V294" t="n">
        <v>0.9</v>
      </c>
      <c r="W294" t="n">
        <v>3.39</v>
      </c>
      <c r="X294" t="n">
        <v>0.2</v>
      </c>
      <c r="Y294" t="n">
        <v>1</v>
      </c>
      <c r="Z294" t="n">
        <v>10</v>
      </c>
    </row>
    <row r="295">
      <c r="A295" t="n">
        <v>63</v>
      </c>
      <c r="B295" t="n">
        <v>150</v>
      </c>
      <c r="C295" t="inlineStr">
        <is>
          <t xml:space="preserve">CONCLUIDO	</t>
        </is>
      </c>
      <c r="D295" t="n">
        <v>5.5748</v>
      </c>
      <c r="E295" t="n">
        <v>17.94</v>
      </c>
      <c r="F295" t="n">
        <v>14.33</v>
      </c>
      <c r="G295" t="n">
        <v>78.16</v>
      </c>
      <c r="H295" t="n">
        <v>0.9</v>
      </c>
      <c r="I295" t="n">
        <v>11</v>
      </c>
      <c r="J295" t="n">
        <v>331.46</v>
      </c>
      <c r="K295" t="n">
        <v>61.82</v>
      </c>
      <c r="L295" t="n">
        <v>16.75</v>
      </c>
      <c r="M295" t="n">
        <v>0</v>
      </c>
      <c r="N295" t="n">
        <v>102.89</v>
      </c>
      <c r="O295" t="n">
        <v>41114.63</v>
      </c>
      <c r="P295" t="n">
        <v>209.34</v>
      </c>
      <c r="Q295" t="n">
        <v>1389.67</v>
      </c>
      <c r="R295" t="n">
        <v>47.36</v>
      </c>
      <c r="S295" t="n">
        <v>39.31</v>
      </c>
      <c r="T295" t="n">
        <v>3193</v>
      </c>
      <c r="U295" t="n">
        <v>0.83</v>
      </c>
      <c r="V295" t="n">
        <v>0.9</v>
      </c>
      <c r="W295" t="n">
        <v>3.39</v>
      </c>
      <c r="X295" t="n">
        <v>0.21</v>
      </c>
      <c r="Y295" t="n">
        <v>1</v>
      </c>
      <c r="Z295" t="n">
        <v>10</v>
      </c>
    </row>
    <row r="296">
      <c r="A296" t="n">
        <v>0</v>
      </c>
      <c r="B296" t="n">
        <v>10</v>
      </c>
      <c r="C296" t="inlineStr">
        <is>
          <t xml:space="preserve">CONCLUIDO	</t>
        </is>
      </c>
      <c r="D296" t="n">
        <v>4.9232</v>
      </c>
      <c r="E296" t="n">
        <v>20.31</v>
      </c>
      <c r="F296" t="n">
        <v>17.11</v>
      </c>
      <c r="G296" t="n">
        <v>7.33</v>
      </c>
      <c r="H296" t="n">
        <v>0.64</v>
      </c>
      <c r="I296" t="n">
        <v>140</v>
      </c>
      <c r="J296" t="n">
        <v>26.11</v>
      </c>
      <c r="K296" t="n">
        <v>12.1</v>
      </c>
      <c r="L296" t="n">
        <v>1</v>
      </c>
      <c r="M296" t="n">
        <v>0</v>
      </c>
      <c r="N296" t="n">
        <v>3.01</v>
      </c>
      <c r="O296" t="n">
        <v>3454.41</v>
      </c>
      <c r="P296" t="n">
        <v>50.1</v>
      </c>
      <c r="Q296" t="n">
        <v>1390.89</v>
      </c>
      <c r="R296" t="n">
        <v>128.68</v>
      </c>
      <c r="S296" t="n">
        <v>39.31</v>
      </c>
      <c r="T296" t="n">
        <v>43204.46</v>
      </c>
      <c r="U296" t="n">
        <v>0.31</v>
      </c>
      <c r="V296" t="n">
        <v>0.75</v>
      </c>
      <c r="W296" t="n">
        <v>3.76</v>
      </c>
      <c r="X296" t="n">
        <v>2.98</v>
      </c>
      <c r="Y296" t="n">
        <v>1</v>
      </c>
      <c r="Z296" t="n">
        <v>10</v>
      </c>
    </row>
    <row r="297">
      <c r="A297" t="n">
        <v>0</v>
      </c>
      <c r="B297" t="n">
        <v>45</v>
      </c>
      <c r="C297" t="inlineStr">
        <is>
          <t xml:space="preserve">CONCLUIDO	</t>
        </is>
      </c>
      <c r="D297" t="n">
        <v>4.9679</v>
      </c>
      <c r="E297" t="n">
        <v>20.13</v>
      </c>
      <c r="F297" t="n">
        <v>16.11</v>
      </c>
      <c r="G297" t="n">
        <v>9.76</v>
      </c>
      <c r="H297" t="n">
        <v>0.18</v>
      </c>
      <c r="I297" t="n">
        <v>99</v>
      </c>
      <c r="J297" t="n">
        <v>98.70999999999999</v>
      </c>
      <c r="K297" t="n">
        <v>39.72</v>
      </c>
      <c r="L297" t="n">
        <v>1</v>
      </c>
      <c r="M297" t="n">
        <v>97</v>
      </c>
      <c r="N297" t="n">
        <v>12.99</v>
      </c>
      <c r="O297" t="n">
        <v>12407.75</v>
      </c>
      <c r="P297" t="n">
        <v>135.87</v>
      </c>
      <c r="Q297" t="n">
        <v>1389.91</v>
      </c>
      <c r="R297" t="n">
        <v>102.85</v>
      </c>
      <c r="S297" t="n">
        <v>39.31</v>
      </c>
      <c r="T297" t="n">
        <v>30495.81</v>
      </c>
      <c r="U297" t="n">
        <v>0.38</v>
      </c>
      <c r="V297" t="n">
        <v>0.8</v>
      </c>
      <c r="W297" t="n">
        <v>3.53</v>
      </c>
      <c r="X297" t="n">
        <v>1.98</v>
      </c>
      <c r="Y297" t="n">
        <v>1</v>
      </c>
      <c r="Z297" t="n">
        <v>10</v>
      </c>
    </row>
    <row r="298">
      <c r="A298" t="n">
        <v>1</v>
      </c>
      <c r="B298" t="n">
        <v>45</v>
      </c>
      <c r="C298" t="inlineStr">
        <is>
          <t xml:space="preserve">CONCLUIDO	</t>
        </is>
      </c>
      <c r="D298" t="n">
        <v>5.217</v>
      </c>
      <c r="E298" t="n">
        <v>19.17</v>
      </c>
      <c r="F298" t="n">
        <v>15.64</v>
      </c>
      <c r="G298" t="n">
        <v>12.51</v>
      </c>
      <c r="H298" t="n">
        <v>0.22</v>
      </c>
      <c r="I298" t="n">
        <v>75</v>
      </c>
      <c r="J298" t="n">
        <v>99.02</v>
      </c>
      <c r="K298" t="n">
        <v>39.72</v>
      </c>
      <c r="L298" t="n">
        <v>1.25</v>
      </c>
      <c r="M298" t="n">
        <v>73</v>
      </c>
      <c r="N298" t="n">
        <v>13.05</v>
      </c>
      <c r="O298" t="n">
        <v>12446.14</v>
      </c>
      <c r="P298" t="n">
        <v>128.77</v>
      </c>
      <c r="Q298" t="n">
        <v>1389.76</v>
      </c>
      <c r="R298" t="n">
        <v>88.31999999999999</v>
      </c>
      <c r="S298" t="n">
        <v>39.31</v>
      </c>
      <c r="T298" t="n">
        <v>23348.11</v>
      </c>
      <c r="U298" t="n">
        <v>0.45</v>
      </c>
      <c r="V298" t="n">
        <v>0.82</v>
      </c>
      <c r="W298" t="n">
        <v>3.49</v>
      </c>
      <c r="X298" t="n">
        <v>1.51</v>
      </c>
      <c r="Y298" t="n">
        <v>1</v>
      </c>
      <c r="Z298" t="n">
        <v>10</v>
      </c>
    </row>
    <row r="299">
      <c r="A299" t="n">
        <v>2</v>
      </c>
      <c r="B299" t="n">
        <v>45</v>
      </c>
      <c r="C299" t="inlineStr">
        <is>
          <t xml:space="preserve">CONCLUIDO	</t>
        </is>
      </c>
      <c r="D299" t="n">
        <v>5.3929</v>
      </c>
      <c r="E299" t="n">
        <v>18.54</v>
      </c>
      <c r="F299" t="n">
        <v>15.32</v>
      </c>
      <c r="G299" t="n">
        <v>15.32</v>
      </c>
      <c r="H299" t="n">
        <v>0.27</v>
      </c>
      <c r="I299" t="n">
        <v>60</v>
      </c>
      <c r="J299" t="n">
        <v>99.33</v>
      </c>
      <c r="K299" t="n">
        <v>39.72</v>
      </c>
      <c r="L299" t="n">
        <v>1.5</v>
      </c>
      <c r="M299" t="n">
        <v>58</v>
      </c>
      <c r="N299" t="n">
        <v>13.11</v>
      </c>
      <c r="O299" t="n">
        <v>12484.55</v>
      </c>
      <c r="P299" t="n">
        <v>122.61</v>
      </c>
      <c r="Q299" t="n">
        <v>1389.78</v>
      </c>
      <c r="R299" t="n">
        <v>78.5</v>
      </c>
      <c r="S299" t="n">
        <v>39.31</v>
      </c>
      <c r="T299" t="n">
        <v>18514.69</v>
      </c>
      <c r="U299" t="n">
        <v>0.5</v>
      </c>
      <c r="V299" t="n">
        <v>0.84</v>
      </c>
      <c r="W299" t="n">
        <v>3.46</v>
      </c>
      <c r="X299" t="n">
        <v>1.2</v>
      </c>
      <c r="Y299" t="n">
        <v>1</v>
      </c>
      <c r="Z299" t="n">
        <v>10</v>
      </c>
    </row>
    <row r="300">
      <c r="A300" t="n">
        <v>3</v>
      </c>
      <c r="B300" t="n">
        <v>45</v>
      </c>
      <c r="C300" t="inlineStr">
        <is>
          <t xml:space="preserve">CONCLUIDO	</t>
        </is>
      </c>
      <c r="D300" t="n">
        <v>5.5281</v>
      </c>
      <c r="E300" t="n">
        <v>18.09</v>
      </c>
      <c r="F300" t="n">
        <v>15.09</v>
      </c>
      <c r="G300" t="n">
        <v>18.48</v>
      </c>
      <c r="H300" t="n">
        <v>0.31</v>
      </c>
      <c r="I300" t="n">
        <v>49</v>
      </c>
      <c r="J300" t="n">
        <v>99.64</v>
      </c>
      <c r="K300" t="n">
        <v>39.72</v>
      </c>
      <c r="L300" t="n">
        <v>1.75</v>
      </c>
      <c r="M300" t="n">
        <v>47</v>
      </c>
      <c r="N300" t="n">
        <v>13.18</v>
      </c>
      <c r="O300" t="n">
        <v>12522.99</v>
      </c>
      <c r="P300" t="n">
        <v>117.18</v>
      </c>
      <c r="Q300" t="n">
        <v>1389.91</v>
      </c>
      <c r="R300" t="n">
        <v>71.51000000000001</v>
      </c>
      <c r="S300" t="n">
        <v>39.31</v>
      </c>
      <c r="T300" t="n">
        <v>15073.64</v>
      </c>
      <c r="U300" t="n">
        <v>0.55</v>
      </c>
      <c r="V300" t="n">
        <v>0.85</v>
      </c>
      <c r="W300" t="n">
        <v>3.44</v>
      </c>
      <c r="X300" t="n">
        <v>0.97</v>
      </c>
      <c r="Y300" t="n">
        <v>1</v>
      </c>
      <c r="Z300" t="n">
        <v>10</v>
      </c>
    </row>
    <row r="301">
      <c r="A301" t="n">
        <v>4</v>
      </c>
      <c r="B301" t="n">
        <v>45</v>
      </c>
      <c r="C301" t="inlineStr">
        <is>
          <t xml:space="preserve">CONCLUIDO	</t>
        </is>
      </c>
      <c r="D301" t="n">
        <v>5.6182</v>
      </c>
      <c r="E301" t="n">
        <v>17.8</v>
      </c>
      <c r="F301" t="n">
        <v>14.95</v>
      </c>
      <c r="G301" t="n">
        <v>21.35</v>
      </c>
      <c r="H301" t="n">
        <v>0.35</v>
      </c>
      <c r="I301" t="n">
        <v>42</v>
      </c>
      <c r="J301" t="n">
        <v>99.95</v>
      </c>
      <c r="K301" t="n">
        <v>39.72</v>
      </c>
      <c r="L301" t="n">
        <v>2</v>
      </c>
      <c r="M301" t="n">
        <v>39</v>
      </c>
      <c r="N301" t="n">
        <v>13.24</v>
      </c>
      <c r="O301" t="n">
        <v>12561.45</v>
      </c>
      <c r="P301" t="n">
        <v>112.59</v>
      </c>
      <c r="Q301" t="n">
        <v>1389.73</v>
      </c>
      <c r="R301" t="n">
        <v>67.02</v>
      </c>
      <c r="S301" t="n">
        <v>39.31</v>
      </c>
      <c r="T301" t="n">
        <v>12866.22</v>
      </c>
      <c r="U301" t="n">
        <v>0.59</v>
      </c>
      <c r="V301" t="n">
        <v>0.86</v>
      </c>
      <c r="W301" t="n">
        <v>3.43</v>
      </c>
      <c r="X301" t="n">
        <v>0.83</v>
      </c>
      <c r="Y301" t="n">
        <v>1</v>
      </c>
      <c r="Z301" t="n">
        <v>10</v>
      </c>
    </row>
    <row r="302">
      <c r="A302" t="n">
        <v>5</v>
      </c>
      <c r="B302" t="n">
        <v>45</v>
      </c>
      <c r="C302" t="inlineStr">
        <is>
          <t xml:space="preserve">CONCLUIDO	</t>
        </is>
      </c>
      <c r="D302" t="n">
        <v>5.6937</v>
      </c>
      <c r="E302" t="n">
        <v>17.56</v>
      </c>
      <c r="F302" t="n">
        <v>14.84</v>
      </c>
      <c r="G302" t="n">
        <v>24.73</v>
      </c>
      <c r="H302" t="n">
        <v>0.39</v>
      </c>
      <c r="I302" t="n">
        <v>36</v>
      </c>
      <c r="J302" t="n">
        <v>100.27</v>
      </c>
      <c r="K302" t="n">
        <v>39.72</v>
      </c>
      <c r="L302" t="n">
        <v>2.25</v>
      </c>
      <c r="M302" t="n">
        <v>28</v>
      </c>
      <c r="N302" t="n">
        <v>13.3</v>
      </c>
      <c r="O302" t="n">
        <v>12599.94</v>
      </c>
      <c r="P302" t="n">
        <v>108.06</v>
      </c>
      <c r="Q302" t="n">
        <v>1389.69</v>
      </c>
      <c r="R302" t="n">
        <v>63.32</v>
      </c>
      <c r="S302" t="n">
        <v>39.31</v>
      </c>
      <c r="T302" t="n">
        <v>11044.06</v>
      </c>
      <c r="U302" t="n">
        <v>0.62</v>
      </c>
      <c r="V302" t="n">
        <v>0.87</v>
      </c>
      <c r="W302" t="n">
        <v>3.43</v>
      </c>
      <c r="X302" t="n">
        <v>0.71</v>
      </c>
      <c r="Y302" t="n">
        <v>1</v>
      </c>
      <c r="Z302" t="n">
        <v>10</v>
      </c>
    </row>
    <row r="303">
      <c r="A303" t="n">
        <v>6</v>
      </c>
      <c r="B303" t="n">
        <v>45</v>
      </c>
      <c r="C303" t="inlineStr">
        <is>
          <t xml:space="preserve">CONCLUIDO	</t>
        </is>
      </c>
      <c r="D303" t="n">
        <v>5.7265</v>
      </c>
      <c r="E303" t="n">
        <v>17.46</v>
      </c>
      <c r="F303" t="n">
        <v>14.8</v>
      </c>
      <c r="G303" t="n">
        <v>26.9</v>
      </c>
      <c r="H303" t="n">
        <v>0.44</v>
      </c>
      <c r="I303" t="n">
        <v>33</v>
      </c>
      <c r="J303" t="n">
        <v>100.58</v>
      </c>
      <c r="K303" t="n">
        <v>39.72</v>
      </c>
      <c r="L303" t="n">
        <v>2.5</v>
      </c>
      <c r="M303" t="n">
        <v>10</v>
      </c>
      <c r="N303" t="n">
        <v>13.36</v>
      </c>
      <c r="O303" t="n">
        <v>12638.45</v>
      </c>
      <c r="P303" t="n">
        <v>105.58</v>
      </c>
      <c r="Q303" t="n">
        <v>1389.76</v>
      </c>
      <c r="R303" t="n">
        <v>61.41</v>
      </c>
      <c r="S303" t="n">
        <v>39.31</v>
      </c>
      <c r="T303" t="n">
        <v>10103.8</v>
      </c>
      <c r="U303" t="n">
        <v>0.64</v>
      </c>
      <c r="V303" t="n">
        <v>0.87</v>
      </c>
      <c r="W303" t="n">
        <v>3.44</v>
      </c>
      <c r="X303" t="n">
        <v>0.67</v>
      </c>
      <c r="Y303" t="n">
        <v>1</v>
      </c>
      <c r="Z303" t="n">
        <v>10</v>
      </c>
    </row>
    <row r="304">
      <c r="A304" t="n">
        <v>7</v>
      </c>
      <c r="B304" t="n">
        <v>45</v>
      </c>
      <c r="C304" t="inlineStr">
        <is>
          <t xml:space="preserve">CONCLUIDO	</t>
        </is>
      </c>
      <c r="D304" t="n">
        <v>5.7382</v>
      </c>
      <c r="E304" t="n">
        <v>17.43</v>
      </c>
      <c r="F304" t="n">
        <v>14.78</v>
      </c>
      <c r="G304" t="n">
        <v>27.71</v>
      </c>
      <c r="H304" t="n">
        <v>0.48</v>
      </c>
      <c r="I304" t="n">
        <v>32</v>
      </c>
      <c r="J304" t="n">
        <v>100.89</v>
      </c>
      <c r="K304" t="n">
        <v>39.72</v>
      </c>
      <c r="L304" t="n">
        <v>2.75</v>
      </c>
      <c r="M304" t="n">
        <v>0</v>
      </c>
      <c r="N304" t="n">
        <v>13.42</v>
      </c>
      <c r="O304" t="n">
        <v>12676.98</v>
      </c>
      <c r="P304" t="n">
        <v>105.24</v>
      </c>
      <c r="Q304" t="n">
        <v>1389.73</v>
      </c>
      <c r="R304" t="n">
        <v>60.6</v>
      </c>
      <c r="S304" t="n">
        <v>39.31</v>
      </c>
      <c r="T304" t="n">
        <v>9705.629999999999</v>
      </c>
      <c r="U304" t="n">
        <v>0.65</v>
      </c>
      <c r="V304" t="n">
        <v>0.87</v>
      </c>
      <c r="W304" t="n">
        <v>3.45</v>
      </c>
      <c r="X304" t="n">
        <v>0.66</v>
      </c>
      <c r="Y304" t="n">
        <v>1</v>
      </c>
      <c r="Z304" t="n">
        <v>10</v>
      </c>
    </row>
    <row r="305">
      <c r="A305" t="n">
        <v>0</v>
      </c>
      <c r="B305" t="n">
        <v>105</v>
      </c>
      <c r="C305" t="inlineStr">
        <is>
          <t xml:space="preserve">CONCLUIDO	</t>
        </is>
      </c>
      <c r="D305" t="n">
        <v>3.5769</v>
      </c>
      <c r="E305" t="n">
        <v>27.96</v>
      </c>
      <c r="F305" t="n">
        <v>17.93</v>
      </c>
      <c r="G305" t="n">
        <v>5.85</v>
      </c>
      <c r="H305" t="n">
        <v>0.09</v>
      </c>
      <c r="I305" t="n">
        <v>184</v>
      </c>
      <c r="J305" t="n">
        <v>204</v>
      </c>
      <c r="K305" t="n">
        <v>55.27</v>
      </c>
      <c r="L305" t="n">
        <v>1</v>
      </c>
      <c r="M305" t="n">
        <v>182</v>
      </c>
      <c r="N305" t="n">
        <v>42.72</v>
      </c>
      <c r="O305" t="n">
        <v>25393.6</v>
      </c>
      <c r="P305" t="n">
        <v>255.48</v>
      </c>
      <c r="Q305" t="n">
        <v>1390.14</v>
      </c>
      <c r="R305" t="n">
        <v>159.19</v>
      </c>
      <c r="S305" t="n">
        <v>39.31</v>
      </c>
      <c r="T305" t="n">
        <v>58240.15</v>
      </c>
      <c r="U305" t="n">
        <v>0.25</v>
      </c>
      <c r="V305" t="n">
        <v>0.72</v>
      </c>
      <c r="W305" t="n">
        <v>3.69</v>
      </c>
      <c r="X305" t="n">
        <v>3.8</v>
      </c>
      <c r="Y305" t="n">
        <v>1</v>
      </c>
      <c r="Z305" t="n">
        <v>10</v>
      </c>
    </row>
    <row r="306">
      <c r="A306" t="n">
        <v>1</v>
      </c>
      <c r="B306" t="n">
        <v>105</v>
      </c>
      <c r="C306" t="inlineStr">
        <is>
          <t xml:space="preserve">CONCLUIDO	</t>
        </is>
      </c>
      <c r="D306" t="n">
        <v>3.9762</v>
      </c>
      <c r="E306" t="n">
        <v>25.15</v>
      </c>
      <c r="F306" t="n">
        <v>16.95</v>
      </c>
      <c r="G306" t="n">
        <v>7.32</v>
      </c>
      <c r="H306" t="n">
        <v>0.11</v>
      </c>
      <c r="I306" t="n">
        <v>139</v>
      </c>
      <c r="J306" t="n">
        <v>204.39</v>
      </c>
      <c r="K306" t="n">
        <v>55.27</v>
      </c>
      <c r="L306" t="n">
        <v>1.25</v>
      </c>
      <c r="M306" t="n">
        <v>137</v>
      </c>
      <c r="N306" t="n">
        <v>42.87</v>
      </c>
      <c r="O306" t="n">
        <v>25442.42</v>
      </c>
      <c r="P306" t="n">
        <v>240.11</v>
      </c>
      <c r="Q306" t="n">
        <v>1390.24</v>
      </c>
      <c r="R306" t="n">
        <v>129.35</v>
      </c>
      <c r="S306" t="n">
        <v>39.31</v>
      </c>
      <c r="T306" t="n">
        <v>43544.77</v>
      </c>
      <c r="U306" t="n">
        <v>0.3</v>
      </c>
      <c r="V306" t="n">
        <v>0.76</v>
      </c>
      <c r="W306" t="n">
        <v>3.58</v>
      </c>
      <c r="X306" t="n">
        <v>2.82</v>
      </c>
      <c r="Y306" t="n">
        <v>1</v>
      </c>
      <c r="Z306" t="n">
        <v>10</v>
      </c>
    </row>
    <row r="307">
      <c r="A307" t="n">
        <v>2</v>
      </c>
      <c r="B307" t="n">
        <v>105</v>
      </c>
      <c r="C307" t="inlineStr">
        <is>
          <t xml:space="preserve">CONCLUIDO	</t>
        </is>
      </c>
      <c r="D307" t="n">
        <v>4.2684</v>
      </c>
      <c r="E307" t="n">
        <v>23.43</v>
      </c>
      <c r="F307" t="n">
        <v>16.36</v>
      </c>
      <c r="G307" t="n">
        <v>8.84</v>
      </c>
      <c r="H307" t="n">
        <v>0.13</v>
      </c>
      <c r="I307" t="n">
        <v>111</v>
      </c>
      <c r="J307" t="n">
        <v>204.79</v>
      </c>
      <c r="K307" t="n">
        <v>55.27</v>
      </c>
      <c r="L307" t="n">
        <v>1.5</v>
      </c>
      <c r="M307" t="n">
        <v>109</v>
      </c>
      <c r="N307" t="n">
        <v>43.02</v>
      </c>
      <c r="O307" t="n">
        <v>25491.3</v>
      </c>
      <c r="P307" t="n">
        <v>230.37</v>
      </c>
      <c r="Q307" t="n">
        <v>1390.18</v>
      </c>
      <c r="R307" t="n">
        <v>111.07</v>
      </c>
      <c r="S307" t="n">
        <v>39.31</v>
      </c>
      <c r="T307" t="n">
        <v>34545.19</v>
      </c>
      <c r="U307" t="n">
        <v>0.35</v>
      </c>
      <c r="V307" t="n">
        <v>0.78</v>
      </c>
      <c r="W307" t="n">
        <v>3.54</v>
      </c>
      <c r="X307" t="n">
        <v>2.23</v>
      </c>
      <c r="Y307" t="n">
        <v>1</v>
      </c>
      <c r="Z307" t="n">
        <v>10</v>
      </c>
    </row>
    <row r="308">
      <c r="A308" t="n">
        <v>3</v>
      </c>
      <c r="B308" t="n">
        <v>105</v>
      </c>
      <c r="C308" t="inlineStr">
        <is>
          <t xml:space="preserve">CONCLUIDO	</t>
        </is>
      </c>
      <c r="D308" t="n">
        <v>4.4751</v>
      </c>
      <c r="E308" t="n">
        <v>22.35</v>
      </c>
      <c r="F308" t="n">
        <v>16.01</v>
      </c>
      <c r="G308" t="n">
        <v>10.33</v>
      </c>
      <c r="H308" t="n">
        <v>0.15</v>
      </c>
      <c r="I308" t="n">
        <v>93</v>
      </c>
      <c r="J308" t="n">
        <v>205.18</v>
      </c>
      <c r="K308" t="n">
        <v>55.27</v>
      </c>
      <c r="L308" t="n">
        <v>1.75</v>
      </c>
      <c r="M308" t="n">
        <v>91</v>
      </c>
      <c r="N308" t="n">
        <v>43.16</v>
      </c>
      <c r="O308" t="n">
        <v>25540.22</v>
      </c>
      <c r="P308" t="n">
        <v>224.12</v>
      </c>
      <c r="Q308" t="n">
        <v>1389.65</v>
      </c>
      <c r="R308" t="n">
        <v>99.61</v>
      </c>
      <c r="S308" t="n">
        <v>39.31</v>
      </c>
      <c r="T308" t="n">
        <v>28908.01</v>
      </c>
      <c r="U308" t="n">
        <v>0.39</v>
      </c>
      <c r="V308" t="n">
        <v>0.8</v>
      </c>
      <c r="W308" t="n">
        <v>3.53</v>
      </c>
      <c r="X308" t="n">
        <v>1.89</v>
      </c>
      <c r="Y308" t="n">
        <v>1</v>
      </c>
      <c r="Z308" t="n">
        <v>10</v>
      </c>
    </row>
    <row r="309">
      <c r="A309" t="n">
        <v>4</v>
      </c>
      <c r="B309" t="n">
        <v>105</v>
      </c>
      <c r="C309" t="inlineStr">
        <is>
          <t xml:space="preserve">CONCLUIDO	</t>
        </is>
      </c>
      <c r="D309" t="n">
        <v>4.6423</v>
      </c>
      <c r="E309" t="n">
        <v>21.54</v>
      </c>
      <c r="F309" t="n">
        <v>15.73</v>
      </c>
      <c r="G309" t="n">
        <v>11.8</v>
      </c>
      <c r="H309" t="n">
        <v>0.17</v>
      </c>
      <c r="I309" t="n">
        <v>80</v>
      </c>
      <c r="J309" t="n">
        <v>205.58</v>
      </c>
      <c r="K309" t="n">
        <v>55.27</v>
      </c>
      <c r="L309" t="n">
        <v>2</v>
      </c>
      <c r="M309" t="n">
        <v>78</v>
      </c>
      <c r="N309" t="n">
        <v>43.31</v>
      </c>
      <c r="O309" t="n">
        <v>25589.2</v>
      </c>
      <c r="P309" t="n">
        <v>218.74</v>
      </c>
      <c r="Q309" t="n">
        <v>1390.05</v>
      </c>
      <c r="R309" t="n">
        <v>91.14</v>
      </c>
      <c r="S309" t="n">
        <v>39.31</v>
      </c>
      <c r="T309" t="n">
        <v>24737.5</v>
      </c>
      <c r="U309" t="n">
        <v>0.43</v>
      </c>
      <c r="V309" t="n">
        <v>0.82</v>
      </c>
      <c r="W309" t="n">
        <v>3.5</v>
      </c>
      <c r="X309" t="n">
        <v>1.61</v>
      </c>
      <c r="Y309" t="n">
        <v>1</v>
      </c>
      <c r="Z309" t="n">
        <v>10</v>
      </c>
    </row>
    <row r="310">
      <c r="A310" t="n">
        <v>5</v>
      </c>
      <c r="B310" t="n">
        <v>105</v>
      </c>
      <c r="C310" t="inlineStr">
        <is>
          <t xml:space="preserve">CONCLUIDO	</t>
        </is>
      </c>
      <c r="D310" t="n">
        <v>4.7767</v>
      </c>
      <c r="E310" t="n">
        <v>20.94</v>
      </c>
      <c r="F310" t="n">
        <v>15.53</v>
      </c>
      <c r="G310" t="n">
        <v>13.31</v>
      </c>
      <c r="H310" t="n">
        <v>0.19</v>
      </c>
      <c r="I310" t="n">
        <v>70</v>
      </c>
      <c r="J310" t="n">
        <v>205.98</v>
      </c>
      <c r="K310" t="n">
        <v>55.27</v>
      </c>
      <c r="L310" t="n">
        <v>2.25</v>
      </c>
      <c r="M310" t="n">
        <v>68</v>
      </c>
      <c r="N310" t="n">
        <v>43.46</v>
      </c>
      <c r="O310" t="n">
        <v>25638.22</v>
      </c>
      <c r="P310" t="n">
        <v>214.6</v>
      </c>
      <c r="Q310" t="n">
        <v>1389.79</v>
      </c>
      <c r="R310" t="n">
        <v>84.8</v>
      </c>
      <c r="S310" t="n">
        <v>39.31</v>
      </c>
      <c r="T310" t="n">
        <v>21617.49</v>
      </c>
      <c r="U310" t="n">
        <v>0.46</v>
      </c>
      <c r="V310" t="n">
        <v>0.83</v>
      </c>
      <c r="W310" t="n">
        <v>3.49</v>
      </c>
      <c r="X310" t="n">
        <v>1.41</v>
      </c>
      <c r="Y310" t="n">
        <v>1</v>
      </c>
      <c r="Z310" t="n">
        <v>10</v>
      </c>
    </row>
    <row r="311">
      <c r="A311" t="n">
        <v>6</v>
      </c>
      <c r="B311" t="n">
        <v>105</v>
      </c>
      <c r="C311" t="inlineStr">
        <is>
          <t xml:space="preserve">CONCLUIDO	</t>
        </is>
      </c>
      <c r="D311" t="n">
        <v>4.8904</v>
      </c>
      <c r="E311" t="n">
        <v>20.45</v>
      </c>
      <c r="F311" t="n">
        <v>15.37</v>
      </c>
      <c r="G311" t="n">
        <v>14.87</v>
      </c>
      <c r="H311" t="n">
        <v>0.22</v>
      </c>
      <c r="I311" t="n">
        <v>62</v>
      </c>
      <c r="J311" t="n">
        <v>206.38</v>
      </c>
      <c r="K311" t="n">
        <v>55.27</v>
      </c>
      <c r="L311" t="n">
        <v>2.5</v>
      </c>
      <c r="M311" t="n">
        <v>60</v>
      </c>
      <c r="N311" t="n">
        <v>43.6</v>
      </c>
      <c r="O311" t="n">
        <v>25687.3</v>
      </c>
      <c r="P311" t="n">
        <v>211.09</v>
      </c>
      <c r="Q311" t="n">
        <v>1389.87</v>
      </c>
      <c r="R311" t="n">
        <v>80.06999999999999</v>
      </c>
      <c r="S311" t="n">
        <v>39.31</v>
      </c>
      <c r="T311" t="n">
        <v>19291.46</v>
      </c>
      <c r="U311" t="n">
        <v>0.49</v>
      </c>
      <c r="V311" t="n">
        <v>0.84</v>
      </c>
      <c r="W311" t="n">
        <v>3.46</v>
      </c>
      <c r="X311" t="n">
        <v>1.24</v>
      </c>
      <c r="Y311" t="n">
        <v>1</v>
      </c>
      <c r="Z311" t="n">
        <v>10</v>
      </c>
    </row>
    <row r="312">
      <c r="A312" t="n">
        <v>7</v>
      </c>
      <c r="B312" t="n">
        <v>105</v>
      </c>
      <c r="C312" t="inlineStr">
        <is>
          <t xml:space="preserve">CONCLUIDO	</t>
        </is>
      </c>
      <c r="D312" t="n">
        <v>5.0033</v>
      </c>
      <c r="E312" t="n">
        <v>19.99</v>
      </c>
      <c r="F312" t="n">
        <v>15.19</v>
      </c>
      <c r="G312" t="n">
        <v>16.57</v>
      </c>
      <c r="H312" t="n">
        <v>0.24</v>
      </c>
      <c r="I312" t="n">
        <v>55</v>
      </c>
      <c r="J312" t="n">
        <v>206.78</v>
      </c>
      <c r="K312" t="n">
        <v>55.27</v>
      </c>
      <c r="L312" t="n">
        <v>2.75</v>
      </c>
      <c r="M312" t="n">
        <v>53</v>
      </c>
      <c r="N312" t="n">
        <v>43.75</v>
      </c>
      <c r="O312" t="n">
        <v>25736.42</v>
      </c>
      <c r="P312" t="n">
        <v>207.14</v>
      </c>
      <c r="Q312" t="n">
        <v>1389.73</v>
      </c>
      <c r="R312" t="n">
        <v>74.63</v>
      </c>
      <c r="S312" t="n">
        <v>39.31</v>
      </c>
      <c r="T312" t="n">
        <v>16605.35</v>
      </c>
      <c r="U312" t="n">
        <v>0.53</v>
      </c>
      <c r="V312" t="n">
        <v>0.85</v>
      </c>
      <c r="W312" t="n">
        <v>3.44</v>
      </c>
      <c r="X312" t="n">
        <v>1.07</v>
      </c>
      <c r="Y312" t="n">
        <v>1</v>
      </c>
      <c r="Z312" t="n">
        <v>10</v>
      </c>
    </row>
    <row r="313">
      <c r="A313" t="n">
        <v>8</v>
      </c>
      <c r="B313" t="n">
        <v>105</v>
      </c>
      <c r="C313" t="inlineStr">
        <is>
          <t xml:space="preserve">CONCLUIDO	</t>
        </is>
      </c>
      <c r="D313" t="n">
        <v>5.0709</v>
      </c>
      <c r="E313" t="n">
        <v>19.72</v>
      </c>
      <c r="F313" t="n">
        <v>15.13</v>
      </c>
      <c r="G313" t="n">
        <v>18.15</v>
      </c>
      <c r="H313" t="n">
        <v>0.26</v>
      </c>
      <c r="I313" t="n">
        <v>50</v>
      </c>
      <c r="J313" t="n">
        <v>207.17</v>
      </c>
      <c r="K313" t="n">
        <v>55.27</v>
      </c>
      <c r="L313" t="n">
        <v>3</v>
      </c>
      <c r="M313" t="n">
        <v>48</v>
      </c>
      <c r="N313" t="n">
        <v>43.9</v>
      </c>
      <c r="O313" t="n">
        <v>25785.6</v>
      </c>
      <c r="P313" t="n">
        <v>204.97</v>
      </c>
      <c r="Q313" t="n">
        <v>1389.93</v>
      </c>
      <c r="R313" t="n">
        <v>72.5</v>
      </c>
      <c r="S313" t="n">
        <v>39.31</v>
      </c>
      <c r="T313" t="n">
        <v>15566.22</v>
      </c>
      <c r="U313" t="n">
        <v>0.54</v>
      </c>
      <c r="V313" t="n">
        <v>0.85</v>
      </c>
      <c r="W313" t="n">
        <v>3.44</v>
      </c>
      <c r="X313" t="n">
        <v>1</v>
      </c>
      <c r="Y313" t="n">
        <v>1</v>
      </c>
      <c r="Z313" t="n">
        <v>10</v>
      </c>
    </row>
    <row r="314">
      <c r="A314" t="n">
        <v>9</v>
      </c>
      <c r="B314" t="n">
        <v>105</v>
      </c>
      <c r="C314" t="inlineStr">
        <is>
          <t xml:space="preserve">CONCLUIDO	</t>
        </is>
      </c>
      <c r="D314" t="n">
        <v>5.1419</v>
      </c>
      <c r="E314" t="n">
        <v>19.45</v>
      </c>
      <c r="F314" t="n">
        <v>15.02</v>
      </c>
      <c r="G314" t="n">
        <v>19.59</v>
      </c>
      <c r="H314" t="n">
        <v>0.28</v>
      </c>
      <c r="I314" t="n">
        <v>46</v>
      </c>
      <c r="J314" t="n">
        <v>207.57</v>
      </c>
      <c r="K314" t="n">
        <v>55.27</v>
      </c>
      <c r="L314" t="n">
        <v>3.25</v>
      </c>
      <c r="M314" t="n">
        <v>44</v>
      </c>
      <c r="N314" t="n">
        <v>44.05</v>
      </c>
      <c r="O314" t="n">
        <v>25834.83</v>
      </c>
      <c r="P314" t="n">
        <v>201.94</v>
      </c>
      <c r="Q314" t="n">
        <v>1389.78</v>
      </c>
      <c r="R314" t="n">
        <v>69.17</v>
      </c>
      <c r="S314" t="n">
        <v>39.31</v>
      </c>
      <c r="T314" t="n">
        <v>13920.89</v>
      </c>
      <c r="U314" t="n">
        <v>0.57</v>
      </c>
      <c r="V314" t="n">
        <v>0.85</v>
      </c>
      <c r="W314" t="n">
        <v>3.43</v>
      </c>
      <c r="X314" t="n">
        <v>0.9</v>
      </c>
      <c r="Y314" t="n">
        <v>1</v>
      </c>
      <c r="Z314" t="n">
        <v>10</v>
      </c>
    </row>
    <row r="315">
      <c r="A315" t="n">
        <v>10</v>
      </c>
      <c r="B315" t="n">
        <v>105</v>
      </c>
      <c r="C315" t="inlineStr">
        <is>
          <t xml:space="preserve">CONCLUIDO	</t>
        </is>
      </c>
      <c r="D315" t="n">
        <v>5.2001</v>
      </c>
      <c r="E315" t="n">
        <v>19.23</v>
      </c>
      <c r="F315" t="n">
        <v>14.96</v>
      </c>
      <c r="G315" t="n">
        <v>21.37</v>
      </c>
      <c r="H315" t="n">
        <v>0.3</v>
      </c>
      <c r="I315" t="n">
        <v>42</v>
      </c>
      <c r="J315" t="n">
        <v>207.97</v>
      </c>
      <c r="K315" t="n">
        <v>55.27</v>
      </c>
      <c r="L315" t="n">
        <v>3.5</v>
      </c>
      <c r="M315" t="n">
        <v>40</v>
      </c>
      <c r="N315" t="n">
        <v>44.2</v>
      </c>
      <c r="O315" t="n">
        <v>25884.1</v>
      </c>
      <c r="P315" t="n">
        <v>199.89</v>
      </c>
      <c r="Q315" t="n">
        <v>1389.77</v>
      </c>
      <c r="R315" t="n">
        <v>67.12</v>
      </c>
      <c r="S315" t="n">
        <v>39.31</v>
      </c>
      <c r="T315" t="n">
        <v>12913.16</v>
      </c>
      <c r="U315" t="n">
        <v>0.59</v>
      </c>
      <c r="V315" t="n">
        <v>0.86</v>
      </c>
      <c r="W315" t="n">
        <v>3.44</v>
      </c>
      <c r="X315" t="n">
        <v>0.84</v>
      </c>
      <c r="Y315" t="n">
        <v>1</v>
      </c>
      <c r="Z315" t="n">
        <v>10</v>
      </c>
    </row>
    <row r="316">
      <c r="A316" t="n">
        <v>11</v>
      </c>
      <c r="B316" t="n">
        <v>105</v>
      </c>
      <c r="C316" t="inlineStr">
        <is>
          <t xml:space="preserve">CONCLUIDO	</t>
        </is>
      </c>
      <c r="D316" t="n">
        <v>5.2565</v>
      </c>
      <c r="E316" t="n">
        <v>19.02</v>
      </c>
      <c r="F316" t="n">
        <v>14.88</v>
      </c>
      <c r="G316" t="n">
        <v>22.89</v>
      </c>
      <c r="H316" t="n">
        <v>0.32</v>
      </c>
      <c r="I316" t="n">
        <v>39</v>
      </c>
      <c r="J316" t="n">
        <v>208.37</v>
      </c>
      <c r="K316" t="n">
        <v>55.27</v>
      </c>
      <c r="L316" t="n">
        <v>3.75</v>
      </c>
      <c r="M316" t="n">
        <v>37</v>
      </c>
      <c r="N316" t="n">
        <v>44.35</v>
      </c>
      <c r="O316" t="n">
        <v>25933.43</v>
      </c>
      <c r="P316" t="n">
        <v>197.43</v>
      </c>
      <c r="Q316" t="n">
        <v>1389.79</v>
      </c>
      <c r="R316" t="n">
        <v>64.8</v>
      </c>
      <c r="S316" t="n">
        <v>39.31</v>
      </c>
      <c r="T316" t="n">
        <v>11768.2</v>
      </c>
      <c r="U316" t="n">
        <v>0.61</v>
      </c>
      <c r="V316" t="n">
        <v>0.86</v>
      </c>
      <c r="W316" t="n">
        <v>3.42</v>
      </c>
      <c r="X316" t="n">
        <v>0.75</v>
      </c>
      <c r="Y316" t="n">
        <v>1</v>
      </c>
      <c r="Z316" t="n">
        <v>10</v>
      </c>
    </row>
    <row r="317">
      <c r="A317" t="n">
        <v>12</v>
      </c>
      <c r="B317" t="n">
        <v>105</v>
      </c>
      <c r="C317" t="inlineStr">
        <is>
          <t xml:space="preserve">CONCLUIDO	</t>
        </is>
      </c>
      <c r="D317" t="n">
        <v>5.3078</v>
      </c>
      <c r="E317" t="n">
        <v>18.84</v>
      </c>
      <c r="F317" t="n">
        <v>14.82</v>
      </c>
      <c r="G317" t="n">
        <v>24.69</v>
      </c>
      <c r="H317" t="n">
        <v>0.34</v>
      </c>
      <c r="I317" t="n">
        <v>36</v>
      </c>
      <c r="J317" t="n">
        <v>208.77</v>
      </c>
      <c r="K317" t="n">
        <v>55.27</v>
      </c>
      <c r="L317" t="n">
        <v>4</v>
      </c>
      <c r="M317" t="n">
        <v>34</v>
      </c>
      <c r="N317" t="n">
        <v>44.5</v>
      </c>
      <c r="O317" t="n">
        <v>25982.82</v>
      </c>
      <c r="P317" t="n">
        <v>195.08</v>
      </c>
      <c r="Q317" t="n">
        <v>1389.79</v>
      </c>
      <c r="R317" t="n">
        <v>62.97</v>
      </c>
      <c r="S317" t="n">
        <v>39.31</v>
      </c>
      <c r="T317" t="n">
        <v>10869.22</v>
      </c>
      <c r="U317" t="n">
        <v>0.62</v>
      </c>
      <c r="V317" t="n">
        <v>0.87</v>
      </c>
      <c r="W317" t="n">
        <v>3.42</v>
      </c>
      <c r="X317" t="n">
        <v>0.6899999999999999</v>
      </c>
      <c r="Y317" t="n">
        <v>1</v>
      </c>
      <c r="Z317" t="n">
        <v>10</v>
      </c>
    </row>
    <row r="318">
      <c r="A318" t="n">
        <v>13</v>
      </c>
      <c r="B318" t="n">
        <v>105</v>
      </c>
      <c r="C318" t="inlineStr">
        <is>
          <t xml:space="preserve">CONCLUIDO	</t>
        </is>
      </c>
      <c r="D318" t="n">
        <v>5.3345</v>
      </c>
      <c r="E318" t="n">
        <v>18.75</v>
      </c>
      <c r="F318" t="n">
        <v>14.8</v>
      </c>
      <c r="G318" t="n">
        <v>26.12</v>
      </c>
      <c r="H318" t="n">
        <v>0.36</v>
      </c>
      <c r="I318" t="n">
        <v>34</v>
      </c>
      <c r="J318" t="n">
        <v>209.17</v>
      </c>
      <c r="K318" t="n">
        <v>55.27</v>
      </c>
      <c r="L318" t="n">
        <v>4.25</v>
      </c>
      <c r="M318" t="n">
        <v>32</v>
      </c>
      <c r="N318" t="n">
        <v>44.65</v>
      </c>
      <c r="O318" t="n">
        <v>26032.25</v>
      </c>
      <c r="P318" t="n">
        <v>193.32</v>
      </c>
      <c r="Q318" t="n">
        <v>1389.67</v>
      </c>
      <c r="R318" t="n">
        <v>62.42</v>
      </c>
      <c r="S318" t="n">
        <v>39.31</v>
      </c>
      <c r="T318" t="n">
        <v>10607.01</v>
      </c>
      <c r="U318" t="n">
        <v>0.63</v>
      </c>
      <c r="V318" t="n">
        <v>0.87</v>
      </c>
      <c r="W318" t="n">
        <v>3.42</v>
      </c>
      <c r="X318" t="n">
        <v>0.68</v>
      </c>
      <c r="Y318" t="n">
        <v>1</v>
      </c>
      <c r="Z318" t="n">
        <v>10</v>
      </c>
    </row>
    <row r="319">
      <c r="A319" t="n">
        <v>14</v>
      </c>
      <c r="B319" t="n">
        <v>105</v>
      </c>
      <c r="C319" t="inlineStr">
        <is>
          <t xml:space="preserve">CONCLUIDO	</t>
        </is>
      </c>
      <c r="D319" t="n">
        <v>5.3728</v>
      </c>
      <c r="E319" t="n">
        <v>18.61</v>
      </c>
      <c r="F319" t="n">
        <v>14.75</v>
      </c>
      <c r="G319" t="n">
        <v>27.66</v>
      </c>
      <c r="H319" t="n">
        <v>0.38</v>
      </c>
      <c r="I319" t="n">
        <v>32</v>
      </c>
      <c r="J319" t="n">
        <v>209.58</v>
      </c>
      <c r="K319" t="n">
        <v>55.27</v>
      </c>
      <c r="L319" t="n">
        <v>4.5</v>
      </c>
      <c r="M319" t="n">
        <v>30</v>
      </c>
      <c r="N319" t="n">
        <v>44.8</v>
      </c>
      <c r="O319" t="n">
        <v>26081.73</v>
      </c>
      <c r="P319" t="n">
        <v>191.28</v>
      </c>
      <c r="Q319" t="n">
        <v>1389.59</v>
      </c>
      <c r="R319" t="n">
        <v>60.83</v>
      </c>
      <c r="S319" t="n">
        <v>39.31</v>
      </c>
      <c r="T319" t="n">
        <v>9821.139999999999</v>
      </c>
      <c r="U319" t="n">
        <v>0.65</v>
      </c>
      <c r="V319" t="n">
        <v>0.87</v>
      </c>
      <c r="W319" t="n">
        <v>3.41</v>
      </c>
      <c r="X319" t="n">
        <v>0.63</v>
      </c>
      <c r="Y319" t="n">
        <v>1</v>
      </c>
      <c r="Z319" t="n">
        <v>10</v>
      </c>
    </row>
    <row r="320">
      <c r="A320" t="n">
        <v>15</v>
      </c>
      <c r="B320" t="n">
        <v>105</v>
      </c>
      <c r="C320" t="inlineStr">
        <is>
          <t xml:space="preserve">CONCLUIDO	</t>
        </is>
      </c>
      <c r="D320" t="n">
        <v>5.4134</v>
      </c>
      <c r="E320" t="n">
        <v>18.47</v>
      </c>
      <c r="F320" t="n">
        <v>14.69</v>
      </c>
      <c r="G320" t="n">
        <v>29.38</v>
      </c>
      <c r="H320" t="n">
        <v>0.4</v>
      </c>
      <c r="I320" t="n">
        <v>30</v>
      </c>
      <c r="J320" t="n">
        <v>209.98</v>
      </c>
      <c r="K320" t="n">
        <v>55.27</v>
      </c>
      <c r="L320" t="n">
        <v>4.75</v>
      </c>
      <c r="M320" t="n">
        <v>28</v>
      </c>
      <c r="N320" t="n">
        <v>44.95</v>
      </c>
      <c r="O320" t="n">
        <v>26131.27</v>
      </c>
      <c r="P320" t="n">
        <v>188.94</v>
      </c>
      <c r="Q320" t="n">
        <v>1389.79</v>
      </c>
      <c r="R320" t="n">
        <v>58.91</v>
      </c>
      <c r="S320" t="n">
        <v>39.31</v>
      </c>
      <c r="T320" t="n">
        <v>8869.059999999999</v>
      </c>
      <c r="U320" t="n">
        <v>0.67</v>
      </c>
      <c r="V320" t="n">
        <v>0.87</v>
      </c>
      <c r="W320" t="n">
        <v>3.41</v>
      </c>
      <c r="X320" t="n">
        <v>0.57</v>
      </c>
      <c r="Y320" t="n">
        <v>1</v>
      </c>
      <c r="Z320" t="n">
        <v>10</v>
      </c>
    </row>
    <row r="321">
      <c r="A321" t="n">
        <v>16</v>
      </c>
      <c r="B321" t="n">
        <v>105</v>
      </c>
      <c r="C321" t="inlineStr">
        <is>
          <t xml:space="preserve">CONCLUIDO	</t>
        </is>
      </c>
      <c r="D321" t="n">
        <v>5.447</v>
      </c>
      <c r="E321" t="n">
        <v>18.36</v>
      </c>
      <c r="F321" t="n">
        <v>14.66</v>
      </c>
      <c r="G321" t="n">
        <v>31.41</v>
      </c>
      <c r="H321" t="n">
        <v>0.42</v>
      </c>
      <c r="I321" t="n">
        <v>28</v>
      </c>
      <c r="J321" t="n">
        <v>210.38</v>
      </c>
      <c r="K321" t="n">
        <v>55.27</v>
      </c>
      <c r="L321" t="n">
        <v>5</v>
      </c>
      <c r="M321" t="n">
        <v>26</v>
      </c>
      <c r="N321" t="n">
        <v>45.11</v>
      </c>
      <c r="O321" t="n">
        <v>26180.86</v>
      </c>
      <c r="P321" t="n">
        <v>186.9</v>
      </c>
      <c r="Q321" t="n">
        <v>1389.65</v>
      </c>
      <c r="R321" t="n">
        <v>58</v>
      </c>
      <c r="S321" t="n">
        <v>39.31</v>
      </c>
      <c r="T321" t="n">
        <v>8426.190000000001</v>
      </c>
      <c r="U321" t="n">
        <v>0.68</v>
      </c>
      <c r="V321" t="n">
        <v>0.88</v>
      </c>
      <c r="W321" t="n">
        <v>3.4</v>
      </c>
      <c r="X321" t="n">
        <v>0.54</v>
      </c>
      <c r="Y321" t="n">
        <v>1</v>
      </c>
      <c r="Z321" t="n">
        <v>10</v>
      </c>
    </row>
    <row r="322">
      <c r="A322" t="n">
        <v>17</v>
      </c>
      <c r="B322" t="n">
        <v>105</v>
      </c>
      <c r="C322" t="inlineStr">
        <is>
          <t xml:space="preserve">CONCLUIDO	</t>
        </is>
      </c>
      <c r="D322" t="n">
        <v>5.4583</v>
      </c>
      <c r="E322" t="n">
        <v>18.32</v>
      </c>
      <c r="F322" t="n">
        <v>14.66</v>
      </c>
      <c r="G322" t="n">
        <v>32.58</v>
      </c>
      <c r="H322" t="n">
        <v>0.44</v>
      </c>
      <c r="I322" t="n">
        <v>27</v>
      </c>
      <c r="J322" t="n">
        <v>210.78</v>
      </c>
      <c r="K322" t="n">
        <v>55.27</v>
      </c>
      <c r="L322" t="n">
        <v>5.25</v>
      </c>
      <c r="M322" t="n">
        <v>25</v>
      </c>
      <c r="N322" t="n">
        <v>45.26</v>
      </c>
      <c r="O322" t="n">
        <v>26230.5</v>
      </c>
      <c r="P322" t="n">
        <v>185.58</v>
      </c>
      <c r="Q322" t="n">
        <v>1389.87</v>
      </c>
      <c r="R322" t="n">
        <v>58.07</v>
      </c>
      <c r="S322" t="n">
        <v>39.31</v>
      </c>
      <c r="T322" t="n">
        <v>8467.34</v>
      </c>
      <c r="U322" t="n">
        <v>0.68</v>
      </c>
      <c r="V322" t="n">
        <v>0.88</v>
      </c>
      <c r="W322" t="n">
        <v>3.4</v>
      </c>
      <c r="X322" t="n">
        <v>0.54</v>
      </c>
      <c r="Y322" t="n">
        <v>1</v>
      </c>
      <c r="Z322" t="n">
        <v>10</v>
      </c>
    </row>
    <row r="323">
      <c r="A323" t="n">
        <v>18</v>
      </c>
      <c r="B323" t="n">
        <v>105</v>
      </c>
      <c r="C323" t="inlineStr">
        <is>
          <t xml:space="preserve">CONCLUIDO	</t>
        </is>
      </c>
      <c r="D323" t="n">
        <v>5.4982</v>
      </c>
      <c r="E323" t="n">
        <v>18.19</v>
      </c>
      <c r="F323" t="n">
        <v>14.61</v>
      </c>
      <c r="G323" t="n">
        <v>35.06</v>
      </c>
      <c r="H323" t="n">
        <v>0.46</v>
      </c>
      <c r="I323" t="n">
        <v>25</v>
      </c>
      <c r="J323" t="n">
        <v>211.18</v>
      </c>
      <c r="K323" t="n">
        <v>55.27</v>
      </c>
      <c r="L323" t="n">
        <v>5.5</v>
      </c>
      <c r="M323" t="n">
        <v>23</v>
      </c>
      <c r="N323" t="n">
        <v>45.41</v>
      </c>
      <c r="O323" t="n">
        <v>26280.2</v>
      </c>
      <c r="P323" t="n">
        <v>183.71</v>
      </c>
      <c r="Q323" t="n">
        <v>1389.88</v>
      </c>
      <c r="R323" t="n">
        <v>56.46</v>
      </c>
      <c r="S323" t="n">
        <v>39.31</v>
      </c>
      <c r="T323" t="n">
        <v>7670.46</v>
      </c>
      <c r="U323" t="n">
        <v>0.7</v>
      </c>
      <c r="V323" t="n">
        <v>0.88</v>
      </c>
      <c r="W323" t="n">
        <v>3.4</v>
      </c>
      <c r="X323" t="n">
        <v>0.49</v>
      </c>
      <c r="Y323" t="n">
        <v>1</v>
      </c>
      <c r="Z323" t="n">
        <v>10</v>
      </c>
    </row>
    <row r="324">
      <c r="A324" t="n">
        <v>19</v>
      </c>
      <c r="B324" t="n">
        <v>105</v>
      </c>
      <c r="C324" t="inlineStr">
        <is>
          <t xml:space="preserve">CONCLUIDO	</t>
        </is>
      </c>
      <c r="D324" t="n">
        <v>5.521</v>
      </c>
      <c r="E324" t="n">
        <v>18.11</v>
      </c>
      <c r="F324" t="n">
        <v>14.57</v>
      </c>
      <c r="G324" t="n">
        <v>36.44</v>
      </c>
      <c r="H324" t="n">
        <v>0.48</v>
      </c>
      <c r="I324" t="n">
        <v>24</v>
      </c>
      <c r="J324" t="n">
        <v>211.59</v>
      </c>
      <c r="K324" t="n">
        <v>55.27</v>
      </c>
      <c r="L324" t="n">
        <v>5.75</v>
      </c>
      <c r="M324" t="n">
        <v>22</v>
      </c>
      <c r="N324" t="n">
        <v>45.57</v>
      </c>
      <c r="O324" t="n">
        <v>26329.94</v>
      </c>
      <c r="P324" t="n">
        <v>181.33</v>
      </c>
      <c r="Q324" t="n">
        <v>1389.76</v>
      </c>
      <c r="R324" t="n">
        <v>55.45</v>
      </c>
      <c r="S324" t="n">
        <v>39.31</v>
      </c>
      <c r="T324" t="n">
        <v>7170.39</v>
      </c>
      <c r="U324" t="n">
        <v>0.71</v>
      </c>
      <c r="V324" t="n">
        <v>0.88</v>
      </c>
      <c r="W324" t="n">
        <v>3.4</v>
      </c>
      <c r="X324" t="n">
        <v>0.45</v>
      </c>
      <c r="Y324" t="n">
        <v>1</v>
      </c>
      <c r="Z324" t="n">
        <v>10</v>
      </c>
    </row>
    <row r="325">
      <c r="A325" t="n">
        <v>20</v>
      </c>
      <c r="B325" t="n">
        <v>105</v>
      </c>
      <c r="C325" t="inlineStr">
        <is>
          <t xml:space="preserve">CONCLUIDO	</t>
        </is>
      </c>
      <c r="D325" t="n">
        <v>5.5345</v>
      </c>
      <c r="E325" t="n">
        <v>18.07</v>
      </c>
      <c r="F325" t="n">
        <v>14.57</v>
      </c>
      <c r="G325" t="n">
        <v>38.01</v>
      </c>
      <c r="H325" t="n">
        <v>0.5</v>
      </c>
      <c r="I325" t="n">
        <v>23</v>
      </c>
      <c r="J325" t="n">
        <v>211.99</v>
      </c>
      <c r="K325" t="n">
        <v>55.27</v>
      </c>
      <c r="L325" t="n">
        <v>6</v>
      </c>
      <c r="M325" t="n">
        <v>21</v>
      </c>
      <c r="N325" t="n">
        <v>45.72</v>
      </c>
      <c r="O325" t="n">
        <v>26379.74</v>
      </c>
      <c r="P325" t="n">
        <v>179.45</v>
      </c>
      <c r="Q325" t="n">
        <v>1389.64</v>
      </c>
      <c r="R325" t="n">
        <v>55.14</v>
      </c>
      <c r="S325" t="n">
        <v>39.31</v>
      </c>
      <c r="T325" t="n">
        <v>7020.62</v>
      </c>
      <c r="U325" t="n">
        <v>0.71</v>
      </c>
      <c r="V325" t="n">
        <v>0.88</v>
      </c>
      <c r="W325" t="n">
        <v>3.4</v>
      </c>
      <c r="X325" t="n">
        <v>0.45</v>
      </c>
      <c r="Y325" t="n">
        <v>1</v>
      </c>
      <c r="Z325" t="n">
        <v>10</v>
      </c>
    </row>
    <row r="326">
      <c r="A326" t="n">
        <v>21</v>
      </c>
      <c r="B326" t="n">
        <v>105</v>
      </c>
      <c r="C326" t="inlineStr">
        <is>
          <t xml:space="preserve">CONCLUIDO	</t>
        </is>
      </c>
      <c r="D326" t="n">
        <v>5.5534</v>
      </c>
      <c r="E326" t="n">
        <v>18.01</v>
      </c>
      <c r="F326" t="n">
        <v>14.55</v>
      </c>
      <c r="G326" t="n">
        <v>39.68</v>
      </c>
      <c r="H326" t="n">
        <v>0.52</v>
      </c>
      <c r="I326" t="n">
        <v>22</v>
      </c>
      <c r="J326" t="n">
        <v>212.4</v>
      </c>
      <c r="K326" t="n">
        <v>55.27</v>
      </c>
      <c r="L326" t="n">
        <v>6.25</v>
      </c>
      <c r="M326" t="n">
        <v>20</v>
      </c>
      <c r="N326" t="n">
        <v>45.87</v>
      </c>
      <c r="O326" t="n">
        <v>26429.59</v>
      </c>
      <c r="P326" t="n">
        <v>177.82</v>
      </c>
      <c r="Q326" t="n">
        <v>1389.58</v>
      </c>
      <c r="R326" t="n">
        <v>54.51</v>
      </c>
      <c r="S326" t="n">
        <v>39.31</v>
      </c>
      <c r="T326" t="n">
        <v>6712.55</v>
      </c>
      <c r="U326" t="n">
        <v>0.72</v>
      </c>
      <c r="V326" t="n">
        <v>0.88</v>
      </c>
      <c r="W326" t="n">
        <v>3.4</v>
      </c>
      <c r="X326" t="n">
        <v>0.43</v>
      </c>
      <c r="Y326" t="n">
        <v>1</v>
      </c>
      <c r="Z326" t="n">
        <v>10</v>
      </c>
    </row>
    <row r="327">
      <c r="A327" t="n">
        <v>22</v>
      </c>
      <c r="B327" t="n">
        <v>105</v>
      </c>
      <c r="C327" t="inlineStr">
        <is>
          <t xml:space="preserve">CONCLUIDO	</t>
        </is>
      </c>
      <c r="D327" t="n">
        <v>5.5785</v>
      </c>
      <c r="E327" t="n">
        <v>17.93</v>
      </c>
      <c r="F327" t="n">
        <v>14.51</v>
      </c>
      <c r="G327" t="n">
        <v>41.46</v>
      </c>
      <c r="H327" t="n">
        <v>0.54</v>
      </c>
      <c r="I327" t="n">
        <v>21</v>
      </c>
      <c r="J327" t="n">
        <v>212.8</v>
      </c>
      <c r="K327" t="n">
        <v>55.27</v>
      </c>
      <c r="L327" t="n">
        <v>6.5</v>
      </c>
      <c r="M327" t="n">
        <v>19</v>
      </c>
      <c r="N327" t="n">
        <v>46.03</v>
      </c>
      <c r="O327" t="n">
        <v>26479.5</v>
      </c>
      <c r="P327" t="n">
        <v>175.03</v>
      </c>
      <c r="Q327" t="n">
        <v>1389.63</v>
      </c>
      <c r="R327" t="n">
        <v>53.41</v>
      </c>
      <c r="S327" t="n">
        <v>39.31</v>
      </c>
      <c r="T327" t="n">
        <v>6163.9</v>
      </c>
      <c r="U327" t="n">
        <v>0.74</v>
      </c>
      <c r="V327" t="n">
        <v>0.88</v>
      </c>
      <c r="W327" t="n">
        <v>3.39</v>
      </c>
      <c r="X327" t="n">
        <v>0.39</v>
      </c>
      <c r="Y327" t="n">
        <v>1</v>
      </c>
      <c r="Z327" t="n">
        <v>10</v>
      </c>
    </row>
    <row r="328">
      <c r="A328" t="n">
        <v>23</v>
      </c>
      <c r="B328" t="n">
        <v>105</v>
      </c>
      <c r="C328" t="inlineStr">
        <is>
          <t xml:space="preserve">CONCLUIDO	</t>
        </is>
      </c>
      <c r="D328" t="n">
        <v>5.5925</v>
      </c>
      <c r="E328" t="n">
        <v>17.88</v>
      </c>
      <c r="F328" t="n">
        <v>14.51</v>
      </c>
      <c r="G328" t="n">
        <v>43.52</v>
      </c>
      <c r="H328" t="n">
        <v>0.5600000000000001</v>
      </c>
      <c r="I328" t="n">
        <v>20</v>
      </c>
      <c r="J328" t="n">
        <v>213.21</v>
      </c>
      <c r="K328" t="n">
        <v>55.27</v>
      </c>
      <c r="L328" t="n">
        <v>6.75</v>
      </c>
      <c r="M328" t="n">
        <v>18</v>
      </c>
      <c r="N328" t="n">
        <v>46.18</v>
      </c>
      <c r="O328" t="n">
        <v>26529.46</v>
      </c>
      <c r="P328" t="n">
        <v>174.68</v>
      </c>
      <c r="Q328" t="n">
        <v>1389.7</v>
      </c>
      <c r="R328" t="n">
        <v>53.04</v>
      </c>
      <c r="S328" t="n">
        <v>39.31</v>
      </c>
      <c r="T328" t="n">
        <v>5985.79</v>
      </c>
      <c r="U328" t="n">
        <v>0.74</v>
      </c>
      <c r="V328" t="n">
        <v>0.88</v>
      </c>
      <c r="W328" t="n">
        <v>3.4</v>
      </c>
      <c r="X328" t="n">
        <v>0.38</v>
      </c>
      <c r="Y328" t="n">
        <v>1</v>
      </c>
      <c r="Z328" t="n">
        <v>10</v>
      </c>
    </row>
    <row r="329">
      <c r="A329" t="n">
        <v>24</v>
      </c>
      <c r="B329" t="n">
        <v>105</v>
      </c>
      <c r="C329" t="inlineStr">
        <is>
          <t xml:space="preserve">CONCLUIDO	</t>
        </is>
      </c>
      <c r="D329" t="n">
        <v>5.6125</v>
      </c>
      <c r="E329" t="n">
        <v>17.82</v>
      </c>
      <c r="F329" t="n">
        <v>14.48</v>
      </c>
      <c r="G329" t="n">
        <v>45.73</v>
      </c>
      <c r="H329" t="n">
        <v>0.58</v>
      </c>
      <c r="I329" t="n">
        <v>19</v>
      </c>
      <c r="J329" t="n">
        <v>213.61</v>
      </c>
      <c r="K329" t="n">
        <v>55.27</v>
      </c>
      <c r="L329" t="n">
        <v>7</v>
      </c>
      <c r="M329" t="n">
        <v>17</v>
      </c>
      <c r="N329" t="n">
        <v>46.34</v>
      </c>
      <c r="O329" t="n">
        <v>26579.47</v>
      </c>
      <c r="P329" t="n">
        <v>172.23</v>
      </c>
      <c r="Q329" t="n">
        <v>1389.57</v>
      </c>
      <c r="R329" t="n">
        <v>52.58</v>
      </c>
      <c r="S329" t="n">
        <v>39.31</v>
      </c>
      <c r="T329" t="n">
        <v>5762.16</v>
      </c>
      <c r="U329" t="n">
        <v>0.75</v>
      </c>
      <c r="V329" t="n">
        <v>0.89</v>
      </c>
      <c r="W329" t="n">
        <v>3.39</v>
      </c>
      <c r="X329" t="n">
        <v>0.36</v>
      </c>
      <c r="Y329" t="n">
        <v>1</v>
      </c>
      <c r="Z329" t="n">
        <v>10</v>
      </c>
    </row>
    <row r="330">
      <c r="A330" t="n">
        <v>25</v>
      </c>
      <c r="B330" t="n">
        <v>105</v>
      </c>
      <c r="C330" t="inlineStr">
        <is>
          <t xml:space="preserve">CONCLUIDO	</t>
        </is>
      </c>
      <c r="D330" t="n">
        <v>5.6321</v>
      </c>
      <c r="E330" t="n">
        <v>17.76</v>
      </c>
      <c r="F330" t="n">
        <v>14.46</v>
      </c>
      <c r="G330" t="n">
        <v>48.2</v>
      </c>
      <c r="H330" t="n">
        <v>0.6</v>
      </c>
      <c r="I330" t="n">
        <v>18</v>
      </c>
      <c r="J330" t="n">
        <v>214.02</v>
      </c>
      <c r="K330" t="n">
        <v>55.27</v>
      </c>
      <c r="L330" t="n">
        <v>7.25</v>
      </c>
      <c r="M330" t="n">
        <v>16</v>
      </c>
      <c r="N330" t="n">
        <v>46.49</v>
      </c>
      <c r="O330" t="n">
        <v>26629.54</v>
      </c>
      <c r="P330" t="n">
        <v>169.77</v>
      </c>
      <c r="Q330" t="n">
        <v>1389.57</v>
      </c>
      <c r="R330" t="n">
        <v>51.71</v>
      </c>
      <c r="S330" t="n">
        <v>39.31</v>
      </c>
      <c r="T330" t="n">
        <v>5331.74</v>
      </c>
      <c r="U330" t="n">
        <v>0.76</v>
      </c>
      <c r="V330" t="n">
        <v>0.89</v>
      </c>
      <c r="W330" t="n">
        <v>3.39</v>
      </c>
      <c r="X330" t="n">
        <v>0.34</v>
      </c>
      <c r="Y330" t="n">
        <v>1</v>
      </c>
      <c r="Z330" t="n">
        <v>10</v>
      </c>
    </row>
    <row r="331">
      <c r="A331" t="n">
        <v>26</v>
      </c>
      <c r="B331" t="n">
        <v>105</v>
      </c>
      <c r="C331" t="inlineStr">
        <is>
          <t xml:space="preserve">CONCLUIDO	</t>
        </is>
      </c>
      <c r="D331" t="n">
        <v>5.651</v>
      </c>
      <c r="E331" t="n">
        <v>17.7</v>
      </c>
      <c r="F331" t="n">
        <v>14.44</v>
      </c>
      <c r="G331" t="n">
        <v>50.97</v>
      </c>
      <c r="H331" t="n">
        <v>0.62</v>
      </c>
      <c r="I331" t="n">
        <v>17</v>
      </c>
      <c r="J331" t="n">
        <v>214.42</v>
      </c>
      <c r="K331" t="n">
        <v>55.27</v>
      </c>
      <c r="L331" t="n">
        <v>7.5</v>
      </c>
      <c r="M331" t="n">
        <v>15</v>
      </c>
      <c r="N331" t="n">
        <v>46.65</v>
      </c>
      <c r="O331" t="n">
        <v>26679.66</v>
      </c>
      <c r="P331" t="n">
        <v>166.7</v>
      </c>
      <c r="Q331" t="n">
        <v>1389.57</v>
      </c>
      <c r="R331" t="n">
        <v>51.44</v>
      </c>
      <c r="S331" t="n">
        <v>39.31</v>
      </c>
      <c r="T331" t="n">
        <v>5201.96</v>
      </c>
      <c r="U331" t="n">
        <v>0.76</v>
      </c>
      <c r="V331" t="n">
        <v>0.89</v>
      </c>
      <c r="W331" t="n">
        <v>3.38</v>
      </c>
      <c r="X331" t="n">
        <v>0.32</v>
      </c>
      <c r="Y331" t="n">
        <v>1</v>
      </c>
      <c r="Z331" t="n">
        <v>10</v>
      </c>
    </row>
    <row r="332">
      <c r="A332" t="n">
        <v>27</v>
      </c>
      <c r="B332" t="n">
        <v>105</v>
      </c>
      <c r="C332" t="inlineStr">
        <is>
          <t xml:space="preserve">CONCLUIDO	</t>
        </is>
      </c>
      <c r="D332" t="n">
        <v>5.6511</v>
      </c>
      <c r="E332" t="n">
        <v>17.7</v>
      </c>
      <c r="F332" t="n">
        <v>14.44</v>
      </c>
      <c r="G332" t="n">
        <v>50.97</v>
      </c>
      <c r="H332" t="n">
        <v>0.64</v>
      </c>
      <c r="I332" t="n">
        <v>17</v>
      </c>
      <c r="J332" t="n">
        <v>214.83</v>
      </c>
      <c r="K332" t="n">
        <v>55.27</v>
      </c>
      <c r="L332" t="n">
        <v>7.75</v>
      </c>
      <c r="M332" t="n">
        <v>14</v>
      </c>
      <c r="N332" t="n">
        <v>46.81</v>
      </c>
      <c r="O332" t="n">
        <v>26729.83</v>
      </c>
      <c r="P332" t="n">
        <v>166.21</v>
      </c>
      <c r="Q332" t="n">
        <v>1389.57</v>
      </c>
      <c r="R332" t="n">
        <v>51.16</v>
      </c>
      <c r="S332" t="n">
        <v>39.31</v>
      </c>
      <c r="T332" t="n">
        <v>5062.61</v>
      </c>
      <c r="U332" t="n">
        <v>0.77</v>
      </c>
      <c r="V332" t="n">
        <v>0.89</v>
      </c>
      <c r="W332" t="n">
        <v>3.39</v>
      </c>
      <c r="X332" t="n">
        <v>0.32</v>
      </c>
      <c r="Y332" t="n">
        <v>1</v>
      </c>
      <c r="Z332" t="n">
        <v>10</v>
      </c>
    </row>
    <row r="333">
      <c r="A333" t="n">
        <v>28</v>
      </c>
      <c r="B333" t="n">
        <v>105</v>
      </c>
      <c r="C333" t="inlineStr">
        <is>
          <t xml:space="preserve">CONCLUIDO	</t>
        </is>
      </c>
      <c r="D333" t="n">
        <v>5.672</v>
      </c>
      <c r="E333" t="n">
        <v>17.63</v>
      </c>
      <c r="F333" t="n">
        <v>14.42</v>
      </c>
      <c r="G333" t="n">
        <v>54.06</v>
      </c>
      <c r="H333" t="n">
        <v>0.66</v>
      </c>
      <c r="I333" t="n">
        <v>16</v>
      </c>
      <c r="J333" t="n">
        <v>215.24</v>
      </c>
      <c r="K333" t="n">
        <v>55.27</v>
      </c>
      <c r="L333" t="n">
        <v>8</v>
      </c>
      <c r="M333" t="n">
        <v>12</v>
      </c>
      <c r="N333" t="n">
        <v>46.97</v>
      </c>
      <c r="O333" t="n">
        <v>26780.06</v>
      </c>
      <c r="P333" t="n">
        <v>163.37</v>
      </c>
      <c r="Q333" t="n">
        <v>1389.68</v>
      </c>
      <c r="R333" t="n">
        <v>50.48</v>
      </c>
      <c r="S333" t="n">
        <v>39.31</v>
      </c>
      <c r="T333" t="n">
        <v>4727.81</v>
      </c>
      <c r="U333" t="n">
        <v>0.78</v>
      </c>
      <c r="V333" t="n">
        <v>0.89</v>
      </c>
      <c r="W333" t="n">
        <v>3.39</v>
      </c>
      <c r="X333" t="n">
        <v>0.29</v>
      </c>
      <c r="Y333" t="n">
        <v>1</v>
      </c>
      <c r="Z333" t="n">
        <v>10</v>
      </c>
    </row>
    <row r="334">
      <c r="A334" t="n">
        <v>29</v>
      </c>
      <c r="B334" t="n">
        <v>105</v>
      </c>
      <c r="C334" t="inlineStr">
        <is>
          <t xml:space="preserve">CONCLUIDO	</t>
        </is>
      </c>
      <c r="D334" t="n">
        <v>5.6639</v>
      </c>
      <c r="E334" t="n">
        <v>17.66</v>
      </c>
      <c r="F334" t="n">
        <v>14.44</v>
      </c>
      <c r="G334" t="n">
        <v>54.16</v>
      </c>
      <c r="H334" t="n">
        <v>0.68</v>
      </c>
      <c r="I334" t="n">
        <v>16</v>
      </c>
      <c r="J334" t="n">
        <v>215.65</v>
      </c>
      <c r="K334" t="n">
        <v>55.27</v>
      </c>
      <c r="L334" t="n">
        <v>8.25</v>
      </c>
      <c r="M334" t="n">
        <v>11</v>
      </c>
      <c r="N334" t="n">
        <v>47.12</v>
      </c>
      <c r="O334" t="n">
        <v>26830.34</v>
      </c>
      <c r="P334" t="n">
        <v>162.94</v>
      </c>
      <c r="Q334" t="n">
        <v>1389.62</v>
      </c>
      <c r="R334" t="n">
        <v>51.12</v>
      </c>
      <c r="S334" t="n">
        <v>39.31</v>
      </c>
      <c r="T334" t="n">
        <v>5044.41</v>
      </c>
      <c r="U334" t="n">
        <v>0.77</v>
      </c>
      <c r="V334" t="n">
        <v>0.89</v>
      </c>
      <c r="W334" t="n">
        <v>3.39</v>
      </c>
      <c r="X334" t="n">
        <v>0.32</v>
      </c>
      <c r="Y334" t="n">
        <v>1</v>
      </c>
      <c r="Z334" t="n">
        <v>10</v>
      </c>
    </row>
    <row r="335">
      <c r="A335" t="n">
        <v>30</v>
      </c>
      <c r="B335" t="n">
        <v>105</v>
      </c>
      <c r="C335" t="inlineStr">
        <is>
          <t xml:space="preserve">CONCLUIDO	</t>
        </is>
      </c>
      <c r="D335" t="n">
        <v>5.6848</v>
      </c>
      <c r="E335" t="n">
        <v>17.59</v>
      </c>
      <c r="F335" t="n">
        <v>14.42</v>
      </c>
      <c r="G335" t="n">
        <v>57.67</v>
      </c>
      <c r="H335" t="n">
        <v>0.7</v>
      </c>
      <c r="I335" t="n">
        <v>15</v>
      </c>
      <c r="J335" t="n">
        <v>216.05</v>
      </c>
      <c r="K335" t="n">
        <v>55.27</v>
      </c>
      <c r="L335" t="n">
        <v>8.5</v>
      </c>
      <c r="M335" t="n">
        <v>8</v>
      </c>
      <c r="N335" t="n">
        <v>47.28</v>
      </c>
      <c r="O335" t="n">
        <v>26880.68</v>
      </c>
      <c r="P335" t="n">
        <v>161.16</v>
      </c>
      <c r="Q335" t="n">
        <v>1389.57</v>
      </c>
      <c r="R335" t="n">
        <v>50.38</v>
      </c>
      <c r="S335" t="n">
        <v>39.31</v>
      </c>
      <c r="T335" t="n">
        <v>4680.65</v>
      </c>
      <c r="U335" t="n">
        <v>0.78</v>
      </c>
      <c r="V335" t="n">
        <v>0.89</v>
      </c>
      <c r="W335" t="n">
        <v>3.39</v>
      </c>
      <c r="X335" t="n">
        <v>0.3</v>
      </c>
      <c r="Y335" t="n">
        <v>1</v>
      </c>
      <c r="Z335" t="n">
        <v>10</v>
      </c>
    </row>
    <row r="336">
      <c r="A336" t="n">
        <v>31</v>
      </c>
      <c r="B336" t="n">
        <v>105</v>
      </c>
      <c r="C336" t="inlineStr">
        <is>
          <t xml:space="preserve">CONCLUIDO	</t>
        </is>
      </c>
      <c r="D336" t="n">
        <v>5.6843</v>
      </c>
      <c r="E336" t="n">
        <v>17.59</v>
      </c>
      <c r="F336" t="n">
        <v>14.42</v>
      </c>
      <c r="G336" t="n">
        <v>57.68</v>
      </c>
      <c r="H336" t="n">
        <v>0.72</v>
      </c>
      <c r="I336" t="n">
        <v>15</v>
      </c>
      <c r="J336" t="n">
        <v>216.46</v>
      </c>
      <c r="K336" t="n">
        <v>55.27</v>
      </c>
      <c r="L336" t="n">
        <v>8.75</v>
      </c>
      <c r="M336" t="n">
        <v>5</v>
      </c>
      <c r="N336" t="n">
        <v>47.44</v>
      </c>
      <c r="O336" t="n">
        <v>26931.07</v>
      </c>
      <c r="P336" t="n">
        <v>160.3</v>
      </c>
      <c r="Q336" t="n">
        <v>1389.64</v>
      </c>
      <c r="R336" t="n">
        <v>50.15</v>
      </c>
      <c r="S336" t="n">
        <v>39.31</v>
      </c>
      <c r="T336" t="n">
        <v>4567.73</v>
      </c>
      <c r="U336" t="n">
        <v>0.78</v>
      </c>
      <c r="V336" t="n">
        <v>0.89</v>
      </c>
      <c r="W336" t="n">
        <v>3.4</v>
      </c>
      <c r="X336" t="n">
        <v>0.3</v>
      </c>
      <c r="Y336" t="n">
        <v>1</v>
      </c>
      <c r="Z336" t="n">
        <v>10</v>
      </c>
    </row>
    <row r="337">
      <c r="A337" t="n">
        <v>32</v>
      </c>
      <c r="B337" t="n">
        <v>105</v>
      </c>
      <c r="C337" t="inlineStr">
        <is>
          <t xml:space="preserve">CONCLUIDO	</t>
        </is>
      </c>
      <c r="D337" t="n">
        <v>5.6805</v>
      </c>
      <c r="E337" t="n">
        <v>17.6</v>
      </c>
      <c r="F337" t="n">
        <v>14.43</v>
      </c>
      <c r="G337" t="n">
        <v>57.72</v>
      </c>
      <c r="H337" t="n">
        <v>0.74</v>
      </c>
      <c r="I337" t="n">
        <v>15</v>
      </c>
      <c r="J337" t="n">
        <v>216.87</v>
      </c>
      <c r="K337" t="n">
        <v>55.27</v>
      </c>
      <c r="L337" t="n">
        <v>9</v>
      </c>
      <c r="M337" t="n">
        <v>3</v>
      </c>
      <c r="N337" t="n">
        <v>47.6</v>
      </c>
      <c r="O337" t="n">
        <v>26981.51</v>
      </c>
      <c r="P337" t="n">
        <v>159.96</v>
      </c>
      <c r="Q337" t="n">
        <v>1389.71</v>
      </c>
      <c r="R337" t="n">
        <v>50.48</v>
      </c>
      <c r="S337" t="n">
        <v>39.31</v>
      </c>
      <c r="T337" t="n">
        <v>4731.15</v>
      </c>
      <c r="U337" t="n">
        <v>0.78</v>
      </c>
      <c r="V337" t="n">
        <v>0.89</v>
      </c>
      <c r="W337" t="n">
        <v>3.4</v>
      </c>
      <c r="X337" t="n">
        <v>0.31</v>
      </c>
      <c r="Y337" t="n">
        <v>1</v>
      </c>
      <c r="Z337" t="n">
        <v>10</v>
      </c>
    </row>
    <row r="338">
      <c r="A338" t="n">
        <v>33</v>
      </c>
      <c r="B338" t="n">
        <v>105</v>
      </c>
      <c r="C338" t="inlineStr">
        <is>
          <t xml:space="preserve">CONCLUIDO	</t>
        </is>
      </c>
      <c r="D338" t="n">
        <v>5.6807</v>
      </c>
      <c r="E338" t="n">
        <v>17.6</v>
      </c>
      <c r="F338" t="n">
        <v>14.43</v>
      </c>
      <c r="G338" t="n">
        <v>57.72</v>
      </c>
      <c r="H338" t="n">
        <v>0.76</v>
      </c>
      <c r="I338" t="n">
        <v>15</v>
      </c>
      <c r="J338" t="n">
        <v>217.28</v>
      </c>
      <c r="K338" t="n">
        <v>55.27</v>
      </c>
      <c r="L338" t="n">
        <v>9.25</v>
      </c>
      <c r="M338" t="n">
        <v>0</v>
      </c>
      <c r="N338" t="n">
        <v>47.76</v>
      </c>
      <c r="O338" t="n">
        <v>27032.02</v>
      </c>
      <c r="P338" t="n">
        <v>159.97</v>
      </c>
      <c r="Q338" t="n">
        <v>1389.82</v>
      </c>
      <c r="R338" t="n">
        <v>50.36</v>
      </c>
      <c r="S338" t="n">
        <v>39.31</v>
      </c>
      <c r="T338" t="n">
        <v>4669.46</v>
      </c>
      <c r="U338" t="n">
        <v>0.78</v>
      </c>
      <c r="V338" t="n">
        <v>0.89</v>
      </c>
      <c r="W338" t="n">
        <v>3.4</v>
      </c>
      <c r="X338" t="n">
        <v>0.31</v>
      </c>
      <c r="Y338" t="n">
        <v>1</v>
      </c>
      <c r="Z338" t="n">
        <v>10</v>
      </c>
    </row>
    <row r="339">
      <c r="A339" t="n">
        <v>0</v>
      </c>
      <c r="B339" t="n">
        <v>60</v>
      </c>
      <c r="C339" t="inlineStr">
        <is>
          <t xml:space="preserve">CONCLUIDO	</t>
        </is>
      </c>
      <c r="D339" t="n">
        <v>4.5726</v>
      </c>
      <c r="E339" t="n">
        <v>21.87</v>
      </c>
      <c r="F339" t="n">
        <v>16.62</v>
      </c>
      <c r="G339" t="n">
        <v>8.17</v>
      </c>
      <c r="H339" t="n">
        <v>0.14</v>
      </c>
      <c r="I339" t="n">
        <v>122</v>
      </c>
      <c r="J339" t="n">
        <v>124.63</v>
      </c>
      <c r="K339" t="n">
        <v>45</v>
      </c>
      <c r="L339" t="n">
        <v>1</v>
      </c>
      <c r="M339" t="n">
        <v>120</v>
      </c>
      <c r="N339" t="n">
        <v>18.64</v>
      </c>
      <c r="O339" t="n">
        <v>15605.44</v>
      </c>
      <c r="P339" t="n">
        <v>168.09</v>
      </c>
      <c r="Q339" t="n">
        <v>1390.02</v>
      </c>
      <c r="R339" t="n">
        <v>118.78</v>
      </c>
      <c r="S339" t="n">
        <v>39.31</v>
      </c>
      <c r="T339" t="n">
        <v>38344.36</v>
      </c>
      <c r="U339" t="n">
        <v>0.33</v>
      </c>
      <c r="V339" t="n">
        <v>0.77</v>
      </c>
      <c r="W339" t="n">
        <v>3.57</v>
      </c>
      <c r="X339" t="n">
        <v>2.49</v>
      </c>
      <c r="Y339" t="n">
        <v>1</v>
      </c>
      <c r="Z339" t="n">
        <v>10</v>
      </c>
    </row>
    <row r="340">
      <c r="A340" t="n">
        <v>1</v>
      </c>
      <c r="B340" t="n">
        <v>60</v>
      </c>
      <c r="C340" t="inlineStr">
        <is>
          <t xml:space="preserve">CONCLUIDO	</t>
        </is>
      </c>
      <c r="D340" t="n">
        <v>4.8902</v>
      </c>
      <c r="E340" t="n">
        <v>20.45</v>
      </c>
      <c r="F340" t="n">
        <v>15.97</v>
      </c>
      <c r="G340" t="n">
        <v>10.41</v>
      </c>
      <c r="H340" t="n">
        <v>0.18</v>
      </c>
      <c r="I340" t="n">
        <v>92</v>
      </c>
      <c r="J340" t="n">
        <v>124.96</v>
      </c>
      <c r="K340" t="n">
        <v>45</v>
      </c>
      <c r="L340" t="n">
        <v>1.25</v>
      </c>
      <c r="M340" t="n">
        <v>90</v>
      </c>
      <c r="N340" t="n">
        <v>18.71</v>
      </c>
      <c r="O340" t="n">
        <v>15645.96</v>
      </c>
      <c r="P340" t="n">
        <v>158.95</v>
      </c>
      <c r="Q340" t="n">
        <v>1389.77</v>
      </c>
      <c r="R340" t="n">
        <v>98.89</v>
      </c>
      <c r="S340" t="n">
        <v>39.31</v>
      </c>
      <c r="T340" t="n">
        <v>28548.16</v>
      </c>
      <c r="U340" t="n">
        <v>0.4</v>
      </c>
      <c r="V340" t="n">
        <v>0.8</v>
      </c>
      <c r="W340" t="n">
        <v>3.51</v>
      </c>
      <c r="X340" t="n">
        <v>1.84</v>
      </c>
      <c r="Y340" t="n">
        <v>1</v>
      </c>
      <c r="Z340" t="n">
        <v>10</v>
      </c>
    </row>
    <row r="341">
      <c r="A341" t="n">
        <v>2</v>
      </c>
      <c r="B341" t="n">
        <v>60</v>
      </c>
      <c r="C341" t="inlineStr">
        <is>
          <t xml:space="preserve">CONCLUIDO	</t>
        </is>
      </c>
      <c r="D341" t="n">
        <v>5.0972</v>
      </c>
      <c r="E341" t="n">
        <v>19.62</v>
      </c>
      <c r="F341" t="n">
        <v>15.6</v>
      </c>
      <c r="G341" t="n">
        <v>12.64</v>
      </c>
      <c r="H341" t="n">
        <v>0.21</v>
      </c>
      <c r="I341" t="n">
        <v>74</v>
      </c>
      <c r="J341" t="n">
        <v>125.29</v>
      </c>
      <c r="K341" t="n">
        <v>45</v>
      </c>
      <c r="L341" t="n">
        <v>1.5</v>
      </c>
      <c r="M341" t="n">
        <v>72</v>
      </c>
      <c r="N341" t="n">
        <v>18.79</v>
      </c>
      <c r="O341" t="n">
        <v>15686.51</v>
      </c>
      <c r="P341" t="n">
        <v>152.77</v>
      </c>
      <c r="Q341" t="n">
        <v>1389.84</v>
      </c>
      <c r="R341" t="n">
        <v>87.31</v>
      </c>
      <c r="S341" t="n">
        <v>39.31</v>
      </c>
      <c r="T341" t="n">
        <v>22852.89</v>
      </c>
      <c r="U341" t="n">
        <v>0.45</v>
      </c>
      <c r="V341" t="n">
        <v>0.82</v>
      </c>
      <c r="W341" t="n">
        <v>3.48</v>
      </c>
      <c r="X341" t="n">
        <v>1.47</v>
      </c>
      <c r="Y341" t="n">
        <v>1</v>
      </c>
      <c r="Z341" t="n">
        <v>10</v>
      </c>
    </row>
    <row r="342">
      <c r="A342" t="n">
        <v>3</v>
      </c>
      <c r="B342" t="n">
        <v>60</v>
      </c>
      <c r="C342" t="inlineStr">
        <is>
          <t xml:space="preserve">CONCLUIDO	</t>
        </is>
      </c>
      <c r="D342" t="n">
        <v>5.2397</v>
      </c>
      <c r="E342" t="n">
        <v>19.08</v>
      </c>
      <c r="F342" t="n">
        <v>15.37</v>
      </c>
      <c r="G342" t="n">
        <v>14.87</v>
      </c>
      <c r="H342" t="n">
        <v>0.25</v>
      </c>
      <c r="I342" t="n">
        <v>62</v>
      </c>
      <c r="J342" t="n">
        <v>125.62</v>
      </c>
      <c r="K342" t="n">
        <v>45</v>
      </c>
      <c r="L342" t="n">
        <v>1.75</v>
      </c>
      <c r="M342" t="n">
        <v>60</v>
      </c>
      <c r="N342" t="n">
        <v>18.87</v>
      </c>
      <c r="O342" t="n">
        <v>15727.09</v>
      </c>
      <c r="P342" t="n">
        <v>148.07</v>
      </c>
      <c r="Q342" t="n">
        <v>1389.68</v>
      </c>
      <c r="R342" t="n">
        <v>79.95999999999999</v>
      </c>
      <c r="S342" t="n">
        <v>39.31</v>
      </c>
      <c r="T342" t="n">
        <v>19234.83</v>
      </c>
      <c r="U342" t="n">
        <v>0.49</v>
      </c>
      <c r="V342" t="n">
        <v>0.84</v>
      </c>
      <c r="W342" t="n">
        <v>3.47</v>
      </c>
      <c r="X342" t="n">
        <v>1.25</v>
      </c>
      <c r="Y342" t="n">
        <v>1</v>
      </c>
      <c r="Z342" t="n">
        <v>10</v>
      </c>
    </row>
    <row r="343">
      <c r="A343" t="n">
        <v>4</v>
      </c>
      <c r="B343" t="n">
        <v>60</v>
      </c>
      <c r="C343" t="inlineStr">
        <is>
          <t xml:space="preserve">CONCLUIDO	</t>
        </is>
      </c>
      <c r="D343" t="n">
        <v>5.3625</v>
      </c>
      <c r="E343" t="n">
        <v>18.65</v>
      </c>
      <c r="F343" t="n">
        <v>15.16</v>
      </c>
      <c r="G343" t="n">
        <v>17.16</v>
      </c>
      <c r="H343" t="n">
        <v>0.28</v>
      </c>
      <c r="I343" t="n">
        <v>53</v>
      </c>
      <c r="J343" t="n">
        <v>125.95</v>
      </c>
      <c r="K343" t="n">
        <v>45</v>
      </c>
      <c r="L343" t="n">
        <v>2</v>
      </c>
      <c r="M343" t="n">
        <v>51</v>
      </c>
      <c r="N343" t="n">
        <v>18.95</v>
      </c>
      <c r="O343" t="n">
        <v>15767.7</v>
      </c>
      <c r="P343" t="n">
        <v>143.39</v>
      </c>
      <c r="Q343" t="n">
        <v>1389.92</v>
      </c>
      <c r="R343" t="n">
        <v>73.88</v>
      </c>
      <c r="S343" t="n">
        <v>39.31</v>
      </c>
      <c r="T343" t="n">
        <v>16240.54</v>
      </c>
      <c r="U343" t="n">
        <v>0.53</v>
      </c>
      <c r="V343" t="n">
        <v>0.85</v>
      </c>
      <c r="W343" t="n">
        <v>3.44</v>
      </c>
      <c r="X343" t="n">
        <v>1.04</v>
      </c>
      <c r="Y343" t="n">
        <v>1</v>
      </c>
      <c r="Z343" t="n">
        <v>10</v>
      </c>
    </row>
    <row r="344">
      <c r="A344" t="n">
        <v>5</v>
      </c>
      <c r="B344" t="n">
        <v>60</v>
      </c>
      <c r="C344" t="inlineStr">
        <is>
          <t xml:space="preserve">CONCLUIDO	</t>
        </is>
      </c>
      <c r="D344" t="n">
        <v>5.454</v>
      </c>
      <c r="E344" t="n">
        <v>18.34</v>
      </c>
      <c r="F344" t="n">
        <v>15.03</v>
      </c>
      <c r="G344" t="n">
        <v>19.6</v>
      </c>
      <c r="H344" t="n">
        <v>0.31</v>
      </c>
      <c r="I344" t="n">
        <v>46</v>
      </c>
      <c r="J344" t="n">
        <v>126.28</v>
      </c>
      <c r="K344" t="n">
        <v>45</v>
      </c>
      <c r="L344" t="n">
        <v>2.25</v>
      </c>
      <c r="M344" t="n">
        <v>44</v>
      </c>
      <c r="N344" t="n">
        <v>19.03</v>
      </c>
      <c r="O344" t="n">
        <v>15808.34</v>
      </c>
      <c r="P344" t="n">
        <v>139.24</v>
      </c>
      <c r="Q344" t="n">
        <v>1389.7</v>
      </c>
      <c r="R344" t="n">
        <v>69.23</v>
      </c>
      <c r="S344" t="n">
        <v>39.31</v>
      </c>
      <c r="T344" t="n">
        <v>13952.22</v>
      </c>
      <c r="U344" t="n">
        <v>0.57</v>
      </c>
      <c r="V344" t="n">
        <v>0.85</v>
      </c>
      <c r="W344" t="n">
        <v>3.44</v>
      </c>
      <c r="X344" t="n">
        <v>0.9</v>
      </c>
      <c r="Y344" t="n">
        <v>1</v>
      </c>
      <c r="Z344" t="n">
        <v>10</v>
      </c>
    </row>
    <row r="345">
      <c r="A345" t="n">
        <v>6</v>
      </c>
      <c r="B345" t="n">
        <v>60</v>
      </c>
      <c r="C345" t="inlineStr">
        <is>
          <t xml:space="preserve">CONCLUIDO	</t>
        </is>
      </c>
      <c r="D345" t="n">
        <v>5.538</v>
      </c>
      <c r="E345" t="n">
        <v>18.06</v>
      </c>
      <c r="F345" t="n">
        <v>14.9</v>
      </c>
      <c r="G345" t="n">
        <v>22.35</v>
      </c>
      <c r="H345" t="n">
        <v>0.35</v>
      </c>
      <c r="I345" t="n">
        <v>40</v>
      </c>
      <c r="J345" t="n">
        <v>126.61</v>
      </c>
      <c r="K345" t="n">
        <v>45</v>
      </c>
      <c r="L345" t="n">
        <v>2.5</v>
      </c>
      <c r="M345" t="n">
        <v>38</v>
      </c>
      <c r="N345" t="n">
        <v>19.11</v>
      </c>
      <c r="O345" t="n">
        <v>15849</v>
      </c>
      <c r="P345" t="n">
        <v>135.44</v>
      </c>
      <c r="Q345" t="n">
        <v>1389.79</v>
      </c>
      <c r="R345" t="n">
        <v>65.48</v>
      </c>
      <c r="S345" t="n">
        <v>39.31</v>
      </c>
      <c r="T345" t="n">
        <v>12104.27</v>
      </c>
      <c r="U345" t="n">
        <v>0.6</v>
      </c>
      <c r="V345" t="n">
        <v>0.86</v>
      </c>
      <c r="W345" t="n">
        <v>3.43</v>
      </c>
      <c r="X345" t="n">
        <v>0.78</v>
      </c>
      <c r="Y345" t="n">
        <v>1</v>
      </c>
      <c r="Z345" t="n">
        <v>10</v>
      </c>
    </row>
    <row r="346">
      <c r="A346" t="n">
        <v>7</v>
      </c>
      <c r="B346" t="n">
        <v>60</v>
      </c>
      <c r="C346" t="inlineStr">
        <is>
          <t xml:space="preserve">CONCLUIDO	</t>
        </is>
      </c>
      <c r="D346" t="n">
        <v>5.5942</v>
      </c>
      <c r="E346" t="n">
        <v>17.88</v>
      </c>
      <c r="F346" t="n">
        <v>14.82</v>
      </c>
      <c r="G346" t="n">
        <v>24.71</v>
      </c>
      <c r="H346" t="n">
        <v>0.38</v>
      </c>
      <c r="I346" t="n">
        <v>36</v>
      </c>
      <c r="J346" t="n">
        <v>126.94</v>
      </c>
      <c r="K346" t="n">
        <v>45</v>
      </c>
      <c r="L346" t="n">
        <v>2.75</v>
      </c>
      <c r="M346" t="n">
        <v>34</v>
      </c>
      <c r="N346" t="n">
        <v>19.19</v>
      </c>
      <c r="O346" t="n">
        <v>15889.69</v>
      </c>
      <c r="P346" t="n">
        <v>131.8</v>
      </c>
      <c r="Q346" t="n">
        <v>1389.6</v>
      </c>
      <c r="R346" t="n">
        <v>63.34</v>
      </c>
      <c r="S346" t="n">
        <v>39.31</v>
      </c>
      <c r="T346" t="n">
        <v>11053.94</v>
      </c>
      <c r="U346" t="n">
        <v>0.62</v>
      </c>
      <c r="V346" t="n">
        <v>0.87</v>
      </c>
      <c r="W346" t="n">
        <v>3.41</v>
      </c>
      <c r="X346" t="n">
        <v>0.7</v>
      </c>
      <c r="Y346" t="n">
        <v>1</v>
      </c>
      <c r="Z346" t="n">
        <v>10</v>
      </c>
    </row>
    <row r="347">
      <c r="A347" t="n">
        <v>8</v>
      </c>
      <c r="B347" t="n">
        <v>60</v>
      </c>
      <c r="C347" t="inlineStr">
        <is>
          <t xml:space="preserve">CONCLUIDO	</t>
        </is>
      </c>
      <c r="D347" t="n">
        <v>5.6487</v>
      </c>
      <c r="E347" t="n">
        <v>17.7</v>
      </c>
      <c r="F347" t="n">
        <v>14.75</v>
      </c>
      <c r="G347" t="n">
        <v>27.66</v>
      </c>
      <c r="H347" t="n">
        <v>0.42</v>
      </c>
      <c r="I347" t="n">
        <v>32</v>
      </c>
      <c r="J347" t="n">
        <v>127.27</v>
      </c>
      <c r="K347" t="n">
        <v>45</v>
      </c>
      <c r="L347" t="n">
        <v>3</v>
      </c>
      <c r="M347" t="n">
        <v>30</v>
      </c>
      <c r="N347" t="n">
        <v>19.27</v>
      </c>
      <c r="O347" t="n">
        <v>15930.42</v>
      </c>
      <c r="P347" t="n">
        <v>127.99</v>
      </c>
      <c r="Q347" t="n">
        <v>1389.7</v>
      </c>
      <c r="R347" t="n">
        <v>60.78</v>
      </c>
      <c r="S347" t="n">
        <v>39.31</v>
      </c>
      <c r="T347" t="n">
        <v>9798</v>
      </c>
      <c r="U347" t="n">
        <v>0.65</v>
      </c>
      <c r="V347" t="n">
        <v>0.87</v>
      </c>
      <c r="W347" t="n">
        <v>3.42</v>
      </c>
      <c r="X347" t="n">
        <v>0.63</v>
      </c>
      <c r="Y347" t="n">
        <v>1</v>
      </c>
      <c r="Z347" t="n">
        <v>10</v>
      </c>
    </row>
    <row r="348">
      <c r="A348" t="n">
        <v>9</v>
      </c>
      <c r="B348" t="n">
        <v>60</v>
      </c>
      <c r="C348" t="inlineStr">
        <is>
          <t xml:space="preserve">CONCLUIDO	</t>
        </is>
      </c>
      <c r="D348" t="n">
        <v>5.6888</v>
      </c>
      <c r="E348" t="n">
        <v>17.58</v>
      </c>
      <c r="F348" t="n">
        <v>14.71</v>
      </c>
      <c r="G348" t="n">
        <v>30.42</v>
      </c>
      <c r="H348" t="n">
        <v>0.45</v>
      </c>
      <c r="I348" t="n">
        <v>29</v>
      </c>
      <c r="J348" t="n">
        <v>127.6</v>
      </c>
      <c r="K348" t="n">
        <v>45</v>
      </c>
      <c r="L348" t="n">
        <v>3.25</v>
      </c>
      <c r="M348" t="n">
        <v>25</v>
      </c>
      <c r="N348" t="n">
        <v>19.35</v>
      </c>
      <c r="O348" t="n">
        <v>15971.17</v>
      </c>
      <c r="P348" t="n">
        <v>125.41</v>
      </c>
      <c r="Q348" t="n">
        <v>1389.84</v>
      </c>
      <c r="R348" t="n">
        <v>59.04</v>
      </c>
      <c r="S348" t="n">
        <v>39.31</v>
      </c>
      <c r="T348" t="n">
        <v>8942.27</v>
      </c>
      <c r="U348" t="n">
        <v>0.67</v>
      </c>
      <c r="V348" t="n">
        <v>0.87</v>
      </c>
      <c r="W348" t="n">
        <v>3.42</v>
      </c>
      <c r="X348" t="n">
        <v>0.58</v>
      </c>
      <c r="Y348" t="n">
        <v>1</v>
      </c>
      <c r="Z348" t="n">
        <v>10</v>
      </c>
    </row>
    <row r="349">
      <c r="A349" t="n">
        <v>10</v>
      </c>
      <c r="B349" t="n">
        <v>60</v>
      </c>
      <c r="C349" t="inlineStr">
        <is>
          <t xml:space="preserve">CONCLUIDO	</t>
        </is>
      </c>
      <c r="D349" t="n">
        <v>5.7371</v>
      </c>
      <c r="E349" t="n">
        <v>17.43</v>
      </c>
      <c r="F349" t="n">
        <v>14.63</v>
      </c>
      <c r="G349" t="n">
        <v>33.77</v>
      </c>
      <c r="H349" t="n">
        <v>0.48</v>
      </c>
      <c r="I349" t="n">
        <v>26</v>
      </c>
      <c r="J349" t="n">
        <v>127.93</v>
      </c>
      <c r="K349" t="n">
        <v>45</v>
      </c>
      <c r="L349" t="n">
        <v>3.5</v>
      </c>
      <c r="M349" t="n">
        <v>17</v>
      </c>
      <c r="N349" t="n">
        <v>19.43</v>
      </c>
      <c r="O349" t="n">
        <v>16011.95</v>
      </c>
      <c r="P349" t="n">
        <v>121.24</v>
      </c>
      <c r="Q349" t="n">
        <v>1389.83</v>
      </c>
      <c r="R349" t="n">
        <v>56.91</v>
      </c>
      <c r="S349" t="n">
        <v>39.31</v>
      </c>
      <c r="T349" t="n">
        <v>7892.38</v>
      </c>
      <c r="U349" t="n">
        <v>0.6899999999999999</v>
      </c>
      <c r="V349" t="n">
        <v>0.88</v>
      </c>
      <c r="W349" t="n">
        <v>3.41</v>
      </c>
      <c r="X349" t="n">
        <v>0.51</v>
      </c>
      <c r="Y349" t="n">
        <v>1</v>
      </c>
      <c r="Z349" t="n">
        <v>10</v>
      </c>
    </row>
    <row r="350">
      <c r="A350" t="n">
        <v>11</v>
      </c>
      <c r="B350" t="n">
        <v>60</v>
      </c>
      <c r="C350" t="inlineStr">
        <is>
          <t xml:space="preserve">CONCLUIDO	</t>
        </is>
      </c>
      <c r="D350" t="n">
        <v>5.7475</v>
      </c>
      <c r="E350" t="n">
        <v>17.4</v>
      </c>
      <c r="F350" t="n">
        <v>14.63</v>
      </c>
      <c r="G350" t="n">
        <v>35.11</v>
      </c>
      <c r="H350" t="n">
        <v>0.52</v>
      </c>
      <c r="I350" t="n">
        <v>25</v>
      </c>
      <c r="J350" t="n">
        <v>128.26</v>
      </c>
      <c r="K350" t="n">
        <v>45</v>
      </c>
      <c r="L350" t="n">
        <v>3.75</v>
      </c>
      <c r="M350" t="n">
        <v>10</v>
      </c>
      <c r="N350" t="n">
        <v>19.51</v>
      </c>
      <c r="O350" t="n">
        <v>16052.76</v>
      </c>
      <c r="P350" t="n">
        <v>120.66</v>
      </c>
      <c r="Q350" t="n">
        <v>1389.61</v>
      </c>
      <c r="R350" t="n">
        <v>56.69</v>
      </c>
      <c r="S350" t="n">
        <v>39.31</v>
      </c>
      <c r="T350" t="n">
        <v>7785.34</v>
      </c>
      <c r="U350" t="n">
        <v>0.6899999999999999</v>
      </c>
      <c r="V350" t="n">
        <v>0.88</v>
      </c>
      <c r="W350" t="n">
        <v>3.41</v>
      </c>
      <c r="X350" t="n">
        <v>0.51</v>
      </c>
      <c r="Y350" t="n">
        <v>1</v>
      </c>
      <c r="Z350" t="n">
        <v>10</v>
      </c>
    </row>
    <row r="351">
      <c r="A351" t="n">
        <v>12</v>
      </c>
      <c r="B351" t="n">
        <v>60</v>
      </c>
      <c r="C351" t="inlineStr">
        <is>
          <t xml:space="preserve">CONCLUIDO	</t>
        </is>
      </c>
      <c r="D351" t="n">
        <v>5.7441</v>
      </c>
      <c r="E351" t="n">
        <v>17.41</v>
      </c>
      <c r="F351" t="n">
        <v>14.64</v>
      </c>
      <c r="G351" t="n">
        <v>35.13</v>
      </c>
      <c r="H351" t="n">
        <v>0.55</v>
      </c>
      <c r="I351" t="n">
        <v>25</v>
      </c>
      <c r="J351" t="n">
        <v>128.59</v>
      </c>
      <c r="K351" t="n">
        <v>45</v>
      </c>
      <c r="L351" t="n">
        <v>4</v>
      </c>
      <c r="M351" t="n">
        <v>1</v>
      </c>
      <c r="N351" t="n">
        <v>19.59</v>
      </c>
      <c r="O351" t="n">
        <v>16093.6</v>
      </c>
      <c r="P351" t="n">
        <v>119.9</v>
      </c>
      <c r="Q351" t="n">
        <v>1389.84</v>
      </c>
      <c r="R351" t="n">
        <v>56.41</v>
      </c>
      <c r="S351" t="n">
        <v>39.31</v>
      </c>
      <c r="T351" t="n">
        <v>7644.47</v>
      </c>
      <c r="U351" t="n">
        <v>0.7</v>
      </c>
      <c r="V351" t="n">
        <v>0.88</v>
      </c>
      <c r="W351" t="n">
        <v>3.43</v>
      </c>
      <c r="X351" t="n">
        <v>0.52</v>
      </c>
      <c r="Y351" t="n">
        <v>1</v>
      </c>
      <c r="Z351" t="n">
        <v>10</v>
      </c>
    </row>
    <row r="352">
      <c r="A352" t="n">
        <v>13</v>
      </c>
      <c r="B352" t="n">
        <v>60</v>
      </c>
      <c r="C352" t="inlineStr">
        <is>
          <t xml:space="preserve">CONCLUIDO	</t>
        </is>
      </c>
      <c r="D352" t="n">
        <v>5.7449</v>
      </c>
      <c r="E352" t="n">
        <v>17.41</v>
      </c>
      <c r="F352" t="n">
        <v>14.64</v>
      </c>
      <c r="G352" t="n">
        <v>35.13</v>
      </c>
      <c r="H352" t="n">
        <v>0.58</v>
      </c>
      <c r="I352" t="n">
        <v>25</v>
      </c>
      <c r="J352" t="n">
        <v>128.92</v>
      </c>
      <c r="K352" t="n">
        <v>45</v>
      </c>
      <c r="L352" t="n">
        <v>4.25</v>
      </c>
      <c r="M352" t="n">
        <v>0</v>
      </c>
      <c r="N352" t="n">
        <v>19.68</v>
      </c>
      <c r="O352" t="n">
        <v>16134.46</v>
      </c>
      <c r="P352" t="n">
        <v>120.07</v>
      </c>
      <c r="Q352" t="n">
        <v>1389.8</v>
      </c>
      <c r="R352" t="n">
        <v>56.37</v>
      </c>
      <c r="S352" t="n">
        <v>39.31</v>
      </c>
      <c r="T352" t="n">
        <v>7624.07</v>
      </c>
      <c r="U352" t="n">
        <v>0.7</v>
      </c>
      <c r="V352" t="n">
        <v>0.88</v>
      </c>
      <c r="W352" t="n">
        <v>3.43</v>
      </c>
      <c r="X352" t="n">
        <v>0.51</v>
      </c>
      <c r="Y352" t="n">
        <v>1</v>
      </c>
      <c r="Z352" t="n">
        <v>10</v>
      </c>
    </row>
    <row r="353">
      <c r="A353" t="n">
        <v>0</v>
      </c>
      <c r="B353" t="n">
        <v>135</v>
      </c>
      <c r="C353" t="inlineStr">
        <is>
          <t xml:space="preserve">CONCLUIDO	</t>
        </is>
      </c>
      <c r="D353" t="n">
        <v>3.0022</v>
      </c>
      <c r="E353" t="n">
        <v>33.31</v>
      </c>
      <c r="F353" t="n">
        <v>18.88</v>
      </c>
      <c r="G353" t="n">
        <v>4.95</v>
      </c>
      <c r="H353" t="n">
        <v>0.07000000000000001</v>
      </c>
      <c r="I353" t="n">
        <v>229</v>
      </c>
      <c r="J353" t="n">
        <v>263.32</v>
      </c>
      <c r="K353" t="n">
        <v>59.89</v>
      </c>
      <c r="L353" t="n">
        <v>1</v>
      </c>
      <c r="M353" t="n">
        <v>227</v>
      </c>
      <c r="N353" t="n">
        <v>67.43000000000001</v>
      </c>
      <c r="O353" t="n">
        <v>32710.1</v>
      </c>
      <c r="P353" t="n">
        <v>317.72</v>
      </c>
      <c r="Q353" t="n">
        <v>1390.54</v>
      </c>
      <c r="R353" t="n">
        <v>189.23</v>
      </c>
      <c r="S353" t="n">
        <v>39.31</v>
      </c>
      <c r="T353" t="n">
        <v>73035.36</v>
      </c>
      <c r="U353" t="n">
        <v>0.21</v>
      </c>
      <c r="V353" t="n">
        <v>0.68</v>
      </c>
      <c r="W353" t="n">
        <v>3.75</v>
      </c>
      <c r="X353" t="n">
        <v>4.75</v>
      </c>
      <c r="Y353" t="n">
        <v>1</v>
      </c>
      <c r="Z353" t="n">
        <v>10</v>
      </c>
    </row>
    <row r="354">
      <c r="A354" t="n">
        <v>1</v>
      </c>
      <c r="B354" t="n">
        <v>135</v>
      </c>
      <c r="C354" t="inlineStr">
        <is>
          <t xml:space="preserve">CONCLUIDO	</t>
        </is>
      </c>
      <c r="D354" t="n">
        <v>3.4297</v>
      </c>
      <c r="E354" t="n">
        <v>29.16</v>
      </c>
      <c r="F354" t="n">
        <v>17.66</v>
      </c>
      <c r="G354" t="n">
        <v>6.2</v>
      </c>
      <c r="H354" t="n">
        <v>0.08</v>
      </c>
      <c r="I354" t="n">
        <v>171</v>
      </c>
      <c r="J354" t="n">
        <v>263.79</v>
      </c>
      <c r="K354" t="n">
        <v>59.89</v>
      </c>
      <c r="L354" t="n">
        <v>1.25</v>
      </c>
      <c r="M354" t="n">
        <v>169</v>
      </c>
      <c r="N354" t="n">
        <v>67.65000000000001</v>
      </c>
      <c r="O354" t="n">
        <v>32767.75</v>
      </c>
      <c r="P354" t="n">
        <v>296.21</v>
      </c>
      <c r="Q354" t="n">
        <v>1390.32</v>
      </c>
      <c r="R354" t="n">
        <v>150.76</v>
      </c>
      <c r="S354" t="n">
        <v>39.31</v>
      </c>
      <c r="T354" t="n">
        <v>54091.29</v>
      </c>
      <c r="U354" t="n">
        <v>0.26</v>
      </c>
      <c r="V354" t="n">
        <v>0.73</v>
      </c>
      <c r="W354" t="n">
        <v>3.67</v>
      </c>
      <c r="X354" t="n">
        <v>3.53</v>
      </c>
      <c r="Y354" t="n">
        <v>1</v>
      </c>
      <c r="Z354" t="n">
        <v>10</v>
      </c>
    </row>
    <row r="355">
      <c r="A355" t="n">
        <v>2</v>
      </c>
      <c r="B355" t="n">
        <v>135</v>
      </c>
      <c r="C355" t="inlineStr">
        <is>
          <t xml:space="preserve">CONCLUIDO	</t>
        </is>
      </c>
      <c r="D355" t="n">
        <v>3.7556</v>
      </c>
      <c r="E355" t="n">
        <v>26.63</v>
      </c>
      <c r="F355" t="n">
        <v>16.9</v>
      </c>
      <c r="G355" t="n">
        <v>7.46</v>
      </c>
      <c r="H355" t="n">
        <v>0.1</v>
      </c>
      <c r="I355" t="n">
        <v>136</v>
      </c>
      <c r="J355" t="n">
        <v>264.25</v>
      </c>
      <c r="K355" t="n">
        <v>59.89</v>
      </c>
      <c r="L355" t="n">
        <v>1.5</v>
      </c>
      <c r="M355" t="n">
        <v>134</v>
      </c>
      <c r="N355" t="n">
        <v>67.87</v>
      </c>
      <c r="O355" t="n">
        <v>32825.49</v>
      </c>
      <c r="P355" t="n">
        <v>282.43</v>
      </c>
      <c r="Q355" t="n">
        <v>1390.25</v>
      </c>
      <c r="R355" t="n">
        <v>127.42</v>
      </c>
      <c r="S355" t="n">
        <v>39.31</v>
      </c>
      <c r="T355" t="n">
        <v>42593.22</v>
      </c>
      <c r="U355" t="n">
        <v>0.31</v>
      </c>
      <c r="V355" t="n">
        <v>0.76</v>
      </c>
      <c r="W355" t="n">
        <v>3.59</v>
      </c>
      <c r="X355" t="n">
        <v>2.77</v>
      </c>
      <c r="Y355" t="n">
        <v>1</v>
      </c>
      <c r="Z355" t="n">
        <v>10</v>
      </c>
    </row>
    <row r="356">
      <c r="A356" t="n">
        <v>3</v>
      </c>
      <c r="B356" t="n">
        <v>135</v>
      </c>
      <c r="C356" t="inlineStr">
        <is>
          <t xml:space="preserve">CONCLUIDO	</t>
        </is>
      </c>
      <c r="D356" t="n">
        <v>4.0035</v>
      </c>
      <c r="E356" t="n">
        <v>24.98</v>
      </c>
      <c r="F356" t="n">
        <v>16.41</v>
      </c>
      <c r="G356" t="n">
        <v>8.710000000000001</v>
      </c>
      <c r="H356" t="n">
        <v>0.12</v>
      </c>
      <c r="I356" t="n">
        <v>113</v>
      </c>
      <c r="J356" t="n">
        <v>264.72</v>
      </c>
      <c r="K356" t="n">
        <v>59.89</v>
      </c>
      <c r="L356" t="n">
        <v>1.75</v>
      </c>
      <c r="M356" t="n">
        <v>111</v>
      </c>
      <c r="N356" t="n">
        <v>68.09</v>
      </c>
      <c r="O356" t="n">
        <v>32883.31</v>
      </c>
      <c r="P356" t="n">
        <v>273.31</v>
      </c>
      <c r="Q356" t="n">
        <v>1390.05</v>
      </c>
      <c r="R356" t="n">
        <v>112.15</v>
      </c>
      <c r="S356" t="n">
        <v>39.31</v>
      </c>
      <c r="T356" t="n">
        <v>35076.62</v>
      </c>
      <c r="U356" t="n">
        <v>0.35</v>
      </c>
      <c r="V356" t="n">
        <v>0.78</v>
      </c>
      <c r="W356" t="n">
        <v>3.56</v>
      </c>
      <c r="X356" t="n">
        <v>2.29</v>
      </c>
      <c r="Y356" t="n">
        <v>1</v>
      </c>
      <c r="Z356" t="n">
        <v>10</v>
      </c>
    </row>
    <row r="357">
      <c r="A357" t="n">
        <v>4</v>
      </c>
      <c r="B357" t="n">
        <v>135</v>
      </c>
      <c r="C357" t="inlineStr">
        <is>
          <t xml:space="preserve">CONCLUIDO	</t>
        </is>
      </c>
      <c r="D357" t="n">
        <v>4.1978</v>
      </c>
      <c r="E357" t="n">
        <v>23.82</v>
      </c>
      <c r="F357" t="n">
        <v>16.07</v>
      </c>
      <c r="G357" t="n">
        <v>9.94</v>
      </c>
      <c r="H357" t="n">
        <v>0.13</v>
      </c>
      <c r="I357" t="n">
        <v>97</v>
      </c>
      <c r="J357" t="n">
        <v>265.19</v>
      </c>
      <c r="K357" t="n">
        <v>59.89</v>
      </c>
      <c r="L357" t="n">
        <v>2</v>
      </c>
      <c r="M357" t="n">
        <v>95</v>
      </c>
      <c r="N357" t="n">
        <v>68.31</v>
      </c>
      <c r="O357" t="n">
        <v>32941.21</v>
      </c>
      <c r="P357" t="n">
        <v>266.54</v>
      </c>
      <c r="Q357" t="n">
        <v>1390.08</v>
      </c>
      <c r="R357" t="n">
        <v>102.09</v>
      </c>
      <c r="S357" t="n">
        <v>39.31</v>
      </c>
      <c r="T357" t="n">
        <v>30124.75</v>
      </c>
      <c r="U357" t="n">
        <v>0.39</v>
      </c>
      <c r="V357" t="n">
        <v>0.8</v>
      </c>
      <c r="W357" t="n">
        <v>3.51</v>
      </c>
      <c r="X357" t="n">
        <v>1.94</v>
      </c>
      <c r="Y357" t="n">
        <v>1</v>
      </c>
      <c r="Z357" t="n">
        <v>10</v>
      </c>
    </row>
    <row r="358">
      <c r="A358" t="n">
        <v>5</v>
      </c>
      <c r="B358" t="n">
        <v>135</v>
      </c>
      <c r="C358" t="inlineStr">
        <is>
          <t xml:space="preserve">CONCLUIDO	</t>
        </is>
      </c>
      <c r="D358" t="n">
        <v>4.3485</v>
      </c>
      <c r="E358" t="n">
        <v>23</v>
      </c>
      <c r="F358" t="n">
        <v>15.85</v>
      </c>
      <c r="G358" t="n">
        <v>11.19</v>
      </c>
      <c r="H358" t="n">
        <v>0.15</v>
      </c>
      <c r="I358" t="n">
        <v>85</v>
      </c>
      <c r="J358" t="n">
        <v>265.66</v>
      </c>
      <c r="K358" t="n">
        <v>59.89</v>
      </c>
      <c r="L358" t="n">
        <v>2.25</v>
      </c>
      <c r="M358" t="n">
        <v>83</v>
      </c>
      <c r="N358" t="n">
        <v>68.53</v>
      </c>
      <c r="O358" t="n">
        <v>32999.19</v>
      </c>
      <c r="P358" t="n">
        <v>262.02</v>
      </c>
      <c r="Q358" t="n">
        <v>1389.95</v>
      </c>
      <c r="R358" t="n">
        <v>95.33</v>
      </c>
      <c r="S358" t="n">
        <v>39.31</v>
      </c>
      <c r="T358" t="n">
        <v>26804.3</v>
      </c>
      <c r="U358" t="n">
        <v>0.41</v>
      </c>
      <c r="V358" t="n">
        <v>0.8100000000000001</v>
      </c>
      <c r="W358" t="n">
        <v>3.49</v>
      </c>
      <c r="X358" t="n">
        <v>1.72</v>
      </c>
      <c r="Y358" t="n">
        <v>1</v>
      </c>
      <c r="Z358" t="n">
        <v>10</v>
      </c>
    </row>
    <row r="359">
      <c r="A359" t="n">
        <v>6</v>
      </c>
      <c r="B359" t="n">
        <v>135</v>
      </c>
      <c r="C359" t="inlineStr">
        <is>
          <t xml:space="preserve">CONCLUIDO	</t>
        </is>
      </c>
      <c r="D359" t="n">
        <v>4.4888</v>
      </c>
      <c r="E359" t="n">
        <v>22.28</v>
      </c>
      <c r="F359" t="n">
        <v>15.63</v>
      </c>
      <c r="G359" t="n">
        <v>12.51</v>
      </c>
      <c r="H359" t="n">
        <v>0.17</v>
      </c>
      <c r="I359" t="n">
        <v>75</v>
      </c>
      <c r="J359" t="n">
        <v>266.13</v>
      </c>
      <c r="K359" t="n">
        <v>59.89</v>
      </c>
      <c r="L359" t="n">
        <v>2.5</v>
      </c>
      <c r="M359" t="n">
        <v>73</v>
      </c>
      <c r="N359" t="n">
        <v>68.75</v>
      </c>
      <c r="O359" t="n">
        <v>33057.26</v>
      </c>
      <c r="P359" t="n">
        <v>257.48</v>
      </c>
      <c r="Q359" t="n">
        <v>1389.82</v>
      </c>
      <c r="R359" t="n">
        <v>88.19</v>
      </c>
      <c r="S359" t="n">
        <v>39.31</v>
      </c>
      <c r="T359" t="n">
        <v>23286.76</v>
      </c>
      <c r="U359" t="n">
        <v>0.45</v>
      </c>
      <c r="V359" t="n">
        <v>0.82</v>
      </c>
      <c r="W359" t="n">
        <v>3.49</v>
      </c>
      <c r="X359" t="n">
        <v>1.51</v>
      </c>
      <c r="Y359" t="n">
        <v>1</v>
      </c>
      <c r="Z359" t="n">
        <v>10</v>
      </c>
    </row>
    <row r="360">
      <c r="A360" t="n">
        <v>7</v>
      </c>
      <c r="B360" t="n">
        <v>135</v>
      </c>
      <c r="C360" t="inlineStr">
        <is>
          <t xml:space="preserve">CONCLUIDO	</t>
        </is>
      </c>
      <c r="D360" t="n">
        <v>4.5886</v>
      </c>
      <c r="E360" t="n">
        <v>21.79</v>
      </c>
      <c r="F360" t="n">
        <v>15.5</v>
      </c>
      <c r="G360" t="n">
        <v>13.68</v>
      </c>
      <c r="H360" t="n">
        <v>0.18</v>
      </c>
      <c r="I360" t="n">
        <v>68</v>
      </c>
      <c r="J360" t="n">
        <v>266.6</v>
      </c>
      <c r="K360" t="n">
        <v>59.89</v>
      </c>
      <c r="L360" t="n">
        <v>2.75</v>
      </c>
      <c r="M360" t="n">
        <v>66</v>
      </c>
      <c r="N360" t="n">
        <v>68.97</v>
      </c>
      <c r="O360" t="n">
        <v>33115.41</v>
      </c>
      <c r="P360" t="n">
        <v>254.28</v>
      </c>
      <c r="Q360" t="n">
        <v>1389.86</v>
      </c>
      <c r="R360" t="n">
        <v>83.92</v>
      </c>
      <c r="S360" t="n">
        <v>39.31</v>
      </c>
      <c r="T360" t="n">
        <v>21184.93</v>
      </c>
      <c r="U360" t="n">
        <v>0.47</v>
      </c>
      <c r="V360" t="n">
        <v>0.83</v>
      </c>
      <c r="W360" t="n">
        <v>3.48</v>
      </c>
      <c r="X360" t="n">
        <v>1.38</v>
      </c>
      <c r="Y360" t="n">
        <v>1</v>
      </c>
      <c r="Z360" t="n">
        <v>10</v>
      </c>
    </row>
    <row r="361">
      <c r="A361" t="n">
        <v>8</v>
      </c>
      <c r="B361" t="n">
        <v>135</v>
      </c>
      <c r="C361" t="inlineStr">
        <is>
          <t xml:space="preserve">CONCLUIDO	</t>
        </is>
      </c>
      <c r="D361" t="n">
        <v>4.7002</v>
      </c>
      <c r="E361" t="n">
        <v>21.28</v>
      </c>
      <c r="F361" t="n">
        <v>15.34</v>
      </c>
      <c r="G361" t="n">
        <v>15.09</v>
      </c>
      <c r="H361" t="n">
        <v>0.2</v>
      </c>
      <c r="I361" t="n">
        <v>61</v>
      </c>
      <c r="J361" t="n">
        <v>267.08</v>
      </c>
      <c r="K361" t="n">
        <v>59.89</v>
      </c>
      <c r="L361" t="n">
        <v>3</v>
      </c>
      <c r="M361" t="n">
        <v>59</v>
      </c>
      <c r="N361" t="n">
        <v>69.19</v>
      </c>
      <c r="O361" t="n">
        <v>33173.65</v>
      </c>
      <c r="P361" t="n">
        <v>250.61</v>
      </c>
      <c r="Q361" t="n">
        <v>1389.82</v>
      </c>
      <c r="R361" t="n">
        <v>79.09</v>
      </c>
      <c r="S361" t="n">
        <v>39.31</v>
      </c>
      <c r="T361" t="n">
        <v>18803.64</v>
      </c>
      <c r="U361" t="n">
        <v>0.5</v>
      </c>
      <c r="V361" t="n">
        <v>0.84</v>
      </c>
      <c r="W361" t="n">
        <v>3.46</v>
      </c>
      <c r="X361" t="n">
        <v>1.22</v>
      </c>
      <c r="Y361" t="n">
        <v>1</v>
      </c>
      <c r="Z361" t="n">
        <v>10</v>
      </c>
    </row>
    <row r="362">
      <c r="A362" t="n">
        <v>9</v>
      </c>
      <c r="B362" t="n">
        <v>135</v>
      </c>
      <c r="C362" t="inlineStr">
        <is>
          <t xml:space="preserve">CONCLUIDO	</t>
        </is>
      </c>
      <c r="D362" t="n">
        <v>4.7834</v>
      </c>
      <c r="E362" t="n">
        <v>20.91</v>
      </c>
      <c r="F362" t="n">
        <v>15.22</v>
      </c>
      <c r="G362" t="n">
        <v>16.31</v>
      </c>
      <c r="H362" t="n">
        <v>0.22</v>
      </c>
      <c r="I362" t="n">
        <v>56</v>
      </c>
      <c r="J362" t="n">
        <v>267.55</v>
      </c>
      <c r="K362" t="n">
        <v>59.89</v>
      </c>
      <c r="L362" t="n">
        <v>3.25</v>
      </c>
      <c r="M362" t="n">
        <v>54</v>
      </c>
      <c r="N362" t="n">
        <v>69.41</v>
      </c>
      <c r="O362" t="n">
        <v>33231.97</v>
      </c>
      <c r="P362" t="n">
        <v>247.75</v>
      </c>
      <c r="Q362" t="n">
        <v>1389.71</v>
      </c>
      <c r="R362" t="n">
        <v>75.58</v>
      </c>
      <c r="S362" t="n">
        <v>39.31</v>
      </c>
      <c r="T362" t="n">
        <v>17077.12</v>
      </c>
      <c r="U362" t="n">
        <v>0.52</v>
      </c>
      <c r="V362" t="n">
        <v>0.84</v>
      </c>
      <c r="W362" t="n">
        <v>3.45</v>
      </c>
      <c r="X362" t="n">
        <v>1.1</v>
      </c>
      <c r="Y362" t="n">
        <v>1</v>
      </c>
      <c r="Z362" t="n">
        <v>10</v>
      </c>
    </row>
    <row r="363">
      <c r="A363" t="n">
        <v>10</v>
      </c>
      <c r="B363" t="n">
        <v>135</v>
      </c>
      <c r="C363" t="inlineStr">
        <is>
          <t xml:space="preserve">CONCLUIDO	</t>
        </is>
      </c>
      <c r="D363" t="n">
        <v>4.8442</v>
      </c>
      <c r="E363" t="n">
        <v>20.64</v>
      </c>
      <c r="F363" t="n">
        <v>15.16</v>
      </c>
      <c r="G363" t="n">
        <v>17.49</v>
      </c>
      <c r="H363" t="n">
        <v>0.23</v>
      </c>
      <c r="I363" t="n">
        <v>52</v>
      </c>
      <c r="J363" t="n">
        <v>268.02</v>
      </c>
      <c r="K363" t="n">
        <v>59.89</v>
      </c>
      <c r="L363" t="n">
        <v>3.5</v>
      </c>
      <c r="M363" t="n">
        <v>50</v>
      </c>
      <c r="N363" t="n">
        <v>69.64</v>
      </c>
      <c r="O363" t="n">
        <v>33290.38</v>
      </c>
      <c r="P363" t="n">
        <v>245.79</v>
      </c>
      <c r="Q363" t="n">
        <v>1389.68</v>
      </c>
      <c r="R363" t="n">
        <v>73.58</v>
      </c>
      <c r="S363" t="n">
        <v>39.31</v>
      </c>
      <c r="T363" t="n">
        <v>16097.73</v>
      </c>
      <c r="U363" t="n">
        <v>0.53</v>
      </c>
      <c r="V363" t="n">
        <v>0.85</v>
      </c>
      <c r="W363" t="n">
        <v>3.45</v>
      </c>
      <c r="X363" t="n">
        <v>1.04</v>
      </c>
      <c r="Y363" t="n">
        <v>1</v>
      </c>
      <c r="Z363" t="n">
        <v>10</v>
      </c>
    </row>
    <row r="364">
      <c r="A364" t="n">
        <v>11</v>
      </c>
      <c r="B364" t="n">
        <v>135</v>
      </c>
      <c r="C364" t="inlineStr">
        <is>
          <t xml:space="preserve">CONCLUIDO	</t>
        </is>
      </c>
      <c r="D364" t="n">
        <v>4.9137</v>
      </c>
      <c r="E364" t="n">
        <v>20.35</v>
      </c>
      <c r="F364" t="n">
        <v>15.07</v>
      </c>
      <c r="G364" t="n">
        <v>18.84</v>
      </c>
      <c r="H364" t="n">
        <v>0.25</v>
      </c>
      <c r="I364" t="n">
        <v>48</v>
      </c>
      <c r="J364" t="n">
        <v>268.5</v>
      </c>
      <c r="K364" t="n">
        <v>59.89</v>
      </c>
      <c r="L364" t="n">
        <v>3.75</v>
      </c>
      <c r="M364" t="n">
        <v>46</v>
      </c>
      <c r="N364" t="n">
        <v>69.86</v>
      </c>
      <c r="O364" t="n">
        <v>33348.87</v>
      </c>
      <c r="P364" t="n">
        <v>243.67</v>
      </c>
      <c r="Q364" t="n">
        <v>1389.69</v>
      </c>
      <c r="R364" t="n">
        <v>70.81999999999999</v>
      </c>
      <c r="S364" t="n">
        <v>39.31</v>
      </c>
      <c r="T364" t="n">
        <v>14735.92</v>
      </c>
      <c r="U364" t="n">
        <v>0.55</v>
      </c>
      <c r="V364" t="n">
        <v>0.85</v>
      </c>
      <c r="W364" t="n">
        <v>3.44</v>
      </c>
      <c r="X364" t="n">
        <v>0.95</v>
      </c>
      <c r="Y364" t="n">
        <v>1</v>
      </c>
      <c r="Z364" t="n">
        <v>10</v>
      </c>
    </row>
    <row r="365">
      <c r="A365" t="n">
        <v>12</v>
      </c>
      <c r="B365" t="n">
        <v>135</v>
      </c>
      <c r="C365" t="inlineStr">
        <is>
          <t xml:space="preserve">CONCLUIDO	</t>
        </is>
      </c>
      <c r="D365" t="n">
        <v>4.9657</v>
      </c>
      <c r="E365" t="n">
        <v>20.14</v>
      </c>
      <c r="F365" t="n">
        <v>15.01</v>
      </c>
      <c r="G365" t="n">
        <v>20.01</v>
      </c>
      <c r="H365" t="n">
        <v>0.26</v>
      </c>
      <c r="I365" t="n">
        <v>45</v>
      </c>
      <c r="J365" t="n">
        <v>268.97</v>
      </c>
      <c r="K365" t="n">
        <v>59.89</v>
      </c>
      <c r="L365" t="n">
        <v>4</v>
      </c>
      <c r="M365" t="n">
        <v>43</v>
      </c>
      <c r="N365" t="n">
        <v>70.09</v>
      </c>
      <c r="O365" t="n">
        <v>33407.45</v>
      </c>
      <c r="P365" t="n">
        <v>241.18</v>
      </c>
      <c r="Q365" t="n">
        <v>1390.01</v>
      </c>
      <c r="R365" t="n">
        <v>68.91</v>
      </c>
      <c r="S365" t="n">
        <v>39.31</v>
      </c>
      <c r="T365" t="n">
        <v>13797.06</v>
      </c>
      <c r="U365" t="n">
        <v>0.57</v>
      </c>
      <c r="V365" t="n">
        <v>0.86</v>
      </c>
      <c r="W365" t="n">
        <v>3.43</v>
      </c>
      <c r="X365" t="n">
        <v>0.89</v>
      </c>
      <c r="Y365" t="n">
        <v>1</v>
      </c>
      <c r="Z365" t="n">
        <v>10</v>
      </c>
    </row>
    <row r="366">
      <c r="A366" t="n">
        <v>13</v>
      </c>
      <c r="B366" t="n">
        <v>135</v>
      </c>
      <c r="C366" t="inlineStr">
        <is>
          <t xml:space="preserve">CONCLUIDO	</t>
        </is>
      </c>
      <c r="D366" t="n">
        <v>5.0153</v>
      </c>
      <c r="E366" t="n">
        <v>19.94</v>
      </c>
      <c r="F366" t="n">
        <v>14.96</v>
      </c>
      <c r="G366" t="n">
        <v>21.38</v>
      </c>
      <c r="H366" t="n">
        <v>0.28</v>
      </c>
      <c r="I366" t="n">
        <v>42</v>
      </c>
      <c r="J366" t="n">
        <v>269.45</v>
      </c>
      <c r="K366" t="n">
        <v>59.89</v>
      </c>
      <c r="L366" t="n">
        <v>4.25</v>
      </c>
      <c r="M366" t="n">
        <v>40</v>
      </c>
      <c r="N366" t="n">
        <v>70.31</v>
      </c>
      <c r="O366" t="n">
        <v>33466.11</v>
      </c>
      <c r="P366" t="n">
        <v>239.66</v>
      </c>
      <c r="Q366" t="n">
        <v>1389.72</v>
      </c>
      <c r="R366" t="n">
        <v>67.51000000000001</v>
      </c>
      <c r="S366" t="n">
        <v>39.31</v>
      </c>
      <c r="T366" t="n">
        <v>13111.65</v>
      </c>
      <c r="U366" t="n">
        <v>0.58</v>
      </c>
      <c r="V366" t="n">
        <v>0.86</v>
      </c>
      <c r="W366" t="n">
        <v>3.43</v>
      </c>
      <c r="X366" t="n">
        <v>0.84</v>
      </c>
      <c r="Y366" t="n">
        <v>1</v>
      </c>
      <c r="Z366" t="n">
        <v>10</v>
      </c>
    </row>
    <row r="367">
      <c r="A367" t="n">
        <v>14</v>
      </c>
      <c r="B367" t="n">
        <v>135</v>
      </c>
      <c r="C367" t="inlineStr">
        <is>
          <t xml:space="preserve">CONCLUIDO	</t>
        </is>
      </c>
      <c r="D367" t="n">
        <v>5.0737</v>
      </c>
      <c r="E367" t="n">
        <v>19.71</v>
      </c>
      <c r="F367" t="n">
        <v>14.88</v>
      </c>
      <c r="G367" t="n">
        <v>22.9</v>
      </c>
      <c r="H367" t="n">
        <v>0.3</v>
      </c>
      <c r="I367" t="n">
        <v>39</v>
      </c>
      <c r="J367" t="n">
        <v>269.92</v>
      </c>
      <c r="K367" t="n">
        <v>59.89</v>
      </c>
      <c r="L367" t="n">
        <v>4.5</v>
      </c>
      <c r="M367" t="n">
        <v>37</v>
      </c>
      <c r="N367" t="n">
        <v>70.54000000000001</v>
      </c>
      <c r="O367" t="n">
        <v>33524.86</v>
      </c>
      <c r="P367" t="n">
        <v>237.32</v>
      </c>
      <c r="Q367" t="n">
        <v>1389.59</v>
      </c>
      <c r="R367" t="n">
        <v>64.95999999999999</v>
      </c>
      <c r="S367" t="n">
        <v>39.31</v>
      </c>
      <c r="T367" t="n">
        <v>11849.59</v>
      </c>
      <c r="U367" t="n">
        <v>0.61</v>
      </c>
      <c r="V367" t="n">
        <v>0.86</v>
      </c>
      <c r="W367" t="n">
        <v>3.43</v>
      </c>
      <c r="X367" t="n">
        <v>0.76</v>
      </c>
      <c r="Y367" t="n">
        <v>1</v>
      </c>
      <c r="Z367" t="n">
        <v>10</v>
      </c>
    </row>
    <row r="368">
      <c r="A368" t="n">
        <v>15</v>
      </c>
      <c r="B368" t="n">
        <v>135</v>
      </c>
      <c r="C368" t="inlineStr">
        <is>
          <t xml:space="preserve">CONCLUIDO	</t>
        </is>
      </c>
      <c r="D368" t="n">
        <v>5.1143</v>
      </c>
      <c r="E368" t="n">
        <v>19.55</v>
      </c>
      <c r="F368" t="n">
        <v>14.83</v>
      </c>
      <c r="G368" t="n">
        <v>24.05</v>
      </c>
      <c r="H368" t="n">
        <v>0.31</v>
      </c>
      <c r="I368" t="n">
        <v>37</v>
      </c>
      <c r="J368" t="n">
        <v>270.4</v>
      </c>
      <c r="K368" t="n">
        <v>59.89</v>
      </c>
      <c r="L368" t="n">
        <v>4.75</v>
      </c>
      <c r="M368" t="n">
        <v>35</v>
      </c>
      <c r="N368" t="n">
        <v>70.76000000000001</v>
      </c>
      <c r="O368" t="n">
        <v>33583.7</v>
      </c>
      <c r="P368" t="n">
        <v>235.63</v>
      </c>
      <c r="Q368" t="n">
        <v>1389.94</v>
      </c>
      <c r="R368" t="n">
        <v>63.14</v>
      </c>
      <c r="S368" t="n">
        <v>39.31</v>
      </c>
      <c r="T368" t="n">
        <v>10952.22</v>
      </c>
      <c r="U368" t="n">
        <v>0.62</v>
      </c>
      <c r="V368" t="n">
        <v>0.87</v>
      </c>
      <c r="W368" t="n">
        <v>3.42</v>
      </c>
      <c r="X368" t="n">
        <v>0.71</v>
      </c>
      <c r="Y368" t="n">
        <v>1</v>
      </c>
      <c r="Z368" t="n">
        <v>10</v>
      </c>
    </row>
    <row r="369">
      <c r="A369" t="n">
        <v>16</v>
      </c>
      <c r="B369" t="n">
        <v>135</v>
      </c>
      <c r="C369" t="inlineStr">
        <is>
          <t xml:space="preserve">CONCLUIDO	</t>
        </is>
      </c>
      <c r="D369" t="n">
        <v>5.146</v>
      </c>
      <c r="E369" t="n">
        <v>19.43</v>
      </c>
      <c r="F369" t="n">
        <v>14.81</v>
      </c>
      <c r="G369" t="n">
        <v>25.39</v>
      </c>
      <c r="H369" t="n">
        <v>0.33</v>
      </c>
      <c r="I369" t="n">
        <v>35</v>
      </c>
      <c r="J369" t="n">
        <v>270.88</v>
      </c>
      <c r="K369" t="n">
        <v>59.89</v>
      </c>
      <c r="L369" t="n">
        <v>5</v>
      </c>
      <c r="M369" t="n">
        <v>33</v>
      </c>
      <c r="N369" t="n">
        <v>70.98999999999999</v>
      </c>
      <c r="O369" t="n">
        <v>33642.62</v>
      </c>
      <c r="P369" t="n">
        <v>234</v>
      </c>
      <c r="Q369" t="n">
        <v>1389.68</v>
      </c>
      <c r="R369" t="n">
        <v>62.68</v>
      </c>
      <c r="S369" t="n">
        <v>39.31</v>
      </c>
      <c r="T369" t="n">
        <v>10731.63</v>
      </c>
      <c r="U369" t="n">
        <v>0.63</v>
      </c>
      <c r="V369" t="n">
        <v>0.87</v>
      </c>
      <c r="W369" t="n">
        <v>3.42</v>
      </c>
      <c r="X369" t="n">
        <v>0.6899999999999999</v>
      </c>
      <c r="Y369" t="n">
        <v>1</v>
      </c>
      <c r="Z369" t="n">
        <v>10</v>
      </c>
    </row>
    <row r="370">
      <c r="A370" t="n">
        <v>17</v>
      </c>
      <c r="B370" t="n">
        <v>135</v>
      </c>
      <c r="C370" t="inlineStr">
        <is>
          <t xml:space="preserve">CONCLUIDO	</t>
        </is>
      </c>
      <c r="D370" t="n">
        <v>5.1856</v>
      </c>
      <c r="E370" t="n">
        <v>19.28</v>
      </c>
      <c r="F370" t="n">
        <v>14.76</v>
      </c>
      <c r="G370" t="n">
        <v>26.84</v>
      </c>
      <c r="H370" t="n">
        <v>0.34</v>
      </c>
      <c r="I370" t="n">
        <v>33</v>
      </c>
      <c r="J370" t="n">
        <v>271.36</v>
      </c>
      <c r="K370" t="n">
        <v>59.89</v>
      </c>
      <c r="L370" t="n">
        <v>5.25</v>
      </c>
      <c r="M370" t="n">
        <v>31</v>
      </c>
      <c r="N370" t="n">
        <v>71.22</v>
      </c>
      <c r="O370" t="n">
        <v>33701.64</v>
      </c>
      <c r="P370" t="n">
        <v>232.34</v>
      </c>
      <c r="Q370" t="n">
        <v>1389.57</v>
      </c>
      <c r="R370" t="n">
        <v>61.36</v>
      </c>
      <c r="S370" t="n">
        <v>39.31</v>
      </c>
      <c r="T370" t="n">
        <v>10082.53</v>
      </c>
      <c r="U370" t="n">
        <v>0.64</v>
      </c>
      <c r="V370" t="n">
        <v>0.87</v>
      </c>
      <c r="W370" t="n">
        <v>3.41</v>
      </c>
      <c r="X370" t="n">
        <v>0.64</v>
      </c>
      <c r="Y370" t="n">
        <v>1</v>
      </c>
      <c r="Z370" t="n">
        <v>10</v>
      </c>
    </row>
    <row r="371">
      <c r="A371" t="n">
        <v>18</v>
      </c>
      <c r="B371" t="n">
        <v>135</v>
      </c>
      <c r="C371" t="inlineStr">
        <is>
          <t xml:space="preserve">CONCLUIDO	</t>
        </is>
      </c>
      <c r="D371" t="n">
        <v>5.2004</v>
      </c>
      <c r="E371" t="n">
        <v>19.23</v>
      </c>
      <c r="F371" t="n">
        <v>14.76</v>
      </c>
      <c r="G371" t="n">
        <v>27.67</v>
      </c>
      <c r="H371" t="n">
        <v>0.36</v>
      </c>
      <c r="I371" t="n">
        <v>32</v>
      </c>
      <c r="J371" t="n">
        <v>271.84</v>
      </c>
      <c r="K371" t="n">
        <v>59.89</v>
      </c>
      <c r="L371" t="n">
        <v>5.5</v>
      </c>
      <c r="M371" t="n">
        <v>30</v>
      </c>
      <c r="N371" t="n">
        <v>71.45</v>
      </c>
      <c r="O371" t="n">
        <v>33760.74</v>
      </c>
      <c r="P371" t="n">
        <v>231.41</v>
      </c>
      <c r="Q371" t="n">
        <v>1389.72</v>
      </c>
      <c r="R371" t="n">
        <v>61.19</v>
      </c>
      <c r="S371" t="n">
        <v>39.31</v>
      </c>
      <c r="T371" t="n">
        <v>9998.18</v>
      </c>
      <c r="U371" t="n">
        <v>0.64</v>
      </c>
      <c r="V371" t="n">
        <v>0.87</v>
      </c>
      <c r="W371" t="n">
        <v>3.41</v>
      </c>
      <c r="X371" t="n">
        <v>0.64</v>
      </c>
      <c r="Y371" t="n">
        <v>1</v>
      </c>
      <c r="Z371" t="n">
        <v>10</v>
      </c>
    </row>
    <row r="372">
      <c r="A372" t="n">
        <v>19</v>
      </c>
      <c r="B372" t="n">
        <v>135</v>
      </c>
      <c r="C372" t="inlineStr">
        <is>
          <t xml:space="preserve">CONCLUIDO	</t>
        </is>
      </c>
      <c r="D372" t="n">
        <v>5.2483</v>
      </c>
      <c r="E372" t="n">
        <v>19.05</v>
      </c>
      <c r="F372" t="n">
        <v>14.68</v>
      </c>
      <c r="G372" t="n">
        <v>29.37</v>
      </c>
      <c r="H372" t="n">
        <v>0.38</v>
      </c>
      <c r="I372" t="n">
        <v>30</v>
      </c>
      <c r="J372" t="n">
        <v>272.32</v>
      </c>
      <c r="K372" t="n">
        <v>59.89</v>
      </c>
      <c r="L372" t="n">
        <v>5.75</v>
      </c>
      <c r="M372" t="n">
        <v>28</v>
      </c>
      <c r="N372" t="n">
        <v>71.68000000000001</v>
      </c>
      <c r="O372" t="n">
        <v>33820.05</v>
      </c>
      <c r="P372" t="n">
        <v>229.01</v>
      </c>
      <c r="Q372" t="n">
        <v>1389.75</v>
      </c>
      <c r="R372" t="n">
        <v>58.82</v>
      </c>
      <c r="S372" t="n">
        <v>39.31</v>
      </c>
      <c r="T372" t="n">
        <v>8824.24</v>
      </c>
      <c r="U372" t="n">
        <v>0.67</v>
      </c>
      <c r="V372" t="n">
        <v>0.87</v>
      </c>
      <c r="W372" t="n">
        <v>3.41</v>
      </c>
      <c r="X372" t="n">
        <v>0.5600000000000001</v>
      </c>
      <c r="Y372" t="n">
        <v>1</v>
      </c>
      <c r="Z372" t="n">
        <v>10</v>
      </c>
    </row>
    <row r="373">
      <c r="A373" t="n">
        <v>20</v>
      </c>
      <c r="B373" t="n">
        <v>135</v>
      </c>
      <c r="C373" t="inlineStr">
        <is>
          <t xml:space="preserve">CONCLUIDO	</t>
        </is>
      </c>
      <c r="D373" t="n">
        <v>5.2635</v>
      </c>
      <c r="E373" t="n">
        <v>19</v>
      </c>
      <c r="F373" t="n">
        <v>14.68</v>
      </c>
      <c r="G373" t="n">
        <v>30.37</v>
      </c>
      <c r="H373" t="n">
        <v>0.39</v>
      </c>
      <c r="I373" t="n">
        <v>29</v>
      </c>
      <c r="J373" t="n">
        <v>272.8</v>
      </c>
      <c r="K373" t="n">
        <v>59.89</v>
      </c>
      <c r="L373" t="n">
        <v>6</v>
      </c>
      <c r="M373" t="n">
        <v>27</v>
      </c>
      <c r="N373" t="n">
        <v>71.91</v>
      </c>
      <c r="O373" t="n">
        <v>33879.33</v>
      </c>
      <c r="P373" t="n">
        <v>227.97</v>
      </c>
      <c r="Q373" t="n">
        <v>1389.71</v>
      </c>
      <c r="R373" t="n">
        <v>58.6</v>
      </c>
      <c r="S373" t="n">
        <v>39.31</v>
      </c>
      <c r="T373" t="n">
        <v>8720.190000000001</v>
      </c>
      <c r="U373" t="n">
        <v>0.67</v>
      </c>
      <c r="V373" t="n">
        <v>0.87</v>
      </c>
      <c r="W373" t="n">
        <v>3.41</v>
      </c>
      <c r="X373" t="n">
        <v>0.5600000000000001</v>
      </c>
      <c r="Y373" t="n">
        <v>1</v>
      </c>
      <c r="Z373" t="n">
        <v>10</v>
      </c>
    </row>
    <row r="374">
      <c r="A374" t="n">
        <v>21</v>
      </c>
      <c r="B374" t="n">
        <v>135</v>
      </c>
      <c r="C374" t="inlineStr">
        <is>
          <t xml:space="preserve">CONCLUIDO	</t>
        </is>
      </c>
      <c r="D374" t="n">
        <v>5.3043</v>
      </c>
      <c r="E374" t="n">
        <v>18.85</v>
      </c>
      <c r="F374" t="n">
        <v>14.63</v>
      </c>
      <c r="G374" t="n">
        <v>32.52</v>
      </c>
      <c r="H374" t="n">
        <v>0.41</v>
      </c>
      <c r="I374" t="n">
        <v>27</v>
      </c>
      <c r="J374" t="n">
        <v>273.28</v>
      </c>
      <c r="K374" t="n">
        <v>59.89</v>
      </c>
      <c r="L374" t="n">
        <v>6.25</v>
      </c>
      <c r="M374" t="n">
        <v>25</v>
      </c>
      <c r="N374" t="n">
        <v>72.14</v>
      </c>
      <c r="O374" t="n">
        <v>33938.7</v>
      </c>
      <c r="P374" t="n">
        <v>226.33</v>
      </c>
      <c r="Q374" t="n">
        <v>1389.6</v>
      </c>
      <c r="R374" t="n">
        <v>57.2</v>
      </c>
      <c r="S374" t="n">
        <v>39.31</v>
      </c>
      <c r="T374" t="n">
        <v>8028.4</v>
      </c>
      <c r="U374" t="n">
        <v>0.6899999999999999</v>
      </c>
      <c r="V374" t="n">
        <v>0.88</v>
      </c>
      <c r="W374" t="n">
        <v>3.41</v>
      </c>
      <c r="X374" t="n">
        <v>0.51</v>
      </c>
      <c r="Y374" t="n">
        <v>1</v>
      </c>
      <c r="Z374" t="n">
        <v>10</v>
      </c>
    </row>
    <row r="375">
      <c r="A375" t="n">
        <v>22</v>
      </c>
      <c r="B375" t="n">
        <v>135</v>
      </c>
      <c r="C375" t="inlineStr">
        <is>
          <t xml:space="preserve">CONCLUIDO	</t>
        </is>
      </c>
      <c r="D375" t="n">
        <v>5.3201</v>
      </c>
      <c r="E375" t="n">
        <v>18.8</v>
      </c>
      <c r="F375" t="n">
        <v>14.63</v>
      </c>
      <c r="G375" t="n">
        <v>33.76</v>
      </c>
      <c r="H375" t="n">
        <v>0.42</v>
      </c>
      <c r="I375" t="n">
        <v>26</v>
      </c>
      <c r="J375" t="n">
        <v>273.76</v>
      </c>
      <c r="K375" t="n">
        <v>59.89</v>
      </c>
      <c r="L375" t="n">
        <v>6.5</v>
      </c>
      <c r="M375" t="n">
        <v>24</v>
      </c>
      <c r="N375" t="n">
        <v>72.37</v>
      </c>
      <c r="O375" t="n">
        <v>33998.16</v>
      </c>
      <c r="P375" t="n">
        <v>225.22</v>
      </c>
      <c r="Q375" t="n">
        <v>1389.72</v>
      </c>
      <c r="R375" t="n">
        <v>56.98</v>
      </c>
      <c r="S375" t="n">
        <v>39.31</v>
      </c>
      <c r="T375" t="n">
        <v>7924.76</v>
      </c>
      <c r="U375" t="n">
        <v>0.6899999999999999</v>
      </c>
      <c r="V375" t="n">
        <v>0.88</v>
      </c>
      <c r="W375" t="n">
        <v>3.41</v>
      </c>
      <c r="X375" t="n">
        <v>0.51</v>
      </c>
      <c r="Y375" t="n">
        <v>1</v>
      </c>
      <c r="Z375" t="n">
        <v>10</v>
      </c>
    </row>
    <row r="376">
      <c r="A376" t="n">
        <v>23</v>
      </c>
      <c r="B376" t="n">
        <v>135</v>
      </c>
      <c r="C376" t="inlineStr">
        <is>
          <t xml:space="preserve">CONCLUIDO	</t>
        </is>
      </c>
      <c r="D376" t="n">
        <v>5.3411</v>
      </c>
      <c r="E376" t="n">
        <v>18.72</v>
      </c>
      <c r="F376" t="n">
        <v>14.61</v>
      </c>
      <c r="G376" t="n">
        <v>35.05</v>
      </c>
      <c r="H376" t="n">
        <v>0.44</v>
      </c>
      <c r="I376" t="n">
        <v>25</v>
      </c>
      <c r="J376" t="n">
        <v>274.24</v>
      </c>
      <c r="K376" t="n">
        <v>59.89</v>
      </c>
      <c r="L376" t="n">
        <v>6.75</v>
      </c>
      <c r="M376" t="n">
        <v>23</v>
      </c>
      <c r="N376" t="n">
        <v>72.61</v>
      </c>
      <c r="O376" t="n">
        <v>34057.71</v>
      </c>
      <c r="P376" t="n">
        <v>224.39</v>
      </c>
      <c r="Q376" t="n">
        <v>1389.68</v>
      </c>
      <c r="R376" t="n">
        <v>56.45</v>
      </c>
      <c r="S376" t="n">
        <v>39.31</v>
      </c>
      <c r="T376" t="n">
        <v>7666.03</v>
      </c>
      <c r="U376" t="n">
        <v>0.7</v>
      </c>
      <c r="V376" t="n">
        <v>0.88</v>
      </c>
      <c r="W376" t="n">
        <v>3.4</v>
      </c>
      <c r="X376" t="n">
        <v>0.48</v>
      </c>
      <c r="Y376" t="n">
        <v>1</v>
      </c>
      <c r="Z376" t="n">
        <v>10</v>
      </c>
    </row>
    <row r="377">
      <c r="A377" t="n">
        <v>24</v>
      </c>
      <c r="B377" t="n">
        <v>135</v>
      </c>
      <c r="C377" t="inlineStr">
        <is>
          <t xml:space="preserve">CONCLUIDO	</t>
        </is>
      </c>
      <c r="D377" t="n">
        <v>5.3634</v>
      </c>
      <c r="E377" t="n">
        <v>18.64</v>
      </c>
      <c r="F377" t="n">
        <v>14.58</v>
      </c>
      <c r="G377" t="n">
        <v>36.45</v>
      </c>
      <c r="H377" t="n">
        <v>0.45</v>
      </c>
      <c r="I377" t="n">
        <v>24</v>
      </c>
      <c r="J377" t="n">
        <v>274.73</v>
      </c>
      <c r="K377" t="n">
        <v>59.89</v>
      </c>
      <c r="L377" t="n">
        <v>7</v>
      </c>
      <c r="M377" t="n">
        <v>22</v>
      </c>
      <c r="N377" t="n">
        <v>72.84</v>
      </c>
      <c r="O377" t="n">
        <v>34117.35</v>
      </c>
      <c r="P377" t="n">
        <v>222.23</v>
      </c>
      <c r="Q377" t="n">
        <v>1389.59</v>
      </c>
      <c r="R377" t="n">
        <v>55.55</v>
      </c>
      <c r="S377" t="n">
        <v>39.31</v>
      </c>
      <c r="T377" t="n">
        <v>7222.78</v>
      </c>
      <c r="U377" t="n">
        <v>0.71</v>
      </c>
      <c r="V377" t="n">
        <v>0.88</v>
      </c>
      <c r="W377" t="n">
        <v>3.4</v>
      </c>
      <c r="X377" t="n">
        <v>0.46</v>
      </c>
      <c r="Y377" t="n">
        <v>1</v>
      </c>
      <c r="Z377" t="n">
        <v>10</v>
      </c>
    </row>
    <row r="378">
      <c r="A378" t="n">
        <v>25</v>
      </c>
      <c r="B378" t="n">
        <v>135</v>
      </c>
      <c r="C378" t="inlineStr">
        <is>
          <t xml:space="preserve">CONCLUIDO	</t>
        </is>
      </c>
      <c r="D378" t="n">
        <v>5.3808</v>
      </c>
      <c r="E378" t="n">
        <v>18.58</v>
      </c>
      <c r="F378" t="n">
        <v>14.57</v>
      </c>
      <c r="G378" t="n">
        <v>38.01</v>
      </c>
      <c r="H378" t="n">
        <v>0.47</v>
      </c>
      <c r="I378" t="n">
        <v>23</v>
      </c>
      <c r="J378" t="n">
        <v>275.21</v>
      </c>
      <c r="K378" t="n">
        <v>59.89</v>
      </c>
      <c r="L378" t="n">
        <v>7.25</v>
      </c>
      <c r="M378" t="n">
        <v>21</v>
      </c>
      <c r="N378" t="n">
        <v>73.08</v>
      </c>
      <c r="O378" t="n">
        <v>34177.09</v>
      </c>
      <c r="P378" t="n">
        <v>221.34</v>
      </c>
      <c r="Q378" t="n">
        <v>1389.59</v>
      </c>
      <c r="R378" t="n">
        <v>55.06</v>
      </c>
      <c r="S378" t="n">
        <v>39.31</v>
      </c>
      <c r="T378" t="n">
        <v>6981.56</v>
      </c>
      <c r="U378" t="n">
        <v>0.71</v>
      </c>
      <c r="V378" t="n">
        <v>0.88</v>
      </c>
      <c r="W378" t="n">
        <v>3.4</v>
      </c>
      <c r="X378" t="n">
        <v>0.45</v>
      </c>
      <c r="Y378" t="n">
        <v>1</v>
      </c>
      <c r="Z378" t="n">
        <v>10</v>
      </c>
    </row>
    <row r="379">
      <c r="A379" t="n">
        <v>26</v>
      </c>
      <c r="B379" t="n">
        <v>135</v>
      </c>
      <c r="C379" t="inlineStr">
        <is>
          <t xml:space="preserve">CONCLUIDO	</t>
        </is>
      </c>
      <c r="D379" t="n">
        <v>5.4034</v>
      </c>
      <c r="E379" t="n">
        <v>18.51</v>
      </c>
      <c r="F379" t="n">
        <v>14.54</v>
      </c>
      <c r="G379" t="n">
        <v>39.66</v>
      </c>
      <c r="H379" t="n">
        <v>0.48</v>
      </c>
      <c r="I379" t="n">
        <v>22</v>
      </c>
      <c r="J379" t="n">
        <v>275.7</v>
      </c>
      <c r="K379" t="n">
        <v>59.89</v>
      </c>
      <c r="L379" t="n">
        <v>7.5</v>
      </c>
      <c r="M379" t="n">
        <v>20</v>
      </c>
      <c r="N379" t="n">
        <v>73.31</v>
      </c>
      <c r="O379" t="n">
        <v>34236.91</v>
      </c>
      <c r="P379" t="n">
        <v>219.27</v>
      </c>
      <c r="Q379" t="n">
        <v>1389.74</v>
      </c>
      <c r="R379" t="n">
        <v>54.16</v>
      </c>
      <c r="S379" t="n">
        <v>39.31</v>
      </c>
      <c r="T379" t="n">
        <v>6534.07</v>
      </c>
      <c r="U379" t="n">
        <v>0.73</v>
      </c>
      <c r="V379" t="n">
        <v>0.88</v>
      </c>
      <c r="W379" t="n">
        <v>3.4</v>
      </c>
      <c r="X379" t="n">
        <v>0.42</v>
      </c>
      <c r="Y379" t="n">
        <v>1</v>
      </c>
      <c r="Z379" t="n">
        <v>10</v>
      </c>
    </row>
    <row r="380">
      <c r="A380" t="n">
        <v>27</v>
      </c>
      <c r="B380" t="n">
        <v>135</v>
      </c>
      <c r="C380" t="inlineStr">
        <is>
          <t xml:space="preserve">CONCLUIDO	</t>
        </is>
      </c>
      <c r="D380" t="n">
        <v>5.4017</v>
      </c>
      <c r="E380" t="n">
        <v>18.51</v>
      </c>
      <c r="F380" t="n">
        <v>14.55</v>
      </c>
      <c r="G380" t="n">
        <v>39.67</v>
      </c>
      <c r="H380" t="n">
        <v>0.5</v>
      </c>
      <c r="I380" t="n">
        <v>22</v>
      </c>
      <c r="J380" t="n">
        <v>276.18</v>
      </c>
      <c r="K380" t="n">
        <v>59.89</v>
      </c>
      <c r="L380" t="n">
        <v>7.75</v>
      </c>
      <c r="M380" t="n">
        <v>20</v>
      </c>
      <c r="N380" t="n">
        <v>73.55</v>
      </c>
      <c r="O380" t="n">
        <v>34296.82</v>
      </c>
      <c r="P380" t="n">
        <v>218.58</v>
      </c>
      <c r="Q380" t="n">
        <v>1389.71</v>
      </c>
      <c r="R380" t="n">
        <v>54.75</v>
      </c>
      <c r="S380" t="n">
        <v>39.31</v>
      </c>
      <c r="T380" t="n">
        <v>6828.52</v>
      </c>
      <c r="U380" t="n">
        <v>0.72</v>
      </c>
      <c r="V380" t="n">
        <v>0.88</v>
      </c>
      <c r="W380" t="n">
        <v>3.39</v>
      </c>
      <c r="X380" t="n">
        <v>0.43</v>
      </c>
      <c r="Y380" t="n">
        <v>1</v>
      </c>
      <c r="Z380" t="n">
        <v>10</v>
      </c>
    </row>
    <row r="381">
      <c r="A381" t="n">
        <v>28</v>
      </c>
      <c r="B381" t="n">
        <v>135</v>
      </c>
      <c r="C381" t="inlineStr">
        <is>
          <t xml:space="preserve">CONCLUIDO	</t>
        </is>
      </c>
      <c r="D381" t="n">
        <v>5.4286</v>
      </c>
      <c r="E381" t="n">
        <v>18.42</v>
      </c>
      <c r="F381" t="n">
        <v>14.51</v>
      </c>
      <c r="G381" t="n">
        <v>41.45</v>
      </c>
      <c r="H381" t="n">
        <v>0.51</v>
      </c>
      <c r="I381" t="n">
        <v>21</v>
      </c>
      <c r="J381" t="n">
        <v>276.67</v>
      </c>
      <c r="K381" t="n">
        <v>59.89</v>
      </c>
      <c r="L381" t="n">
        <v>8</v>
      </c>
      <c r="M381" t="n">
        <v>19</v>
      </c>
      <c r="N381" t="n">
        <v>73.78</v>
      </c>
      <c r="O381" t="n">
        <v>34356.83</v>
      </c>
      <c r="P381" t="n">
        <v>217.05</v>
      </c>
      <c r="Q381" t="n">
        <v>1389.73</v>
      </c>
      <c r="R381" t="n">
        <v>53.25</v>
      </c>
      <c r="S381" t="n">
        <v>39.31</v>
      </c>
      <c r="T381" t="n">
        <v>6087.79</v>
      </c>
      <c r="U381" t="n">
        <v>0.74</v>
      </c>
      <c r="V381" t="n">
        <v>0.88</v>
      </c>
      <c r="W381" t="n">
        <v>3.39</v>
      </c>
      <c r="X381" t="n">
        <v>0.38</v>
      </c>
      <c r="Y381" t="n">
        <v>1</v>
      </c>
      <c r="Z381" t="n">
        <v>10</v>
      </c>
    </row>
    <row r="382">
      <c r="A382" t="n">
        <v>29</v>
      </c>
      <c r="B382" t="n">
        <v>135</v>
      </c>
      <c r="C382" t="inlineStr">
        <is>
          <t xml:space="preserve">CONCLUIDO	</t>
        </is>
      </c>
      <c r="D382" t="n">
        <v>5.4442</v>
      </c>
      <c r="E382" t="n">
        <v>18.37</v>
      </c>
      <c r="F382" t="n">
        <v>14.5</v>
      </c>
      <c r="G382" t="n">
        <v>43.51</v>
      </c>
      <c r="H382" t="n">
        <v>0.53</v>
      </c>
      <c r="I382" t="n">
        <v>20</v>
      </c>
      <c r="J382" t="n">
        <v>277.16</v>
      </c>
      <c r="K382" t="n">
        <v>59.89</v>
      </c>
      <c r="L382" t="n">
        <v>8.25</v>
      </c>
      <c r="M382" t="n">
        <v>18</v>
      </c>
      <c r="N382" t="n">
        <v>74.02</v>
      </c>
      <c r="O382" t="n">
        <v>34416.93</v>
      </c>
      <c r="P382" t="n">
        <v>215.99</v>
      </c>
      <c r="Q382" t="n">
        <v>1389.62</v>
      </c>
      <c r="R382" t="n">
        <v>53.1</v>
      </c>
      <c r="S382" t="n">
        <v>39.31</v>
      </c>
      <c r="T382" t="n">
        <v>6013.05</v>
      </c>
      <c r="U382" t="n">
        <v>0.74</v>
      </c>
      <c r="V382" t="n">
        <v>0.88</v>
      </c>
      <c r="W382" t="n">
        <v>3.4</v>
      </c>
      <c r="X382" t="n">
        <v>0.38</v>
      </c>
      <c r="Y382" t="n">
        <v>1</v>
      </c>
      <c r="Z382" t="n">
        <v>10</v>
      </c>
    </row>
    <row r="383">
      <c r="A383" t="n">
        <v>30</v>
      </c>
      <c r="B383" t="n">
        <v>135</v>
      </c>
      <c r="C383" t="inlineStr">
        <is>
          <t xml:space="preserve">CONCLUIDO	</t>
        </is>
      </c>
      <c r="D383" t="n">
        <v>5.4436</v>
      </c>
      <c r="E383" t="n">
        <v>18.37</v>
      </c>
      <c r="F383" t="n">
        <v>14.51</v>
      </c>
      <c r="G383" t="n">
        <v>43.52</v>
      </c>
      <c r="H383" t="n">
        <v>0.55</v>
      </c>
      <c r="I383" t="n">
        <v>20</v>
      </c>
      <c r="J383" t="n">
        <v>277.65</v>
      </c>
      <c r="K383" t="n">
        <v>59.89</v>
      </c>
      <c r="L383" t="n">
        <v>8.5</v>
      </c>
      <c r="M383" t="n">
        <v>18</v>
      </c>
      <c r="N383" t="n">
        <v>74.26000000000001</v>
      </c>
      <c r="O383" t="n">
        <v>34477.13</v>
      </c>
      <c r="P383" t="n">
        <v>215.09</v>
      </c>
      <c r="Q383" t="n">
        <v>1389.65</v>
      </c>
      <c r="R383" t="n">
        <v>53.32</v>
      </c>
      <c r="S383" t="n">
        <v>39.31</v>
      </c>
      <c r="T383" t="n">
        <v>6123.32</v>
      </c>
      <c r="U383" t="n">
        <v>0.74</v>
      </c>
      <c r="V383" t="n">
        <v>0.88</v>
      </c>
      <c r="W383" t="n">
        <v>3.39</v>
      </c>
      <c r="X383" t="n">
        <v>0.38</v>
      </c>
      <c r="Y383" t="n">
        <v>1</v>
      </c>
      <c r="Z383" t="n">
        <v>10</v>
      </c>
    </row>
    <row r="384">
      <c r="A384" t="n">
        <v>31</v>
      </c>
      <c r="B384" t="n">
        <v>135</v>
      </c>
      <c r="C384" t="inlineStr">
        <is>
          <t xml:space="preserve">CONCLUIDO	</t>
        </is>
      </c>
      <c r="D384" t="n">
        <v>5.4652</v>
      </c>
      <c r="E384" t="n">
        <v>18.3</v>
      </c>
      <c r="F384" t="n">
        <v>14.48</v>
      </c>
      <c r="G384" t="n">
        <v>45.74</v>
      </c>
      <c r="H384" t="n">
        <v>0.5600000000000001</v>
      </c>
      <c r="I384" t="n">
        <v>19</v>
      </c>
      <c r="J384" t="n">
        <v>278.13</v>
      </c>
      <c r="K384" t="n">
        <v>59.89</v>
      </c>
      <c r="L384" t="n">
        <v>8.75</v>
      </c>
      <c r="M384" t="n">
        <v>17</v>
      </c>
      <c r="N384" t="n">
        <v>74.5</v>
      </c>
      <c r="O384" t="n">
        <v>34537.41</v>
      </c>
      <c r="P384" t="n">
        <v>213.47</v>
      </c>
      <c r="Q384" t="n">
        <v>1389.58</v>
      </c>
      <c r="R384" t="n">
        <v>52.59</v>
      </c>
      <c r="S384" t="n">
        <v>39.31</v>
      </c>
      <c r="T384" t="n">
        <v>5765.71</v>
      </c>
      <c r="U384" t="n">
        <v>0.75</v>
      </c>
      <c r="V384" t="n">
        <v>0.89</v>
      </c>
      <c r="W384" t="n">
        <v>3.39</v>
      </c>
      <c r="X384" t="n">
        <v>0.36</v>
      </c>
      <c r="Y384" t="n">
        <v>1</v>
      </c>
      <c r="Z384" t="n">
        <v>10</v>
      </c>
    </row>
    <row r="385">
      <c r="A385" t="n">
        <v>32</v>
      </c>
      <c r="B385" t="n">
        <v>135</v>
      </c>
      <c r="C385" t="inlineStr">
        <is>
          <t xml:space="preserve">CONCLUIDO	</t>
        </is>
      </c>
      <c r="D385" t="n">
        <v>5.4869</v>
      </c>
      <c r="E385" t="n">
        <v>18.23</v>
      </c>
      <c r="F385" t="n">
        <v>14.46</v>
      </c>
      <c r="G385" t="n">
        <v>48.21</v>
      </c>
      <c r="H385" t="n">
        <v>0.58</v>
      </c>
      <c r="I385" t="n">
        <v>18</v>
      </c>
      <c r="J385" t="n">
        <v>278.62</v>
      </c>
      <c r="K385" t="n">
        <v>59.89</v>
      </c>
      <c r="L385" t="n">
        <v>9</v>
      </c>
      <c r="M385" t="n">
        <v>16</v>
      </c>
      <c r="N385" t="n">
        <v>74.73999999999999</v>
      </c>
      <c r="O385" t="n">
        <v>34597.8</v>
      </c>
      <c r="P385" t="n">
        <v>212.17</v>
      </c>
      <c r="Q385" t="n">
        <v>1389.62</v>
      </c>
      <c r="R385" t="n">
        <v>51.92</v>
      </c>
      <c r="S385" t="n">
        <v>39.31</v>
      </c>
      <c r="T385" t="n">
        <v>5433.86</v>
      </c>
      <c r="U385" t="n">
        <v>0.76</v>
      </c>
      <c r="V385" t="n">
        <v>0.89</v>
      </c>
      <c r="W385" t="n">
        <v>3.39</v>
      </c>
      <c r="X385" t="n">
        <v>0.34</v>
      </c>
      <c r="Y385" t="n">
        <v>1</v>
      </c>
      <c r="Z385" t="n">
        <v>10</v>
      </c>
    </row>
    <row r="386">
      <c r="A386" t="n">
        <v>33</v>
      </c>
      <c r="B386" t="n">
        <v>135</v>
      </c>
      <c r="C386" t="inlineStr">
        <is>
          <t xml:space="preserve">CONCLUIDO	</t>
        </is>
      </c>
      <c r="D386" t="n">
        <v>5.4871</v>
      </c>
      <c r="E386" t="n">
        <v>18.22</v>
      </c>
      <c r="F386" t="n">
        <v>14.46</v>
      </c>
      <c r="G386" t="n">
        <v>48.2</v>
      </c>
      <c r="H386" t="n">
        <v>0.59</v>
      </c>
      <c r="I386" t="n">
        <v>18</v>
      </c>
      <c r="J386" t="n">
        <v>279.11</v>
      </c>
      <c r="K386" t="n">
        <v>59.89</v>
      </c>
      <c r="L386" t="n">
        <v>9.25</v>
      </c>
      <c r="M386" t="n">
        <v>16</v>
      </c>
      <c r="N386" t="n">
        <v>74.98</v>
      </c>
      <c r="O386" t="n">
        <v>34658.27</v>
      </c>
      <c r="P386" t="n">
        <v>209.65</v>
      </c>
      <c r="Q386" t="n">
        <v>1389.69</v>
      </c>
      <c r="R386" t="n">
        <v>51.86</v>
      </c>
      <c r="S386" t="n">
        <v>39.31</v>
      </c>
      <c r="T386" t="n">
        <v>5403.86</v>
      </c>
      <c r="U386" t="n">
        <v>0.76</v>
      </c>
      <c r="V386" t="n">
        <v>0.89</v>
      </c>
      <c r="W386" t="n">
        <v>3.39</v>
      </c>
      <c r="X386" t="n">
        <v>0.34</v>
      </c>
      <c r="Y386" t="n">
        <v>1</v>
      </c>
      <c r="Z386" t="n">
        <v>10</v>
      </c>
    </row>
    <row r="387">
      <c r="A387" t="n">
        <v>34</v>
      </c>
      <c r="B387" t="n">
        <v>135</v>
      </c>
      <c r="C387" t="inlineStr">
        <is>
          <t xml:space="preserve">CONCLUIDO	</t>
        </is>
      </c>
      <c r="D387" t="n">
        <v>5.5093</v>
      </c>
      <c r="E387" t="n">
        <v>18.15</v>
      </c>
      <c r="F387" t="n">
        <v>14.44</v>
      </c>
      <c r="G387" t="n">
        <v>50.96</v>
      </c>
      <c r="H387" t="n">
        <v>0.6</v>
      </c>
      <c r="I387" t="n">
        <v>17</v>
      </c>
      <c r="J387" t="n">
        <v>279.61</v>
      </c>
      <c r="K387" t="n">
        <v>59.89</v>
      </c>
      <c r="L387" t="n">
        <v>9.5</v>
      </c>
      <c r="M387" t="n">
        <v>15</v>
      </c>
      <c r="N387" t="n">
        <v>75.22</v>
      </c>
      <c r="O387" t="n">
        <v>34718.84</v>
      </c>
      <c r="P387" t="n">
        <v>209.09</v>
      </c>
      <c r="Q387" t="n">
        <v>1389.59</v>
      </c>
      <c r="R387" t="n">
        <v>51.07</v>
      </c>
      <c r="S387" t="n">
        <v>39.31</v>
      </c>
      <c r="T387" t="n">
        <v>5013.13</v>
      </c>
      <c r="U387" t="n">
        <v>0.77</v>
      </c>
      <c r="V387" t="n">
        <v>0.89</v>
      </c>
      <c r="W387" t="n">
        <v>3.39</v>
      </c>
      <c r="X387" t="n">
        <v>0.32</v>
      </c>
      <c r="Y387" t="n">
        <v>1</v>
      </c>
      <c r="Z387" t="n">
        <v>10</v>
      </c>
    </row>
    <row r="388">
      <c r="A388" t="n">
        <v>35</v>
      </c>
      <c r="B388" t="n">
        <v>135</v>
      </c>
      <c r="C388" t="inlineStr">
        <is>
          <t xml:space="preserve">CONCLUIDO	</t>
        </is>
      </c>
      <c r="D388" t="n">
        <v>5.5107</v>
      </c>
      <c r="E388" t="n">
        <v>18.15</v>
      </c>
      <c r="F388" t="n">
        <v>14.43</v>
      </c>
      <c r="G388" t="n">
        <v>50.94</v>
      </c>
      <c r="H388" t="n">
        <v>0.62</v>
      </c>
      <c r="I388" t="n">
        <v>17</v>
      </c>
      <c r="J388" t="n">
        <v>280.1</v>
      </c>
      <c r="K388" t="n">
        <v>59.89</v>
      </c>
      <c r="L388" t="n">
        <v>9.75</v>
      </c>
      <c r="M388" t="n">
        <v>15</v>
      </c>
      <c r="N388" t="n">
        <v>75.45999999999999</v>
      </c>
      <c r="O388" t="n">
        <v>34779.51</v>
      </c>
      <c r="P388" t="n">
        <v>208.05</v>
      </c>
      <c r="Q388" t="n">
        <v>1389.58</v>
      </c>
      <c r="R388" t="n">
        <v>51.23</v>
      </c>
      <c r="S388" t="n">
        <v>39.31</v>
      </c>
      <c r="T388" t="n">
        <v>5096.59</v>
      </c>
      <c r="U388" t="n">
        <v>0.77</v>
      </c>
      <c r="V388" t="n">
        <v>0.89</v>
      </c>
      <c r="W388" t="n">
        <v>3.38</v>
      </c>
      <c r="X388" t="n">
        <v>0.31</v>
      </c>
      <c r="Y388" t="n">
        <v>1</v>
      </c>
      <c r="Z388" t="n">
        <v>10</v>
      </c>
    </row>
    <row r="389">
      <c r="A389" t="n">
        <v>36</v>
      </c>
      <c r="B389" t="n">
        <v>135</v>
      </c>
      <c r="C389" t="inlineStr">
        <is>
          <t xml:space="preserve">CONCLUIDO	</t>
        </is>
      </c>
      <c r="D389" t="n">
        <v>5.5294</v>
      </c>
      <c r="E389" t="n">
        <v>18.08</v>
      </c>
      <c r="F389" t="n">
        <v>14.42</v>
      </c>
      <c r="G389" t="n">
        <v>54.09</v>
      </c>
      <c r="H389" t="n">
        <v>0.63</v>
      </c>
      <c r="I389" t="n">
        <v>16</v>
      </c>
      <c r="J389" t="n">
        <v>280.59</v>
      </c>
      <c r="K389" t="n">
        <v>59.89</v>
      </c>
      <c r="L389" t="n">
        <v>10</v>
      </c>
      <c r="M389" t="n">
        <v>14</v>
      </c>
      <c r="N389" t="n">
        <v>75.7</v>
      </c>
      <c r="O389" t="n">
        <v>34840.27</v>
      </c>
      <c r="P389" t="n">
        <v>205.52</v>
      </c>
      <c r="Q389" t="n">
        <v>1389.66</v>
      </c>
      <c r="R389" t="n">
        <v>50.65</v>
      </c>
      <c r="S389" t="n">
        <v>39.31</v>
      </c>
      <c r="T389" t="n">
        <v>4812.56</v>
      </c>
      <c r="U389" t="n">
        <v>0.78</v>
      </c>
      <c r="V389" t="n">
        <v>0.89</v>
      </c>
      <c r="W389" t="n">
        <v>3.39</v>
      </c>
      <c r="X389" t="n">
        <v>0.3</v>
      </c>
      <c r="Y389" t="n">
        <v>1</v>
      </c>
      <c r="Z389" t="n">
        <v>10</v>
      </c>
    </row>
    <row r="390">
      <c r="A390" t="n">
        <v>37</v>
      </c>
      <c r="B390" t="n">
        <v>135</v>
      </c>
      <c r="C390" t="inlineStr">
        <is>
          <t xml:space="preserve">CONCLUIDO	</t>
        </is>
      </c>
      <c r="D390" t="n">
        <v>5.5313</v>
      </c>
      <c r="E390" t="n">
        <v>18.08</v>
      </c>
      <c r="F390" t="n">
        <v>14.42</v>
      </c>
      <c r="G390" t="n">
        <v>54.06</v>
      </c>
      <c r="H390" t="n">
        <v>0.65</v>
      </c>
      <c r="I390" t="n">
        <v>16</v>
      </c>
      <c r="J390" t="n">
        <v>281.08</v>
      </c>
      <c r="K390" t="n">
        <v>59.89</v>
      </c>
      <c r="L390" t="n">
        <v>10.25</v>
      </c>
      <c r="M390" t="n">
        <v>14</v>
      </c>
      <c r="N390" t="n">
        <v>75.95</v>
      </c>
      <c r="O390" t="n">
        <v>34901.13</v>
      </c>
      <c r="P390" t="n">
        <v>205.42</v>
      </c>
      <c r="Q390" t="n">
        <v>1389.62</v>
      </c>
      <c r="R390" t="n">
        <v>50.66</v>
      </c>
      <c r="S390" t="n">
        <v>39.31</v>
      </c>
      <c r="T390" t="n">
        <v>4814.03</v>
      </c>
      <c r="U390" t="n">
        <v>0.78</v>
      </c>
      <c r="V390" t="n">
        <v>0.89</v>
      </c>
      <c r="W390" t="n">
        <v>3.38</v>
      </c>
      <c r="X390" t="n">
        <v>0.3</v>
      </c>
      <c r="Y390" t="n">
        <v>1</v>
      </c>
      <c r="Z390" t="n">
        <v>10</v>
      </c>
    </row>
    <row r="391">
      <c r="A391" t="n">
        <v>38</v>
      </c>
      <c r="B391" t="n">
        <v>135</v>
      </c>
      <c r="C391" t="inlineStr">
        <is>
          <t xml:space="preserve">CONCLUIDO	</t>
        </is>
      </c>
      <c r="D391" t="n">
        <v>5.547</v>
      </c>
      <c r="E391" t="n">
        <v>18.03</v>
      </c>
      <c r="F391" t="n">
        <v>14.42</v>
      </c>
      <c r="G391" t="n">
        <v>57.67</v>
      </c>
      <c r="H391" t="n">
        <v>0.66</v>
      </c>
      <c r="I391" t="n">
        <v>15</v>
      </c>
      <c r="J391" t="n">
        <v>281.58</v>
      </c>
      <c r="K391" t="n">
        <v>59.89</v>
      </c>
      <c r="L391" t="n">
        <v>10.5</v>
      </c>
      <c r="M391" t="n">
        <v>13</v>
      </c>
      <c r="N391" t="n">
        <v>76.19</v>
      </c>
      <c r="O391" t="n">
        <v>34962.08</v>
      </c>
      <c r="P391" t="n">
        <v>203.77</v>
      </c>
      <c r="Q391" t="n">
        <v>1389.67</v>
      </c>
      <c r="R391" t="n">
        <v>50.52</v>
      </c>
      <c r="S391" t="n">
        <v>39.31</v>
      </c>
      <c r="T391" t="n">
        <v>4748.29</v>
      </c>
      <c r="U391" t="n">
        <v>0.78</v>
      </c>
      <c r="V391" t="n">
        <v>0.89</v>
      </c>
      <c r="W391" t="n">
        <v>3.39</v>
      </c>
      <c r="X391" t="n">
        <v>0.29</v>
      </c>
      <c r="Y391" t="n">
        <v>1</v>
      </c>
      <c r="Z391" t="n">
        <v>10</v>
      </c>
    </row>
    <row r="392">
      <c r="A392" t="n">
        <v>39</v>
      </c>
      <c r="B392" t="n">
        <v>135</v>
      </c>
      <c r="C392" t="inlineStr">
        <is>
          <t xml:space="preserve">CONCLUIDO	</t>
        </is>
      </c>
      <c r="D392" t="n">
        <v>5.5517</v>
      </c>
      <c r="E392" t="n">
        <v>18.01</v>
      </c>
      <c r="F392" t="n">
        <v>14.4</v>
      </c>
      <c r="G392" t="n">
        <v>57.6</v>
      </c>
      <c r="H392" t="n">
        <v>0.68</v>
      </c>
      <c r="I392" t="n">
        <v>15</v>
      </c>
      <c r="J392" t="n">
        <v>282.07</v>
      </c>
      <c r="K392" t="n">
        <v>59.89</v>
      </c>
      <c r="L392" t="n">
        <v>10.75</v>
      </c>
      <c r="M392" t="n">
        <v>13</v>
      </c>
      <c r="N392" t="n">
        <v>76.44</v>
      </c>
      <c r="O392" t="n">
        <v>35023.13</v>
      </c>
      <c r="P392" t="n">
        <v>202.07</v>
      </c>
      <c r="Q392" t="n">
        <v>1389.6</v>
      </c>
      <c r="R392" t="n">
        <v>50.14</v>
      </c>
      <c r="S392" t="n">
        <v>39.31</v>
      </c>
      <c r="T392" t="n">
        <v>4562.49</v>
      </c>
      <c r="U392" t="n">
        <v>0.78</v>
      </c>
      <c r="V392" t="n">
        <v>0.89</v>
      </c>
      <c r="W392" t="n">
        <v>3.38</v>
      </c>
      <c r="X392" t="n">
        <v>0.28</v>
      </c>
      <c r="Y392" t="n">
        <v>1</v>
      </c>
      <c r="Z392" t="n">
        <v>10</v>
      </c>
    </row>
    <row r="393">
      <c r="A393" t="n">
        <v>40</v>
      </c>
      <c r="B393" t="n">
        <v>135</v>
      </c>
      <c r="C393" t="inlineStr">
        <is>
          <t xml:space="preserve">CONCLUIDO	</t>
        </is>
      </c>
      <c r="D393" t="n">
        <v>5.5486</v>
      </c>
      <c r="E393" t="n">
        <v>18.02</v>
      </c>
      <c r="F393" t="n">
        <v>14.41</v>
      </c>
      <c r="G393" t="n">
        <v>57.64</v>
      </c>
      <c r="H393" t="n">
        <v>0.6899999999999999</v>
      </c>
      <c r="I393" t="n">
        <v>15</v>
      </c>
      <c r="J393" t="n">
        <v>282.57</v>
      </c>
      <c r="K393" t="n">
        <v>59.89</v>
      </c>
      <c r="L393" t="n">
        <v>11</v>
      </c>
      <c r="M393" t="n">
        <v>13</v>
      </c>
      <c r="N393" t="n">
        <v>76.68000000000001</v>
      </c>
      <c r="O393" t="n">
        <v>35084.28</v>
      </c>
      <c r="P393" t="n">
        <v>201.29</v>
      </c>
      <c r="Q393" t="n">
        <v>1389.57</v>
      </c>
      <c r="R393" t="n">
        <v>50.53</v>
      </c>
      <c r="S393" t="n">
        <v>39.31</v>
      </c>
      <c r="T393" t="n">
        <v>4753.66</v>
      </c>
      <c r="U393" t="n">
        <v>0.78</v>
      </c>
      <c r="V393" t="n">
        <v>0.89</v>
      </c>
      <c r="W393" t="n">
        <v>3.38</v>
      </c>
      <c r="X393" t="n">
        <v>0.29</v>
      </c>
      <c r="Y393" t="n">
        <v>1</v>
      </c>
      <c r="Z393" t="n">
        <v>10</v>
      </c>
    </row>
    <row r="394">
      <c r="A394" t="n">
        <v>41</v>
      </c>
      <c r="B394" t="n">
        <v>135</v>
      </c>
      <c r="C394" t="inlineStr">
        <is>
          <t xml:space="preserve">CONCLUIDO	</t>
        </is>
      </c>
      <c r="D394" t="n">
        <v>5.5726</v>
      </c>
      <c r="E394" t="n">
        <v>17.94</v>
      </c>
      <c r="F394" t="n">
        <v>14.38</v>
      </c>
      <c r="G394" t="n">
        <v>61.65</v>
      </c>
      <c r="H394" t="n">
        <v>0.71</v>
      </c>
      <c r="I394" t="n">
        <v>14</v>
      </c>
      <c r="J394" t="n">
        <v>283.06</v>
      </c>
      <c r="K394" t="n">
        <v>59.89</v>
      </c>
      <c r="L394" t="n">
        <v>11.25</v>
      </c>
      <c r="M394" t="n">
        <v>12</v>
      </c>
      <c r="N394" t="n">
        <v>76.93000000000001</v>
      </c>
      <c r="O394" t="n">
        <v>35145.53</v>
      </c>
      <c r="P394" t="n">
        <v>199.38</v>
      </c>
      <c r="Q394" t="n">
        <v>1389.61</v>
      </c>
      <c r="R394" t="n">
        <v>49.49</v>
      </c>
      <c r="S394" t="n">
        <v>39.31</v>
      </c>
      <c r="T394" t="n">
        <v>4238.36</v>
      </c>
      <c r="U394" t="n">
        <v>0.79</v>
      </c>
      <c r="V394" t="n">
        <v>0.89</v>
      </c>
      <c r="W394" t="n">
        <v>3.38</v>
      </c>
      <c r="X394" t="n">
        <v>0.26</v>
      </c>
      <c r="Y394" t="n">
        <v>1</v>
      </c>
      <c r="Z394" t="n">
        <v>10</v>
      </c>
    </row>
    <row r="395">
      <c r="A395" t="n">
        <v>42</v>
      </c>
      <c r="B395" t="n">
        <v>135</v>
      </c>
      <c r="C395" t="inlineStr">
        <is>
          <t xml:space="preserve">CONCLUIDO	</t>
        </is>
      </c>
      <c r="D395" t="n">
        <v>5.5738</v>
      </c>
      <c r="E395" t="n">
        <v>17.94</v>
      </c>
      <c r="F395" t="n">
        <v>14.38</v>
      </c>
      <c r="G395" t="n">
        <v>61.63</v>
      </c>
      <c r="H395" t="n">
        <v>0.72</v>
      </c>
      <c r="I395" t="n">
        <v>14</v>
      </c>
      <c r="J395" t="n">
        <v>283.56</v>
      </c>
      <c r="K395" t="n">
        <v>59.89</v>
      </c>
      <c r="L395" t="n">
        <v>11.5</v>
      </c>
      <c r="M395" t="n">
        <v>12</v>
      </c>
      <c r="N395" t="n">
        <v>77.18000000000001</v>
      </c>
      <c r="O395" t="n">
        <v>35206.88</v>
      </c>
      <c r="P395" t="n">
        <v>198.2</v>
      </c>
      <c r="Q395" t="n">
        <v>1389.66</v>
      </c>
      <c r="R395" t="n">
        <v>49.29</v>
      </c>
      <c r="S395" t="n">
        <v>39.31</v>
      </c>
      <c r="T395" t="n">
        <v>4141.43</v>
      </c>
      <c r="U395" t="n">
        <v>0.8</v>
      </c>
      <c r="V395" t="n">
        <v>0.89</v>
      </c>
      <c r="W395" t="n">
        <v>3.38</v>
      </c>
      <c r="X395" t="n">
        <v>0.26</v>
      </c>
      <c r="Y395" t="n">
        <v>1</v>
      </c>
      <c r="Z395" t="n">
        <v>10</v>
      </c>
    </row>
    <row r="396">
      <c r="A396" t="n">
        <v>43</v>
      </c>
      <c r="B396" t="n">
        <v>135</v>
      </c>
      <c r="C396" t="inlineStr">
        <is>
          <t xml:space="preserve">CONCLUIDO	</t>
        </is>
      </c>
      <c r="D396" t="n">
        <v>5.5935</v>
      </c>
      <c r="E396" t="n">
        <v>17.88</v>
      </c>
      <c r="F396" t="n">
        <v>14.37</v>
      </c>
      <c r="G396" t="n">
        <v>66.31</v>
      </c>
      <c r="H396" t="n">
        <v>0.74</v>
      </c>
      <c r="I396" t="n">
        <v>13</v>
      </c>
      <c r="J396" t="n">
        <v>284.06</v>
      </c>
      <c r="K396" t="n">
        <v>59.89</v>
      </c>
      <c r="L396" t="n">
        <v>11.75</v>
      </c>
      <c r="M396" t="n">
        <v>11</v>
      </c>
      <c r="N396" t="n">
        <v>77.42</v>
      </c>
      <c r="O396" t="n">
        <v>35268.32</v>
      </c>
      <c r="P396" t="n">
        <v>196.49</v>
      </c>
      <c r="Q396" t="n">
        <v>1389.57</v>
      </c>
      <c r="R396" t="n">
        <v>49.12</v>
      </c>
      <c r="S396" t="n">
        <v>39.31</v>
      </c>
      <c r="T396" t="n">
        <v>4061.58</v>
      </c>
      <c r="U396" t="n">
        <v>0.8</v>
      </c>
      <c r="V396" t="n">
        <v>0.89</v>
      </c>
      <c r="W396" t="n">
        <v>3.38</v>
      </c>
      <c r="X396" t="n">
        <v>0.25</v>
      </c>
      <c r="Y396" t="n">
        <v>1</v>
      </c>
      <c r="Z396" t="n">
        <v>10</v>
      </c>
    </row>
    <row r="397">
      <c r="A397" t="n">
        <v>44</v>
      </c>
      <c r="B397" t="n">
        <v>135</v>
      </c>
      <c r="C397" t="inlineStr">
        <is>
          <t xml:space="preserve">CONCLUIDO	</t>
        </is>
      </c>
      <c r="D397" t="n">
        <v>5.5934</v>
      </c>
      <c r="E397" t="n">
        <v>17.88</v>
      </c>
      <c r="F397" t="n">
        <v>14.37</v>
      </c>
      <c r="G397" t="n">
        <v>66.31</v>
      </c>
      <c r="H397" t="n">
        <v>0.75</v>
      </c>
      <c r="I397" t="n">
        <v>13</v>
      </c>
      <c r="J397" t="n">
        <v>284.56</v>
      </c>
      <c r="K397" t="n">
        <v>59.89</v>
      </c>
      <c r="L397" t="n">
        <v>12</v>
      </c>
      <c r="M397" t="n">
        <v>10</v>
      </c>
      <c r="N397" t="n">
        <v>77.67</v>
      </c>
      <c r="O397" t="n">
        <v>35329.87</v>
      </c>
      <c r="P397" t="n">
        <v>196.39</v>
      </c>
      <c r="Q397" t="n">
        <v>1389.6</v>
      </c>
      <c r="R397" t="n">
        <v>48.93</v>
      </c>
      <c r="S397" t="n">
        <v>39.31</v>
      </c>
      <c r="T397" t="n">
        <v>3963.13</v>
      </c>
      <c r="U397" t="n">
        <v>0.8</v>
      </c>
      <c r="V397" t="n">
        <v>0.89</v>
      </c>
      <c r="W397" t="n">
        <v>3.38</v>
      </c>
      <c r="X397" t="n">
        <v>0.25</v>
      </c>
      <c r="Y397" t="n">
        <v>1</v>
      </c>
      <c r="Z397" t="n">
        <v>10</v>
      </c>
    </row>
    <row r="398">
      <c r="A398" t="n">
        <v>45</v>
      </c>
      <c r="B398" t="n">
        <v>135</v>
      </c>
      <c r="C398" t="inlineStr">
        <is>
          <t xml:space="preserve">CONCLUIDO	</t>
        </is>
      </c>
      <c r="D398" t="n">
        <v>5.5962</v>
      </c>
      <c r="E398" t="n">
        <v>17.87</v>
      </c>
      <c r="F398" t="n">
        <v>14.36</v>
      </c>
      <c r="G398" t="n">
        <v>66.27</v>
      </c>
      <c r="H398" t="n">
        <v>0.77</v>
      </c>
      <c r="I398" t="n">
        <v>13</v>
      </c>
      <c r="J398" t="n">
        <v>285.06</v>
      </c>
      <c r="K398" t="n">
        <v>59.89</v>
      </c>
      <c r="L398" t="n">
        <v>12.25</v>
      </c>
      <c r="M398" t="n">
        <v>11</v>
      </c>
      <c r="N398" t="n">
        <v>77.92</v>
      </c>
      <c r="O398" t="n">
        <v>35391.51</v>
      </c>
      <c r="P398" t="n">
        <v>193.69</v>
      </c>
      <c r="Q398" t="n">
        <v>1389.57</v>
      </c>
      <c r="R398" t="n">
        <v>48.82</v>
      </c>
      <c r="S398" t="n">
        <v>39.31</v>
      </c>
      <c r="T398" t="n">
        <v>3912.16</v>
      </c>
      <c r="U398" t="n">
        <v>0.8100000000000001</v>
      </c>
      <c r="V398" t="n">
        <v>0.89</v>
      </c>
      <c r="W398" t="n">
        <v>3.38</v>
      </c>
      <c r="X398" t="n">
        <v>0.24</v>
      </c>
      <c r="Y398" t="n">
        <v>1</v>
      </c>
      <c r="Z398" t="n">
        <v>10</v>
      </c>
    </row>
    <row r="399">
      <c r="A399" t="n">
        <v>46</v>
      </c>
      <c r="B399" t="n">
        <v>135</v>
      </c>
      <c r="C399" t="inlineStr">
        <is>
          <t xml:space="preserve">CONCLUIDO	</t>
        </is>
      </c>
      <c r="D399" t="n">
        <v>5.6181</v>
      </c>
      <c r="E399" t="n">
        <v>17.8</v>
      </c>
      <c r="F399" t="n">
        <v>14.34</v>
      </c>
      <c r="G399" t="n">
        <v>71.7</v>
      </c>
      <c r="H399" t="n">
        <v>0.78</v>
      </c>
      <c r="I399" t="n">
        <v>12</v>
      </c>
      <c r="J399" t="n">
        <v>285.56</v>
      </c>
      <c r="K399" t="n">
        <v>59.89</v>
      </c>
      <c r="L399" t="n">
        <v>12.5</v>
      </c>
      <c r="M399" t="n">
        <v>8</v>
      </c>
      <c r="N399" t="n">
        <v>78.17</v>
      </c>
      <c r="O399" t="n">
        <v>35453.26</v>
      </c>
      <c r="P399" t="n">
        <v>191.2</v>
      </c>
      <c r="Q399" t="n">
        <v>1389.57</v>
      </c>
      <c r="R399" t="n">
        <v>48.07</v>
      </c>
      <c r="S399" t="n">
        <v>39.31</v>
      </c>
      <c r="T399" t="n">
        <v>3539</v>
      </c>
      <c r="U399" t="n">
        <v>0.82</v>
      </c>
      <c r="V399" t="n">
        <v>0.9</v>
      </c>
      <c r="W399" t="n">
        <v>3.38</v>
      </c>
      <c r="X399" t="n">
        <v>0.22</v>
      </c>
      <c r="Y399" t="n">
        <v>1</v>
      </c>
      <c r="Z399" t="n">
        <v>10</v>
      </c>
    </row>
    <row r="400">
      <c r="A400" t="n">
        <v>47</v>
      </c>
      <c r="B400" t="n">
        <v>135</v>
      </c>
      <c r="C400" t="inlineStr">
        <is>
          <t xml:space="preserve">CONCLUIDO	</t>
        </is>
      </c>
      <c r="D400" t="n">
        <v>5.614</v>
      </c>
      <c r="E400" t="n">
        <v>17.81</v>
      </c>
      <c r="F400" t="n">
        <v>14.35</v>
      </c>
      <c r="G400" t="n">
        <v>71.76000000000001</v>
      </c>
      <c r="H400" t="n">
        <v>0.79</v>
      </c>
      <c r="I400" t="n">
        <v>12</v>
      </c>
      <c r="J400" t="n">
        <v>286.06</v>
      </c>
      <c r="K400" t="n">
        <v>59.89</v>
      </c>
      <c r="L400" t="n">
        <v>12.75</v>
      </c>
      <c r="M400" t="n">
        <v>6</v>
      </c>
      <c r="N400" t="n">
        <v>78.42</v>
      </c>
      <c r="O400" t="n">
        <v>35515.1</v>
      </c>
      <c r="P400" t="n">
        <v>192.2</v>
      </c>
      <c r="Q400" t="n">
        <v>1389.66</v>
      </c>
      <c r="R400" t="n">
        <v>48.23</v>
      </c>
      <c r="S400" t="n">
        <v>39.31</v>
      </c>
      <c r="T400" t="n">
        <v>3622.24</v>
      </c>
      <c r="U400" t="n">
        <v>0.8100000000000001</v>
      </c>
      <c r="V400" t="n">
        <v>0.89</v>
      </c>
      <c r="W400" t="n">
        <v>3.39</v>
      </c>
      <c r="X400" t="n">
        <v>0.23</v>
      </c>
      <c r="Y400" t="n">
        <v>1</v>
      </c>
      <c r="Z400" t="n">
        <v>10</v>
      </c>
    </row>
    <row r="401">
      <c r="A401" t="n">
        <v>48</v>
      </c>
      <c r="B401" t="n">
        <v>135</v>
      </c>
      <c r="C401" t="inlineStr">
        <is>
          <t xml:space="preserve">CONCLUIDO	</t>
        </is>
      </c>
      <c r="D401" t="n">
        <v>5.6135</v>
      </c>
      <c r="E401" t="n">
        <v>17.81</v>
      </c>
      <c r="F401" t="n">
        <v>14.35</v>
      </c>
      <c r="G401" t="n">
        <v>71.77</v>
      </c>
      <c r="H401" t="n">
        <v>0.8100000000000001</v>
      </c>
      <c r="I401" t="n">
        <v>12</v>
      </c>
      <c r="J401" t="n">
        <v>286.56</v>
      </c>
      <c r="K401" t="n">
        <v>59.89</v>
      </c>
      <c r="L401" t="n">
        <v>13</v>
      </c>
      <c r="M401" t="n">
        <v>6</v>
      </c>
      <c r="N401" t="n">
        <v>78.68000000000001</v>
      </c>
      <c r="O401" t="n">
        <v>35577.18</v>
      </c>
      <c r="P401" t="n">
        <v>191.67</v>
      </c>
      <c r="Q401" t="n">
        <v>1389.63</v>
      </c>
      <c r="R401" t="n">
        <v>48.4</v>
      </c>
      <c r="S401" t="n">
        <v>39.31</v>
      </c>
      <c r="T401" t="n">
        <v>3703.53</v>
      </c>
      <c r="U401" t="n">
        <v>0.8100000000000001</v>
      </c>
      <c r="V401" t="n">
        <v>0.89</v>
      </c>
      <c r="W401" t="n">
        <v>3.39</v>
      </c>
      <c r="X401" t="n">
        <v>0.23</v>
      </c>
      <c r="Y401" t="n">
        <v>1</v>
      </c>
      <c r="Z401" t="n">
        <v>10</v>
      </c>
    </row>
    <row r="402">
      <c r="A402" t="n">
        <v>49</v>
      </c>
      <c r="B402" t="n">
        <v>135</v>
      </c>
      <c r="C402" t="inlineStr">
        <is>
          <t xml:space="preserve">CONCLUIDO	</t>
        </is>
      </c>
      <c r="D402" t="n">
        <v>5.6169</v>
      </c>
      <c r="E402" t="n">
        <v>17.8</v>
      </c>
      <c r="F402" t="n">
        <v>14.34</v>
      </c>
      <c r="G402" t="n">
        <v>71.72</v>
      </c>
      <c r="H402" t="n">
        <v>0.82</v>
      </c>
      <c r="I402" t="n">
        <v>12</v>
      </c>
      <c r="J402" t="n">
        <v>287.07</v>
      </c>
      <c r="K402" t="n">
        <v>59.89</v>
      </c>
      <c r="L402" t="n">
        <v>13.25</v>
      </c>
      <c r="M402" t="n">
        <v>4</v>
      </c>
      <c r="N402" t="n">
        <v>78.93000000000001</v>
      </c>
      <c r="O402" t="n">
        <v>35639.23</v>
      </c>
      <c r="P402" t="n">
        <v>191.44</v>
      </c>
      <c r="Q402" t="n">
        <v>1389.63</v>
      </c>
      <c r="R402" t="n">
        <v>48.1</v>
      </c>
      <c r="S402" t="n">
        <v>39.31</v>
      </c>
      <c r="T402" t="n">
        <v>3553.66</v>
      </c>
      <c r="U402" t="n">
        <v>0.82</v>
      </c>
      <c r="V402" t="n">
        <v>0.89</v>
      </c>
      <c r="W402" t="n">
        <v>3.38</v>
      </c>
      <c r="X402" t="n">
        <v>0.22</v>
      </c>
      <c r="Y402" t="n">
        <v>1</v>
      </c>
      <c r="Z402" t="n">
        <v>10</v>
      </c>
    </row>
    <row r="403">
      <c r="A403" t="n">
        <v>50</v>
      </c>
      <c r="B403" t="n">
        <v>135</v>
      </c>
      <c r="C403" t="inlineStr">
        <is>
          <t xml:space="preserve">CONCLUIDO	</t>
        </is>
      </c>
      <c r="D403" t="n">
        <v>5.6167</v>
      </c>
      <c r="E403" t="n">
        <v>17.8</v>
      </c>
      <c r="F403" t="n">
        <v>14.34</v>
      </c>
      <c r="G403" t="n">
        <v>71.72</v>
      </c>
      <c r="H403" t="n">
        <v>0.84</v>
      </c>
      <c r="I403" t="n">
        <v>12</v>
      </c>
      <c r="J403" t="n">
        <v>287.57</v>
      </c>
      <c r="K403" t="n">
        <v>59.89</v>
      </c>
      <c r="L403" t="n">
        <v>13.5</v>
      </c>
      <c r="M403" t="n">
        <v>3</v>
      </c>
      <c r="N403" t="n">
        <v>79.18000000000001</v>
      </c>
      <c r="O403" t="n">
        <v>35701.38</v>
      </c>
      <c r="P403" t="n">
        <v>191.24</v>
      </c>
      <c r="Q403" t="n">
        <v>1389.64</v>
      </c>
      <c r="R403" t="n">
        <v>47.95</v>
      </c>
      <c r="S403" t="n">
        <v>39.31</v>
      </c>
      <c r="T403" t="n">
        <v>3481.3</v>
      </c>
      <c r="U403" t="n">
        <v>0.82</v>
      </c>
      <c r="V403" t="n">
        <v>0.89</v>
      </c>
      <c r="W403" t="n">
        <v>3.39</v>
      </c>
      <c r="X403" t="n">
        <v>0.22</v>
      </c>
      <c r="Y403" t="n">
        <v>1</v>
      </c>
      <c r="Z403" t="n">
        <v>10</v>
      </c>
    </row>
    <row r="404">
      <c r="A404" t="n">
        <v>51</v>
      </c>
      <c r="B404" t="n">
        <v>135</v>
      </c>
      <c r="C404" t="inlineStr">
        <is>
          <t xml:space="preserve">CONCLUIDO	</t>
        </is>
      </c>
      <c r="D404" t="n">
        <v>5.6151</v>
      </c>
      <c r="E404" t="n">
        <v>17.81</v>
      </c>
      <c r="F404" t="n">
        <v>14.35</v>
      </c>
      <c r="G404" t="n">
        <v>71.75</v>
      </c>
      <c r="H404" t="n">
        <v>0.85</v>
      </c>
      <c r="I404" t="n">
        <v>12</v>
      </c>
      <c r="J404" t="n">
        <v>288.08</v>
      </c>
      <c r="K404" t="n">
        <v>59.89</v>
      </c>
      <c r="L404" t="n">
        <v>13.75</v>
      </c>
      <c r="M404" t="n">
        <v>1</v>
      </c>
      <c r="N404" t="n">
        <v>79.44</v>
      </c>
      <c r="O404" t="n">
        <v>35763.64</v>
      </c>
      <c r="P404" t="n">
        <v>191.42</v>
      </c>
      <c r="Q404" t="n">
        <v>1389.57</v>
      </c>
      <c r="R404" t="n">
        <v>48.02</v>
      </c>
      <c r="S404" t="n">
        <v>39.31</v>
      </c>
      <c r="T404" t="n">
        <v>3518</v>
      </c>
      <c r="U404" t="n">
        <v>0.82</v>
      </c>
      <c r="V404" t="n">
        <v>0.89</v>
      </c>
      <c r="W404" t="n">
        <v>3.39</v>
      </c>
      <c r="X404" t="n">
        <v>0.23</v>
      </c>
      <c r="Y404" t="n">
        <v>1</v>
      </c>
      <c r="Z404" t="n">
        <v>10</v>
      </c>
    </row>
    <row r="405">
      <c r="A405" t="n">
        <v>52</v>
      </c>
      <c r="B405" t="n">
        <v>135</v>
      </c>
      <c r="C405" t="inlineStr">
        <is>
          <t xml:space="preserve">CONCLUIDO	</t>
        </is>
      </c>
      <c r="D405" t="n">
        <v>5.6168</v>
      </c>
      <c r="E405" t="n">
        <v>17.8</v>
      </c>
      <c r="F405" t="n">
        <v>14.34</v>
      </c>
      <c r="G405" t="n">
        <v>71.72</v>
      </c>
      <c r="H405" t="n">
        <v>0.86</v>
      </c>
      <c r="I405" t="n">
        <v>12</v>
      </c>
      <c r="J405" t="n">
        <v>288.58</v>
      </c>
      <c r="K405" t="n">
        <v>59.89</v>
      </c>
      <c r="L405" t="n">
        <v>14</v>
      </c>
      <c r="M405" t="n">
        <v>1</v>
      </c>
      <c r="N405" t="n">
        <v>79.69</v>
      </c>
      <c r="O405" t="n">
        <v>35826</v>
      </c>
      <c r="P405" t="n">
        <v>191.49</v>
      </c>
      <c r="Q405" t="n">
        <v>1389.57</v>
      </c>
      <c r="R405" t="n">
        <v>47.99</v>
      </c>
      <c r="S405" t="n">
        <v>39.31</v>
      </c>
      <c r="T405" t="n">
        <v>3501.3</v>
      </c>
      <c r="U405" t="n">
        <v>0.82</v>
      </c>
      <c r="V405" t="n">
        <v>0.89</v>
      </c>
      <c r="W405" t="n">
        <v>3.39</v>
      </c>
      <c r="X405" t="n">
        <v>0.22</v>
      </c>
      <c r="Y405" t="n">
        <v>1</v>
      </c>
      <c r="Z405" t="n">
        <v>10</v>
      </c>
    </row>
    <row r="406">
      <c r="A406" t="n">
        <v>53</v>
      </c>
      <c r="B406" t="n">
        <v>135</v>
      </c>
      <c r="C406" t="inlineStr">
        <is>
          <t xml:space="preserve">CONCLUIDO	</t>
        </is>
      </c>
      <c r="D406" t="n">
        <v>5.6159</v>
      </c>
      <c r="E406" t="n">
        <v>17.81</v>
      </c>
      <c r="F406" t="n">
        <v>14.35</v>
      </c>
      <c r="G406" t="n">
        <v>71.73</v>
      </c>
      <c r="H406" t="n">
        <v>0.88</v>
      </c>
      <c r="I406" t="n">
        <v>12</v>
      </c>
      <c r="J406" t="n">
        <v>289.09</v>
      </c>
      <c r="K406" t="n">
        <v>59.89</v>
      </c>
      <c r="L406" t="n">
        <v>14.25</v>
      </c>
      <c r="M406" t="n">
        <v>0</v>
      </c>
      <c r="N406" t="n">
        <v>79.95</v>
      </c>
      <c r="O406" t="n">
        <v>35888.47</v>
      </c>
      <c r="P406" t="n">
        <v>191.74</v>
      </c>
      <c r="Q406" t="n">
        <v>1389.6</v>
      </c>
      <c r="R406" t="n">
        <v>47.98</v>
      </c>
      <c r="S406" t="n">
        <v>39.31</v>
      </c>
      <c r="T406" t="n">
        <v>3495.41</v>
      </c>
      <c r="U406" t="n">
        <v>0.82</v>
      </c>
      <c r="V406" t="n">
        <v>0.89</v>
      </c>
      <c r="W406" t="n">
        <v>3.39</v>
      </c>
      <c r="X406" t="n">
        <v>0.23</v>
      </c>
      <c r="Y406" t="n">
        <v>1</v>
      </c>
      <c r="Z406" t="n">
        <v>10</v>
      </c>
    </row>
    <row r="407">
      <c r="A407" t="n">
        <v>0</v>
      </c>
      <c r="B407" t="n">
        <v>80</v>
      </c>
      <c r="C407" t="inlineStr">
        <is>
          <t xml:space="preserve">CONCLUIDO	</t>
        </is>
      </c>
      <c r="D407" t="n">
        <v>4.1168</v>
      </c>
      <c r="E407" t="n">
        <v>24.29</v>
      </c>
      <c r="F407" t="n">
        <v>17.16</v>
      </c>
      <c r="G407" t="n">
        <v>6.91</v>
      </c>
      <c r="H407" t="n">
        <v>0.11</v>
      </c>
      <c r="I407" t="n">
        <v>149</v>
      </c>
      <c r="J407" t="n">
        <v>159.12</v>
      </c>
      <c r="K407" t="n">
        <v>50.28</v>
      </c>
      <c r="L407" t="n">
        <v>1</v>
      </c>
      <c r="M407" t="n">
        <v>147</v>
      </c>
      <c r="N407" t="n">
        <v>27.84</v>
      </c>
      <c r="O407" t="n">
        <v>19859.16</v>
      </c>
      <c r="P407" t="n">
        <v>206.69</v>
      </c>
      <c r="Q407" t="n">
        <v>1390.04</v>
      </c>
      <c r="R407" t="n">
        <v>135.97</v>
      </c>
      <c r="S407" t="n">
        <v>39.31</v>
      </c>
      <c r="T407" t="n">
        <v>46805.74</v>
      </c>
      <c r="U407" t="n">
        <v>0.29</v>
      </c>
      <c r="V407" t="n">
        <v>0.75</v>
      </c>
      <c r="W407" t="n">
        <v>3.61</v>
      </c>
      <c r="X407" t="n">
        <v>3.04</v>
      </c>
      <c r="Y407" t="n">
        <v>1</v>
      </c>
      <c r="Z407" t="n">
        <v>10</v>
      </c>
    </row>
    <row r="408">
      <c r="A408" t="n">
        <v>1</v>
      </c>
      <c r="B408" t="n">
        <v>80</v>
      </c>
      <c r="C408" t="inlineStr">
        <is>
          <t xml:space="preserve">CONCLUIDO	</t>
        </is>
      </c>
      <c r="D408" t="n">
        <v>4.4748</v>
      </c>
      <c r="E408" t="n">
        <v>22.35</v>
      </c>
      <c r="F408" t="n">
        <v>16.38</v>
      </c>
      <c r="G408" t="n">
        <v>8.699999999999999</v>
      </c>
      <c r="H408" t="n">
        <v>0.14</v>
      </c>
      <c r="I408" t="n">
        <v>113</v>
      </c>
      <c r="J408" t="n">
        <v>159.48</v>
      </c>
      <c r="K408" t="n">
        <v>50.28</v>
      </c>
      <c r="L408" t="n">
        <v>1.25</v>
      </c>
      <c r="M408" t="n">
        <v>111</v>
      </c>
      <c r="N408" t="n">
        <v>27.95</v>
      </c>
      <c r="O408" t="n">
        <v>19902.91</v>
      </c>
      <c r="P408" t="n">
        <v>195.46</v>
      </c>
      <c r="Q408" t="n">
        <v>1390.15</v>
      </c>
      <c r="R408" t="n">
        <v>111.68</v>
      </c>
      <c r="S408" t="n">
        <v>39.31</v>
      </c>
      <c r="T408" t="n">
        <v>34838.06</v>
      </c>
      <c r="U408" t="n">
        <v>0.35</v>
      </c>
      <c r="V408" t="n">
        <v>0.78</v>
      </c>
      <c r="W408" t="n">
        <v>3.54</v>
      </c>
      <c r="X408" t="n">
        <v>2.26</v>
      </c>
      <c r="Y408" t="n">
        <v>1</v>
      </c>
      <c r="Z408" t="n">
        <v>10</v>
      </c>
    </row>
    <row r="409">
      <c r="A409" t="n">
        <v>2</v>
      </c>
      <c r="B409" t="n">
        <v>80</v>
      </c>
      <c r="C409" t="inlineStr">
        <is>
          <t xml:space="preserve">CONCLUIDO	</t>
        </is>
      </c>
      <c r="D409" t="n">
        <v>4.7132</v>
      </c>
      <c r="E409" t="n">
        <v>21.22</v>
      </c>
      <c r="F409" t="n">
        <v>15.96</v>
      </c>
      <c r="G409" t="n">
        <v>10.52</v>
      </c>
      <c r="H409" t="n">
        <v>0.17</v>
      </c>
      <c r="I409" t="n">
        <v>91</v>
      </c>
      <c r="J409" t="n">
        <v>159.83</v>
      </c>
      <c r="K409" t="n">
        <v>50.28</v>
      </c>
      <c r="L409" t="n">
        <v>1.5</v>
      </c>
      <c r="M409" t="n">
        <v>89</v>
      </c>
      <c r="N409" t="n">
        <v>28.05</v>
      </c>
      <c r="O409" t="n">
        <v>19946.71</v>
      </c>
      <c r="P409" t="n">
        <v>188.55</v>
      </c>
      <c r="Q409" t="n">
        <v>1390.12</v>
      </c>
      <c r="R409" t="n">
        <v>98.43000000000001</v>
      </c>
      <c r="S409" t="n">
        <v>39.31</v>
      </c>
      <c r="T409" t="n">
        <v>28323.99</v>
      </c>
      <c r="U409" t="n">
        <v>0.4</v>
      </c>
      <c r="V409" t="n">
        <v>0.8</v>
      </c>
      <c r="W409" t="n">
        <v>3.51</v>
      </c>
      <c r="X409" t="n">
        <v>1.84</v>
      </c>
      <c r="Y409" t="n">
        <v>1</v>
      </c>
      <c r="Z409" t="n">
        <v>10</v>
      </c>
    </row>
    <row r="410">
      <c r="A410" t="n">
        <v>3</v>
      </c>
      <c r="B410" t="n">
        <v>80</v>
      </c>
      <c r="C410" t="inlineStr">
        <is>
          <t xml:space="preserve">CONCLUIDO	</t>
        </is>
      </c>
      <c r="D410" t="n">
        <v>4.898</v>
      </c>
      <c r="E410" t="n">
        <v>20.42</v>
      </c>
      <c r="F410" t="n">
        <v>15.64</v>
      </c>
      <c r="G410" t="n">
        <v>12.35</v>
      </c>
      <c r="H410" t="n">
        <v>0.19</v>
      </c>
      <c r="I410" t="n">
        <v>76</v>
      </c>
      <c r="J410" t="n">
        <v>160.19</v>
      </c>
      <c r="K410" t="n">
        <v>50.28</v>
      </c>
      <c r="L410" t="n">
        <v>1.75</v>
      </c>
      <c r="M410" t="n">
        <v>74</v>
      </c>
      <c r="N410" t="n">
        <v>28.16</v>
      </c>
      <c r="O410" t="n">
        <v>19990.53</v>
      </c>
      <c r="P410" t="n">
        <v>182.94</v>
      </c>
      <c r="Q410" t="n">
        <v>1389.92</v>
      </c>
      <c r="R410" t="n">
        <v>88.40000000000001</v>
      </c>
      <c r="S410" t="n">
        <v>39.31</v>
      </c>
      <c r="T410" t="n">
        <v>23383.83</v>
      </c>
      <c r="U410" t="n">
        <v>0.44</v>
      </c>
      <c r="V410" t="n">
        <v>0.82</v>
      </c>
      <c r="W410" t="n">
        <v>3.49</v>
      </c>
      <c r="X410" t="n">
        <v>1.52</v>
      </c>
      <c r="Y410" t="n">
        <v>1</v>
      </c>
      <c r="Z410" t="n">
        <v>10</v>
      </c>
    </row>
    <row r="411">
      <c r="A411" t="n">
        <v>4</v>
      </c>
      <c r="B411" t="n">
        <v>80</v>
      </c>
      <c r="C411" t="inlineStr">
        <is>
          <t xml:space="preserve">CONCLUIDO	</t>
        </is>
      </c>
      <c r="D411" t="n">
        <v>5.0435</v>
      </c>
      <c r="E411" t="n">
        <v>19.83</v>
      </c>
      <c r="F411" t="n">
        <v>15.41</v>
      </c>
      <c r="G411" t="n">
        <v>14.22</v>
      </c>
      <c r="H411" t="n">
        <v>0.22</v>
      </c>
      <c r="I411" t="n">
        <v>65</v>
      </c>
      <c r="J411" t="n">
        <v>160.54</v>
      </c>
      <c r="K411" t="n">
        <v>50.28</v>
      </c>
      <c r="L411" t="n">
        <v>2</v>
      </c>
      <c r="M411" t="n">
        <v>63</v>
      </c>
      <c r="N411" t="n">
        <v>28.26</v>
      </c>
      <c r="O411" t="n">
        <v>20034.4</v>
      </c>
      <c r="P411" t="n">
        <v>178.28</v>
      </c>
      <c r="Q411" t="n">
        <v>1389.88</v>
      </c>
      <c r="R411" t="n">
        <v>81.40000000000001</v>
      </c>
      <c r="S411" t="n">
        <v>39.31</v>
      </c>
      <c r="T411" t="n">
        <v>19939.19</v>
      </c>
      <c r="U411" t="n">
        <v>0.48</v>
      </c>
      <c r="V411" t="n">
        <v>0.83</v>
      </c>
      <c r="W411" t="n">
        <v>3.46</v>
      </c>
      <c r="X411" t="n">
        <v>1.28</v>
      </c>
      <c r="Y411" t="n">
        <v>1</v>
      </c>
      <c r="Z411" t="n">
        <v>10</v>
      </c>
    </row>
    <row r="412">
      <c r="A412" t="n">
        <v>5</v>
      </c>
      <c r="B412" t="n">
        <v>80</v>
      </c>
      <c r="C412" t="inlineStr">
        <is>
          <t xml:space="preserve">CONCLUIDO	</t>
        </is>
      </c>
      <c r="D412" t="n">
        <v>5.1494</v>
      </c>
      <c r="E412" t="n">
        <v>19.42</v>
      </c>
      <c r="F412" t="n">
        <v>15.26</v>
      </c>
      <c r="G412" t="n">
        <v>16.06</v>
      </c>
      <c r="H412" t="n">
        <v>0.25</v>
      </c>
      <c r="I412" t="n">
        <v>57</v>
      </c>
      <c r="J412" t="n">
        <v>160.9</v>
      </c>
      <c r="K412" t="n">
        <v>50.28</v>
      </c>
      <c r="L412" t="n">
        <v>2.25</v>
      </c>
      <c r="M412" t="n">
        <v>55</v>
      </c>
      <c r="N412" t="n">
        <v>28.37</v>
      </c>
      <c r="O412" t="n">
        <v>20078.3</v>
      </c>
      <c r="P412" t="n">
        <v>174.58</v>
      </c>
      <c r="Q412" t="n">
        <v>1389.79</v>
      </c>
      <c r="R412" t="n">
        <v>76.19</v>
      </c>
      <c r="S412" t="n">
        <v>39.31</v>
      </c>
      <c r="T412" t="n">
        <v>17378.01</v>
      </c>
      <c r="U412" t="n">
        <v>0.52</v>
      </c>
      <c r="V412" t="n">
        <v>0.84</v>
      </c>
      <c r="W412" t="n">
        <v>3.47</v>
      </c>
      <c r="X412" t="n">
        <v>1.14</v>
      </c>
      <c r="Y412" t="n">
        <v>1</v>
      </c>
      <c r="Z412" t="n">
        <v>10</v>
      </c>
    </row>
    <row r="413">
      <c r="A413" t="n">
        <v>6</v>
      </c>
      <c r="B413" t="n">
        <v>80</v>
      </c>
      <c r="C413" t="inlineStr">
        <is>
          <t xml:space="preserve">CONCLUIDO	</t>
        </is>
      </c>
      <c r="D413" t="n">
        <v>5.2459</v>
      </c>
      <c r="E413" t="n">
        <v>19.06</v>
      </c>
      <c r="F413" t="n">
        <v>15.13</v>
      </c>
      <c r="G413" t="n">
        <v>18.15</v>
      </c>
      <c r="H413" t="n">
        <v>0.27</v>
      </c>
      <c r="I413" t="n">
        <v>50</v>
      </c>
      <c r="J413" t="n">
        <v>161.26</v>
      </c>
      <c r="K413" t="n">
        <v>50.28</v>
      </c>
      <c r="L413" t="n">
        <v>2.5</v>
      </c>
      <c r="M413" t="n">
        <v>48</v>
      </c>
      <c r="N413" t="n">
        <v>28.48</v>
      </c>
      <c r="O413" t="n">
        <v>20122.23</v>
      </c>
      <c r="P413" t="n">
        <v>171.18</v>
      </c>
      <c r="Q413" t="n">
        <v>1389.82</v>
      </c>
      <c r="R413" t="n">
        <v>72.48</v>
      </c>
      <c r="S413" t="n">
        <v>39.31</v>
      </c>
      <c r="T413" t="n">
        <v>15555.51</v>
      </c>
      <c r="U413" t="n">
        <v>0.54</v>
      </c>
      <c r="V413" t="n">
        <v>0.85</v>
      </c>
      <c r="W413" t="n">
        <v>3.44</v>
      </c>
      <c r="X413" t="n">
        <v>1</v>
      </c>
      <c r="Y413" t="n">
        <v>1</v>
      </c>
      <c r="Z413" t="n">
        <v>10</v>
      </c>
    </row>
    <row r="414">
      <c r="A414" t="n">
        <v>7</v>
      </c>
      <c r="B414" t="n">
        <v>80</v>
      </c>
      <c r="C414" t="inlineStr">
        <is>
          <t xml:space="preserve">CONCLUIDO	</t>
        </is>
      </c>
      <c r="D414" t="n">
        <v>5.3254</v>
      </c>
      <c r="E414" t="n">
        <v>18.78</v>
      </c>
      <c r="F414" t="n">
        <v>15</v>
      </c>
      <c r="G414" t="n">
        <v>20</v>
      </c>
      <c r="H414" t="n">
        <v>0.3</v>
      </c>
      <c r="I414" t="n">
        <v>45</v>
      </c>
      <c r="J414" t="n">
        <v>161.61</v>
      </c>
      <c r="K414" t="n">
        <v>50.28</v>
      </c>
      <c r="L414" t="n">
        <v>2.75</v>
      </c>
      <c r="M414" t="n">
        <v>43</v>
      </c>
      <c r="N414" t="n">
        <v>28.58</v>
      </c>
      <c r="O414" t="n">
        <v>20166.2</v>
      </c>
      <c r="P414" t="n">
        <v>168.15</v>
      </c>
      <c r="Q414" t="n">
        <v>1389.82</v>
      </c>
      <c r="R414" t="n">
        <v>68.97</v>
      </c>
      <c r="S414" t="n">
        <v>39.31</v>
      </c>
      <c r="T414" t="n">
        <v>13825.89</v>
      </c>
      <c r="U414" t="n">
        <v>0.57</v>
      </c>
      <c r="V414" t="n">
        <v>0.86</v>
      </c>
      <c r="W414" t="n">
        <v>3.43</v>
      </c>
      <c r="X414" t="n">
        <v>0.88</v>
      </c>
      <c r="Y414" t="n">
        <v>1</v>
      </c>
      <c r="Z414" t="n">
        <v>10</v>
      </c>
    </row>
    <row r="415">
      <c r="A415" t="n">
        <v>8</v>
      </c>
      <c r="B415" t="n">
        <v>80</v>
      </c>
      <c r="C415" t="inlineStr">
        <is>
          <t xml:space="preserve">CONCLUIDO	</t>
        </is>
      </c>
      <c r="D415" t="n">
        <v>5.3803</v>
      </c>
      <c r="E415" t="n">
        <v>18.59</v>
      </c>
      <c r="F415" t="n">
        <v>14.94</v>
      </c>
      <c r="G415" t="n">
        <v>21.86</v>
      </c>
      <c r="H415" t="n">
        <v>0.33</v>
      </c>
      <c r="I415" t="n">
        <v>41</v>
      </c>
      <c r="J415" t="n">
        <v>161.97</v>
      </c>
      <c r="K415" t="n">
        <v>50.28</v>
      </c>
      <c r="L415" t="n">
        <v>3</v>
      </c>
      <c r="M415" t="n">
        <v>39</v>
      </c>
      <c r="N415" t="n">
        <v>28.69</v>
      </c>
      <c r="O415" t="n">
        <v>20210.21</v>
      </c>
      <c r="P415" t="n">
        <v>165.42</v>
      </c>
      <c r="Q415" t="n">
        <v>1389.79</v>
      </c>
      <c r="R415" t="n">
        <v>66.67</v>
      </c>
      <c r="S415" t="n">
        <v>39.31</v>
      </c>
      <c r="T415" t="n">
        <v>12693.91</v>
      </c>
      <c r="U415" t="n">
        <v>0.59</v>
      </c>
      <c r="V415" t="n">
        <v>0.86</v>
      </c>
      <c r="W415" t="n">
        <v>3.43</v>
      </c>
      <c r="X415" t="n">
        <v>0.82</v>
      </c>
      <c r="Y415" t="n">
        <v>1</v>
      </c>
      <c r="Z415" t="n">
        <v>10</v>
      </c>
    </row>
    <row r="416">
      <c r="A416" t="n">
        <v>9</v>
      </c>
      <c r="B416" t="n">
        <v>80</v>
      </c>
      <c r="C416" t="inlineStr">
        <is>
          <t xml:space="preserve">CONCLUIDO	</t>
        </is>
      </c>
      <c r="D416" t="n">
        <v>5.4505</v>
      </c>
      <c r="E416" t="n">
        <v>18.35</v>
      </c>
      <c r="F416" t="n">
        <v>14.83</v>
      </c>
      <c r="G416" t="n">
        <v>24.05</v>
      </c>
      <c r="H416" t="n">
        <v>0.35</v>
      </c>
      <c r="I416" t="n">
        <v>37</v>
      </c>
      <c r="J416" t="n">
        <v>162.33</v>
      </c>
      <c r="K416" t="n">
        <v>50.28</v>
      </c>
      <c r="L416" t="n">
        <v>3.25</v>
      </c>
      <c r="M416" t="n">
        <v>35</v>
      </c>
      <c r="N416" t="n">
        <v>28.8</v>
      </c>
      <c r="O416" t="n">
        <v>20254.26</v>
      </c>
      <c r="P416" t="n">
        <v>162.1</v>
      </c>
      <c r="Q416" t="n">
        <v>1389.6</v>
      </c>
      <c r="R416" t="n">
        <v>63.52</v>
      </c>
      <c r="S416" t="n">
        <v>39.31</v>
      </c>
      <c r="T416" t="n">
        <v>11142.75</v>
      </c>
      <c r="U416" t="n">
        <v>0.62</v>
      </c>
      <c r="V416" t="n">
        <v>0.87</v>
      </c>
      <c r="W416" t="n">
        <v>3.42</v>
      </c>
      <c r="X416" t="n">
        <v>0.71</v>
      </c>
      <c r="Y416" t="n">
        <v>1</v>
      </c>
      <c r="Z416" t="n">
        <v>10</v>
      </c>
    </row>
    <row r="417">
      <c r="A417" t="n">
        <v>10</v>
      </c>
      <c r="B417" t="n">
        <v>80</v>
      </c>
      <c r="C417" t="inlineStr">
        <is>
          <t xml:space="preserve">CONCLUIDO	</t>
        </is>
      </c>
      <c r="D417" t="n">
        <v>5.4925</v>
      </c>
      <c r="E417" t="n">
        <v>18.21</v>
      </c>
      <c r="F417" t="n">
        <v>14.79</v>
      </c>
      <c r="G417" t="n">
        <v>26.09</v>
      </c>
      <c r="H417" t="n">
        <v>0.38</v>
      </c>
      <c r="I417" t="n">
        <v>34</v>
      </c>
      <c r="J417" t="n">
        <v>162.68</v>
      </c>
      <c r="K417" t="n">
        <v>50.28</v>
      </c>
      <c r="L417" t="n">
        <v>3.5</v>
      </c>
      <c r="M417" t="n">
        <v>32</v>
      </c>
      <c r="N417" t="n">
        <v>28.9</v>
      </c>
      <c r="O417" t="n">
        <v>20298.34</v>
      </c>
      <c r="P417" t="n">
        <v>159.34</v>
      </c>
      <c r="Q417" t="n">
        <v>1389.64</v>
      </c>
      <c r="R417" t="n">
        <v>62.23</v>
      </c>
      <c r="S417" t="n">
        <v>39.31</v>
      </c>
      <c r="T417" t="n">
        <v>10508.33</v>
      </c>
      <c r="U417" t="n">
        <v>0.63</v>
      </c>
      <c r="V417" t="n">
        <v>0.87</v>
      </c>
      <c r="W417" t="n">
        <v>3.41</v>
      </c>
      <c r="X417" t="n">
        <v>0.66</v>
      </c>
      <c r="Y417" t="n">
        <v>1</v>
      </c>
      <c r="Z417" t="n">
        <v>10</v>
      </c>
    </row>
    <row r="418">
      <c r="A418" t="n">
        <v>11</v>
      </c>
      <c r="B418" t="n">
        <v>80</v>
      </c>
      <c r="C418" t="inlineStr">
        <is>
          <t xml:space="preserve">CONCLUIDO	</t>
        </is>
      </c>
      <c r="D418" t="n">
        <v>5.5366</v>
      </c>
      <c r="E418" t="n">
        <v>18.06</v>
      </c>
      <c r="F418" t="n">
        <v>14.74</v>
      </c>
      <c r="G418" t="n">
        <v>28.53</v>
      </c>
      <c r="H418" t="n">
        <v>0.41</v>
      </c>
      <c r="I418" t="n">
        <v>31</v>
      </c>
      <c r="J418" t="n">
        <v>163.04</v>
      </c>
      <c r="K418" t="n">
        <v>50.28</v>
      </c>
      <c r="L418" t="n">
        <v>3.75</v>
      </c>
      <c r="M418" t="n">
        <v>29</v>
      </c>
      <c r="N418" t="n">
        <v>29.01</v>
      </c>
      <c r="O418" t="n">
        <v>20342.46</v>
      </c>
      <c r="P418" t="n">
        <v>156.99</v>
      </c>
      <c r="Q418" t="n">
        <v>1389.61</v>
      </c>
      <c r="R418" t="n">
        <v>60.61</v>
      </c>
      <c r="S418" t="n">
        <v>39.31</v>
      </c>
      <c r="T418" t="n">
        <v>9714.709999999999</v>
      </c>
      <c r="U418" t="n">
        <v>0.65</v>
      </c>
      <c r="V418" t="n">
        <v>0.87</v>
      </c>
      <c r="W418" t="n">
        <v>3.41</v>
      </c>
      <c r="X418" t="n">
        <v>0.62</v>
      </c>
      <c r="Y418" t="n">
        <v>1</v>
      </c>
      <c r="Z418" t="n">
        <v>10</v>
      </c>
    </row>
    <row r="419">
      <c r="A419" t="n">
        <v>12</v>
      </c>
      <c r="B419" t="n">
        <v>80</v>
      </c>
      <c r="C419" t="inlineStr">
        <is>
          <t xml:space="preserve">CONCLUIDO	</t>
        </is>
      </c>
      <c r="D419" t="n">
        <v>5.5704</v>
      </c>
      <c r="E419" t="n">
        <v>17.95</v>
      </c>
      <c r="F419" t="n">
        <v>14.69</v>
      </c>
      <c r="G419" t="n">
        <v>30.4</v>
      </c>
      <c r="H419" t="n">
        <v>0.43</v>
      </c>
      <c r="I419" t="n">
        <v>29</v>
      </c>
      <c r="J419" t="n">
        <v>163.4</v>
      </c>
      <c r="K419" t="n">
        <v>50.28</v>
      </c>
      <c r="L419" t="n">
        <v>4</v>
      </c>
      <c r="M419" t="n">
        <v>27</v>
      </c>
      <c r="N419" t="n">
        <v>29.12</v>
      </c>
      <c r="O419" t="n">
        <v>20386.62</v>
      </c>
      <c r="P419" t="n">
        <v>154.48</v>
      </c>
      <c r="Q419" t="n">
        <v>1389.58</v>
      </c>
      <c r="R419" t="n">
        <v>59</v>
      </c>
      <c r="S419" t="n">
        <v>39.31</v>
      </c>
      <c r="T419" t="n">
        <v>8922.9</v>
      </c>
      <c r="U419" t="n">
        <v>0.67</v>
      </c>
      <c r="V419" t="n">
        <v>0.87</v>
      </c>
      <c r="W419" t="n">
        <v>3.41</v>
      </c>
      <c r="X419" t="n">
        <v>0.57</v>
      </c>
      <c r="Y419" t="n">
        <v>1</v>
      </c>
      <c r="Z419" t="n">
        <v>10</v>
      </c>
    </row>
    <row r="420">
      <c r="A420" t="n">
        <v>13</v>
      </c>
      <c r="B420" t="n">
        <v>80</v>
      </c>
      <c r="C420" t="inlineStr">
        <is>
          <t xml:space="preserve">CONCLUIDO	</t>
        </is>
      </c>
      <c r="D420" t="n">
        <v>5.6029</v>
      </c>
      <c r="E420" t="n">
        <v>17.85</v>
      </c>
      <c r="F420" t="n">
        <v>14.65</v>
      </c>
      <c r="G420" t="n">
        <v>32.56</v>
      </c>
      <c r="H420" t="n">
        <v>0.46</v>
      </c>
      <c r="I420" t="n">
        <v>27</v>
      </c>
      <c r="J420" t="n">
        <v>163.76</v>
      </c>
      <c r="K420" t="n">
        <v>50.28</v>
      </c>
      <c r="L420" t="n">
        <v>4.25</v>
      </c>
      <c r="M420" t="n">
        <v>25</v>
      </c>
      <c r="N420" t="n">
        <v>29.23</v>
      </c>
      <c r="O420" t="n">
        <v>20430.81</v>
      </c>
      <c r="P420" t="n">
        <v>151.35</v>
      </c>
      <c r="Q420" t="n">
        <v>1389.72</v>
      </c>
      <c r="R420" t="n">
        <v>58.02</v>
      </c>
      <c r="S420" t="n">
        <v>39.31</v>
      </c>
      <c r="T420" t="n">
        <v>8442.459999999999</v>
      </c>
      <c r="U420" t="n">
        <v>0.68</v>
      </c>
      <c r="V420" t="n">
        <v>0.88</v>
      </c>
      <c r="W420" t="n">
        <v>3.4</v>
      </c>
      <c r="X420" t="n">
        <v>0.53</v>
      </c>
      <c r="Y420" t="n">
        <v>1</v>
      </c>
      <c r="Z420" t="n">
        <v>10</v>
      </c>
    </row>
    <row r="421">
      <c r="A421" t="n">
        <v>14</v>
      </c>
      <c r="B421" t="n">
        <v>80</v>
      </c>
      <c r="C421" t="inlineStr">
        <is>
          <t xml:space="preserve">CONCLUIDO	</t>
        </is>
      </c>
      <c r="D421" t="n">
        <v>5.6368</v>
      </c>
      <c r="E421" t="n">
        <v>17.74</v>
      </c>
      <c r="F421" t="n">
        <v>14.61</v>
      </c>
      <c r="G421" t="n">
        <v>35.07</v>
      </c>
      <c r="H421" t="n">
        <v>0.49</v>
      </c>
      <c r="I421" t="n">
        <v>25</v>
      </c>
      <c r="J421" t="n">
        <v>164.12</v>
      </c>
      <c r="K421" t="n">
        <v>50.28</v>
      </c>
      <c r="L421" t="n">
        <v>4.5</v>
      </c>
      <c r="M421" t="n">
        <v>23</v>
      </c>
      <c r="N421" t="n">
        <v>29.34</v>
      </c>
      <c r="O421" t="n">
        <v>20475.04</v>
      </c>
      <c r="P421" t="n">
        <v>149.49</v>
      </c>
      <c r="Q421" t="n">
        <v>1389.72</v>
      </c>
      <c r="R421" t="n">
        <v>56.54</v>
      </c>
      <c r="S421" t="n">
        <v>39.31</v>
      </c>
      <c r="T421" t="n">
        <v>7710.09</v>
      </c>
      <c r="U421" t="n">
        <v>0.7</v>
      </c>
      <c r="V421" t="n">
        <v>0.88</v>
      </c>
      <c r="W421" t="n">
        <v>3.4</v>
      </c>
      <c r="X421" t="n">
        <v>0.49</v>
      </c>
      <c r="Y421" t="n">
        <v>1</v>
      </c>
      <c r="Z421" t="n">
        <v>10</v>
      </c>
    </row>
    <row r="422">
      <c r="A422" t="n">
        <v>15</v>
      </c>
      <c r="B422" t="n">
        <v>80</v>
      </c>
      <c r="C422" t="inlineStr">
        <is>
          <t xml:space="preserve">CONCLUIDO	</t>
        </is>
      </c>
      <c r="D422" t="n">
        <v>5.6732</v>
      </c>
      <c r="E422" t="n">
        <v>17.63</v>
      </c>
      <c r="F422" t="n">
        <v>14.56</v>
      </c>
      <c r="G422" t="n">
        <v>37.99</v>
      </c>
      <c r="H422" t="n">
        <v>0.51</v>
      </c>
      <c r="I422" t="n">
        <v>23</v>
      </c>
      <c r="J422" t="n">
        <v>164.48</v>
      </c>
      <c r="K422" t="n">
        <v>50.28</v>
      </c>
      <c r="L422" t="n">
        <v>4.75</v>
      </c>
      <c r="M422" t="n">
        <v>21</v>
      </c>
      <c r="N422" t="n">
        <v>29.45</v>
      </c>
      <c r="O422" t="n">
        <v>20519.3</v>
      </c>
      <c r="P422" t="n">
        <v>145.63</v>
      </c>
      <c r="Q422" t="n">
        <v>1389.72</v>
      </c>
      <c r="R422" t="n">
        <v>55.04</v>
      </c>
      <c r="S422" t="n">
        <v>39.31</v>
      </c>
      <c r="T422" t="n">
        <v>6969.27</v>
      </c>
      <c r="U422" t="n">
        <v>0.71</v>
      </c>
      <c r="V422" t="n">
        <v>0.88</v>
      </c>
      <c r="W422" t="n">
        <v>3.39</v>
      </c>
      <c r="X422" t="n">
        <v>0.44</v>
      </c>
      <c r="Y422" t="n">
        <v>1</v>
      </c>
      <c r="Z422" t="n">
        <v>10</v>
      </c>
    </row>
    <row r="423">
      <c r="A423" t="n">
        <v>16</v>
      </c>
      <c r="B423" t="n">
        <v>80</v>
      </c>
      <c r="C423" t="inlineStr">
        <is>
          <t xml:space="preserve">CONCLUIDO	</t>
        </is>
      </c>
      <c r="D423" t="n">
        <v>5.6919</v>
      </c>
      <c r="E423" t="n">
        <v>17.57</v>
      </c>
      <c r="F423" t="n">
        <v>14.54</v>
      </c>
      <c r="G423" t="n">
        <v>39.64</v>
      </c>
      <c r="H423" t="n">
        <v>0.54</v>
      </c>
      <c r="I423" t="n">
        <v>22</v>
      </c>
      <c r="J423" t="n">
        <v>164.83</v>
      </c>
      <c r="K423" t="n">
        <v>50.28</v>
      </c>
      <c r="L423" t="n">
        <v>5</v>
      </c>
      <c r="M423" t="n">
        <v>18</v>
      </c>
      <c r="N423" t="n">
        <v>29.55</v>
      </c>
      <c r="O423" t="n">
        <v>20563.61</v>
      </c>
      <c r="P423" t="n">
        <v>144.22</v>
      </c>
      <c r="Q423" t="n">
        <v>1389.7</v>
      </c>
      <c r="R423" t="n">
        <v>53.99</v>
      </c>
      <c r="S423" t="n">
        <v>39.31</v>
      </c>
      <c r="T423" t="n">
        <v>6449.13</v>
      </c>
      <c r="U423" t="n">
        <v>0.73</v>
      </c>
      <c r="V423" t="n">
        <v>0.88</v>
      </c>
      <c r="W423" t="n">
        <v>3.4</v>
      </c>
      <c r="X423" t="n">
        <v>0.41</v>
      </c>
      <c r="Y423" t="n">
        <v>1</v>
      </c>
      <c r="Z423" t="n">
        <v>10</v>
      </c>
    </row>
    <row r="424">
      <c r="A424" t="n">
        <v>17</v>
      </c>
      <c r="B424" t="n">
        <v>80</v>
      </c>
      <c r="C424" t="inlineStr">
        <is>
          <t xml:space="preserve">CONCLUIDO	</t>
        </is>
      </c>
      <c r="D424" t="n">
        <v>5.7098</v>
      </c>
      <c r="E424" t="n">
        <v>17.51</v>
      </c>
      <c r="F424" t="n">
        <v>14.51</v>
      </c>
      <c r="G424" t="n">
        <v>41.47</v>
      </c>
      <c r="H424" t="n">
        <v>0.5600000000000001</v>
      </c>
      <c r="I424" t="n">
        <v>21</v>
      </c>
      <c r="J424" t="n">
        <v>165.19</v>
      </c>
      <c r="K424" t="n">
        <v>50.28</v>
      </c>
      <c r="L424" t="n">
        <v>5.25</v>
      </c>
      <c r="M424" t="n">
        <v>17</v>
      </c>
      <c r="N424" t="n">
        <v>29.66</v>
      </c>
      <c r="O424" t="n">
        <v>20607.95</v>
      </c>
      <c r="P424" t="n">
        <v>140.17</v>
      </c>
      <c r="Q424" t="n">
        <v>1389.66</v>
      </c>
      <c r="R424" t="n">
        <v>53.44</v>
      </c>
      <c r="S424" t="n">
        <v>39.31</v>
      </c>
      <c r="T424" t="n">
        <v>6180.81</v>
      </c>
      <c r="U424" t="n">
        <v>0.74</v>
      </c>
      <c r="V424" t="n">
        <v>0.88</v>
      </c>
      <c r="W424" t="n">
        <v>3.39</v>
      </c>
      <c r="X424" t="n">
        <v>0.39</v>
      </c>
      <c r="Y424" t="n">
        <v>1</v>
      </c>
      <c r="Z424" t="n">
        <v>10</v>
      </c>
    </row>
    <row r="425">
      <c r="A425" t="n">
        <v>18</v>
      </c>
      <c r="B425" t="n">
        <v>80</v>
      </c>
      <c r="C425" t="inlineStr">
        <is>
          <t xml:space="preserve">CONCLUIDO	</t>
        </is>
      </c>
      <c r="D425" t="n">
        <v>5.7223</v>
      </c>
      <c r="E425" t="n">
        <v>17.48</v>
      </c>
      <c r="F425" t="n">
        <v>14.51</v>
      </c>
      <c r="G425" t="n">
        <v>43.52</v>
      </c>
      <c r="H425" t="n">
        <v>0.59</v>
      </c>
      <c r="I425" t="n">
        <v>20</v>
      </c>
      <c r="J425" t="n">
        <v>165.55</v>
      </c>
      <c r="K425" t="n">
        <v>50.28</v>
      </c>
      <c r="L425" t="n">
        <v>5.5</v>
      </c>
      <c r="M425" t="n">
        <v>13</v>
      </c>
      <c r="N425" t="n">
        <v>29.77</v>
      </c>
      <c r="O425" t="n">
        <v>20652.33</v>
      </c>
      <c r="P425" t="n">
        <v>139.69</v>
      </c>
      <c r="Q425" t="n">
        <v>1389.7</v>
      </c>
      <c r="R425" t="n">
        <v>53.12</v>
      </c>
      <c r="S425" t="n">
        <v>39.31</v>
      </c>
      <c r="T425" t="n">
        <v>6024.13</v>
      </c>
      <c r="U425" t="n">
        <v>0.74</v>
      </c>
      <c r="V425" t="n">
        <v>0.88</v>
      </c>
      <c r="W425" t="n">
        <v>3.4</v>
      </c>
      <c r="X425" t="n">
        <v>0.38</v>
      </c>
      <c r="Y425" t="n">
        <v>1</v>
      </c>
      <c r="Z425" t="n">
        <v>10</v>
      </c>
    </row>
    <row r="426">
      <c r="A426" t="n">
        <v>19</v>
      </c>
      <c r="B426" t="n">
        <v>80</v>
      </c>
      <c r="C426" t="inlineStr">
        <is>
          <t xml:space="preserve">CONCLUIDO	</t>
        </is>
      </c>
      <c r="D426" t="n">
        <v>5.7403</v>
      </c>
      <c r="E426" t="n">
        <v>17.42</v>
      </c>
      <c r="F426" t="n">
        <v>14.48</v>
      </c>
      <c r="G426" t="n">
        <v>45.74</v>
      </c>
      <c r="H426" t="n">
        <v>0.61</v>
      </c>
      <c r="I426" t="n">
        <v>19</v>
      </c>
      <c r="J426" t="n">
        <v>165.91</v>
      </c>
      <c r="K426" t="n">
        <v>50.28</v>
      </c>
      <c r="L426" t="n">
        <v>5.75</v>
      </c>
      <c r="M426" t="n">
        <v>7</v>
      </c>
      <c r="N426" t="n">
        <v>29.88</v>
      </c>
      <c r="O426" t="n">
        <v>20696.74</v>
      </c>
      <c r="P426" t="n">
        <v>138.17</v>
      </c>
      <c r="Q426" t="n">
        <v>1389.59</v>
      </c>
      <c r="R426" t="n">
        <v>52.16</v>
      </c>
      <c r="S426" t="n">
        <v>39.31</v>
      </c>
      <c r="T426" t="n">
        <v>5548.62</v>
      </c>
      <c r="U426" t="n">
        <v>0.75</v>
      </c>
      <c r="V426" t="n">
        <v>0.89</v>
      </c>
      <c r="W426" t="n">
        <v>3.41</v>
      </c>
      <c r="X426" t="n">
        <v>0.36</v>
      </c>
      <c r="Y426" t="n">
        <v>1</v>
      </c>
      <c r="Z426" t="n">
        <v>10</v>
      </c>
    </row>
    <row r="427">
      <c r="A427" t="n">
        <v>20</v>
      </c>
      <c r="B427" t="n">
        <v>80</v>
      </c>
      <c r="C427" t="inlineStr">
        <is>
          <t xml:space="preserve">CONCLUIDO	</t>
        </is>
      </c>
      <c r="D427" t="n">
        <v>5.7337</v>
      </c>
      <c r="E427" t="n">
        <v>17.44</v>
      </c>
      <c r="F427" t="n">
        <v>14.5</v>
      </c>
      <c r="G427" t="n">
        <v>45.8</v>
      </c>
      <c r="H427" t="n">
        <v>0.64</v>
      </c>
      <c r="I427" t="n">
        <v>19</v>
      </c>
      <c r="J427" t="n">
        <v>166.27</v>
      </c>
      <c r="K427" t="n">
        <v>50.28</v>
      </c>
      <c r="L427" t="n">
        <v>6</v>
      </c>
      <c r="M427" t="n">
        <v>1</v>
      </c>
      <c r="N427" t="n">
        <v>29.99</v>
      </c>
      <c r="O427" t="n">
        <v>20741.2</v>
      </c>
      <c r="P427" t="n">
        <v>138.3</v>
      </c>
      <c r="Q427" t="n">
        <v>1389.68</v>
      </c>
      <c r="R427" t="n">
        <v>52.58</v>
      </c>
      <c r="S427" t="n">
        <v>39.31</v>
      </c>
      <c r="T427" t="n">
        <v>5760.28</v>
      </c>
      <c r="U427" t="n">
        <v>0.75</v>
      </c>
      <c r="V427" t="n">
        <v>0.89</v>
      </c>
      <c r="W427" t="n">
        <v>3.41</v>
      </c>
      <c r="X427" t="n">
        <v>0.38</v>
      </c>
      <c r="Y427" t="n">
        <v>1</v>
      </c>
      <c r="Z427" t="n">
        <v>10</v>
      </c>
    </row>
    <row r="428">
      <c r="A428" t="n">
        <v>21</v>
      </c>
      <c r="B428" t="n">
        <v>80</v>
      </c>
      <c r="C428" t="inlineStr">
        <is>
          <t xml:space="preserve">CONCLUIDO	</t>
        </is>
      </c>
      <c r="D428" t="n">
        <v>5.7339</v>
      </c>
      <c r="E428" t="n">
        <v>17.44</v>
      </c>
      <c r="F428" t="n">
        <v>14.5</v>
      </c>
      <c r="G428" t="n">
        <v>45.8</v>
      </c>
      <c r="H428" t="n">
        <v>0.66</v>
      </c>
      <c r="I428" t="n">
        <v>19</v>
      </c>
      <c r="J428" t="n">
        <v>166.64</v>
      </c>
      <c r="K428" t="n">
        <v>50.28</v>
      </c>
      <c r="L428" t="n">
        <v>6.25</v>
      </c>
      <c r="M428" t="n">
        <v>0</v>
      </c>
      <c r="N428" t="n">
        <v>30.11</v>
      </c>
      <c r="O428" t="n">
        <v>20785.69</v>
      </c>
      <c r="P428" t="n">
        <v>138.29</v>
      </c>
      <c r="Q428" t="n">
        <v>1389.64</v>
      </c>
      <c r="R428" t="n">
        <v>52.72</v>
      </c>
      <c r="S428" t="n">
        <v>39.31</v>
      </c>
      <c r="T428" t="n">
        <v>5828.28</v>
      </c>
      <c r="U428" t="n">
        <v>0.75</v>
      </c>
      <c r="V428" t="n">
        <v>0.89</v>
      </c>
      <c r="W428" t="n">
        <v>3.41</v>
      </c>
      <c r="X428" t="n">
        <v>0.38</v>
      </c>
      <c r="Y428" t="n">
        <v>1</v>
      </c>
      <c r="Z428" t="n">
        <v>10</v>
      </c>
    </row>
    <row r="429">
      <c r="A429" t="n">
        <v>0</v>
      </c>
      <c r="B429" t="n">
        <v>115</v>
      </c>
      <c r="C429" t="inlineStr">
        <is>
          <t xml:space="preserve">CONCLUIDO	</t>
        </is>
      </c>
      <c r="D429" t="n">
        <v>3.383</v>
      </c>
      <c r="E429" t="n">
        <v>29.56</v>
      </c>
      <c r="F429" t="n">
        <v>18.21</v>
      </c>
      <c r="G429" t="n">
        <v>5.52</v>
      </c>
      <c r="H429" t="n">
        <v>0.08</v>
      </c>
      <c r="I429" t="n">
        <v>198</v>
      </c>
      <c r="J429" t="n">
        <v>222.93</v>
      </c>
      <c r="K429" t="n">
        <v>56.94</v>
      </c>
      <c r="L429" t="n">
        <v>1</v>
      </c>
      <c r="M429" t="n">
        <v>196</v>
      </c>
      <c r="N429" t="n">
        <v>49.99</v>
      </c>
      <c r="O429" t="n">
        <v>27728.69</v>
      </c>
      <c r="P429" t="n">
        <v>275.08</v>
      </c>
      <c r="Q429" t="n">
        <v>1390.43</v>
      </c>
      <c r="R429" t="n">
        <v>168.15</v>
      </c>
      <c r="S429" t="n">
        <v>39.31</v>
      </c>
      <c r="T429" t="n">
        <v>62652.37</v>
      </c>
      <c r="U429" t="n">
        <v>0.23</v>
      </c>
      <c r="V429" t="n">
        <v>0.71</v>
      </c>
      <c r="W429" t="n">
        <v>3.7</v>
      </c>
      <c r="X429" t="n">
        <v>4.08</v>
      </c>
      <c r="Y429" t="n">
        <v>1</v>
      </c>
      <c r="Z429" t="n">
        <v>10</v>
      </c>
    </row>
    <row r="430">
      <c r="A430" t="n">
        <v>1</v>
      </c>
      <c r="B430" t="n">
        <v>115</v>
      </c>
      <c r="C430" t="inlineStr">
        <is>
          <t xml:space="preserve">CONCLUIDO	</t>
        </is>
      </c>
      <c r="D430" t="n">
        <v>3.7915</v>
      </c>
      <c r="E430" t="n">
        <v>26.37</v>
      </c>
      <c r="F430" t="n">
        <v>17.17</v>
      </c>
      <c r="G430" t="n">
        <v>6.92</v>
      </c>
      <c r="H430" t="n">
        <v>0.1</v>
      </c>
      <c r="I430" t="n">
        <v>149</v>
      </c>
      <c r="J430" t="n">
        <v>223.35</v>
      </c>
      <c r="K430" t="n">
        <v>56.94</v>
      </c>
      <c r="L430" t="n">
        <v>1.25</v>
      </c>
      <c r="M430" t="n">
        <v>147</v>
      </c>
      <c r="N430" t="n">
        <v>50.15</v>
      </c>
      <c r="O430" t="n">
        <v>27780.03</v>
      </c>
      <c r="P430" t="n">
        <v>258.22</v>
      </c>
      <c r="Q430" t="n">
        <v>1390.19</v>
      </c>
      <c r="R430" t="n">
        <v>136.14</v>
      </c>
      <c r="S430" t="n">
        <v>39.31</v>
      </c>
      <c r="T430" t="n">
        <v>46890.6</v>
      </c>
      <c r="U430" t="n">
        <v>0.29</v>
      </c>
      <c r="V430" t="n">
        <v>0.75</v>
      </c>
      <c r="W430" t="n">
        <v>3.61</v>
      </c>
      <c r="X430" t="n">
        <v>3.05</v>
      </c>
      <c r="Y430" t="n">
        <v>1</v>
      </c>
      <c r="Z430" t="n">
        <v>10</v>
      </c>
    </row>
    <row r="431">
      <c r="A431" t="n">
        <v>2</v>
      </c>
      <c r="B431" t="n">
        <v>115</v>
      </c>
      <c r="C431" t="inlineStr">
        <is>
          <t xml:space="preserve">CONCLUIDO	</t>
        </is>
      </c>
      <c r="D431" t="n">
        <v>4.0962</v>
      </c>
      <c r="E431" t="n">
        <v>24.41</v>
      </c>
      <c r="F431" t="n">
        <v>16.53</v>
      </c>
      <c r="G431" t="n">
        <v>8.33</v>
      </c>
      <c r="H431" t="n">
        <v>0.12</v>
      </c>
      <c r="I431" t="n">
        <v>119</v>
      </c>
      <c r="J431" t="n">
        <v>223.76</v>
      </c>
      <c r="K431" t="n">
        <v>56.94</v>
      </c>
      <c r="L431" t="n">
        <v>1.5</v>
      </c>
      <c r="M431" t="n">
        <v>117</v>
      </c>
      <c r="N431" t="n">
        <v>50.32</v>
      </c>
      <c r="O431" t="n">
        <v>27831.42</v>
      </c>
      <c r="P431" t="n">
        <v>247.29</v>
      </c>
      <c r="Q431" t="n">
        <v>1390.12</v>
      </c>
      <c r="R431" t="n">
        <v>116.4</v>
      </c>
      <c r="S431" t="n">
        <v>39.31</v>
      </c>
      <c r="T431" t="n">
        <v>37172.7</v>
      </c>
      <c r="U431" t="n">
        <v>0.34</v>
      </c>
      <c r="V431" t="n">
        <v>0.78</v>
      </c>
      <c r="W431" t="n">
        <v>3.55</v>
      </c>
      <c r="X431" t="n">
        <v>2.4</v>
      </c>
      <c r="Y431" t="n">
        <v>1</v>
      </c>
      <c r="Z431" t="n">
        <v>10</v>
      </c>
    </row>
    <row r="432">
      <c r="A432" t="n">
        <v>3</v>
      </c>
      <c r="B432" t="n">
        <v>115</v>
      </c>
      <c r="C432" t="inlineStr">
        <is>
          <t xml:space="preserve">CONCLUIDO	</t>
        </is>
      </c>
      <c r="D432" t="n">
        <v>4.3126</v>
      </c>
      <c r="E432" t="n">
        <v>23.19</v>
      </c>
      <c r="F432" t="n">
        <v>16.14</v>
      </c>
      <c r="G432" t="n">
        <v>9.68</v>
      </c>
      <c r="H432" t="n">
        <v>0.14</v>
      </c>
      <c r="I432" t="n">
        <v>100</v>
      </c>
      <c r="J432" t="n">
        <v>224.18</v>
      </c>
      <c r="K432" t="n">
        <v>56.94</v>
      </c>
      <c r="L432" t="n">
        <v>1.75</v>
      </c>
      <c r="M432" t="n">
        <v>98</v>
      </c>
      <c r="N432" t="n">
        <v>50.49</v>
      </c>
      <c r="O432" t="n">
        <v>27882.87</v>
      </c>
      <c r="P432" t="n">
        <v>240.12</v>
      </c>
      <c r="Q432" t="n">
        <v>1390.16</v>
      </c>
      <c r="R432" t="n">
        <v>103.99</v>
      </c>
      <c r="S432" t="n">
        <v>39.31</v>
      </c>
      <c r="T432" t="n">
        <v>31058.96</v>
      </c>
      <c r="U432" t="n">
        <v>0.38</v>
      </c>
      <c r="V432" t="n">
        <v>0.8</v>
      </c>
      <c r="W432" t="n">
        <v>3.52</v>
      </c>
      <c r="X432" t="n">
        <v>2.01</v>
      </c>
      <c r="Y432" t="n">
        <v>1</v>
      </c>
      <c r="Z432" t="n">
        <v>10</v>
      </c>
    </row>
    <row r="433">
      <c r="A433" t="n">
        <v>4</v>
      </c>
      <c r="B433" t="n">
        <v>115</v>
      </c>
      <c r="C433" t="inlineStr">
        <is>
          <t xml:space="preserve">CONCLUIDO	</t>
        </is>
      </c>
      <c r="D433" t="n">
        <v>4.4978</v>
      </c>
      <c r="E433" t="n">
        <v>22.23</v>
      </c>
      <c r="F433" t="n">
        <v>15.84</v>
      </c>
      <c r="G433" t="n">
        <v>11.18</v>
      </c>
      <c r="H433" t="n">
        <v>0.16</v>
      </c>
      <c r="I433" t="n">
        <v>85</v>
      </c>
      <c r="J433" t="n">
        <v>224.6</v>
      </c>
      <c r="K433" t="n">
        <v>56.94</v>
      </c>
      <c r="L433" t="n">
        <v>2</v>
      </c>
      <c r="M433" t="n">
        <v>83</v>
      </c>
      <c r="N433" t="n">
        <v>50.65</v>
      </c>
      <c r="O433" t="n">
        <v>27934.37</v>
      </c>
      <c r="P433" t="n">
        <v>234.49</v>
      </c>
      <c r="Q433" t="n">
        <v>1390.05</v>
      </c>
      <c r="R433" t="n">
        <v>94.58</v>
      </c>
      <c r="S433" t="n">
        <v>39.31</v>
      </c>
      <c r="T433" t="n">
        <v>26429.84</v>
      </c>
      <c r="U433" t="n">
        <v>0.42</v>
      </c>
      <c r="V433" t="n">
        <v>0.8100000000000001</v>
      </c>
      <c r="W433" t="n">
        <v>3.51</v>
      </c>
      <c r="X433" t="n">
        <v>1.72</v>
      </c>
      <c r="Y433" t="n">
        <v>1</v>
      </c>
      <c r="Z433" t="n">
        <v>10</v>
      </c>
    </row>
    <row r="434">
      <c r="A434" t="n">
        <v>5</v>
      </c>
      <c r="B434" t="n">
        <v>115</v>
      </c>
      <c r="C434" t="inlineStr">
        <is>
          <t xml:space="preserve">CONCLUIDO	</t>
        </is>
      </c>
      <c r="D434" t="n">
        <v>4.6322</v>
      </c>
      <c r="E434" t="n">
        <v>21.59</v>
      </c>
      <c r="F434" t="n">
        <v>15.64</v>
      </c>
      <c r="G434" t="n">
        <v>12.51</v>
      </c>
      <c r="H434" t="n">
        <v>0.18</v>
      </c>
      <c r="I434" t="n">
        <v>75</v>
      </c>
      <c r="J434" t="n">
        <v>225.01</v>
      </c>
      <c r="K434" t="n">
        <v>56.94</v>
      </c>
      <c r="L434" t="n">
        <v>2.25</v>
      </c>
      <c r="M434" t="n">
        <v>73</v>
      </c>
      <c r="N434" t="n">
        <v>50.82</v>
      </c>
      <c r="O434" t="n">
        <v>27985.94</v>
      </c>
      <c r="P434" t="n">
        <v>230.37</v>
      </c>
      <c r="Q434" t="n">
        <v>1389.81</v>
      </c>
      <c r="R434" t="n">
        <v>88.09999999999999</v>
      </c>
      <c r="S434" t="n">
        <v>39.31</v>
      </c>
      <c r="T434" t="n">
        <v>23239.27</v>
      </c>
      <c r="U434" t="n">
        <v>0.45</v>
      </c>
      <c r="V434" t="n">
        <v>0.82</v>
      </c>
      <c r="W434" t="n">
        <v>3.49</v>
      </c>
      <c r="X434" t="n">
        <v>1.51</v>
      </c>
      <c r="Y434" t="n">
        <v>1</v>
      </c>
      <c r="Z434" t="n">
        <v>10</v>
      </c>
    </row>
    <row r="435">
      <c r="A435" t="n">
        <v>6</v>
      </c>
      <c r="B435" t="n">
        <v>115</v>
      </c>
      <c r="C435" t="inlineStr">
        <is>
          <t xml:space="preserve">CONCLUIDO	</t>
        </is>
      </c>
      <c r="D435" t="n">
        <v>4.762</v>
      </c>
      <c r="E435" t="n">
        <v>21</v>
      </c>
      <c r="F435" t="n">
        <v>15.44</v>
      </c>
      <c r="G435" t="n">
        <v>14.04</v>
      </c>
      <c r="H435" t="n">
        <v>0.2</v>
      </c>
      <c r="I435" t="n">
        <v>66</v>
      </c>
      <c r="J435" t="n">
        <v>225.43</v>
      </c>
      <c r="K435" t="n">
        <v>56.94</v>
      </c>
      <c r="L435" t="n">
        <v>2.5</v>
      </c>
      <c r="M435" t="n">
        <v>64</v>
      </c>
      <c r="N435" t="n">
        <v>50.99</v>
      </c>
      <c r="O435" t="n">
        <v>28037.57</v>
      </c>
      <c r="P435" t="n">
        <v>226.3</v>
      </c>
      <c r="Q435" t="n">
        <v>1389.89</v>
      </c>
      <c r="R435" t="n">
        <v>82.43000000000001</v>
      </c>
      <c r="S435" t="n">
        <v>39.31</v>
      </c>
      <c r="T435" t="n">
        <v>20452.92</v>
      </c>
      <c r="U435" t="n">
        <v>0.48</v>
      </c>
      <c r="V435" t="n">
        <v>0.83</v>
      </c>
      <c r="W435" t="n">
        <v>3.47</v>
      </c>
      <c r="X435" t="n">
        <v>1.32</v>
      </c>
      <c r="Y435" t="n">
        <v>1</v>
      </c>
      <c r="Z435" t="n">
        <v>10</v>
      </c>
    </row>
    <row r="436">
      <c r="A436" t="n">
        <v>7</v>
      </c>
      <c r="B436" t="n">
        <v>115</v>
      </c>
      <c r="C436" t="inlineStr">
        <is>
          <t xml:space="preserve">CONCLUIDO	</t>
        </is>
      </c>
      <c r="D436" t="n">
        <v>4.868</v>
      </c>
      <c r="E436" t="n">
        <v>20.54</v>
      </c>
      <c r="F436" t="n">
        <v>15.29</v>
      </c>
      <c r="G436" t="n">
        <v>15.55</v>
      </c>
      <c r="H436" t="n">
        <v>0.22</v>
      </c>
      <c r="I436" t="n">
        <v>59</v>
      </c>
      <c r="J436" t="n">
        <v>225.85</v>
      </c>
      <c r="K436" t="n">
        <v>56.94</v>
      </c>
      <c r="L436" t="n">
        <v>2.75</v>
      </c>
      <c r="M436" t="n">
        <v>57</v>
      </c>
      <c r="N436" t="n">
        <v>51.16</v>
      </c>
      <c r="O436" t="n">
        <v>28089.25</v>
      </c>
      <c r="P436" t="n">
        <v>222.73</v>
      </c>
      <c r="Q436" t="n">
        <v>1389.79</v>
      </c>
      <c r="R436" t="n">
        <v>77.66</v>
      </c>
      <c r="S436" t="n">
        <v>39.31</v>
      </c>
      <c r="T436" t="n">
        <v>18101.95</v>
      </c>
      <c r="U436" t="n">
        <v>0.51</v>
      </c>
      <c r="V436" t="n">
        <v>0.84</v>
      </c>
      <c r="W436" t="n">
        <v>3.46</v>
      </c>
      <c r="X436" t="n">
        <v>1.17</v>
      </c>
      <c r="Y436" t="n">
        <v>1</v>
      </c>
      <c r="Z436" t="n">
        <v>10</v>
      </c>
    </row>
    <row r="437">
      <c r="A437" t="n">
        <v>8</v>
      </c>
      <c r="B437" t="n">
        <v>115</v>
      </c>
      <c r="C437" t="inlineStr">
        <is>
          <t xml:space="preserve">CONCLUIDO	</t>
        </is>
      </c>
      <c r="D437" t="n">
        <v>4.9437</v>
      </c>
      <c r="E437" t="n">
        <v>20.23</v>
      </c>
      <c r="F437" t="n">
        <v>15.2</v>
      </c>
      <c r="G437" t="n">
        <v>16.89</v>
      </c>
      <c r="H437" t="n">
        <v>0.24</v>
      </c>
      <c r="I437" t="n">
        <v>54</v>
      </c>
      <c r="J437" t="n">
        <v>226.27</v>
      </c>
      <c r="K437" t="n">
        <v>56.94</v>
      </c>
      <c r="L437" t="n">
        <v>3</v>
      </c>
      <c r="M437" t="n">
        <v>52</v>
      </c>
      <c r="N437" t="n">
        <v>51.33</v>
      </c>
      <c r="O437" t="n">
        <v>28140.99</v>
      </c>
      <c r="P437" t="n">
        <v>220.33</v>
      </c>
      <c r="Q437" t="n">
        <v>1389.62</v>
      </c>
      <c r="R437" t="n">
        <v>74.91</v>
      </c>
      <c r="S437" t="n">
        <v>39.31</v>
      </c>
      <c r="T437" t="n">
        <v>16750.8</v>
      </c>
      <c r="U437" t="n">
        <v>0.52</v>
      </c>
      <c r="V437" t="n">
        <v>0.84</v>
      </c>
      <c r="W437" t="n">
        <v>3.44</v>
      </c>
      <c r="X437" t="n">
        <v>1.07</v>
      </c>
      <c r="Y437" t="n">
        <v>1</v>
      </c>
      <c r="Z437" t="n">
        <v>10</v>
      </c>
    </row>
    <row r="438">
      <c r="A438" t="n">
        <v>9</v>
      </c>
      <c r="B438" t="n">
        <v>115</v>
      </c>
      <c r="C438" t="inlineStr">
        <is>
          <t xml:space="preserve">CONCLUIDO	</t>
        </is>
      </c>
      <c r="D438" t="n">
        <v>5.024</v>
      </c>
      <c r="E438" t="n">
        <v>19.9</v>
      </c>
      <c r="F438" t="n">
        <v>15.09</v>
      </c>
      <c r="G438" t="n">
        <v>18.48</v>
      </c>
      <c r="H438" t="n">
        <v>0.25</v>
      </c>
      <c r="I438" t="n">
        <v>49</v>
      </c>
      <c r="J438" t="n">
        <v>226.69</v>
      </c>
      <c r="K438" t="n">
        <v>56.94</v>
      </c>
      <c r="L438" t="n">
        <v>3.25</v>
      </c>
      <c r="M438" t="n">
        <v>47</v>
      </c>
      <c r="N438" t="n">
        <v>51.5</v>
      </c>
      <c r="O438" t="n">
        <v>28192.8</v>
      </c>
      <c r="P438" t="n">
        <v>217.4</v>
      </c>
      <c r="Q438" t="n">
        <v>1389.7</v>
      </c>
      <c r="R438" t="n">
        <v>71.43000000000001</v>
      </c>
      <c r="S438" t="n">
        <v>39.31</v>
      </c>
      <c r="T438" t="n">
        <v>15036.7</v>
      </c>
      <c r="U438" t="n">
        <v>0.55</v>
      </c>
      <c r="V438" t="n">
        <v>0.85</v>
      </c>
      <c r="W438" t="n">
        <v>3.44</v>
      </c>
      <c r="X438" t="n">
        <v>0.97</v>
      </c>
      <c r="Y438" t="n">
        <v>1</v>
      </c>
      <c r="Z438" t="n">
        <v>10</v>
      </c>
    </row>
    <row r="439">
      <c r="A439" t="n">
        <v>10</v>
      </c>
      <c r="B439" t="n">
        <v>115</v>
      </c>
      <c r="C439" t="inlineStr">
        <is>
          <t xml:space="preserve">CONCLUIDO	</t>
        </is>
      </c>
      <c r="D439" t="n">
        <v>5.0893</v>
      </c>
      <c r="E439" t="n">
        <v>19.65</v>
      </c>
      <c r="F439" t="n">
        <v>15.01</v>
      </c>
      <c r="G439" t="n">
        <v>20.02</v>
      </c>
      <c r="H439" t="n">
        <v>0.27</v>
      </c>
      <c r="I439" t="n">
        <v>45</v>
      </c>
      <c r="J439" t="n">
        <v>227.11</v>
      </c>
      <c r="K439" t="n">
        <v>56.94</v>
      </c>
      <c r="L439" t="n">
        <v>3.5</v>
      </c>
      <c r="M439" t="n">
        <v>43</v>
      </c>
      <c r="N439" t="n">
        <v>51.67</v>
      </c>
      <c r="O439" t="n">
        <v>28244.66</v>
      </c>
      <c r="P439" t="n">
        <v>214.96</v>
      </c>
      <c r="Q439" t="n">
        <v>1389.95</v>
      </c>
      <c r="R439" t="n">
        <v>68.89</v>
      </c>
      <c r="S439" t="n">
        <v>39.31</v>
      </c>
      <c r="T439" t="n">
        <v>13786.52</v>
      </c>
      <c r="U439" t="n">
        <v>0.57</v>
      </c>
      <c r="V439" t="n">
        <v>0.86</v>
      </c>
      <c r="W439" t="n">
        <v>3.44</v>
      </c>
      <c r="X439" t="n">
        <v>0.89</v>
      </c>
      <c r="Y439" t="n">
        <v>1</v>
      </c>
      <c r="Z439" t="n">
        <v>10</v>
      </c>
    </row>
    <row r="440">
      <c r="A440" t="n">
        <v>11</v>
      </c>
      <c r="B440" t="n">
        <v>115</v>
      </c>
      <c r="C440" t="inlineStr">
        <is>
          <t xml:space="preserve">CONCLUIDO	</t>
        </is>
      </c>
      <c r="D440" t="n">
        <v>5.1369</v>
      </c>
      <c r="E440" t="n">
        <v>19.47</v>
      </c>
      <c r="F440" t="n">
        <v>14.96</v>
      </c>
      <c r="G440" t="n">
        <v>21.38</v>
      </c>
      <c r="H440" t="n">
        <v>0.29</v>
      </c>
      <c r="I440" t="n">
        <v>42</v>
      </c>
      <c r="J440" t="n">
        <v>227.53</v>
      </c>
      <c r="K440" t="n">
        <v>56.94</v>
      </c>
      <c r="L440" t="n">
        <v>3.75</v>
      </c>
      <c r="M440" t="n">
        <v>40</v>
      </c>
      <c r="N440" t="n">
        <v>51.84</v>
      </c>
      <c r="O440" t="n">
        <v>28296.58</v>
      </c>
      <c r="P440" t="n">
        <v>212.9</v>
      </c>
      <c r="Q440" t="n">
        <v>1389.96</v>
      </c>
      <c r="R440" t="n">
        <v>67.2</v>
      </c>
      <c r="S440" t="n">
        <v>39.31</v>
      </c>
      <c r="T440" t="n">
        <v>12954.21</v>
      </c>
      <c r="U440" t="n">
        <v>0.58</v>
      </c>
      <c r="V440" t="n">
        <v>0.86</v>
      </c>
      <c r="W440" t="n">
        <v>3.44</v>
      </c>
      <c r="X440" t="n">
        <v>0.84</v>
      </c>
      <c r="Y440" t="n">
        <v>1</v>
      </c>
      <c r="Z440" t="n">
        <v>10</v>
      </c>
    </row>
    <row r="441">
      <c r="A441" t="n">
        <v>12</v>
      </c>
      <c r="B441" t="n">
        <v>115</v>
      </c>
      <c r="C441" t="inlineStr">
        <is>
          <t xml:space="preserve">CONCLUIDO	</t>
        </is>
      </c>
      <c r="D441" t="n">
        <v>5.1932</v>
      </c>
      <c r="E441" t="n">
        <v>19.26</v>
      </c>
      <c r="F441" t="n">
        <v>14.88</v>
      </c>
      <c r="G441" t="n">
        <v>22.9</v>
      </c>
      <c r="H441" t="n">
        <v>0.31</v>
      </c>
      <c r="I441" t="n">
        <v>39</v>
      </c>
      <c r="J441" t="n">
        <v>227.95</v>
      </c>
      <c r="K441" t="n">
        <v>56.94</v>
      </c>
      <c r="L441" t="n">
        <v>4</v>
      </c>
      <c r="M441" t="n">
        <v>37</v>
      </c>
      <c r="N441" t="n">
        <v>52.01</v>
      </c>
      <c r="O441" t="n">
        <v>28348.56</v>
      </c>
      <c r="P441" t="n">
        <v>210.67</v>
      </c>
      <c r="Q441" t="n">
        <v>1389.73</v>
      </c>
      <c r="R441" t="n">
        <v>64.81</v>
      </c>
      <c r="S441" t="n">
        <v>39.31</v>
      </c>
      <c r="T441" t="n">
        <v>11777.75</v>
      </c>
      <c r="U441" t="n">
        <v>0.61</v>
      </c>
      <c r="V441" t="n">
        <v>0.86</v>
      </c>
      <c r="W441" t="n">
        <v>3.43</v>
      </c>
      <c r="X441" t="n">
        <v>0.76</v>
      </c>
      <c r="Y441" t="n">
        <v>1</v>
      </c>
      <c r="Z441" t="n">
        <v>10</v>
      </c>
    </row>
    <row r="442">
      <c r="A442" t="n">
        <v>13</v>
      </c>
      <c r="B442" t="n">
        <v>115</v>
      </c>
      <c r="C442" t="inlineStr">
        <is>
          <t xml:space="preserve">CONCLUIDO	</t>
        </is>
      </c>
      <c r="D442" t="n">
        <v>5.2311</v>
      </c>
      <c r="E442" t="n">
        <v>19.12</v>
      </c>
      <c r="F442" t="n">
        <v>14.83</v>
      </c>
      <c r="G442" t="n">
        <v>24.05</v>
      </c>
      <c r="H442" t="n">
        <v>0.33</v>
      </c>
      <c r="I442" t="n">
        <v>37</v>
      </c>
      <c r="J442" t="n">
        <v>228.38</v>
      </c>
      <c r="K442" t="n">
        <v>56.94</v>
      </c>
      <c r="L442" t="n">
        <v>4.25</v>
      </c>
      <c r="M442" t="n">
        <v>35</v>
      </c>
      <c r="N442" t="n">
        <v>52.18</v>
      </c>
      <c r="O442" t="n">
        <v>28400.61</v>
      </c>
      <c r="P442" t="n">
        <v>208.74</v>
      </c>
      <c r="Q442" t="n">
        <v>1389.73</v>
      </c>
      <c r="R442" t="n">
        <v>63.4</v>
      </c>
      <c r="S442" t="n">
        <v>39.31</v>
      </c>
      <c r="T442" t="n">
        <v>11082.63</v>
      </c>
      <c r="U442" t="n">
        <v>0.62</v>
      </c>
      <c r="V442" t="n">
        <v>0.87</v>
      </c>
      <c r="W442" t="n">
        <v>3.42</v>
      </c>
      <c r="X442" t="n">
        <v>0.71</v>
      </c>
      <c r="Y442" t="n">
        <v>1</v>
      </c>
      <c r="Z442" t="n">
        <v>10</v>
      </c>
    </row>
    <row r="443">
      <c r="A443" t="n">
        <v>14</v>
      </c>
      <c r="B443" t="n">
        <v>115</v>
      </c>
      <c r="C443" t="inlineStr">
        <is>
          <t xml:space="preserve">CONCLUIDO	</t>
        </is>
      </c>
      <c r="D443" t="n">
        <v>5.2759</v>
      </c>
      <c r="E443" t="n">
        <v>18.95</v>
      </c>
      <c r="F443" t="n">
        <v>14.8</v>
      </c>
      <c r="G443" t="n">
        <v>26.12</v>
      </c>
      <c r="H443" t="n">
        <v>0.35</v>
      </c>
      <c r="I443" t="n">
        <v>34</v>
      </c>
      <c r="J443" t="n">
        <v>228.8</v>
      </c>
      <c r="K443" t="n">
        <v>56.94</v>
      </c>
      <c r="L443" t="n">
        <v>4.5</v>
      </c>
      <c r="M443" t="n">
        <v>32</v>
      </c>
      <c r="N443" t="n">
        <v>52.36</v>
      </c>
      <c r="O443" t="n">
        <v>28452.71</v>
      </c>
      <c r="P443" t="n">
        <v>206.66</v>
      </c>
      <c r="Q443" t="n">
        <v>1389.76</v>
      </c>
      <c r="R443" t="n">
        <v>62.3</v>
      </c>
      <c r="S443" t="n">
        <v>39.31</v>
      </c>
      <c r="T443" t="n">
        <v>10547.74</v>
      </c>
      <c r="U443" t="n">
        <v>0.63</v>
      </c>
      <c r="V443" t="n">
        <v>0.87</v>
      </c>
      <c r="W443" t="n">
        <v>3.42</v>
      </c>
      <c r="X443" t="n">
        <v>0.68</v>
      </c>
      <c r="Y443" t="n">
        <v>1</v>
      </c>
      <c r="Z443" t="n">
        <v>10</v>
      </c>
    </row>
    <row r="444">
      <c r="A444" t="n">
        <v>15</v>
      </c>
      <c r="B444" t="n">
        <v>115</v>
      </c>
      <c r="C444" t="inlineStr">
        <is>
          <t xml:space="preserve">CONCLUIDO	</t>
        </is>
      </c>
      <c r="D444" t="n">
        <v>5.3188</v>
      </c>
      <c r="E444" t="n">
        <v>18.8</v>
      </c>
      <c r="F444" t="n">
        <v>14.74</v>
      </c>
      <c r="G444" t="n">
        <v>27.63</v>
      </c>
      <c r="H444" t="n">
        <v>0.37</v>
      </c>
      <c r="I444" t="n">
        <v>32</v>
      </c>
      <c r="J444" t="n">
        <v>229.22</v>
      </c>
      <c r="K444" t="n">
        <v>56.94</v>
      </c>
      <c r="L444" t="n">
        <v>4.75</v>
      </c>
      <c r="M444" t="n">
        <v>30</v>
      </c>
      <c r="N444" t="n">
        <v>52.53</v>
      </c>
      <c r="O444" t="n">
        <v>28504.87</v>
      </c>
      <c r="P444" t="n">
        <v>204.41</v>
      </c>
      <c r="Q444" t="n">
        <v>1389.75</v>
      </c>
      <c r="R444" t="n">
        <v>60.54</v>
      </c>
      <c r="S444" t="n">
        <v>39.31</v>
      </c>
      <c r="T444" t="n">
        <v>9674.09</v>
      </c>
      <c r="U444" t="n">
        <v>0.65</v>
      </c>
      <c r="V444" t="n">
        <v>0.87</v>
      </c>
      <c r="W444" t="n">
        <v>3.41</v>
      </c>
      <c r="X444" t="n">
        <v>0.61</v>
      </c>
      <c r="Y444" t="n">
        <v>1</v>
      </c>
      <c r="Z444" t="n">
        <v>10</v>
      </c>
    </row>
    <row r="445">
      <c r="A445" t="n">
        <v>16</v>
      </c>
      <c r="B445" t="n">
        <v>115</v>
      </c>
      <c r="C445" t="inlineStr">
        <is>
          <t xml:space="preserve">CONCLUIDO	</t>
        </is>
      </c>
      <c r="D445" t="n">
        <v>5.3342</v>
      </c>
      <c r="E445" t="n">
        <v>18.75</v>
      </c>
      <c r="F445" t="n">
        <v>14.73</v>
      </c>
      <c r="G445" t="n">
        <v>28.5</v>
      </c>
      <c r="H445" t="n">
        <v>0.39</v>
      </c>
      <c r="I445" t="n">
        <v>31</v>
      </c>
      <c r="J445" t="n">
        <v>229.65</v>
      </c>
      <c r="K445" t="n">
        <v>56.94</v>
      </c>
      <c r="L445" t="n">
        <v>5</v>
      </c>
      <c r="M445" t="n">
        <v>29</v>
      </c>
      <c r="N445" t="n">
        <v>52.7</v>
      </c>
      <c r="O445" t="n">
        <v>28557.1</v>
      </c>
      <c r="P445" t="n">
        <v>203.54</v>
      </c>
      <c r="Q445" t="n">
        <v>1389.67</v>
      </c>
      <c r="R445" t="n">
        <v>59.78</v>
      </c>
      <c r="S445" t="n">
        <v>39.31</v>
      </c>
      <c r="T445" t="n">
        <v>9301.02</v>
      </c>
      <c r="U445" t="n">
        <v>0.66</v>
      </c>
      <c r="V445" t="n">
        <v>0.87</v>
      </c>
      <c r="W445" t="n">
        <v>3.42</v>
      </c>
      <c r="X445" t="n">
        <v>0.6</v>
      </c>
      <c r="Y445" t="n">
        <v>1</v>
      </c>
      <c r="Z445" t="n">
        <v>10</v>
      </c>
    </row>
    <row r="446">
      <c r="A446" t="n">
        <v>17</v>
      </c>
      <c r="B446" t="n">
        <v>115</v>
      </c>
      <c r="C446" t="inlineStr">
        <is>
          <t xml:space="preserve">CONCLUIDO	</t>
        </is>
      </c>
      <c r="D446" t="n">
        <v>5.3692</v>
      </c>
      <c r="E446" t="n">
        <v>18.62</v>
      </c>
      <c r="F446" t="n">
        <v>14.69</v>
      </c>
      <c r="G446" t="n">
        <v>30.4</v>
      </c>
      <c r="H446" t="n">
        <v>0.41</v>
      </c>
      <c r="I446" t="n">
        <v>29</v>
      </c>
      <c r="J446" t="n">
        <v>230.07</v>
      </c>
      <c r="K446" t="n">
        <v>56.94</v>
      </c>
      <c r="L446" t="n">
        <v>5.25</v>
      </c>
      <c r="M446" t="n">
        <v>27</v>
      </c>
      <c r="N446" t="n">
        <v>52.88</v>
      </c>
      <c r="O446" t="n">
        <v>28609.38</v>
      </c>
      <c r="P446" t="n">
        <v>201.62</v>
      </c>
      <c r="Q446" t="n">
        <v>1389.69</v>
      </c>
      <c r="R446" t="n">
        <v>59.02</v>
      </c>
      <c r="S446" t="n">
        <v>39.31</v>
      </c>
      <c r="T446" t="n">
        <v>8928.17</v>
      </c>
      <c r="U446" t="n">
        <v>0.67</v>
      </c>
      <c r="V446" t="n">
        <v>0.87</v>
      </c>
      <c r="W446" t="n">
        <v>3.41</v>
      </c>
      <c r="X446" t="n">
        <v>0.57</v>
      </c>
      <c r="Y446" t="n">
        <v>1</v>
      </c>
      <c r="Z446" t="n">
        <v>10</v>
      </c>
    </row>
    <row r="447">
      <c r="A447" t="n">
        <v>18</v>
      </c>
      <c r="B447" t="n">
        <v>115</v>
      </c>
      <c r="C447" t="inlineStr">
        <is>
          <t xml:space="preserve">CONCLUIDO	</t>
        </is>
      </c>
      <c r="D447" t="n">
        <v>5.4139</v>
      </c>
      <c r="E447" t="n">
        <v>18.47</v>
      </c>
      <c r="F447" t="n">
        <v>14.63</v>
      </c>
      <c r="G447" t="n">
        <v>32.5</v>
      </c>
      <c r="H447" t="n">
        <v>0.42</v>
      </c>
      <c r="I447" t="n">
        <v>27</v>
      </c>
      <c r="J447" t="n">
        <v>230.49</v>
      </c>
      <c r="K447" t="n">
        <v>56.94</v>
      </c>
      <c r="L447" t="n">
        <v>5.5</v>
      </c>
      <c r="M447" t="n">
        <v>25</v>
      </c>
      <c r="N447" t="n">
        <v>53.05</v>
      </c>
      <c r="O447" t="n">
        <v>28661.73</v>
      </c>
      <c r="P447" t="n">
        <v>199.28</v>
      </c>
      <c r="Q447" t="n">
        <v>1389.66</v>
      </c>
      <c r="R447" t="n">
        <v>57.14</v>
      </c>
      <c r="S447" t="n">
        <v>39.31</v>
      </c>
      <c r="T447" t="n">
        <v>8000.64</v>
      </c>
      <c r="U447" t="n">
        <v>0.6899999999999999</v>
      </c>
      <c r="V447" t="n">
        <v>0.88</v>
      </c>
      <c r="W447" t="n">
        <v>3.4</v>
      </c>
      <c r="X447" t="n">
        <v>0.5</v>
      </c>
      <c r="Y447" t="n">
        <v>1</v>
      </c>
      <c r="Z447" t="n">
        <v>10</v>
      </c>
    </row>
    <row r="448">
      <c r="A448" t="n">
        <v>19</v>
      </c>
      <c r="B448" t="n">
        <v>115</v>
      </c>
      <c r="C448" t="inlineStr">
        <is>
          <t xml:space="preserve">CONCLUIDO	</t>
        </is>
      </c>
      <c r="D448" t="n">
        <v>5.429</v>
      </c>
      <c r="E448" t="n">
        <v>18.42</v>
      </c>
      <c r="F448" t="n">
        <v>14.62</v>
      </c>
      <c r="G448" t="n">
        <v>33.73</v>
      </c>
      <c r="H448" t="n">
        <v>0.44</v>
      </c>
      <c r="I448" t="n">
        <v>26</v>
      </c>
      <c r="J448" t="n">
        <v>230.92</v>
      </c>
      <c r="K448" t="n">
        <v>56.94</v>
      </c>
      <c r="L448" t="n">
        <v>5.75</v>
      </c>
      <c r="M448" t="n">
        <v>24</v>
      </c>
      <c r="N448" t="n">
        <v>53.23</v>
      </c>
      <c r="O448" t="n">
        <v>28714.14</v>
      </c>
      <c r="P448" t="n">
        <v>197.62</v>
      </c>
      <c r="Q448" t="n">
        <v>1389.7</v>
      </c>
      <c r="R448" t="n">
        <v>56.74</v>
      </c>
      <c r="S448" t="n">
        <v>39.31</v>
      </c>
      <c r="T448" t="n">
        <v>7804.08</v>
      </c>
      <c r="U448" t="n">
        <v>0.6899999999999999</v>
      </c>
      <c r="V448" t="n">
        <v>0.88</v>
      </c>
      <c r="W448" t="n">
        <v>3.4</v>
      </c>
      <c r="X448" t="n">
        <v>0.49</v>
      </c>
      <c r="Y448" t="n">
        <v>1</v>
      </c>
      <c r="Z448" t="n">
        <v>10</v>
      </c>
    </row>
    <row r="449">
      <c r="A449" t="n">
        <v>20</v>
      </c>
      <c r="B449" t="n">
        <v>115</v>
      </c>
      <c r="C449" t="inlineStr">
        <is>
          <t xml:space="preserve">CONCLUIDO	</t>
        </is>
      </c>
      <c r="D449" t="n">
        <v>5.4468</v>
      </c>
      <c r="E449" t="n">
        <v>18.36</v>
      </c>
      <c r="F449" t="n">
        <v>14.6</v>
      </c>
      <c r="G449" t="n">
        <v>35.04</v>
      </c>
      <c r="H449" t="n">
        <v>0.46</v>
      </c>
      <c r="I449" t="n">
        <v>25</v>
      </c>
      <c r="J449" t="n">
        <v>231.34</v>
      </c>
      <c r="K449" t="n">
        <v>56.94</v>
      </c>
      <c r="L449" t="n">
        <v>6</v>
      </c>
      <c r="M449" t="n">
        <v>23</v>
      </c>
      <c r="N449" t="n">
        <v>53.4</v>
      </c>
      <c r="O449" t="n">
        <v>28766.61</v>
      </c>
      <c r="P449" t="n">
        <v>196.49</v>
      </c>
      <c r="Q449" t="n">
        <v>1389.73</v>
      </c>
      <c r="R449" t="n">
        <v>56.33</v>
      </c>
      <c r="S449" t="n">
        <v>39.31</v>
      </c>
      <c r="T449" t="n">
        <v>7603.9</v>
      </c>
      <c r="U449" t="n">
        <v>0.7</v>
      </c>
      <c r="V449" t="n">
        <v>0.88</v>
      </c>
      <c r="W449" t="n">
        <v>3.4</v>
      </c>
      <c r="X449" t="n">
        <v>0.48</v>
      </c>
      <c r="Y449" t="n">
        <v>1</v>
      </c>
      <c r="Z449" t="n">
        <v>10</v>
      </c>
    </row>
    <row r="450">
      <c r="A450" t="n">
        <v>21</v>
      </c>
      <c r="B450" t="n">
        <v>115</v>
      </c>
      <c r="C450" t="inlineStr">
        <is>
          <t xml:space="preserve">CONCLUIDO	</t>
        </is>
      </c>
      <c r="D450" t="n">
        <v>5.4651</v>
      </c>
      <c r="E450" t="n">
        <v>18.3</v>
      </c>
      <c r="F450" t="n">
        <v>14.58</v>
      </c>
      <c r="G450" t="n">
        <v>36.46</v>
      </c>
      <c r="H450" t="n">
        <v>0.48</v>
      </c>
      <c r="I450" t="n">
        <v>24</v>
      </c>
      <c r="J450" t="n">
        <v>231.77</v>
      </c>
      <c r="K450" t="n">
        <v>56.94</v>
      </c>
      <c r="L450" t="n">
        <v>6.25</v>
      </c>
      <c r="M450" t="n">
        <v>22</v>
      </c>
      <c r="N450" t="n">
        <v>53.58</v>
      </c>
      <c r="O450" t="n">
        <v>28819.14</v>
      </c>
      <c r="P450" t="n">
        <v>194.19</v>
      </c>
      <c r="Q450" t="n">
        <v>1389.6</v>
      </c>
      <c r="R450" t="n">
        <v>55.5</v>
      </c>
      <c r="S450" t="n">
        <v>39.31</v>
      </c>
      <c r="T450" t="n">
        <v>7194.39</v>
      </c>
      <c r="U450" t="n">
        <v>0.71</v>
      </c>
      <c r="V450" t="n">
        <v>0.88</v>
      </c>
      <c r="W450" t="n">
        <v>3.41</v>
      </c>
      <c r="X450" t="n">
        <v>0.46</v>
      </c>
      <c r="Y450" t="n">
        <v>1</v>
      </c>
      <c r="Z450" t="n">
        <v>10</v>
      </c>
    </row>
    <row r="451">
      <c r="A451" t="n">
        <v>22</v>
      </c>
      <c r="B451" t="n">
        <v>115</v>
      </c>
      <c r="C451" t="inlineStr">
        <is>
          <t xml:space="preserve">CONCLUIDO	</t>
        </is>
      </c>
      <c r="D451" t="n">
        <v>5.4835</v>
      </c>
      <c r="E451" t="n">
        <v>18.24</v>
      </c>
      <c r="F451" t="n">
        <v>14.57</v>
      </c>
      <c r="G451" t="n">
        <v>38</v>
      </c>
      <c r="H451" t="n">
        <v>0.5</v>
      </c>
      <c r="I451" t="n">
        <v>23</v>
      </c>
      <c r="J451" t="n">
        <v>232.2</v>
      </c>
      <c r="K451" t="n">
        <v>56.94</v>
      </c>
      <c r="L451" t="n">
        <v>6.5</v>
      </c>
      <c r="M451" t="n">
        <v>21</v>
      </c>
      <c r="N451" t="n">
        <v>53.75</v>
      </c>
      <c r="O451" t="n">
        <v>28871.74</v>
      </c>
      <c r="P451" t="n">
        <v>192.59</v>
      </c>
      <c r="Q451" t="n">
        <v>1389.8</v>
      </c>
      <c r="R451" t="n">
        <v>55.21</v>
      </c>
      <c r="S451" t="n">
        <v>39.31</v>
      </c>
      <c r="T451" t="n">
        <v>7057.52</v>
      </c>
      <c r="U451" t="n">
        <v>0.71</v>
      </c>
      <c r="V451" t="n">
        <v>0.88</v>
      </c>
      <c r="W451" t="n">
        <v>3.4</v>
      </c>
      <c r="X451" t="n">
        <v>0.44</v>
      </c>
      <c r="Y451" t="n">
        <v>1</v>
      </c>
      <c r="Z451" t="n">
        <v>10</v>
      </c>
    </row>
    <row r="452">
      <c r="A452" t="n">
        <v>23</v>
      </c>
      <c r="B452" t="n">
        <v>115</v>
      </c>
      <c r="C452" t="inlineStr">
        <is>
          <t xml:space="preserve">CONCLUIDO	</t>
        </is>
      </c>
      <c r="D452" t="n">
        <v>5.503</v>
      </c>
      <c r="E452" t="n">
        <v>18.17</v>
      </c>
      <c r="F452" t="n">
        <v>14.55</v>
      </c>
      <c r="G452" t="n">
        <v>39.67</v>
      </c>
      <c r="H452" t="n">
        <v>0.52</v>
      </c>
      <c r="I452" t="n">
        <v>22</v>
      </c>
      <c r="J452" t="n">
        <v>232.62</v>
      </c>
      <c r="K452" t="n">
        <v>56.94</v>
      </c>
      <c r="L452" t="n">
        <v>6.75</v>
      </c>
      <c r="M452" t="n">
        <v>20</v>
      </c>
      <c r="N452" t="n">
        <v>53.93</v>
      </c>
      <c r="O452" t="n">
        <v>28924.39</v>
      </c>
      <c r="P452" t="n">
        <v>191.24</v>
      </c>
      <c r="Q452" t="n">
        <v>1389.79</v>
      </c>
      <c r="R452" t="n">
        <v>54.56</v>
      </c>
      <c r="S452" t="n">
        <v>39.31</v>
      </c>
      <c r="T452" t="n">
        <v>6736.29</v>
      </c>
      <c r="U452" t="n">
        <v>0.72</v>
      </c>
      <c r="V452" t="n">
        <v>0.88</v>
      </c>
      <c r="W452" t="n">
        <v>3.39</v>
      </c>
      <c r="X452" t="n">
        <v>0.42</v>
      </c>
      <c r="Y452" t="n">
        <v>1</v>
      </c>
      <c r="Z452" t="n">
        <v>10</v>
      </c>
    </row>
    <row r="453">
      <c r="A453" t="n">
        <v>24</v>
      </c>
      <c r="B453" t="n">
        <v>115</v>
      </c>
      <c r="C453" t="inlineStr">
        <is>
          <t xml:space="preserve">CONCLUIDO	</t>
        </is>
      </c>
      <c r="D453" t="n">
        <v>5.5284</v>
      </c>
      <c r="E453" t="n">
        <v>18.09</v>
      </c>
      <c r="F453" t="n">
        <v>14.51</v>
      </c>
      <c r="G453" t="n">
        <v>41.45</v>
      </c>
      <c r="H453" t="n">
        <v>0.53</v>
      </c>
      <c r="I453" t="n">
        <v>21</v>
      </c>
      <c r="J453" t="n">
        <v>233.05</v>
      </c>
      <c r="K453" t="n">
        <v>56.94</v>
      </c>
      <c r="L453" t="n">
        <v>7</v>
      </c>
      <c r="M453" t="n">
        <v>19</v>
      </c>
      <c r="N453" t="n">
        <v>54.11</v>
      </c>
      <c r="O453" t="n">
        <v>28977.11</v>
      </c>
      <c r="P453" t="n">
        <v>188.73</v>
      </c>
      <c r="Q453" t="n">
        <v>1389.68</v>
      </c>
      <c r="R453" t="n">
        <v>53.21</v>
      </c>
      <c r="S453" t="n">
        <v>39.31</v>
      </c>
      <c r="T453" t="n">
        <v>6064.97</v>
      </c>
      <c r="U453" t="n">
        <v>0.74</v>
      </c>
      <c r="V453" t="n">
        <v>0.88</v>
      </c>
      <c r="W453" t="n">
        <v>3.39</v>
      </c>
      <c r="X453" t="n">
        <v>0.38</v>
      </c>
      <c r="Y453" t="n">
        <v>1</v>
      </c>
      <c r="Z453" t="n">
        <v>10</v>
      </c>
    </row>
    <row r="454">
      <c r="A454" t="n">
        <v>25</v>
      </c>
      <c r="B454" t="n">
        <v>115</v>
      </c>
      <c r="C454" t="inlineStr">
        <is>
          <t xml:space="preserve">CONCLUIDO	</t>
        </is>
      </c>
      <c r="D454" t="n">
        <v>5.5412</v>
      </c>
      <c r="E454" t="n">
        <v>18.05</v>
      </c>
      <c r="F454" t="n">
        <v>14.51</v>
      </c>
      <c r="G454" t="n">
        <v>43.52</v>
      </c>
      <c r="H454" t="n">
        <v>0.55</v>
      </c>
      <c r="I454" t="n">
        <v>20</v>
      </c>
      <c r="J454" t="n">
        <v>233.48</v>
      </c>
      <c r="K454" t="n">
        <v>56.94</v>
      </c>
      <c r="L454" t="n">
        <v>7.25</v>
      </c>
      <c r="M454" t="n">
        <v>18</v>
      </c>
      <c r="N454" t="n">
        <v>54.29</v>
      </c>
      <c r="O454" t="n">
        <v>29029.89</v>
      </c>
      <c r="P454" t="n">
        <v>188.33</v>
      </c>
      <c r="Q454" t="n">
        <v>1389.68</v>
      </c>
      <c r="R454" t="n">
        <v>53.35</v>
      </c>
      <c r="S454" t="n">
        <v>39.31</v>
      </c>
      <c r="T454" t="n">
        <v>6139.34</v>
      </c>
      <c r="U454" t="n">
        <v>0.74</v>
      </c>
      <c r="V454" t="n">
        <v>0.88</v>
      </c>
      <c r="W454" t="n">
        <v>3.39</v>
      </c>
      <c r="X454" t="n">
        <v>0.39</v>
      </c>
      <c r="Y454" t="n">
        <v>1</v>
      </c>
      <c r="Z454" t="n">
        <v>10</v>
      </c>
    </row>
    <row r="455">
      <c r="A455" t="n">
        <v>26</v>
      </c>
      <c r="B455" t="n">
        <v>115</v>
      </c>
      <c r="C455" t="inlineStr">
        <is>
          <t xml:space="preserve">CONCLUIDO	</t>
        </is>
      </c>
      <c r="D455" t="n">
        <v>5.5641</v>
      </c>
      <c r="E455" t="n">
        <v>17.97</v>
      </c>
      <c r="F455" t="n">
        <v>14.48</v>
      </c>
      <c r="G455" t="n">
        <v>45.72</v>
      </c>
      <c r="H455" t="n">
        <v>0.57</v>
      </c>
      <c r="I455" t="n">
        <v>19</v>
      </c>
      <c r="J455" t="n">
        <v>233.91</v>
      </c>
      <c r="K455" t="n">
        <v>56.94</v>
      </c>
      <c r="L455" t="n">
        <v>7.5</v>
      </c>
      <c r="M455" t="n">
        <v>17</v>
      </c>
      <c r="N455" t="n">
        <v>54.46</v>
      </c>
      <c r="O455" t="n">
        <v>29082.74</v>
      </c>
      <c r="P455" t="n">
        <v>186.16</v>
      </c>
      <c r="Q455" t="n">
        <v>1389.78</v>
      </c>
      <c r="R455" t="n">
        <v>52.35</v>
      </c>
      <c r="S455" t="n">
        <v>39.31</v>
      </c>
      <c r="T455" t="n">
        <v>5647.34</v>
      </c>
      <c r="U455" t="n">
        <v>0.75</v>
      </c>
      <c r="V455" t="n">
        <v>0.89</v>
      </c>
      <c r="W455" t="n">
        <v>3.39</v>
      </c>
      <c r="X455" t="n">
        <v>0.35</v>
      </c>
      <c r="Y455" t="n">
        <v>1</v>
      </c>
      <c r="Z455" t="n">
        <v>10</v>
      </c>
    </row>
    <row r="456">
      <c r="A456" t="n">
        <v>27</v>
      </c>
      <c r="B456" t="n">
        <v>115</v>
      </c>
      <c r="C456" t="inlineStr">
        <is>
          <t xml:space="preserve">CONCLUIDO	</t>
        </is>
      </c>
      <c r="D456" t="n">
        <v>5.5785</v>
      </c>
      <c r="E456" t="n">
        <v>17.93</v>
      </c>
      <c r="F456" t="n">
        <v>14.47</v>
      </c>
      <c r="G456" t="n">
        <v>48.25</v>
      </c>
      <c r="H456" t="n">
        <v>0.59</v>
      </c>
      <c r="I456" t="n">
        <v>18</v>
      </c>
      <c r="J456" t="n">
        <v>234.34</v>
      </c>
      <c r="K456" t="n">
        <v>56.94</v>
      </c>
      <c r="L456" t="n">
        <v>7.75</v>
      </c>
      <c r="M456" t="n">
        <v>16</v>
      </c>
      <c r="N456" t="n">
        <v>54.64</v>
      </c>
      <c r="O456" t="n">
        <v>29135.65</v>
      </c>
      <c r="P456" t="n">
        <v>184.17</v>
      </c>
      <c r="Q456" t="n">
        <v>1389.63</v>
      </c>
      <c r="R456" t="n">
        <v>52.12</v>
      </c>
      <c r="S456" t="n">
        <v>39.31</v>
      </c>
      <c r="T456" t="n">
        <v>5534.71</v>
      </c>
      <c r="U456" t="n">
        <v>0.75</v>
      </c>
      <c r="V456" t="n">
        <v>0.89</v>
      </c>
      <c r="W456" t="n">
        <v>3.4</v>
      </c>
      <c r="X456" t="n">
        <v>0.35</v>
      </c>
      <c r="Y456" t="n">
        <v>1</v>
      </c>
      <c r="Z456" t="n">
        <v>10</v>
      </c>
    </row>
    <row r="457">
      <c r="A457" t="n">
        <v>28</v>
      </c>
      <c r="B457" t="n">
        <v>115</v>
      </c>
      <c r="C457" t="inlineStr">
        <is>
          <t xml:space="preserve">CONCLUIDO	</t>
        </is>
      </c>
      <c r="D457" t="n">
        <v>5.5832</v>
      </c>
      <c r="E457" t="n">
        <v>17.91</v>
      </c>
      <c r="F457" t="n">
        <v>14.46</v>
      </c>
      <c r="G457" t="n">
        <v>48.2</v>
      </c>
      <c r="H457" t="n">
        <v>0.61</v>
      </c>
      <c r="I457" t="n">
        <v>18</v>
      </c>
      <c r="J457" t="n">
        <v>234.77</v>
      </c>
      <c r="K457" t="n">
        <v>56.94</v>
      </c>
      <c r="L457" t="n">
        <v>8</v>
      </c>
      <c r="M457" t="n">
        <v>16</v>
      </c>
      <c r="N457" t="n">
        <v>54.82</v>
      </c>
      <c r="O457" t="n">
        <v>29188.62</v>
      </c>
      <c r="P457" t="n">
        <v>181.69</v>
      </c>
      <c r="Q457" t="n">
        <v>1389.74</v>
      </c>
      <c r="R457" t="n">
        <v>51.71</v>
      </c>
      <c r="S457" t="n">
        <v>39.31</v>
      </c>
      <c r="T457" t="n">
        <v>5330</v>
      </c>
      <c r="U457" t="n">
        <v>0.76</v>
      </c>
      <c r="V457" t="n">
        <v>0.89</v>
      </c>
      <c r="W457" t="n">
        <v>3.39</v>
      </c>
      <c r="X457" t="n">
        <v>0.34</v>
      </c>
      <c r="Y457" t="n">
        <v>1</v>
      </c>
      <c r="Z457" t="n">
        <v>10</v>
      </c>
    </row>
    <row r="458">
      <c r="A458" t="n">
        <v>29</v>
      </c>
      <c r="B458" t="n">
        <v>115</v>
      </c>
      <c r="C458" t="inlineStr">
        <is>
          <t xml:space="preserve">CONCLUIDO	</t>
        </is>
      </c>
      <c r="D458" t="n">
        <v>5.6019</v>
      </c>
      <c r="E458" t="n">
        <v>17.85</v>
      </c>
      <c r="F458" t="n">
        <v>14.44</v>
      </c>
      <c r="G458" t="n">
        <v>50.98</v>
      </c>
      <c r="H458" t="n">
        <v>0.62</v>
      </c>
      <c r="I458" t="n">
        <v>17</v>
      </c>
      <c r="J458" t="n">
        <v>235.2</v>
      </c>
      <c r="K458" t="n">
        <v>56.94</v>
      </c>
      <c r="L458" t="n">
        <v>8.25</v>
      </c>
      <c r="M458" t="n">
        <v>15</v>
      </c>
      <c r="N458" t="n">
        <v>55</v>
      </c>
      <c r="O458" t="n">
        <v>29241.66</v>
      </c>
      <c r="P458" t="n">
        <v>181.22</v>
      </c>
      <c r="Q458" t="n">
        <v>1389.57</v>
      </c>
      <c r="R458" t="n">
        <v>51.24</v>
      </c>
      <c r="S458" t="n">
        <v>39.31</v>
      </c>
      <c r="T458" t="n">
        <v>5099.71</v>
      </c>
      <c r="U458" t="n">
        <v>0.77</v>
      </c>
      <c r="V458" t="n">
        <v>0.89</v>
      </c>
      <c r="W458" t="n">
        <v>3.39</v>
      </c>
      <c r="X458" t="n">
        <v>0.32</v>
      </c>
      <c r="Y458" t="n">
        <v>1</v>
      </c>
      <c r="Z458" t="n">
        <v>10</v>
      </c>
    </row>
    <row r="459">
      <c r="A459" t="n">
        <v>30</v>
      </c>
      <c r="B459" t="n">
        <v>115</v>
      </c>
      <c r="C459" t="inlineStr">
        <is>
          <t xml:space="preserve">CONCLUIDO	</t>
        </is>
      </c>
      <c r="D459" t="n">
        <v>5.6264</v>
      </c>
      <c r="E459" t="n">
        <v>17.77</v>
      </c>
      <c r="F459" t="n">
        <v>14.41</v>
      </c>
      <c r="G459" t="n">
        <v>54.04</v>
      </c>
      <c r="H459" t="n">
        <v>0.64</v>
      </c>
      <c r="I459" t="n">
        <v>16</v>
      </c>
      <c r="J459" t="n">
        <v>235.63</v>
      </c>
      <c r="K459" t="n">
        <v>56.94</v>
      </c>
      <c r="L459" t="n">
        <v>8.5</v>
      </c>
      <c r="M459" t="n">
        <v>14</v>
      </c>
      <c r="N459" t="n">
        <v>55.18</v>
      </c>
      <c r="O459" t="n">
        <v>29294.76</v>
      </c>
      <c r="P459" t="n">
        <v>177.88</v>
      </c>
      <c r="Q459" t="n">
        <v>1389.67</v>
      </c>
      <c r="R459" t="n">
        <v>50.45</v>
      </c>
      <c r="S459" t="n">
        <v>39.31</v>
      </c>
      <c r="T459" t="n">
        <v>4710.6</v>
      </c>
      <c r="U459" t="n">
        <v>0.78</v>
      </c>
      <c r="V459" t="n">
        <v>0.89</v>
      </c>
      <c r="W459" t="n">
        <v>3.38</v>
      </c>
      <c r="X459" t="n">
        <v>0.29</v>
      </c>
      <c r="Y459" t="n">
        <v>1</v>
      </c>
      <c r="Z459" t="n">
        <v>10</v>
      </c>
    </row>
    <row r="460">
      <c r="A460" t="n">
        <v>31</v>
      </c>
      <c r="B460" t="n">
        <v>115</v>
      </c>
      <c r="C460" t="inlineStr">
        <is>
          <t xml:space="preserve">CONCLUIDO	</t>
        </is>
      </c>
      <c r="D460" t="n">
        <v>5.6187</v>
      </c>
      <c r="E460" t="n">
        <v>17.8</v>
      </c>
      <c r="F460" t="n">
        <v>14.43</v>
      </c>
      <c r="G460" t="n">
        <v>54.13</v>
      </c>
      <c r="H460" t="n">
        <v>0.66</v>
      </c>
      <c r="I460" t="n">
        <v>16</v>
      </c>
      <c r="J460" t="n">
        <v>236.06</v>
      </c>
      <c r="K460" t="n">
        <v>56.94</v>
      </c>
      <c r="L460" t="n">
        <v>8.75</v>
      </c>
      <c r="M460" t="n">
        <v>14</v>
      </c>
      <c r="N460" t="n">
        <v>55.36</v>
      </c>
      <c r="O460" t="n">
        <v>29347.92</v>
      </c>
      <c r="P460" t="n">
        <v>177.91</v>
      </c>
      <c r="Q460" t="n">
        <v>1389.67</v>
      </c>
      <c r="R460" t="n">
        <v>51.13</v>
      </c>
      <c r="S460" t="n">
        <v>39.31</v>
      </c>
      <c r="T460" t="n">
        <v>5051.76</v>
      </c>
      <c r="U460" t="n">
        <v>0.77</v>
      </c>
      <c r="V460" t="n">
        <v>0.89</v>
      </c>
      <c r="W460" t="n">
        <v>3.39</v>
      </c>
      <c r="X460" t="n">
        <v>0.31</v>
      </c>
      <c r="Y460" t="n">
        <v>1</v>
      </c>
      <c r="Z460" t="n">
        <v>10</v>
      </c>
    </row>
    <row r="461">
      <c r="A461" t="n">
        <v>32</v>
      </c>
      <c r="B461" t="n">
        <v>115</v>
      </c>
      <c r="C461" t="inlineStr">
        <is>
          <t xml:space="preserve">CONCLUIDO	</t>
        </is>
      </c>
      <c r="D461" t="n">
        <v>5.6425</v>
      </c>
      <c r="E461" t="n">
        <v>17.72</v>
      </c>
      <c r="F461" t="n">
        <v>14.4</v>
      </c>
      <c r="G461" t="n">
        <v>57.61</v>
      </c>
      <c r="H461" t="n">
        <v>0.68</v>
      </c>
      <c r="I461" t="n">
        <v>15</v>
      </c>
      <c r="J461" t="n">
        <v>236.49</v>
      </c>
      <c r="K461" t="n">
        <v>56.94</v>
      </c>
      <c r="L461" t="n">
        <v>9</v>
      </c>
      <c r="M461" t="n">
        <v>12</v>
      </c>
      <c r="N461" t="n">
        <v>55.55</v>
      </c>
      <c r="O461" t="n">
        <v>29401.15</v>
      </c>
      <c r="P461" t="n">
        <v>175.1</v>
      </c>
      <c r="Q461" t="n">
        <v>1389.7</v>
      </c>
      <c r="R461" t="n">
        <v>50.1</v>
      </c>
      <c r="S461" t="n">
        <v>39.31</v>
      </c>
      <c r="T461" t="n">
        <v>4542.17</v>
      </c>
      <c r="U461" t="n">
        <v>0.78</v>
      </c>
      <c r="V461" t="n">
        <v>0.89</v>
      </c>
      <c r="W461" t="n">
        <v>3.38</v>
      </c>
      <c r="X461" t="n">
        <v>0.28</v>
      </c>
      <c r="Y461" t="n">
        <v>1</v>
      </c>
      <c r="Z461" t="n">
        <v>10</v>
      </c>
    </row>
    <row r="462">
      <c r="A462" t="n">
        <v>33</v>
      </c>
      <c r="B462" t="n">
        <v>115</v>
      </c>
      <c r="C462" t="inlineStr">
        <is>
          <t xml:space="preserve">CONCLUIDO	</t>
        </is>
      </c>
      <c r="D462" t="n">
        <v>5.6424</v>
      </c>
      <c r="E462" t="n">
        <v>17.72</v>
      </c>
      <c r="F462" t="n">
        <v>14.4</v>
      </c>
      <c r="G462" t="n">
        <v>57.62</v>
      </c>
      <c r="H462" t="n">
        <v>0.6899999999999999</v>
      </c>
      <c r="I462" t="n">
        <v>15</v>
      </c>
      <c r="J462" t="n">
        <v>236.92</v>
      </c>
      <c r="K462" t="n">
        <v>56.94</v>
      </c>
      <c r="L462" t="n">
        <v>9.25</v>
      </c>
      <c r="M462" t="n">
        <v>11</v>
      </c>
      <c r="N462" t="n">
        <v>55.73</v>
      </c>
      <c r="O462" t="n">
        <v>29454.44</v>
      </c>
      <c r="P462" t="n">
        <v>173.91</v>
      </c>
      <c r="Q462" t="n">
        <v>1389.57</v>
      </c>
      <c r="R462" t="n">
        <v>49.95</v>
      </c>
      <c r="S462" t="n">
        <v>39.31</v>
      </c>
      <c r="T462" t="n">
        <v>4464.54</v>
      </c>
      <c r="U462" t="n">
        <v>0.79</v>
      </c>
      <c r="V462" t="n">
        <v>0.89</v>
      </c>
      <c r="W462" t="n">
        <v>3.39</v>
      </c>
      <c r="X462" t="n">
        <v>0.28</v>
      </c>
      <c r="Y462" t="n">
        <v>1</v>
      </c>
      <c r="Z462" t="n">
        <v>10</v>
      </c>
    </row>
    <row r="463">
      <c r="A463" t="n">
        <v>34</v>
      </c>
      <c r="B463" t="n">
        <v>115</v>
      </c>
      <c r="C463" t="inlineStr">
        <is>
          <t xml:space="preserve">CONCLUIDO	</t>
        </is>
      </c>
      <c r="D463" t="n">
        <v>5.6369</v>
      </c>
      <c r="E463" t="n">
        <v>17.74</v>
      </c>
      <c r="F463" t="n">
        <v>14.42</v>
      </c>
      <c r="G463" t="n">
        <v>57.68</v>
      </c>
      <c r="H463" t="n">
        <v>0.71</v>
      </c>
      <c r="I463" t="n">
        <v>15</v>
      </c>
      <c r="J463" t="n">
        <v>237.35</v>
      </c>
      <c r="K463" t="n">
        <v>56.94</v>
      </c>
      <c r="L463" t="n">
        <v>9.5</v>
      </c>
      <c r="M463" t="n">
        <v>10</v>
      </c>
      <c r="N463" t="n">
        <v>55.91</v>
      </c>
      <c r="O463" t="n">
        <v>29507.8</v>
      </c>
      <c r="P463" t="n">
        <v>172.57</v>
      </c>
      <c r="Q463" t="n">
        <v>1389.57</v>
      </c>
      <c r="R463" t="n">
        <v>50.55</v>
      </c>
      <c r="S463" t="n">
        <v>39.31</v>
      </c>
      <c r="T463" t="n">
        <v>4765.21</v>
      </c>
      <c r="U463" t="n">
        <v>0.78</v>
      </c>
      <c r="V463" t="n">
        <v>0.89</v>
      </c>
      <c r="W463" t="n">
        <v>3.39</v>
      </c>
      <c r="X463" t="n">
        <v>0.3</v>
      </c>
      <c r="Y463" t="n">
        <v>1</v>
      </c>
      <c r="Z463" t="n">
        <v>10</v>
      </c>
    </row>
    <row r="464">
      <c r="A464" t="n">
        <v>35</v>
      </c>
      <c r="B464" t="n">
        <v>115</v>
      </c>
      <c r="C464" t="inlineStr">
        <is>
          <t xml:space="preserve">CONCLUIDO	</t>
        </is>
      </c>
      <c r="D464" t="n">
        <v>5.6617</v>
      </c>
      <c r="E464" t="n">
        <v>17.66</v>
      </c>
      <c r="F464" t="n">
        <v>14.39</v>
      </c>
      <c r="G464" t="n">
        <v>61.66</v>
      </c>
      <c r="H464" t="n">
        <v>0.73</v>
      </c>
      <c r="I464" t="n">
        <v>14</v>
      </c>
      <c r="J464" t="n">
        <v>237.79</v>
      </c>
      <c r="K464" t="n">
        <v>56.94</v>
      </c>
      <c r="L464" t="n">
        <v>9.75</v>
      </c>
      <c r="M464" t="n">
        <v>9</v>
      </c>
      <c r="N464" t="n">
        <v>56.09</v>
      </c>
      <c r="O464" t="n">
        <v>29561.22</v>
      </c>
      <c r="P464" t="n">
        <v>171.43</v>
      </c>
      <c r="Q464" t="n">
        <v>1389.59</v>
      </c>
      <c r="R464" t="n">
        <v>49.67</v>
      </c>
      <c r="S464" t="n">
        <v>39.31</v>
      </c>
      <c r="T464" t="n">
        <v>4331.58</v>
      </c>
      <c r="U464" t="n">
        <v>0.79</v>
      </c>
      <c r="V464" t="n">
        <v>0.89</v>
      </c>
      <c r="W464" t="n">
        <v>3.38</v>
      </c>
      <c r="X464" t="n">
        <v>0.27</v>
      </c>
      <c r="Y464" t="n">
        <v>1</v>
      </c>
      <c r="Z464" t="n">
        <v>10</v>
      </c>
    </row>
    <row r="465">
      <c r="A465" t="n">
        <v>36</v>
      </c>
      <c r="B465" t="n">
        <v>115</v>
      </c>
      <c r="C465" t="inlineStr">
        <is>
          <t xml:space="preserve">CONCLUIDO	</t>
        </is>
      </c>
      <c r="D465" t="n">
        <v>5.6575</v>
      </c>
      <c r="E465" t="n">
        <v>17.68</v>
      </c>
      <c r="F465" t="n">
        <v>14.4</v>
      </c>
      <c r="G465" t="n">
        <v>61.72</v>
      </c>
      <c r="H465" t="n">
        <v>0.75</v>
      </c>
      <c r="I465" t="n">
        <v>14</v>
      </c>
      <c r="J465" t="n">
        <v>238.22</v>
      </c>
      <c r="K465" t="n">
        <v>56.94</v>
      </c>
      <c r="L465" t="n">
        <v>10</v>
      </c>
      <c r="M465" t="n">
        <v>4</v>
      </c>
      <c r="N465" t="n">
        <v>56.28</v>
      </c>
      <c r="O465" t="n">
        <v>29614.71</v>
      </c>
      <c r="P465" t="n">
        <v>170.49</v>
      </c>
      <c r="Q465" t="n">
        <v>1389.76</v>
      </c>
      <c r="R465" t="n">
        <v>49.47</v>
      </c>
      <c r="S465" t="n">
        <v>39.31</v>
      </c>
      <c r="T465" t="n">
        <v>4229.39</v>
      </c>
      <c r="U465" t="n">
        <v>0.79</v>
      </c>
      <c r="V465" t="n">
        <v>0.89</v>
      </c>
      <c r="W465" t="n">
        <v>3.4</v>
      </c>
      <c r="X465" t="n">
        <v>0.28</v>
      </c>
      <c r="Y465" t="n">
        <v>1</v>
      </c>
      <c r="Z465" t="n">
        <v>10</v>
      </c>
    </row>
    <row r="466">
      <c r="A466" t="n">
        <v>37</v>
      </c>
      <c r="B466" t="n">
        <v>115</v>
      </c>
      <c r="C466" t="inlineStr">
        <is>
          <t xml:space="preserve">CONCLUIDO	</t>
        </is>
      </c>
      <c r="D466" t="n">
        <v>5.6591</v>
      </c>
      <c r="E466" t="n">
        <v>17.67</v>
      </c>
      <c r="F466" t="n">
        <v>14.4</v>
      </c>
      <c r="G466" t="n">
        <v>61.69</v>
      </c>
      <c r="H466" t="n">
        <v>0.76</v>
      </c>
      <c r="I466" t="n">
        <v>14</v>
      </c>
      <c r="J466" t="n">
        <v>238.66</v>
      </c>
      <c r="K466" t="n">
        <v>56.94</v>
      </c>
      <c r="L466" t="n">
        <v>10.25</v>
      </c>
      <c r="M466" t="n">
        <v>3</v>
      </c>
      <c r="N466" t="n">
        <v>56.46</v>
      </c>
      <c r="O466" t="n">
        <v>29668.27</v>
      </c>
      <c r="P466" t="n">
        <v>169.79</v>
      </c>
      <c r="Q466" t="n">
        <v>1389.6</v>
      </c>
      <c r="R466" t="n">
        <v>49.42</v>
      </c>
      <c r="S466" t="n">
        <v>39.31</v>
      </c>
      <c r="T466" t="n">
        <v>4207.01</v>
      </c>
      <c r="U466" t="n">
        <v>0.8</v>
      </c>
      <c r="V466" t="n">
        <v>0.89</v>
      </c>
      <c r="W466" t="n">
        <v>3.4</v>
      </c>
      <c r="X466" t="n">
        <v>0.27</v>
      </c>
      <c r="Y466" t="n">
        <v>1</v>
      </c>
      <c r="Z466" t="n">
        <v>10</v>
      </c>
    </row>
    <row r="467">
      <c r="A467" t="n">
        <v>38</v>
      </c>
      <c r="B467" t="n">
        <v>115</v>
      </c>
      <c r="C467" t="inlineStr">
        <is>
          <t xml:space="preserve">CONCLUIDO	</t>
        </is>
      </c>
      <c r="D467" t="n">
        <v>5.6562</v>
      </c>
      <c r="E467" t="n">
        <v>17.68</v>
      </c>
      <c r="F467" t="n">
        <v>14.4</v>
      </c>
      <c r="G467" t="n">
        <v>61.73</v>
      </c>
      <c r="H467" t="n">
        <v>0.78</v>
      </c>
      <c r="I467" t="n">
        <v>14</v>
      </c>
      <c r="J467" t="n">
        <v>239.09</v>
      </c>
      <c r="K467" t="n">
        <v>56.94</v>
      </c>
      <c r="L467" t="n">
        <v>10.5</v>
      </c>
      <c r="M467" t="n">
        <v>2</v>
      </c>
      <c r="N467" t="n">
        <v>56.65</v>
      </c>
      <c r="O467" t="n">
        <v>29721.89</v>
      </c>
      <c r="P467" t="n">
        <v>169.59</v>
      </c>
      <c r="Q467" t="n">
        <v>1389.74</v>
      </c>
      <c r="R467" t="n">
        <v>49.6</v>
      </c>
      <c r="S467" t="n">
        <v>39.31</v>
      </c>
      <c r="T467" t="n">
        <v>4294.72</v>
      </c>
      <c r="U467" t="n">
        <v>0.79</v>
      </c>
      <c r="V467" t="n">
        <v>0.89</v>
      </c>
      <c r="W467" t="n">
        <v>3.4</v>
      </c>
      <c r="X467" t="n">
        <v>0.28</v>
      </c>
      <c r="Y467" t="n">
        <v>1</v>
      </c>
      <c r="Z467" t="n">
        <v>10</v>
      </c>
    </row>
    <row r="468">
      <c r="A468" t="n">
        <v>39</v>
      </c>
      <c r="B468" t="n">
        <v>115</v>
      </c>
      <c r="C468" t="inlineStr">
        <is>
          <t xml:space="preserve">CONCLUIDO	</t>
        </is>
      </c>
      <c r="D468" t="n">
        <v>5.655</v>
      </c>
      <c r="E468" t="n">
        <v>17.68</v>
      </c>
      <c r="F468" t="n">
        <v>14.41</v>
      </c>
      <c r="G468" t="n">
        <v>61.75</v>
      </c>
      <c r="H468" t="n">
        <v>0.8</v>
      </c>
      <c r="I468" t="n">
        <v>14</v>
      </c>
      <c r="J468" t="n">
        <v>239.53</v>
      </c>
      <c r="K468" t="n">
        <v>56.94</v>
      </c>
      <c r="L468" t="n">
        <v>10.75</v>
      </c>
      <c r="M468" t="n">
        <v>0</v>
      </c>
      <c r="N468" t="n">
        <v>56.83</v>
      </c>
      <c r="O468" t="n">
        <v>29775.57</v>
      </c>
      <c r="P468" t="n">
        <v>169.62</v>
      </c>
      <c r="Q468" t="n">
        <v>1389.67</v>
      </c>
      <c r="R468" t="n">
        <v>49.77</v>
      </c>
      <c r="S468" t="n">
        <v>39.31</v>
      </c>
      <c r="T468" t="n">
        <v>4379.72</v>
      </c>
      <c r="U468" t="n">
        <v>0.79</v>
      </c>
      <c r="V468" t="n">
        <v>0.89</v>
      </c>
      <c r="W468" t="n">
        <v>3.4</v>
      </c>
      <c r="X468" t="n">
        <v>0.29</v>
      </c>
      <c r="Y468" t="n">
        <v>1</v>
      </c>
      <c r="Z468" t="n">
        <v>10</v>
      </c>
    </row>
    <row r="469">
      <c r="A469" t="n">
        <v>0</v>
      </c>
      <c r="B469" t="n">
        <v>35</v>
      </c>
      <c r="C469" t="inlineStr">
        <is>
          <t xml:space="preserve">CONCLUIDO	</t>
        </is>
      </c>
      <c r="D469" t="n">
        <v>5.2498</v>
      </c>
      <c r="E469" t="n">
        <v>19.05</v>
      </c>
      <c r="F469" t="n">
        <v>15.76</v>
      </c>
      <c r="G469" t="n">
        <v>11.68</v>
      </c>
      <c r="H469" t="n">
        <v>0.22</v>
      </c>
      <c r="I469" t="n">
        <v>81</v>
      </c>
      <c r="J469" t="n">
        <v>80.84</v>
      </c>
      <c r="K469" t="n">
        <v>35.1</v>
      </c>
      <c r="L469" t="n">
        <v>1</v>
      </c>
      <c r="M469" t="n">
        <v>79</v>
      </c>
      <c r="N469" t="n">
        <v>9.74</v>
      </c>
      <c r="O469" t="n">
        <v>10204.21</v>
      </c>
      <c r="P469" t="n">
        <v>111.77</v>
      </c>
      <c r="Q469" t="n">
        <v>1390.09</v>
      </c>
      <c r="R469" t="n">
        <v>92.45999999999999</v>
      </c>
      <c r="S469" t="n">
        <v>39.31</v>
      </c>
      <c r="T469" t="n">
        <v>25390.78</v>
      </c>
      <c r="U469" t="n">
        <v>0.43</v>
      </c>
      <c r="V469" t="n">
        <v>0.8100000000000001</v>
      </c>
      <c r="W469" t="n">
        <v>3.49</v>
      </c>
      <c r="X469" t="n">
        <v>1.64</v>
      </c>
      <c r="Y469" t="n">
        <v>1</v>
      </c>
      <c r="Z469" t="n">
        <v>10</v>
      </c>
    </row>
    <row r="470">
      <c r="A470" t="n">
        <v>1</v>
      </c>
      <c r="B470" t="n">
        <v>35</v>
      </c>
      <c r="C470" t="inlineStr">
        <is>
          <t xml:space="preserve">CONCLUIDO	</t>
        </is>
      </c>
      <c r="D470" t="n">
        <v>5.4705</v>
      </c>
      <c r="E470" t="n">
        <v>18.28</v>
      </c>
      <c r="F470" t="n">
        <v>15.34</v>
      </c>
      <c r="G470" t="n">
        <v>15.09</v>
      </c>
      <c r="H470" t="n">
        <v>0.27</v>
      </c>
      <c r="I470" t="n">
        <v>61</v>
      </c>
      <c r="J470" t="n">
        <v>81.14</v>
      </c>
      <c r="K470" t="n">
        <v>35.1</v>
      </c>
      <c r="L470" t="n">
        <v>1.25</v>
      </c>
      <c r="M470" t="n">
        <v>59</v>
      </c>
      <c r="N470" t="n">
        <v>9.789999999999999</v>
      </c>
      <c r="O470" t="n">
        <v>10241.25</v>
      </c>
      <c r="P470" t="n">
        <v>104.63</v>
      </c>
      <c r="Q470" t="n">
        <v>1389.8</v>
      </c>
      <c r="R470" t="n">
        <v>79.27</v>
      </c>
      <c r="S470" t="n">
        <v>39.31</v>
      </c>
      <c r="T470" t="n">
        <v>18897.89</v>
      </c>
      <c r="U470" t="n">
        <v>0.5</v>
      </c>
      <c r="V470" t="n">
        <v>0.84</v>
      </c>
      <c r="W470" t="n">
        <v>3.45</v>
      </c>
      <c r="X470" t="n">
        <v>1.21</v>
      </c>
      <c r="Y470" t="n">
        <v>1</v>
      </c>
      <c r="Z470" t="n">
        <v>10</v>
      </c>
    </row>
    <row r="471">
      <c r="A471" t="n">
        <v>2</v>
      </c>
      <c r="B471" t="n">
        <v>35</v>
      </c>
      <c r="C471" t="inlineStr">
        <is>
          <t xml:space="preserve">CONCLUIDO	</t>
        </is>
      </c>
      <c r="D471" t="n">
        <v>5.6086</v>
      </c>
      <c r="E471" t="n">
        <v>17.83</v>
      </c>
      <c r="F471" t="n">
        <v>15.09</v>
      </c>
      <c r="G471" t="n">
        <v>18.48</v>
      </c>
      <c r="H471" t="n">
        <v>0.32</v>
      </c>
      <c r="I471" t="n">
        <v>49</v>
      </c>
      <c r="J471" t="n">
        <v>81.44</v>
      </c>
      <c r="K471" t="n">
        <v>35.1</v>
      </c>
      <c r="L471" t="n">
        <v>1.5</v>
      </c>
      <c r="M471" t="n">
        <v>40</v>
      </c>
      <c r="N471" t="n">
        <v>9.84</v>
      </c>
      <c r="O471" t="n">
        <v>10278.32</v>
      </c>
      <c r="P471" t="n">
        <v>98.3</v>
      </c>
      <c r="Q471" t="n">
        <v>1389.83</v>
      </c>
      <c r="R471" t="n">
        <v>71.31999999999999</v>
      </c>
      <c r="S471" t="n">
        <v>39.31</v>
      </c>
      <c r="T471" t="n">
        <v>14979.12</v>
      </c>
      <c r="U471" t="n">
        <v>0.55</v>
      </c>
      <c r="V471" t="n">
        <v>0.85</v>
      </c>
      <c r="W471" t="n">
        <v>3.45</v>
      </c>
      <c r="X471" t="n">
        <v>0.97</v>
      </c>
      <c r="Y471" t="n">
        <v>1</v>
      </c>
      <c r="Z471" t="n">
        <v>10</v>
      </c>
    </row>
    <row r="472">
      <c r="A472" t="n">
        <v>3</v>
      </c>
      <c r="B472" t="n">
        <v>35</v>
      </c>
      <c r="C472" t="inlineStr">
        <is>
          <t xml:space="preserve">CONCLUIDO	</t>
        </is>
      </c>
      <c r="D472" t="n">
        <v>5.6786</v>
      </c>
      <c r="E472" t="n">
        <v>17.61</v>
      </c>
      <c r="F472" t="n">
        <v>14.99</v>
      </c>
      <c r="G472" t="n">
        <v>21.42</v>
      </c>
      <c r="H472" t="n">
        <v>0.38</v>
      </c>
      <c r="I472" t="n">
        <v>42</v>
      </c>
      <c r="J472" t="n">
        <v>81.73999999999999</v>
      </c>
      <c r="K472" t="n">
        <v>35.1</v>
      </c>
      <c r="L472" t="n">
        <v>1.75</v>
      </c>
      <c r="M472" t="n">
        <v>14</v>
      </c>
      <c r="N472" t="n">
        <v>9.890000000000001</v>
      </c>
      <c r="O472" t="n">
        <v>10315.41</v>
      </c>
      <c r="P472" t="n">
        <v>95.06</v>
      </c>
      <c r="Q472" t="n">
        <v>1389.95</v>
      </c>
      <c r="R472" t="n">
        <v>67.29000000000001</v>
      </c>
      <c r="S472" t="n">
        <v>39.31</v>
      </c>
      <c r="T472" t="n">
        <v>12998.5</v>
      </c>
      <c r="U472" t="n">
        <v>0.58</v>
      </c>
      <c r="V472" t="n">
        <v>0.86</v>
      </c>
      <c r="W472" t="n">
        <v>3.47</v>
      </c>
      <c r="X472" t="n">
        <v>0.87</v>
      </c>
      <c r="Y472" t="n">
        <v>1</v>
      </c>
      <c r="Z472" t="n">
        <v>10</v>
      </c>
    </row>
    <row r="473">
      <c r="A473" t="n">
        <v>4</v>
      </c>
      <c r="B473" t="n">
        <v>35</v>
      </c>
      <c r="C473" t="inlineStr">
        <is>
          <t xml:space="preserve">CONCLUIDO	</t>
        </is>
      </c>
      <c r="D473" t="n">
        <v>5.6868</v>
      </c>
      <c r="E473" t="n">
        <v>17.58</v>
      </c>
      <c r="F473" t="n">
        <v>14.99</v>
      </c>
      <c r="G473" t="n">
        <v>21.93</v>
      </c>
      <c r="H473" t="n">
        <v>0.43</v>
      </c>
      <c r="I473" t="n">
        <v>41</v>
      </c>
      <c r="J473" t="n">
        <v>82.04000000000001</v>
      </c>
      <c r="K473" t="n">
        <v>35.1</v>
      </c>
      <c r="L473" t="n">
        <v>2</v>
      </c>
      <c r="M473" t="n">
        <v>1</v>
      </c>
      <c r="N473" t="n">
        <v>9.94</v>
      </c>
      <c r="O473" t="n">
        <v>10352.53</v>
      </c>
      <c r="P473" t="n">
        <v>94.45999999999999</v>
      </c>
      <c r="Q473" t="n">
        <v>1389.99</v>
      </c>
      <c r="R473" t="n">
        <v>66.61</v>
      </c>
      <c r="S473" t="n">
        <v>39.31</v>
      </c>
      <c r="T473" t="n">
        <v>12665.94</v>
      </c>
      <c r="U473" t="n">
        <v>0.59</v>
      </c>
      <c r="V473" t="n">
        <v>0.86</v>
      </c>
      <c r="W473" t="n">
        <v>3.48</v>
      </c>
      <c r="X473" t="n">
        <v>0.86</v>
      </c>
      <c r="Y473" t="n">
        <v>1</v>
      </c>
      <c r="Z473" t="n">
        <v>10</v>
      </c>
    </row>
    <row r="474">
      <c r="A474" t="n">
        <v>5</v>
      </c>
      <c r="B474" t="n">
        <v>35</v>
      </c>
      <c r="C474" t="inlineStr">
        <is>
          <t xml:space="preserve">CONCLUIDO	</t>
        </is>
      </c>
      <c r="D474" t="n">
        <v>5.6867</v>
      </c>
      <c r="E474" t="n">
        <v>17.58</v>
      </c>
      <c r="F474" t="n">
        <v>14.99</v>
      </c>
      <c r="G474" t="n">
        <v>21.93</v>
      </c>
      <c r="H474" t="n">
        <v>0.48</v>
      </c>
      <c r="I474" t="n">
        <v>41</v>
      </c>
      <c r="J474" t="n">
        <v>82.34</v>
      </c>
      <c r="K474" t="n">
        <v>35.1</v>
      </c>
      <c r="L474" t="n">
        <v>2.25</v>
      </c>
      <c r="M474" t="n">
        <v>0</v>
      </c>
      <c r="N474" t="n">
        <v>9.99</v>
      </c>
      <c r="O474" t="n">
        <v>10389.66</v>
      </c>
      <c r="P474" t="n">
        <v>94.76000000000001</v>
      </c>
      <c r="Q474" t="n">
        <v>1389.98</v>
      </c>
      <c r="R474" t="n">
        <v>66.59</v>
      </c>
      <c r="S474" t="n">
        <v>39.31</v>
      </c>
      <c r="T474" t="n">
        <v>12656.87</v>
      </c>
      <c r="U474" t="n">
        <v>0.59</v>
      </c>
      <c r="V474" t="n">
        <v>0.86</v>
      </c>
      <c r="W474" t="n">
        <v>3.48</v>
      </c>
      <c r="X474" t="n">
        <v>0.86</v>
      </c>
      <c r="Y474" t="n">
        <v>1</v>
      </c>
      <c r="Z474" t="n">
        <v>10</v>
      </c>
    </row>
    <row r="475">
      <c r="A475" t="n">
        <v>0</v>
      </c>
      <c r="B475" t="n">
        <v>50</v>
      </c>
      <c r="C475" t="inlineStr">
        <is>
          <t xml:space="preserve">CONCLUIDO	</t>
        </is>
      </c>
      <c r="D475" t="n">
        <v>4.8255</v>
      </c>
      <c r="E475" t="n">
        <v>20.72</v>
      </c>
      <c r="F475" t="n">
        <v>16.31</v>
      </c>
      <c r="G475" t="n">
        <v>9.15</v>
      </c>
      <c r="H475" t="n">
        <v>0.16</v>
      </c>
      <c r="I475" t="n">
        <v>107</v>
      </c>
      <c r="J475" t="n">
        <v>107.41</v>
      </c>
      <c r="K475" t="n">
        <v>41.65</v>
      </c>
      <c r="L475" t="n">
        <v>1</v>
      </c>
      <c r="M475" t="n">
        <v>105</v>
      </c>
      <c r="N475" t="n">
        <v>14.77</v>
      </c>
      <c r="O475" t="n">
        <v>13481.73</v>
      </c>
      <c r="P475" t="n">
        <v>147.21</v>
      </c>
      <c r="Q475" t="n">
        <v>1390.04</v>
      </c>
      <c r="R475" t="n">
        <v>109.05</v>
      </c>
      <c r="S475" t="n">
        <v>39.31</v>
      </c>
      <c r="T475" t="n">
        <v>33553.9</v>
      </c>
      <c r="U475" t="n">
        <v>0.36</v>
      </c>
      <c r="V475" t="n">
        <v>0.79</v>
      </c>
      <c r="W475" t="n">
        <v>3.55</v>
      </c>
      <c r="X475" t="n">
        <v>2.18</v>
      </c>
      <c r="Y475" t="n">
        <v>1</v>
      </c>
      <c r="Z475" t="n">
        <v>10</v>
      </c>
    </row>
    <row r="476">
      <c r="A476" t="n">
        <v>1</v>
      </c>
      <c r="B476" t="n">
        <v>50</v>
      </c>
      <c r="C476" t="inlineStr">
        <is>
          <t xml:space="preserve">CONCLUIDO	</t>
        </is>
      </c>
      <c r="D476" t="n">
        <v>5.1031</v>
      </c>
      <c r="E476" t="n">
        <v>19.6</v>
      </c>
      <c r="F476" t="n">
        <v>15.76</v>
      </c>
      <c r="G476" t="n">
        <v>11.67</v>
      </c>
      <c r="H476" t="n">
        <v>0.2</v>
      </c>
      <c r="I476" t="n">
        <v>81</v>
      </c>
      <c r="J476" t="n">
        <v>107.73</v>
      </c>
      <c r="K476" t="n">
        <v>41.65</v>
      </c>
      <c r="L476" t="n">
        <v>1.25</v>
      </c>
      <c r="M476" t="n">
        <v>79</v>
      </c>
      <c r="N476" t="n">
        <v>14.83</v>
      </c>
      <c r="O476" t="n">
        <v>13520.81</v>
      </c>
      <c r="P476" t="n">
        <v>139.22</v>
      </c>
      <c r="Q476" t="n">
        <v>1389.81</v>
      </c>
      <c r="R476" t="n">
        <v>92.39</v>
      </c>
      <c r="S476" t="n">
        <v>39.31</v>
      </c>
      <c r="T476" t="n">
        <v>25355.33</v>
      </c>
      <c r="U476" t="n">
        <v>0.43</v>
      </c>
      <c r="V476" t="n">
        <v>0.8100000000000001</v>
      </c>
      <c r="W476" t="n">
        <v>3.49</v>
      </c>
      <c r="X476" t="n">
        <v>1.64</v>
      </c>
      <c r="Y476" t="n">
        <v>1</v>
      </c>
      <c r="Z476" t="n">
        <v>10</v>
      </c>
    </row>
    <row r="477">
      <c r="A477" t="n">
        <v>2</v>
      </c>
      <c r="B477" t="n">
        <v>50</v>
      </c>
      <c r="C477" t="inlineStr">
        <is>
          <t xml:space="preserve">CONCLUIDO	</t>
        </is>
      </c>
      <c r="D477" t="n">
        <v>5.2915</v>
      </c>
      <c r="E477" t="n">
        <v>18.9</v>
      </c>
      <c r="F477" t="n">
        <v>15.42</v>
      </c>
      <c r="G477" t="n">
        <v>14.23</v>
      </c>
      <c r="H477" t="n">
        <v>0.24</v>
      </c>
      <c r="I477" t="n">
        <v>65</v>
      </c>
      <c r="J477" t="n">
        <v>108.05</v>
      </c>
      <c r="K477" t="n">
        <v>41.65</v>
      </c>
      <c r="L477" t="n">
        <v>1.5</v>
      </c>
      <c r="M477" t="n">
        <v>63</v>
      </c>
      <c r="N477" t="n">
        <v>14.9</v>
      </c>
      <c r="O477" t="n">
        <v>13559.91</v>
      </c>
      <c r="P477" t="n">
        <v>133.22</v>
      </c>
      <c r="Q477" t="n">
        <v>1389.61</v>
      </c>
      <c r="R477" t="n">
        <v>81.48999999999999</v>
      </c>
      <c r="S477" t="n">
        <v>39.31</v>
      </c>
      <c r="T477" t="n">
        <v>19984.86</v>
      </c>
      <c r="U477" t="n">
        <v>0.48</v>
      </c>
      <c r="V477" t="n">
        <v>0.83</v>
      </c>
      <c r="W477" t="n">
        <v>3.47</v>
      </c>
      <c r="X477" t="n">
        <v>1.3</v>
      </c>
      <c r="Y477" t="n">
        <v>1</v>
      </c>
      <c r="Z477" t="n">
        <v>10</v>
      </c>
    </row>
    <row r="478">
      <c r="A478" t="n">
        <v>3</v>
      </c>
      <c r="B478" t="n">
        <v>50</v>
      </c>
      <c r="C478" t="inlineStr">
        <is>
          <t xml:space="preserve">CONCLUIDO	</t>
        </is>
      </c>
      <c r="D478" t="n">
        <v>5.4246</v>
      </c>
      <c r="E478" t="n">
        <v>18.43</v>
      </c>
      <c r="F478" t="n">
        <v>15.2</v>
      </c>
      <c r="G478" t="n">
        <v>16.89</v>
      </c>
      <c r="H478" t="n">
        <v>0.28</v>
      </c>
      <c r="I478" t="n">
        <v>54</v>
      </c>
      <c r="J478" t="n">
        <v>108.37</v>
      </c>
      <c r="K478" t="n">
        <v>41.65</v>
      </c>
      <c r="L478" t="n">
        <v>1.75</v>
      </c>
      <c r="M478" t="n">
        <v>52</v>
      </c>
      <c r="N478" t="n">
        <v>14.97</v>
      </c>
      <c r="O478" t="n">
        <v>13599.17</v>
      </c>
      <c r="P478" t="n">
        <v>128.4</v>
      </c>
      <c r="Q478" t="n">
        <v>1389.77</v>
      </c>
      <c r="R478" t="n">
        <v>74.65000000000001</v>
      </c>
      <c r="S478" t="n">
        <v>39.31</v>
      </c>
      <c r="T478" t="n">
        <v>16622.76</v>
      </c>
      <c r="U478" t="n">
        <v>0.53</v>
      </c>
      <c r="V478" t="n">
        <v>0.84</v>
      </c>
      <c r="W478" t="n">
        <v>3.45</v>
      </c>
      <c r="X478" t="n">
        <v>1.07</v>
      </c>
      <c r="Y478" t="n">
        <v>1</v>
      </c>
      <c r="Z478" t="n">
        <v>10</v>
      </c>
    </row>
    <row r="479">
      <c r="A479" t="n">
        <v>4</v>
      </c>
      <c r="B479" t="n">
        <v>50</v>
      </c>
      <c r="C479" t="inlineStr">
        <is>
          <t xml:space="preserve">CONCLUIDO	</t>
        </is>
      </c>
      <c r="D479" t="n">
        <v>5.5275</v>
      </c>
      <c r="E479" t="n">
        <v>18.09</v>
      </c>
      <c r="F479" t="n">
        <v>15.03</v>
      </c>
      <c r="G479" t="n">
        <v>19.61</v>
      </c>
      <c r="H479" t="n">
        <v>0.32</v>
      </c>
      <c r="I479" t="n">
        <v>46</v>
      </c>
      <c r="J479" t="n">
        <v>108.68</v>
      </c>
      <c r="K479" t="n">
        <v>41.65</v>
      </c>
      <c r="L479" t="n">
        <v>2</v>
      </c>
      <c r="M479" t="n">
        <v>44</v>
      </c>
      <c r="N479" t="n">
        <v>15.03</v>
      </c>
      <c r="O479" t="n">
        <v>13638.32</v>
      </c>
      <c r="P479" t="n">
        <v>123.33</v>
      </c>
      <c r="Q479" t="n">
        <v>1389.87</v>
      </c>
      <c r="R479" t="n">
        <v>69.65000000000001</v>
      </c>
      <c r="S479" t="n">
        <v>39.31</v>
      </c>
      <c r="T479" t="n">
        <v>14161.55</v>
      </c>
      <c r="U479" t="n">
        <v>0.5600000000000001</v>
      </c>
      <c r="V479" t="n">
        <v>0.85</v>
      </c>
      <c r="W479" t="n">
        <v>3.44</v>
      </c>
      <c r="X479" t="n">
        <v>0.91</v>
      </c>
      <c r="Y479" t="n">
        <v>1</v>
      </c>
      <c r="Z479" t="n">
        <v>10</v>
      </c>
    </row>
    <row r="480">
      <c r="A480" t="n">
        <v>5</v>
      </c>
      <c r="B480" t="n">
        <v>50</v>
      </c>
      <c r="C480" t="inlineStr">
        <is>
          <t xml:space="preserve">CONCLUIDO	</t>
        </is>
      </c>
      <c r="D480" t="n">
        <v>5.6225</v>
      </c>
      <c r="E480" t="n">
        <v>17.79</v>
      </c>
      <c r="F480" t="n">
        <v>14.88</v>
      </c>
      <c r="G480" t="n">
        <v>22.9</v>
      </c>
      <c r="H480" t="n">
        <v>0.36</v>
      </c>
      <c r="I480" t="n">
        <v>39</v>
      </c>
      <c r="J480" t="n">
        <v>109</v>
      </c>
      <c r="K480" t="n">
        <v>41.65</v>
      </c>
      <c r="L480" t="n">
        <v>2.25</v>
      </c>
      <c r="M480" t="n">
        <v>37</v>
      </c>
      <c r="N480" t="n">
        <v>15.1</v>
      </c>
      <c r="O480" t="n">
        <v>13677.51</v>
      </c>
      <c r="P480" t="n">
        <v>118.92</v>
      </c>
      <c r="Q480" t="n">
        <v>1389.64</v>
      </c>
      <c r="R480" t="n">
        <v>64.88</v>
      </c>
      <c r="S480" t="n">
        <v>39.31</v>
      </c>
      <c r="T480" t="n">
        <v>11808.54</v>
      </c>
      <c r="U480" t="n">
        <v>0.61</v>
      </c>
      <c r="V480" t="n">
        <v>0.86</v>
      </c>
      <c r="W480" t="n">
        <v>3.43</v>
      </c>
      <c r="X480" t="n">
        <v>0.76</v>
      </c>
      <c r="Y480" t="n">
        <v>1</v>
      </c>
      <c r="Z480" t="n">
        <v>10</v>
      </c>
    </row>
    <row r="481">
      <c r="A481" t="n">
        <v>6</v>
      </c>
      <c r="B481" t="n">
        <v>50</v>
      </c>
      <c r="C481" t="inlineStr">
        <is>
          <t xml:space="preserve">CONCLUIDO	</t>
        </is>
      </c>
      <c r="D481" t="n">
        <v>5.6866</v>
      </c>
      <c r="E481" t="n">
        <v>17.59</v>
      </c>
      <c r="F481" t="n">
        <v>14.79</v>
      </c>
      <c r="G481" t="n">
        <v>26.11</v>
      </c>
      <c r="H481" t="n">
        <v>0.4</v>
      </c>
      <c r="I481" t="n">
        <v>34</v>
      </c>
      <c r="J481" t="n">
        <v>109.32</v>
      </c>
      <c r="K481" t="n">
        <v>41.65</v>
      </c>
      <c r="L481" t="n">
        <v>2.5</v>
      </c>
      <c r="M481" t="n">
        <v>29</v>
      </c>
      <c r="N481" t="n">
        <v>15.17</v>
      </c>
      <c r="O481" t="n">
        <v>13716.72</v>
      </c>
      <c r="P481" t="n">
        <v>114.45</v>
      </c>
      <c r="Q481" t="n">
        <v>1389.84</v>
      </c>
      <c r="R481" t="n">
        <v>62.18</v>
      </c>
      <c r="S481" t="n">
        <v>39.31</v>
      </c>
      <c r="T481" t="n">
        <v>10487.23</v>
      </c>
      <c r="U481" t="n">
        <v>0.63</v>
      </c>
      <c r="V481" t="n">
        <v>0.87</v>
      </c>
      <c r="W481" t="n">
        <v>3.42</v>
      </c>
      <c r="X481" t="n">
        <v>0.67</v>
      </c>
      <c r="Y481" t="n">
        <v>1</v>
      </c>
      <c r="Z481" t="n">
        <v>10</v>
      </c>
    </row>
    <row r="482">
      <c r="A482" t="n">
        <v>7</v>
      </c>
      <c r="B482" t="n">
        <v>50</v>
      </c>
      <c r="C482" t="inlineStr">
        <is>
          <t xml:space="preserve">CONCLUIDO	</t>
        </is>
      </c>
      <c r="D482" t="n">
        <v>5.731</v>
      </c>
      <c r="E482" t="n">
        <v>17.45</v>
      </c>
      <c r="F482" t="n">
        <v>14.72</v>
      </c>
      <c r="G482" t="n">
        <v>28.5</v>
      </c>
      <c r="H482" t="n">
        <v>0.44</v>
      </c>
      <c r="I482" t="n">
        <v>31</v>
      </c>
      <c r="J482" t="n">
        <v>109.64</v>
      </c>
      <c r="K482" t="n">
        <v>41.65</v>
      </c>
      <c r="L482" t="n">
        <v>2.75</v>
      </c>
      <c r="M482" t="n">
        <v>18</v>
      </c>
      <c r="N482" t="n">
        <v>15.24</v>
      </c>
      <c r="O482" t="n">
        <v>13755.95</v>
      </c>
      <c r="P482" t="n">
        <v>111.56</v>
      </c>
      <c r="Q482" t="n">
        <v>1389.88</v>
      </c>
      <c r="R482" t="n">
        <v>59.62</v>
      </c>
      <c r="S482" t="n">
        <v>39.31</v>
      </c>
      <c r="T482" t="n">
        <v>9222.940000000001</v>
      </c>
      <c r="U482" t="n">
        <v>0.66</v>
      </c>
      <c r="V482" t="n">
        <v>0.87</v>
      </c>
      <c r="W482" t="n">
        <v>3.42</v>
      </c>
      <c r="X482" t="n">
        <v>0.6</v>
      </c>
      <c r="Y482" t="n">
        <v>1</v>
      </c>
      <c r="Z482" t="n">
        <v>10</v>
      </c>
    </row>
    <row r="483">
      <c r="A483" t="n">
        <v>8</v>
      </c>
      <c r="B483" t="n">
        <v>50</v>
      </c>
      <c r="C483" t="inlineStr">
        <is>
          <t xml:space="preserve">CONCLUIDO	</t>
        </is>
      </c>
      <c r="D483" t="n">
        <v>5.735</v>
      </c>
      <c r="E483" t="n">
        <v>17.44</v>
      </c>
      <c r="F483" t="n">
        <v>14.73</v>
      </c>
      <c r="G483" t="n">
        <v>29.47</v>
      </c>
      <c r="H483" t="n">
        <v>0.48</v>
      </c>
      <c r="I483" t="n">
        <v>30</v>
      </c>
      <c r="J483" t="n">
        <v>109.96</v>
      </c>
      <c r="K483" t="n">
        <v>41.65</v>
      </c>
      <c r="L483" t="n">
        <v>3</v>
      </c>
      <c r="M483" t="n">
        <v>6</v>
      </c>
      <c r="N483" t="n">
        <v>15.31</v>
      </c>
      <c r="O483" t="n">
        <v>13795.21</v>
      </c>
      <c r="P483" t="n">
        <v>109.96</v>
      </c>
      <c r="Q483" t="n">
        <v>1389.76</v>
      </c>
      <c r="R483" t="n">
        <v>59.49</v>
      </c>
      <c r="S483" t="n">
        <v>39.31</v>
      </c>
      <c r="T483" t="n">
        <v>9159.75</v>
      </c>
      <c r="U483" t="n">
        <v>0.66</v>
      </c>
      <c r="V483" t="n">
        <v>0.87</v>
      </c>
      <c r="W483" t="n">
        <v>3.44</v>
      </c>
      <c r="X483" t="n">
        <v>0.61</v>
      </c>
      <c r="Y483" t="n">
        <v>1</v>
      </c>
      <c r="Z483" t="n">
        <v>10</v>
      </c>
    </row>
    <row r="484">
      <c r="A484" t="n">
        <v>9</v>
      </c>
      <c r="B484" t="n">
        <v>50</v>
      </c>
      <c r="C484" t="inlineStr">
        <is>
          <t xml:space="preserve">CONCLUIDO	</t>
        </is>
      </c>
      <c r="D484" t="n">
        <v>5.747</v>
      </c>
      <c r="E484" t="n">
        <v>17.4</v>
      </c>
      <c r="F484" t="n">
        <v>14.72</v>
      </c>
      <c r="G484" t="n">
        <v>30.45</v>
      </c>
      <c r="H484" t="n">
        <v>0.52</v>
      </c>
      <c r="I484" t="n">
        <v>29</v>
      </c>
      <c r="J484" t="n">
        <v>110.27</v>
      </c>
      <c r="K484" t="n">
        <v>41.65</v>
      </c>
      <c r="L484" t="n">
        <v>3.25</v>
      </c>
      <c r="M484" t="n">
        <v>0</v>
      </c>
      <c r="N484" t="n">
        <v>15.37</v>
      </c>
      <c r="O484" t="n">
        <v>13834.5</v>
      </c>
      <c r="P484" t="n">
        <v>110.17</v>
      </c>
      <c r="Q484" t="n">
        <v>1389.92</v>
      </c>
      <c r="R484" t="n">
        <v>58.78</v>
      </c>
      <c r="S484" t="n">
        <v>39.31</v>
      </c>
      <c r="T484" t="n">
        <v>8809.950000000001</v>
      </c>
      <c r="U484" t="n">
        <v>0.67</v>
      </c>
      <c r="V484" t="n">
        <v>0.87</v>
      </c>
      <c r="W484" t="n">
        <v>3.44</v>
      </c>
      <c r="X484" t="n">
        <v>0.6</v>
      </c>
      <c r="Y484" t="n">
        <v>1</v>
      </c>
      <c r="Z484" t="n">
        <v>10</v>
      </c>
    </row>
    <row r="485">
      <c r="A485" t="n">
        <v>0</v>
      </c>
      <c r="B485" t="n">
        <v>25</v>
      </c>
      <c r="C485" t="inlineStr">
        <is>
          <t xml:space="preserve">CONCLUIDO	</t>
        </is>
      </c>
      <c r="D485" t="n">
        <v>5.5366</v>
      </c>
      <c r="E485" t="n">
        <v>18.06</v>
      </c>
      <c r="F485" t="n">
        <v>15.4</v>
      </c>
      <c r="G485" t="n">
        <v>14.91</v>
      </c>
      <c r="H485" t="n">
        <v>0.28</v>
      </c>
      <c r="I485" t="n">
        <v>62</v>
      </c>
      <c r="J485" t="n">
        <v>61.76</v>
      </c>
      <c r="K485" t="n">
        <v>28.92</v>
      </c>
      <c r="L485" t="n">
        <v>1</v>
      </c>
      <c r="M485" t="n">
        <v>37</v>
      </c>
      <c r="N485" t="n">
        <v>6.84</v>
      </c>
      <c r="O485" t="n">
        <v>7851.41</v>
      </c>
      <c r="P485" t="n">
        <v>83.01000000000001</v>
      </c>
      <c r="Q485" t="n">
        <v>1389.88</v>
      </c>
      <c r="R485" t="n">
        <v>79.90000000000001</v>
      </c>
      <c r="S485" t="n">
        <v>39.31</v>
      </c>
      <c r="T485" t="n">
        <v>19205.3</v>
      </c>
      <c r="U485" t="n">
        <v>0.49</v>
      </c>
      <c r="V485" t="n">
        <v>0.83</v>
      </c>
      <c r="W485" t="n">
        <v>3.5</v>
      </c>
      <c r="X485" t="n">
        <v>1.28</v>
      </c>
      <c r="Y485" t="n">
        <v>1</v>
      </c>
      <c r="Z485" t="n">
        <v>10</v>
      </c>
    </row>
    <row r="486">
      <c r="A486" t="n">
        <v>1</v>
      </c>
      <c r="B486" t="n">
        <v>25</v>
      </c>
      <c r="C486" t="inlineStr">
        <is>
          <t xml:space="preserve">CONCLUIDO	</t>
        </is>
      </c>
      <c r="D486" t="n">
        <v>5.5835</v>
      </c>
      <c r="E486" t="n">
        <v>17.91</v>
      </c>
      <c r="F486" t="n">
        <v>15.32</v>
      </c>
      <c r="G486" t="n">
        <v>16.13</v>
      </c>
      <c r="H486" t="n">
        <v>0.35</v>
      </c>
      <c r="I486" t="n">
        <v>57</v>
      </c>
      <c r="J486" t="n">
        <v>62.05</v>
      </c>
      <c r="K486" t="n">
        <v>28.92</v>
      </c>
      <c r="L486" t="n">
        <v>1.25</v>
      </c>
      <c r="M486" t="n">
        <v>1</v>
      </c>
      <c r="N486" t="n">
        <v>6.88</v>
      </c>
      <c r="O486" t="n">
        <v>7887.12</v>
      </c>
      <c r="P486" t="n">
        <v>81.59999999999999</v>
      </c>
      <c r="Q486" t="n">
        <v>1389.94</v>
      </c>
      <c r="R486" t="n">
        <v>76.63</v>
      </c>
      <c r="S486" t="n">
        <v>39.31</v>
      </c>
      <c r="T486" t="n">
        <v>17596.05</v>
      </c>
      <c r="U486" t="n">
        <v>0.51</v>
      </c>
      <c r="V486" t="n">
        <v>0.84</v>
      </c>
      <c r="W486" t="n">
        <v>3.52</v>
      </c>
      <c r="X486" t="n">
        <v>1.2</v>
      </c>
      <c r="Y486" t="n">
        <v>1</v>
      </c>
      <c r="Z486" t="n">
        <v>10</v>
      </c>
    </row>
    <row r="487">
      <c r="A487" t="n">
        <v>2</v>
      </c>
      <c r="B487" t="n">
        <v>25</v>
      </c>
      <c r="C487" t="inlineStr">
        <is>
          <t xml:space="preserve">CONCLUIDO	</t>
        </is>
      </c>
      <c r="D487" t="n">
        <v>5.5823</v>
      </c>
      <c r="E487" t="n">
        <v>17.91</v>
      </c>
      <c r="F487" t="n">
        <v>15.33</v>
      </c>
      <c r="G487" t="n">
        <v>16.13</v>
      </c>
      <c r="H487" t="n">
        <v>0.42</v>
      </c>
      <c r="I487" t="n">
        <v>57</v>
      </c>
      <c r="J487" t="n">
        <v>62.34</v>
      </c>
      <c r="K487" t="n">
        <v>28.92</v>
      </c>
      <c r="L487" t="n">
        <v>1.5</v>
      </c>
      <c r="M487" t="n">
        <v>0</v>
      </c>
      <c r="N487" t="n">
        <v>6.92</v>
      </c>
      <c r="O487" t="n">
        <v>7922.85</v>
      </c>
      <c r="P487" t="n">
        <v>81.97</v>
      </c>
      <c r="Q487" t="n">
        <v>1389.91</v>
      </c>
      <c r="R487" t="n">
        <v>76.67</v>
      </c>
      <c r="S487" t="n">
        <v>39.31</v>
      </c>
      <c r="T487" t="n">
        <v>17613.2</v>
      </c>
      <c r="U487" t="n">
        <v>0.51</v>
      </c>
      <c r="V487" t="n">
        <v>0.84</v>
      </c>
      <c r="W487" t="n">
        <v>3.52</v>
      </c>
      <c r="X487" t="n">
        <v>1.2</v>
      </c>
      <c r="Y487" t="n">
        <v>1</v>
      </c>
      <c r="Z487" t="n">
        <v>10</v>
      </c>
    </row>
    <row r="488">
      <c r="A488" t="n">
        <v>0</v>
      </c>
      <c r="B488" t="n">
        <v>85</v>
      </c>
      <c r="C488" t="inlineStr">
        <is>
          <t xml:space="preserve">CONCLUIDO	</t>
        </is>
      </c>
      <c r="D488" t="n">
        <v>4.0029</v>
      </c>
      <c r="E488" t="n">
        <v>24.98</v>
      </c>
      <c r="F488" t="n">
        <v>17.32</v>
      </c>
      <c r="G488" t="n">
        <v>6.66</v>
      </c>
      <c r="H488" t="n">
        <v>0.11</v>
      </c>
      <c r="I488" t="n">
        <v>156</v>
      </c>
      <c r="J488" t="n">
        <v>167.88</v>
      </c>
      <c r="K488" t="n">
        <v>51.39</v>
      </c>
      <c r="L488" t="n">
        <v>1</v>
      </c>
      <c r="M488" t="n">
        <v>154</v>
      </c>
      <c r="N488" t="n">
        <v>30.49</v>
      </c>
      <c r="O488" t="n">
        <v>20939.59</v>
      </c>
      <c r="P488" t="n">
        <v>216.45</v>
      </c>
      <c r="Q488" t="n">
        <v>1390.15</v>
      </c>
      <c r="R488" t="n">
        <v>140.48</v>
      </c>
      <c r="S488" t="n">
        <v>39.31</v>
      </c>
      <c r="T488" t="n">
        <v>49025.04</v>
      </c>
      <c r="U488" t="n">
        <v>0.28</v>
      </c>
      <c r="V488" t="n">
        <v>0.74</v>
      </c>
      <c r="W488" t="n">
        <v>3.63</v>
      </c>
      <c r="X488" t="n">
        <v>3.2</v>
      </c>
      <c r="Y488" t="n">
        <v>1</v>
      </c>
      <c r="Z488" t="n">
        <v>10</v>
      </c>
    </row>
    <row r="489">
      <c r="A489" t="n">
        <v>1</v>
      </c>
      <c r="B489" t="n">
        <v>85</v>
      </c>
      <c r="C489" t="inlineStr">
        <is>
          <t xml:space="preserve">CONCLUIDO	</t>
        </is>
      </c>
      <c r="D489" t="n">
        <v>4.3607</v>
      </c>
      <c r="E489" t="n">
        <v>22.93</v>
      </c>
      <c r="F489" t="n">
        <v>16.53</v>
      </c>
      <c r="G489" t="n">
        <v>8.33</v>
      </c>
      <c r="H489" t="n">
        <v>0.13</v>
      </c>
      <c r="I489" t="n">
        <v>119</v>
      </c>
      <c r="J489" t="n">
        <v>168.25</v>
      </c>
      <c r="K489" t="n">
        <v>51.39</v>
      </c>
      <c r="L489" t="n">
        <v>1.25</v>
      </c>
      <c r="M489" t="n">
        <v>117</v>
      </c>
      <c r="N489" t="n">
        <v>30.6</v>
      </c>
      <c r="O489" t="n">
        <v>20984.25</v>
      </c>
      <c r="P489" t="n">
        <v>204.86</v>
      </c>
      <c r="Q489" t="n">
        <v>1390</v>
      </c>
      <c r="R489" t="n">
        <v>116.22</v>
      </c>
      <c r="S489" t="n">
        <v>39.31</v>
      </c>
      <c r="T489" t="n">
        <v>37081.16</v>
      </c>
      <c r="U489" t="n">
        <v>0.34</v>
      </c>
      <c r="V489" t="n">
        <v>0.78</v>
      </c>
      <c r="W489" t="n">
        <v>3.55</v>
      </c>
      <c r="X489" t="n">
        <v>2.4</v>
      </c>
      <c r="Y489" t="n">
        <v>1</v>
      </c>
      <c r="Z489" t="n">
        <v>10</v>
      </c>
    </row>
    <row r="490">
      <c r="A490" t="n">
        <v>2</v>
      </c>
      <c r="B490" t="n">
        <v>85</v>
      </c>
      <c r="C490" t="inlineStr">
        <is>
          <t xml:space="preserve">CONCLUIDO	</t>
        </is>
      </c>
      <c r="D490" t="n">
        <v>4.622</v>
      </c>
      <c r="E490" t="n">
        <v>21.64</v>
      </c>
      <c r="F490" t="n">
        <v>16.04</v>
      </c>
      <c r="G490" t="n">
        <v>10.13</v>
      </c>
      <c r="H490" t="n">
        <v>0.16</v>
      </c>
      <c r="I490" t="n">
        <v>95</v>
      </c>
      <c r="J490" t="n">
        <v>168.61</v>
      </c>
      <c r="K490" t="n">
        <v>51.39</v>
      </c>
      <c r="L490" t="n">
        <v>1.5</v>
      </c>
      <c r="M490" t="n">
        <v>93</v>
      </c>
      <c r="N490" t="n">
        <v>30.71</v>
      </c>
      <c r="O490" t="n">
        <v>21028.94</v>
      </c>
      <c r="P490" t="n">
        <v>197.16</v>
      </c>
      <c r="Q490" t="n">
        <v>1390.21</v>
      </c>
      <c r="R490" t="n">
        <v>100.59</v>
      </c>
      <c r="S490" t="n">
        <v>39.31</v>
      </c>
      <c r="T490" t="n">
        <v>29384.61</v>
      </c>
      <c r="U490" t="n">
        <v>0.39</v>
      </c>
      <c r="V490" t="n">
        <v>0.8</v>
      </c>
      <c r="W490" t="n">
        <v>3.53</v>
      </c>
      <c r="X490" t="n">
        <v>1.92</v>
      </c>
      <c r="Y490" t="n">
        <v>1</v>
      </c>
      <c r="Z490" t="n">
        <v>10</v>
      </c>
    </row>
    <row r="491">
      <c r="A491" t="n">
        <v>3</v>
      </c>
      <c r="B491" t="n">
        <v>85</v>
      </c>
      <c r="C491" t="inlineStr">
        <is>
          <t xml:space="preserve">CONCLUIDO	</t>
        </is>
      </c>
      <c r="D491" t="n">
        <v>4.8023</v>
      </c>
      <c r="E491" t="n">
        <v>20.82</v>
      </c>
      <c r="F491" t="n">
        <v>15.74</v>
      </c>
      <c r="G491" t="n">
        <v>11.8</v>
      </c>
      <c r="H491" t="n">
        <v>0.18</v>
      </c>
      <c r="I491" t="n">
        <v>80</v>
      </c>
      <c r="J491" t="n">
        <v>168.97</v>
      </c>
      <c r="K491" t="n">
        <v>51.39</v>
      </c>
      <c r="L491" t="n">
        <v>1.75</v>
      </c>
      <c r="M491" t="n">
        <v>78</v>
      </c>
      <c r="N491" t="n">
        <v>30.83</v>
      </c>
      <c r="O491" t="n">
        <v>21073.68</v>
      </c>
      <c r="P491" t="n">
        <v>191.49</v>
      </c>
      <c r="Q491" t="n">
        <v>1389.94</v>
      </c>
      <c r="R491" t="n">
        <v>91.31</v>
      </c>
      <c r="S491" t="n">
        <v>39.31</v>
      </c>
      <c r="T491" t="n">
        <v>24819.16</v>
      </c>
      <c r="U491" t="n">
        <v>0.43</v>
      </c>
      <c r="V491" t="n">
        <v>0.82</v>
      </c>
      <c r="W491" t="n">
        <v>3.5</v>
      </c>
      <c r="X491" t="n">
        <v>1.62</v>
      </c>
      <c r="Y491" t="n">
        <v>1</v>
      </c>
      <c r="Z491" t="n">
        <v>10</v>
      </c>
    </row>
    <row r="492">
      <c r="A492" t="n">
        <v>4</v>
      </c>
      <c r="B492" t="n">
        <v>85</v>
      </c>
      <c r="C492" t="inlineStr">
        <is>
          <t xml:space="preserve">CONCLUIDO	</t>
        </is>
      </c>
      <c r="D492" t="n">
        <v>4.9607</v>
      </c>
      <c r="E492" t="n">
        <v>20.16</v>
      </c>
      <c r="F492" t="n">
        <v>15.48</v>
      </c>
      <c r="G492" t="n">
        <v>13.66</v>
      </c>
      <c r="H492" t="n">
        <v>0.21</v>
      </c>
      <c r="I492" t="n">
        <v>68</v>
      </c>
      <c r="J492" t="n">
        <v>169.33</v>
      </c>
      <c r="K492" t="n">
        <v>51.39</v>
      </c>
      <c r="L492" t="n">
        <v>2</v>
      </c>
      <c r="M492" t="n">
        <v>66</v>
      </c>
      <c r="N492" t="n">
        <v>30.94</v>
      </c>
      <c r="O492" t="n">
        <v>21118.46</v>
      </c>
      <c r="P492" t="n">
        <v>186.68</v>
      </c>
      <c r="Q492" t="n">
        <v>1389.75</v>
      </c>
      <c r="R492" t="n">
        <v>83.39</v>
      </c>
      <c r="S492" t="n">
        <v>39.31</v>
      </c>
      <c r="T492" t="n">
        <v>20920.89</v>
      </c>
      <c r="U492" t="n">
        <v>0.47</v>
      </c>
      <c r="V492" t="n">
        <v>0.83</v>
      </c>
      <c r="W492" t="n">
        <v>3.48</v>
      </c>
      <c r="X492" t="n">
        <v>1.36</v>
      </c>
      <c r="Y492" t="n">
        <v>1</v>
      </c>
      <c r="Z492" t="n">
        <v>10</v>
      </c>
    </row>
    <row r="493">
      <c r="A493" t="n">
        <v>5</v>
      </c>
      <c r="B493" t="n">
        <v>85</v>
      </c>
      <c r="C493" t="inlineStr">
        <is>
          <t xml:space="preserve">CONCLUIDO	</t>
        </is>
      </c>
      <c r="D493" t="n">
        <v>5.0868</v>
      </c>
      <c r="E493" t="n">
        <v>19.66</v>
      </c>
      <c r="F493" t="n">
        <v>15.29</v>
      </c>
      <c r="G493" t="n">
        <v>15.55</v>
      </c>
      <c r="H493" t="n">
        <v>0.24</v>
      </c>
      <c r="I493" t="n">
        <v>59</v>
      </c>
      <c r="J493" t="n">
        <v>169.7</v>
      </c>
      <c r="K493" t="n">
        <v>51.39</v>
      </c>
      <c r="L493" t="n">
        <v>2.25</v>
      </c>
      <c r="M493" t="n">
        <v>57</v>
      </c>
      <c r="N493" t="n">
        <v>31.05</v>
      </c>
      <c r="O493" t="n">
        <v>21163.27</v>
      </c>
      <c r="P493" t="n">
        <v>182.42</v>
      </c>
      <c r="Q493" t="n">
        <v>1389.67</v>
      </c>
      <c r="R493" t="n">
        <v>77.48999999999999</v>
      </c>
      <c r="S493" t="n">
        <v>39.31</v>
      </c>
      <c r="T493" t="n">
        <v>18016.44</v>
      </c>
      <c r="U493" t="n">
        <v>0.51</v>
      </c>
      <c r="V493" t="n">
        <v>0.84</v>
      </c>
      <c r="W493" t="n">
        <v>3.46</v>
      </c>
      <c r="X493" t="n">
        <v>1.16</v>
      </c>
      <c r="Y493" t="n">
        <v>1</v>
      </c>
      <c r="Z493" t="n">
        <v>10</v>
      </c>
    </row>
    <row r="494">
      <c r="A494" t="n">
        <v>6</v>
      </c>
      <c r="B494" t="n">
        <v>85</v>
      </c>
      <c r="C494" t="inlineStr">
        <is>
          <t xml:space="preserve">CONCLUIDO	</t>
        </is>
      </c>
      <c r="D494" t="n">
        <v>5.172</v>
      </c>
      <c r="E494" t="n">
        <v>19.34</v>
      </c>
      <c r="F494" t="n">
        <v>15.17</v>
      </c>
      <c r="G494" t="n">
        <v>17.17</v>
      </c>
      <c r="H494" t="n">
        <v>0.26</v>
      </c>
      <c r="I494" t="n">
        <v>53</v>
      </c>
      <c r="J494" t="n">
        <v>170.06</v>
      </c>
      <c r="K494" t="n">
        <v>51.39</v>
      </c>
      <c r="L494" t="n">
        <v>2.5</v>
      </c>
      <c r="M494" t="n">
        <v>51</v>
      </c>
      <c r="N494" t="n">
        <v>31.17</v>
      </c>
      <c r="O494" t="n">
        <v>21208.12</v>
      </c>
      <c r="P494" t="n">
        <v>179.41</v>
      </c>
      <c r="Q494" t="n">
        <v>1389.86</v>
      </c>
      <c r="R494" t="n">
        <v>74.01000000000001</v>
      </c>
      <c r="S494" t="n">
        <v>39.31</v>
      </c>
      <c r="T494" t="n">
        <v>16306.59</v>
      </c>
      <c r="U494" t="n">
        <v>0.53</v>
      </c>
      <c r="V494" t="n">
        <v>0.85</v>
      </c>
      <c r="W494" t="n">
        <v>3.44</v>
      </c>
      <c r="X494" t="n">
        <v>1.04</v>
      </c>
      <c r="Y494" t="n">
        <v>1</v>
      </c>
      <c r="Z494" t="n">
        <v>10</v>
      </c>
    </row>
    <row r="495">
      <c r="A495" t="n">
        <v>7</v>
      </c>
      <c r="B495" t="n">
        <v>85</v>
      </c>
      <c r="C495" t="inlineStr">
        <is>
          <t xml:space="preserve">CONCLUIDO	</t>
        </is>
      </c>
      <c r="D495" t="n">
        <v>5.2629</v>
      </c>
      <c r="E495" t="n">
        <v>19</v>
      </c>
      <c r="F495" t="n">
        <v>15.04</v>
      </c>
      <c r="G495" t="n">
        <v>19.19</v>
      </c>
      <c r="H495" t="n">
        <v>0.29</v>
      </c>
      <c r="I495" t="n">
        <v>47</v>
      </c>
      <c r="J495" t="n">
        <v>170.42</v>
      </c>
      <c r="K495" t="n">
        <v>51.39</v>
      </c>
      <c r="L495" t="n">
        <v>2.75</v>
      </c>
      <c r="M495" t="n">
        <v>45</v>
      </c>
      <c r="N495" t="n">
        <v>31.28</v>
      </c>
      <c r="O495" t="n">
        <v>21253.01</v>
      </c>
      <c r="P495" t="n">
        <v>176.1</v>
      </c>
      <c r="Q495" t="n">
        <v>1389.85</v>
      </c>
      <c r="R495" t="n">
        <v>69.78</v>
      </c>
      <c r="S495" t="n">
        <v>39.31</v>
      </c>
      <c r="T495" t="n">
        <v>14219.2</v>
      </c>
      <c r="U495" t="n">
        <v>0.5600000000000001</v>
      </c>
      <c r="V495" t="n">
        <v>0.85</v>
      </c>
      <c r="W495" t="n">
        <v>3.43</v>
      </c>
      <c r="X495" t="n">
        <v>0.91</v>
      </c>
      <c r="Y495" t="n">
        <v>1</v>
      </c>
      <c r="Z495" t="n">
        <v>10</v>
      </c>
    </row>
    <row r="496">
      <c r="A496" t="n">
        <v>8</v>
      </c>
      <c r="B496" t="n">
        <v>85</v>
      </c>
      <c r="C496" t="inlineStr">
        <is>
          <t xml:space="preserve">CONCLUIDO	</t>
        </is>
      </c>
      <c r="D496" t="n">
        <v>5.3202</v>
      </c>
      <c r="E496" t="n">
        <v>18.8</v>
      </c>
      <c r="F496" t="n">
        <v>14.97</v>
      </c>
      <c r="G496" t="n">
        <v>20.88</v>
      </c>
      <c r="H496" t="n">
        <v>0.31</v>
      </c>
      <c r="I496" t="n">
        <v>43</v>
      </c>
      <c r="J496" t="n">
        <v>170.79</v>
      </c>
      <c r="K496" t="n">
        <v>51.39</v>
      </c>
      <c r="L496" t="n">
        <v>3</v>
      </c>
      <c r="M496" t="n">
        <v>41</v>
      </c>
      <c r="N496" t="n">
        <v>31.4</v>
      </c>
      <c r="O496" t="n">
        <v>21297.94</v>
      </c>
      <c r="P496" t="n">
        <v>173.38</v>
      </c>
      <c r="Q496" t="n">
        <v>1389.79</v>
      </c>
      <c r="R496" t="n">
        <v>67.40000000000001</v>
      </c>
      <c r="S496" t="n">
        <v>39.31</v>
      </c>
      <c r="T496" t="n">
        <v>13050.41</v>
      </c>
      <c r="U496" t="n">
        <v>0.58</v>
      </c>
      <c r="V496" t="n">
        <v>0.86</v>
      </c>
      <c r="W496" t="n">
        <v>3.43</v>
      </c>
      <c r="X496" t="n">
        <v>0.84</v>
      </c>
      <c r="Y496" t="n">
        <v>1</v>
      </c>
      <c r="Z496" t="n">
        <v>10</v>
      </c>
    </row>
    <row r="497">
      <c r="A497" t="n">
        <v>9</v>
      </c>
      <c r="B497" t="n">
        <v>85</v>
      </c>
      <c r="C497" t="inlineStr">
        <is>
          <t xml:space="preserve">CONCLUIDO	</t>
        </is>
      </c>
      <c r="D497" t="n">
        <v>5.38</v>
      </c>
      <c r="E497" t="n">
        <v>18.59</v>
      </c>
      <c r="F497" t="n">
        <v>14.89</v>
      </c>
      <c r="G497" t="n">
        <v>22.91</v>
      </c>
      <c r="H497" t="n">
        <v>0.34</v>
      </c>
      <c r="I497" t="n">
        <v>39</v>
      </c>
      <c r="J497" t="n">
        <v>171.15</v>
      </c>
      <c r="K497" t="n">
        <v>51.39</v>
      </c>
      <c r="L497" t="n">
        <v>3.25</v>
      </c>
      <c r="M497" t="n">
        <v>37</v>
      </c>
      <c r="N497" t="n">
        <v>31.51</v>
      </c>
      <c r="O497" t="n">
        <v>21342.91</v>
      </c>
      <c r="P497" t="n">
        <v>170.89</v>
      </c>
      <c r="Q497" t="n">
        <v>1389.65</v>
      </c>
      <c r="R497" t="n">
        <v>65.18000000000001</v>
      </c>
      <c r="S497" t="n">
        <v>39.31</v>
      </c>
      <c r="T497" t="n">
        <v>11960.69</v>
      </c>
      <c r="U497" t="n">
        <v>0.6</v>
      </c>
      <c r="V497" t="n">
        <v>0.86</v>
      </c>
      <c r="W497" t="n">
        <v>3.43</v>
      </c>
      <c r="X497" t="n">
        <v>0.77</v>
      </c>
      <c r="Y497" t="n">
        <v>1</v>
      </c>
      <c r="Z497" t="n">
        <v>10</v>
      </c>
    </row>
    <row r="498">
      <c r="A498" t="n">
        <v>10</v>
      </c>
      <c r="B498" t="n">
        <v>85</v>
      </c>
      <c r="C498" t="inlineStr">
        <is>
          <t xml:space="preserve">CONCLUIDO	</t>
        </is>
      </c>
      <c r="D498" t="n">
        <v>5.4281</v>
      </c>
      <c r="E498" t="n">
        <v>18.42</v>
      </c>
      <c r="F498" t="n">
        <v>14.83</v>
      </c>
      <c r="G498" t="n">
        <v>24.72</v>
      </c>
      <c r="H498" t="n">
        <v>0.36</v>
      </c>
      <c r="I498" t="n">
        <v>36</v>
      </c>
      <c r="J498" t="n">
        <v>171.52</v>
      </c>
      <c r="K498" t="n">
        <v>51.39</v>
      </c>
      <c r="L498" t="n">
        <v>3.5</v>
      </c>
      <c r="M498" t="n">
        <v>34</v>
      </c>
      <c r="N498" t="n">
        <v>31.63</v>
      </c>
      <c r="O498" t="n">
        <v>21387.92</v>
      </c>
      <c r="P498" t="n">
        <v>168.15</v>
      </c>
      <c r="Q498" t="n">
        <v>1389.92</v>
      </c>
      <c r="R498" t="n">
        <v>63.18</v>
      </c>
      <c r="S498" t="n">
        <v>39.31</v>
      </c>
      <c r="T498" t="n">
        <v>10975.99</v>
      </c>
      <c r="U498" t="n">
        <v>0.62</v>
      </c>
      <c r="V498" t="n">
        <v>0.87</v>
      </c>
      <c r="W498" t="n">
        <v>3.42</v>
      </c>
      <c r="X498" t="n">
        <v>0.71</v>
      </c>
      <c r="Y498" t="n">
        <v>1</v>
      </c>
      <c r="Z498" t="n">
        <v>10</v>
      </c>
    </row>
    <row r="499">
      <c r="A499" t="n">
        <v>11</v>
      </c>
      <c r="B499" t="n">
        <v>85</v>
      </c>
      <c r="C499" t="inlineStr">
        <is>
          <t xml:space="preserve">CONCLUIDO	</t>
        </is>
      </c>
      <c r="D499" t="n">
        <v>5.4798</v>
      </c>
      <c r="E499" t="n">
        <v>18.25</v>
      </c>
      <c r="F499" t="n">
        <v>14.76</v>
      </c>
      <c r="G499" t="n">
        <v>26.83</v>
      </c>
      <c r="H499" t="n">
        <v>0.39</v>
      </c>
      <c r="I499" t="n">
        <v>33</v>
      </c>
      <c r="J499" t="n">
        <v>171.88</v>
      </c>
      <c r="K499" t="n">
        <v>51.39</v>
      </c>
      <c r="L499" t="n">
        <v>3.75</v>
      </c>
      <c r="M499" t="n">
        <v>31</v>
      </c>
      <c r="N499" t="n">
        <v>31.74</v>
      </c>
      <c r="O499" t="n">
        <v>21432.96</v>
      </c>
      <c r="P499" t="n">
        <v>165.38</v>
      </c>
      <c r="Q499" t="n">
        <v>1389.61</v>
      </c>
      <c r="R499" t="n">
        <v>61.19</v>
      </c>
      <c r="S499" t="n">
        <v>39.31</v>
      </c>
      <c r="T499" t="n">
        <v>9996.299999999999</v>
      </c>
      <c r="U499" t="n">
        <v>0.64</v>
      </c>
      <c r="V499" t="n">
        <v>0.87</v>
      </c>
      <c r="W499" t="n">
        <v>3.41</v>
      </c>
      <c r="X499" t="n">
        <v>0.64</v>
      </c>
      <c r="Y499" t="n">
        <v>1</v>
      </c>
      <c r="Z499" t="n">
        <v>10</v>
      </c>
    </row>
    <row r="500">
      <c r="A500" t="n">
        <v>12</v>
      </c>
      <c r="B500" t="n">
        <v>85</v>
      </c>
      <c r="C500" t="inlineStr">
        <is>
          <t xml:space="preserve">CONCLUIDO	</t>
        </is>
      </c>
      <c r="D500" t="n">
        <v>5.5119</v>
      </c>
      <c r="E500" t="n">
        <v>18.14</v>
      </c>
      <c r="F500" t="n">
        <v>14.72</v>
      </c>
      <c r="G500" t="n">
        <v>28.49</v>
      </c>
      <c r="H500" t="n">
        <v>0.41</v>
      </c>
      <c r="I500" t="n">
        <v>31</v>
      </c>
      <c r="J500" t="n">
        <v>172.25</v>
      </c>
      <c r="K500" t="n">
        <v>51.39</v>
      </c>
      <c r="L500" t="n">
        <v>4</v>
      </c>
      <c r="M500" t="n">
        <v>29</v>
      </c>
      <c r="N500" t="n">
        <v>31.86</v>
      </c>
      <c r="O500" t="n">
        <v>21478.05</v>
      </c>
      <c r="P500" t="n">
        <v>163.4</v>
      </c>
      <c r="Q500" t="n">
        <v>1389.57</v>
      </c>
      <c r="R500" t="n">
        <v>59.85</v>
      </c>
      <c r="S500" t="n">
        <v>39.31</v>
      </c>
      <c r="T500" t="n">
        <v>9336.459999999999</v>
      </c>
      <c r="U500" t="n">
        <v>0.66</v>
      </c>
      <c r="V500" t="n">
        <v>0.87</v>
      </c>
      <c r="W500" t="n">
        <v>3.41</v>
      </c>
      <c r="X500" t="n">
        <v>0.6</v>
      </c>
      <c r="Y500" t="n">
        <v>1</v>
      </c>
      <c r="Z500" t="n">
        <v>10</v>
      </c>
    </row>
    <row r="501">
      <c r="A501" t="n">
        <v>13</v>
      </c>
      <c r="B501" t="n">
        <v>85</v>
      </c>
      <c r="C501" t="inlineStr">
        <is>
          <t xml:space="preserve">CONCLUIDO	</t>
        </is>
      </c>
      <c r="D501" t="n">
        <v>5.5616</v>
      </c>
      <c r="E501" t="n">
        <v>17.98</v>
      </c>
      <c r="F501" t="n">
        <v>14.66</v>
      </c>
      <c r="G501" t="n">
        <v>31.41</v>
      </c>
      <c r="H501" t="n">
        <v>0.44</v>
      </c>
      <c r="I501" t="n">
        <v>28</v>
      </c>
      <c r="J501" t="n">
        <v>172.61</v>
      </c>
      <c r="K501" t="n">
        <v>51.39</v>
      </c>
      <c r="L501" t="n">
        <v>4.25</v>
      </c>
      <c r="M501" t="n">
        <v>26</v>
      </c>
      <c r="N501" t="n">
        <v>31.97</v>
      </c>
      <c r="O501" t="n">
        <v>21523.17</v>
      </c>
      <c r="P501" t="n">
        <v>160.06</v>
      </c>
      <c r="Q501" t="n">
        <v>1389.63</v>
      </c>
      <c r="R501" t="n">
        <v>57.95</v>
      </c>
      <c r="S501" t="n">
        <v>39.31</v>
      </c>
      <c r="T501" t="n">
        <v>8401.41</v>
      </c>
      <c r="U501" t="n">
        <v>0.68</v>
      </c>
      <c r="V501" t="n">
        <v>0.88</v>
      </c>
      <c r="W501" t="n">
        <v>3.41</v>
      </c>
      <c r="X501" t="n">
        <v>0.54</v>
      </c>
      <c r="Y501" t="n">
        <v>1</v>
      </c>
      <c r="Z501" t="n">
        <v>10</v>
      </c>
    </row>
    <row r="502">
      <c r="A502" t="n">
        <v>14</v>
      </c>
      <c r="B502" t="n">
        <v>85</v>
      </c>
      <c r="C502" t="inlineStr">
        <is>
          <t xml:space="preserve">CONCLUIDO	</t>
        </is>
      </c>
      <c r="D502" t="n">
        <v>5.5784</v>
      </c>
      <c r="E502" t="n">
        <v>17.93</v>
      </c>
      <c r="F502" t="n">
        <v>14.64</v>
      </c>
      <c r="G502" t="n">
        <v>32.53</v>
      </c>
      <c r="H502" t="n">
        <v>0.46</v>
      </c>
      <c r="I502" t="n">
        <v>27</v>
      </c>
      <c r="J502" t="n">
        <v>172.98</v>
      </c>
      <c r="K502" t="n">
        <v>51.39</v>
      </c>
      <c r="L502" t="n">
        <v>4.5</v>
      </c>
      <c r="M502" t="n">
        <v>25</v>
      </c>
      <c r="N502" t="n">
        <v>32.09</v>
      </c>
      <c r="O502" t="n">
        <v>21568.34</v>
      </c>
      <c r="P502" t="n">
        <v>157.64</v>
      </c>
      <c r="Q502" t="n">
        <v>1389.65</v>
      </c>
      <c r="R502" t="n">
        <v>57.73</v>
      </c>
      <c r="S502" t="n">
        <v>39.31</v>
      </c>
      <c r="T502" t="n">
        <v>8295.4</v>
      </c>
      <c r="U502" t="n">
        <v>0.68</v>
      </c>
      <c r="V502" t="n">
        <v>0.88</v>
      </c>
      <c r="W502" t="n">
        <v>3.4</v>
      </c>
      <c r="X502" t="n">
        <v>0.52</v>
      </c>
      <c r="Y502" t="n">
        <v>1</v>
      </c>
      <c r="Z502" t="n">
        <v>10</v>
      </c>
    </row>
    <row r="503">
      <c r="A503" t="n">
        <v>15</v>
      </c>
      <c r="B503" t="n">
        <v>85</v>
      </c>
      <c r="C503" t="inlineStr">
        <is>
          <t xml:space="preserve">CONCLUIDO	</t>
        </is>
      </c>
      <c r="D503" t="n">
        <v>5.6116</v>
      </c>
      <c r="E503" t="n">
        <v>17.82</v>
      </c>
      <c r="F503" t="n">
        <v>14.6</v>
      </c>
      <c r="G503" t="n">
        <v>35.04</v>
      </c>
      <c r="H503" t="n">
        <v>0.49</v>
      </c>
      <c r="I503" t="n">
        <v>25</v>
      </c>
      <c r="J503" t="n">
        <v>173.35</v>
      </c>
      <c r="K503" t="n">
        <v>51.39</v>
      </c>
      <c r="L503" t="n">
        <v>4.75</v>
      </c>
      <c r="M503" t="n">
        <v>23</v>
      </c>
      <c r="N503" t="n">
        <v>32.2</v>
      </c>
      <c r="O503" t="n">
        <v>21613.54</v>
      </c>
      <c r="P503" t="n">
        <v>155.86</v>
      </c>
      <c r="Q503" t="n">
        <v>1389.63</v>
      </c>
      <c r="R503" t="n">
        <v>56.2</v>
      </c>
      <c r="S503" t="n">
        <v>39.31</v>
      </c>
      <c r="T503" t="n">
        <v>7541.59</v>
      </c>
      <c r="U503" t="n">
        <v>0.7</v>
      </c>
      <c r="V503" t="n">
        <v>0.88</v>
      </c>
      <c r="W503" t="n">
        <v>3.4</v>
      </c>
      <c r="X503" t="n">
        <v>0.48</v>
      </c>
      <c r="Y503" t="n">
        <v>1</v>
      </c>
      <c r="Z503" t="n">
        <v>10</v>
      </c>
    </row>
    <row r="504">
      <c r="A504" t="n">
        <v>16</v>
      </c>
      <c r="B504" t="n">
        <v>85</v>
      </c>
      <c r="C504" t="inlineStr">
        <is>
          <t xml:space="preserve">CONCLUIDO	</t>
        </is>
      </c>
      <c r="D504" t="n">
        <v>5.6438</v>
      </c>
      <c r="E504" t="n">
        <v>17.72</v>
      </c>
      <c r="F504" t="n">
        <v>14.57</v>
      </c>
      <c r="G504" t="n">
        <v>38</v>
      </c>
      <c r="H504" t="n">
        <v>0.51</v>
      </c>
      <c r="I504" t="n">
        <v>23</v>
      </c>
      <c r="J504" t="n">
        <v>173.71</v>
      </c>
      <c r="K504" t="n">
        <v>51.39</v>
      </c>
      <c r="L504" t="n">
        <v>5</v>
      </c>
      <c r="M504" t="n">
        <v>21</v>
      </c>
      <c r="N504" t="n">
        <v>32.32</v>
      </c>
      <c r="O504" t="n">
        <v>21658.78</v>
      </c>
      <c r="P504" t="n">
        <v>153.08</v>
      </c>
      <c r="Q504" t="n">
        <v>1389.65</v>
      </c>
      <c r="R504" t="n">
        <v>55.19</v>
      </c>
      <c r="S504" t="n">
        <v>39.31</v>
      </c>
      <c r="T504" t="n">
        <v>7045.81</v>
      </c>
      <c r="U504" t="n">
        <v>0.71</v>
      </c>
      <c r="V504" t="n">
        <v>0.88</v>
      </c>
      <c r="W504" t="n">
        <v>3.4</v>
      </c>
      <c r="X504" t="n">
        <v>0.44</v>
      </c>
      <c r="Y504" t="n">
        <v>1</v>
      </c>
      <c r="Z504" t="n">
        <v>10</v>
      </c>
    </row>
    <row r="505">
      <c r="A505" t="n">
        <v>17</v>
      </c>
      <c r="B505" t="n">
        <v>85</v>
      </c>
      <c r="C505" t="inlineStr">
        <is>
          <t xml:space="preserve">CONCLUIDO	</t>
        </is>
      </c>
      <c r="D505" t="n">
        <v>5.6633</v>
      </c>
      <c r="E505" t="n">
        <v>17.66</v>
      </c>
      <c r="F505" t="n">
        <v>14.54</v>
      </c>
      <c r="G505" t="n">
        <v>39.65</v>
      </c>
      <c r="H505" t="n">
        <v>0.53</v>
      </c>
      <c r="I505" t="n">
        <v>22</v>
      </c>
      <c r="J505" t="n">
        <v>174.08</v>
      </c>
      <c r="K505" t="n">
        <v>51.39</v>
      </c>
      <c r="L505" t="n">
        <v>5.25</v>
      </c>
      <c r="M505" t="n">
        <v>20</v>
      </c>
      <c r="N505" t="n">
        <v>32.44</v>
      </c>
      <c r="O505" t="n">
        <v>21704.07</v>
      </c>
      <c r="P505" t="n">
        <v>150.7</v>
      </c>
      <c r="Q505" t="n">
        <v>1389.67</v>
      </c>
      <c r="R505" t="n">
        <v>54.1</v>
      </c>
      <c r="S505" t="n">
        <v>39.31</v>
      </c>
      <c r="T505" t="n">
        <v>6507.66</v>
      </c>
      <c r="U505" t="n">
        <v>0.73</v>
      </c>
      <c r="V505" t="n">
        <v>0.88</v>
      </c>
      <c r="W505" t="n">
        <v>3.4</v>
      </c>
      <c r="X505" t="n">
        <v>0.42</v>
      </c>
      <c r="Y505" t="n">
        <v>1</v>
      </c>
      <c r="Z505" t="n">
        <v>10</v>
      </c>
    </row>
    <row r="506">
      <c r="A506" t="n">
        <v>18</v>
      </c>
      <c r="B506" t="n">
        <v>85</v>
      </c>
      <c r="C506" t="inlineStr">
        <is>
          <t xml:space="preserve">CONCLUIDO	</t>
        </is>
      </c>
      <c r="D506" t="n">
        <v>5.6792</v>
      </c>
      <c r="E506" t="n">
        <v>17.61</v>
      </c>
      <c r="F506" t="n">
        <v>14.52</v>
      </c>
      <c r="G506" t="n">
        <v>41.5</v>
      </c>
      <c r="H506" t="n">
        <v>0.5600000000000001</v>
      </c>
      <c r="I506" t="n">
        <v>21</v>
      </c>
      <c r="J506" t="n">
        <v>174.45</v>
      </c>
      <c r="K506" t="n">
        <v>51.39</v>
      </c>
      <c r="L506" t="n">
        <v>5.5</v>
      </c>
      <c r="M506" t="n">
        <v>17</v>
      </c>
      <c r="N506" t="n">
        <v>32.56</v>
      </c>
      <c r="O506" t="n">
        <v>21749.39</v>
      </c>
      <c r="P506" t="n">
        <v>147.19</v>
      </c>
      <c r="Q506" t="n">
        <v>1389.57</v>
      </c>
      <c r="R506" t="n">
        <v>53.58</v>
      </c>
      <c r="S506" t="n">
        <v>39.31</v>
      </c>
      <c r="T506" t="n">
        <v>6251.27</v>
      </c>
      <c r="U506" t="n">
        <v>0.73</v>
      </c>
      <c r="V506" t="n">
        <v>0.88</v>
      </c>
      <c r="W506" t="n">
        <v>3.4</v>
      </c>
      <c r="X506" t="n">
        <v>0.4</v>
      </c>
      <c r="Y506" t="n">
        <v>1</v>
      </c>
      <c r="Z506" t="n">
        <v>10</v>
      </c>
    </row>
    <row r="507">
      <c r="A507" t="n">
        <v>19</v>
      </c>
      <c r="B507" t="n">
        <v>85</v>
      </c>
      <c r="C507" t="inlineStr">
        <is>
          <t xml:space="preserve">CONCLUIDO	</t>
        </is>
      </c>
      <c r="D507" t="n">
        <v>5.6989</v>
      </c>
      <c r="E507" t="n">
        <v>17.55</v>
      </c>
      <c r="F507" t="n">
        <v>14.5</v>
      </c>
      <c r="G507" t="n">
        <v>43.49</v>
      </c>
      <c r="H507" t="n">
        <v>0.58</v>
      </c>
      <c r="I507" t="n">
        <v>20</v>
      </c>
      <c r="J507" t="n">
        <v>174.82</v>
      </c>
      <c r="K507" t="n">
        <v>51.39</v>
      </c>
      <c r="L507" t="n">
        <v>5.75</v>
      </c>
      <c r="M507" t="n">
        <v>16</v>
      </c>
      <c r="N507" t="n">
        <v>32.67</v>
      </c>
      <c r="O507" t="n">
        <v>21794.75</v>
      </c>
      <c r="P507" t="n">
        <v>146.01</v>
      </c>
      <c r="Q507" t="n">
        <v>1389.61</v>
      </c>
      <c r="R507" t="n">
        <v>52.85</v>
      </c>
      <c r="S507" t="n">
        <v>39.31</v>
      </c>
      <c r="T507" t="n">
        <v>5888.59</v>
      </c>
      <c r="U507" t="n">
        <v>0.74</v>
      </c>
      <c r="V507" t="n">
        <v>0.89</v>
      </c>
      <c r="W507" t="n">
        <v>3.4</v>
      </c>
      <c r="X507" t="n">
        <v>0.38</v>
      </c>
      <c r="Y507" t="n">
        <v>1</v>
      </c>
      <c r="Z507" t="n">
        <v>10</v>
      </c>
    </row>
    <row r="508">
      <c r="A508" t="n">
        <v>20</v>
      </c>
      <c r="B508" t="n">
        <v>85</v>
      </c>
      <c r="C508" t="inlineStr">
        <is>
          <t xml:space="preserve">CONCLUIDO	</t>
        </is>
      </c>
      <c r="D508" t="n">
        <v>5.7108</v>
      </c>
      <c r="E508" t="n">
        <v>17.51</v>
      </c>
      <c r="F508" t="n">
        <v>14.49</v>
      </c>
      <c r="G508" t="n">
        <v>45.77</v>
      </c>
      <c r="H508" t="n">
        <v>0.61</v>
      </c>
      <c r="I508" t="n">
        <v>19</v>
      </c>
      <c r="J508" t="n">
        <v>175.18</v>
      </c>
      <c r="K508" t="n">
        <v>51.39</v>
      </c>
      <c r="L508" t="n">
        <v>6</v>
      </c>
      <c r="M508" t="n">
        <v>11</v>
      </c>
      <c r="N508" t="n">
        <v>32.79</v>
      </c>
      <c r="O508" t="n">
        <v>21840.16</v>
      </c>
      <c r="P508" t="n">
        <v>143.83</v>
      </c>
      <c r="Q508" t="n">
        <v>1389.62</v>
      </c>
      <c r="R508" t="n">
        <v>52.67</v>
      </c>
      <c r="S508" t="n">
        <v>39.31</v>
      </c>
      <c r="T508" t="n">
        <v>5803.65</v>
      </c>
      <c r="U508" t="n">
        <v>0.75</v>
      </c>
      <c r="V508" t="n">
        <v>0.89</v>
      </c>
      <c r="W508" t="n">
        <v>3.4</v>
      </c>
      <c r="X508" t="n">
        <v>0.37</v>
      </c>
      <c r="Y508" t="n">
        <v>1</v>
      </c>
      <c r="Z508" t="n">
        <v>10</v>
      </c>
    </row>
    <row r="509">
      <c r="A509" t="n">
        <v>21</v>
      </c>
      <c r="B509" t="n">
        <v>85</v>
      </c>
      <c r="C509" t="inlineStr">
        <is>
          <t xml:space="preserve">CONCLUIDO	</t>
        </is>
      </c>
      <c r="D509" t="n">
        <v>5.7274</v>
      </c>
      <c r="E509" t="n">
        <v>17.46</v>
      </c>
      <c r="F509" t="n">
        <v>14.48</v>
      </c>
      <c r="G509" t="n">
        <v>48.26</v>
      </c>
      <c r="H509" t="n">
        <v>0.63</v>
      </c>
      <c r="I509" t="n">
        <v>18</v>
      </c>
      <c r="J509" t="n">
        <v>175.55</v>
      </c>
      <c r="K509" t="n">
        <v>51.39</v>
      </c>
      <c r="L509" t="n">
        <v>6.25</v>
      </c>
      <c r="M509" t="n">
        <v>8</v>
      </c>
      <c r="N509" t="n">
        <v>32.91</v>
      </c>
      <c r="O509" t="n">
        <v>21885.6</v>
      </c>
      <c r="P509" t="n">
        <v>142.82</v>
      </c>
      <c r="Q509" t="n">
        <v>1389.71</v>
      </c>
      <c r="R509" t="n">
        <v>52.08</v>
      </c>
      <c r="S509" t="n">
        <v>39.31</v>
      </c>
      <c r="T509" t="n">
        <v>5517.08</v>
      </c>
      <c r="U509" t="n">
        <v>0.75</v>
      </c>
      <c r="V509" t="n">
        <v>0.89</v>
      </c>
      <c r="W509" t="n">
        <v>3.4</v>
      </c>
      <c r="X509" t="n">
        <v>0.36</v>
      </c>
      <c r="Y509" t="n">
        <v>1</v>
      </c>
      <c r="Z509" t="n">
        <v>10</v>
      </c>
    </row>
    <row r="510">
      <c r="A510" t="n">
        <v>22</v>
      </c>
      <c r="B510" t="n">
        <v>85</v>
      </c>
      <c r="C510" t="inlineStr">
        <is>
          <t xml:space="preserve">CONCLUIDO	</t>
        </is>
      </c>
      <c r="D510" t="n">
        <v>5.7277</v>
      </c>
      <c r="E510" t="n">
        <v>17.46</v>
      </c>
      <c r="F510" t="n">
        <v>14.48</v>
      </c>
      <c r="G510" t="n">
        <v>48.25</v>
      </c>
      <c r="H510" t="n">
        <v>0.66</v>
      </c>
      <c r="I510" t="n">
        <v>18</v>
      </c>
      <c r="J510" t="n">
        <v>175.92</v>
      </c>
      <c r="K510" t="n">
        <v>51.39</v>
      </c>
      <c r="L510" t="n">
        <v>6.5</v>
      </c>
      <c r="M510" t="n">
        <v>2</v>
      </c>
      <c r="N510" t="n">
        <v>33.03</v>
      </c>
      <c r="O510" t="n">
        <v>21931.08</v>
      </c>
      <c r="P510" t="n">
        <v>142.47</v>
      </c>
      <c r="Q510" t="n">
        <v>1389.78</v>
      </c>
      <c r="R510" t="n">
        <v>51.77</v>
      </c>
      <c r="S510" t="n">
        <v>39.31</v>
      </c>
      <c r="T510" t="n">
        <v>5359.2</v>
      </c>
      <c r="U510" t="n">
        <v>0.76</v>
      </c>
      <c r="V510" t="n">
        <v>0.89</v>
      </c>
      <c r="W510" t="n">
        <v>3.41</v>
      </c>
      <c r="X510" t="n">
        <v>0.35</v>
      </c>
      <c r="Y510" t="n">
        <v>1</v>
      </c>
      <c r="Z510" t="n">
        <v>10</v>
      </c>
    </row>
    <row r="511">
      <c r="A511" t="n">
        <v>23</v>
      </c>
      <c r="B511" t="n">
        <v>85</v>
      </c>
      <c r="C511" t="inlineStr">
        <is>
          <t xml:space="preserve">CONCLUIDO	</t>
        </is>
      </c>
      <c r="D511" t="n">
        <v>5.7264</v>
      </c>
      <c r="E511" t="n">
        <v>17.46</v>
      </c>
      <c r="F511" t="n">
        <v>14.48</v>
      </c>
      <c r="G511" t="n">
        <v>48.27</v>
      </c>
      <c r="H511" t="n">
        <v>0.68</v>
      </c>
      <c r="I511" t="n">
        <v>18</v>
      </c>
      <c r="J511" t="n">
        <v>176.29</v>
      </c>
      <c r="K511" t="n">
        <v>51.39</v>
      </c>
      <c r="L511" t="n">
        <v>6.75</v>
      </c>
      <c r="M511" t="n">
        <v>1</v>
      </c>
      <c r="N511" t="n">
        <v>33.15</v>
      </c>
      <c r="O511" t="n">
        <v>21976.61</v>
      </c>
      <c r="P511" t="n">
        <v>142.08</v>
      </c>
      <c r="Q511" t="n">
        <v>1389.77</v>
      </c>
      <c r="R511" t="n">
        <v>51.84</v>
      </c>
      <c r="S511" t="n">
        <v>39.31</v>
      </c>
      <c r="T511" t="n">
        <v>5394.39</v>
      </c>
      <c r="U511" t="n">
        <v>0.76</v>
      </c>
      <c r="V511" t="n">
        <v>0.89</v>
      </c>
      <c r="W511" t="n">
        <v>3.41</v>
      </c>
      <c r="X511" t="n">
        <v>0.36</v>
      </c>
      <c r="Y511" t="n">
        <v>1</v>
      </c>
      <c r="Z511" t="n">
        <v>10</v>
      </c>
    </row>
    <row r="512">
      <c r="A512" t="n">
        <v>24</v>
      </c>
      <c r="B512" t="n">
        <v>85</v>
      </c>
      <c r="C512" t="inlineStr">
        <is>
          <t xml:space="preserve">CONCLUIDO	</t>
        </is>
      </c>
      <c r="D512" t="n">
        <v>5.7256</v>
      </c>
      <c r="E512" t="n">
        <v>17.47</v>
      </c>
      <c r="F512" t="n">
        <v>14.48</v>
      </c>
      <c r="G512" t="n">
        <v>48.28</v>
      </c>
      <c r="H512" t="n">
        <v>0.7</v>
      </c>
      <c r="I512" t="n">
        <v>18</v>
      </c>
      <c r="J512" t="n">
        <v>176.66</v>
      </c>
      <c r="K512" t="n">
        <v>51.39</v>
      </c>
      <c r="L512" t="n">
        <v>7</v>
      </c>
      <c r="M512" t="n">
        <v>0</v>
      </c>
      <c r="N512" t="n">
        <v>33.27</v>
      </c>
      <c r="O512" t="n">
        <v>22022.17</v>
      </c>
      <c r="P512" t="n">
        <v>142.4</v>
      </c>
      <c r="Q512" t="n">
        <v>1389.91</v>
      </c>
      <c r="R512" t="n">
        <v>51.84</v>
      </c>
      <c r="S512" t="n">
        <v>39.31</v>
      </c>
      <c r="T512" t="n">
        <v>5395.06</v>
      </c>
      <c r="U512" t="n">
        <v>0.76</v>
      </c>
      <c r="V512" t="n">
        <v>0.89</v>
      </c>
      <c r="W512" t="n">
        <v>3.41</v>
      </c>
      <c r="X512" t="n">
        <v>0.36</v>
      </c>
      <c r="Y512" t="n">
        <v>1</v>
      </c>
      <c r="Z512" t="n">
        <v>10</v>
      </c>
    </row>
    <row r="513">
      <c r="A513" t="n">
        <v>0</v>
      </c>
      <c r="B513" t="n">
        <v>20</v>
      </c>
      <c r="C513" t="inlineStr">
        <is>
          <t xml:space="preserve">CONCLUIDO	</t>
        </is>
      </c>
      <c r="D513" t="n">
        <v>5.4799</v>
      </c>
      <c r="E513" t="n">
        <v>18.25</v>
      </c>
      <c r="F513" t="n">
        <v>15.63</v>
      </c>
      <c r="G513" t="n">
        <v>13.21</v>
      </c>
      <c r="H513" t="n">
        <v>0.34</v>
      </c>
      <c r="I513" t="n">
        <v>71</v>
      </c>
      <c r="J513" t="n">
        <v>51.33</v>
      </c>
      <c r="K513" t="n">
        <v>24.83</v>
      </c>
      <c r="L513" t="n">
        <v>1</v>
      </c>
      <c r="M513" t="n">
        <v>0</v>
      </c>
      <c r="N513" t="n">
        <v>5.51</v>
      </c>
      <c r="O513" t="n">
        <v>6564.78</v>
      </c>
      <c r="P513" t="n">
        <v>73.78</v>
      </c>
      <c r="Q513" t="n">
        <v>1390.15</v>
      </c>
      <c r="R513" t="n">
        <v>85.72</v>
      </c>
      <c r="S513" t="n">
        <v>39.31</v>
      </c>
      <c r="T513" t="n">
        <v>22070.93</v>
      </c>
      <c r="U513" t="n">
        <v>0.46</v>
      </c>
      <c r="V513" t="n">
        <v>0.82</v>
      </c>
      <c r="W513" t="n">
        <v>3.56</v>
      </c>
      <c r="X513" t="n">
        <v>1.51</v>
      </c>
      <c r="Y513" t="n">
        <v>1</v>
      </c>
      <c r="Z513" t="n">
        <v>10</v>
      </c>
    </row>
    <row r="514">
      <c r="A514" t="n">
        <v>0</v>
      </c>
      <c r="B514" t="n">
        <v>120</v>
      </c>
      <c r="C514" t="inlineStr">
        <is>
          <t xml:space="preserve">CONCLUIDO	</t>
        </is>
      </c>
      <c r="D514" t="n">
        <v>3.2803</v>
      </c>
      <c r="E514" t="n">
        <v>30.48</v>
      </c>
      <c r="F514" t="n">
        <v>18.39</v>
      </c>
      <c r="G514" t="n">
        <v>5.36</v>
      </c>
      <c r="H514" t="n">
        <v>0.08</v>
      </c>
      <c r="I514" t="n">
        <v>206</v>
      </c>
      <c r="J514" t="n">
        <v>232.68</v>
      </c>
      <c r="K514" t="n">
        <v>57.72</v>
      </c>
      <c r="L514" t="n">
        <v>1</v>
      </c>
      <c r="M514" t="n">
        <v>204</v>
      </c>
      <c r="N514" t="n">
        <v>53.95</v>
      </c>
      <c r="O514" t="n">
        <v>28931.02</v>
      </c>
      <c r="P514" t="n">
        <v>285.71</v>
      </c>
      <c r="Q514" t="n">
        <v>1390.31</v>
      </c>
      <c r="R514" t="n">
        <v>173.88</v>
      </c>
      <c r="S514" t="n">
        <v>39.31</v>
      </c>
      <c r="T514" t="n">
        <v>65473.04</v>
      </c>
      <c r="U514" t="n">
        <v>0.23</v>
      </c>
      <c r="V514" t="n">
        <v>0.7</v>
      </c>
      <c r="W514" t="n">
        <v>3.71</v>
      </c>
      <c r="X514" t="n">
        <v>4.26</v>
      </c>
      <c r="Y514" t="n">
        <v>1</v>
      </c>
      <c r="Z514" t="n">
        <v>10</v>
      </c>
    </row>
    <row r="515">
      <c r="A515" t="n">
        <v>1</v>
      </c>
      <c r="B515" t="n">
        <v>120</v>
      </c>
      <c r="C515" t="inlineStr">
        <is>
          <t xml:space="preserve">CONCLUIDO	</t>
        </is>
      </c>
      <c r="D515" t="n">
        <v>3.705</v>
      </c>
      <c r="E515" t="n">
        <v>26.99</v>
      </c>
      <c r="F515" t="n">
        <v>17.27</v>
      </c>
      <c r="G515" t="n">
        <v>6.73</v>
      </c>
      <c r="H515" t="n">
        <v>0.1</v>
      </c>
      <c r="I515" t="n">
        <v>154</v>
      </c>
      <c r="J515" t="n">
        <v>233.1</v>
      </c>
      <c r="K515" t="n">
        <v>57.72</v>
      </c>
      <c r="L515" t="n">
        <v>1.25</v>
      </c>
      <c r="M515" t="n">
        <v>152</v>
      </c>
      <c r="N515" t="n">
        <v>54.13</v>
      </c>
      <c r="O515" t="n">
        <v>28983.75</v>
      </c>
      <c r="P515" t="n">
        <v>267.01</v>
      </c>
      <c r="Q515" t="n">
        <v>1390.07</v>
      </c>
      <c r="R515" t="n">
        <v>139.26</v>
      </c>
      <c r="S515" t="n">
        <v>39.31</v>
      </c>
      <c r="T515" t="n">
        <v>48424.44</v>
      </c>
      <c r="U515" t="n">
        <v>0.28</v>
      </c>
      <c r="V515" t="n">
        <v>0.74</v>
      </c>
      <c r="W515" t="n">
        <v>3.61</v>
      </c>
      <c r="X515" t="n">
        <v>3.14</v>
      </c>
      <c r="Y515" t="n">
        <v>1</v>
      </c>
      <c r="Z515" t="n">
        <v>10</v>
      </c>
    </row>
    <row r="516">
      <c r="A516" t="n">
        <v>2</v>
      </c>
      <c r="B516" t="n">
        <v>120</v>
      </c>
      <c r="C516" t="inlineStr">
        <is>
          <t xml:space="preserve">CONCLUIDO	</t>
        </is>
      </c>
      <c r="D516" t="n">
        <v>3.998</v>
      </c>
      <c r="E516" t="n">
        <v>25.01</v>
      </c>
      <c r="F516" t="n">
        <v>16.65</v>
      </c>
      <c r="G516" t="n">
        <v>8.06</v>
      </c>
      <c r="H516" t="n">
        <v>0.11</v>
      </c>
      <c r="I516" t="n">
        <v>124</v>
      </c>
      <c r="J516" t="n">
        <v>233.53</v>
      </c>
      <c r="K516" t="n">
        <v>57.72</v>
      </c>
      <c r="L516" t="n">
        <v>1.5</v>
      </c>
      <c r="M516" t="n">
        <v>122</v>
      </c>
      <c r="N516" t="n">
        <v>54.31</v>
      </c>
      <c r="O516" t="n">
        <v>29036.54</v>
      </c>
      <c r="P516" t="n">
        <v>256.36</v>
      </c>
      <c r="Q516" t="n">
        <v>1390.36</v>
      </c>
      <c r="R516" t="n">
        <v>120</v>
      </c>
      <c r="S516" t="n">
        <v>39.31</v>
      </c>
      <c r="T516" t="n">
        <v>38947.3</v>
      </c>
      <c r="U516" t="n">
        <v>0.33</v>
      </c>
      <c r="V516" t="n">
        <v>0.77</v>
      </c>
      <c r="W516" t="n">
        <v>3.57</v>
      </c>
      <c r="X516" t="n">
        <v>2.53</v>
      </c>
      <c r="Y516" t="n">
        <v>1</v>
      </c>
      <c r="Z516" t="n">
        <v>10</v>
      </c>
    </row>
    <row r="517">
      <c r="A517" t="n">
        <v>3</v>
      </c>
      <c r="B517" t="n">
        <v>120</v>
      </c>
      <c r="C517" t="inlineStr">
        <is>
          <t xml:space="preserve">CONCLUIDO	</t>
        </is>
      </c>
      <c r="D517" t="n">
        <v>4.2374</v>
      </c>
      <c r="E517" t="n">
        <v>23.6</v>
      </c>
      <c r="F517" t="n">
        <v>16.2</v>
      </c>
      <c r="G517" t="n">
        <v>9.44</v>
      </c>
      <c r="H517" t="n">
        <v>0.13</v>
      </c>
      <c r="I517" t="n">
        <v>103</v>
      </c>
      <c r="J517" t="n">
        <v>233.96</v>
      </c>
      <c r="K517" t="n">
        <v>57.72</v>
      </c>
      <c r="L517" t="n">
        <v>1.75</v>
      </c>
      <c r="M517" t="n">
        <v>101</v>
      </c>
      <c r="N517" t="n">
        <v>54.49</v>
      </c>
      <c r="O517" t="n">
        <v>29089.39</v>
      </c>
      <c r="P517" t="n">
        <v>248.17</v>
      </c>
      <c r="Q517" t="n">
        <v>1390.06</v>
      </c>
      <c r="R517" t="n">
        <v>106.02</v>
      </c>
      <c r="S517" t="n">
        <v>39.31</v>
      </c>
      <c r="T517" t="n">
        <v>32059.74</v>
      </c>
      <c r="U517" t="n">
        <v>0.37</v>
      </c>
      <c r="V517" t="n">
        <v>0.79</v>
      </c>
      <c r="W517" t="n">
        <v>3.52</v>
      </c>
      <c r="X517" t="n">
        <v>2.07</v>
      </c>
      <c r="Y517" t="n">
        <v>1</v>
      </c>
      <c r="Z517" t="n">
        <v>10</v>
      </c>
    </row>
    <row r="518">
      <c r="A518" t="n">
        <v>4</v>
      </c>
      <c r="B518" t="n">
        <v>120</v>
      </c>
      <c r="C518" t="inlineStr">
        <is>
          <t xml:space="preserve">CONCLUIDO	</t>
        </is>
      </c>
      <c r="D518" t="n">
        <v>4.4236</v>
      </c>
      <c r="E518" t="n">
        <v>22.61</v>
      </c>
      <c r="F518" t="n">
        <v>15.89</v>
      </c>
      <c r="G518" t="n">
        <v>10.83</v>
      </c>
      <c r="H518" t="n">
        <v>0.15</v>
      </c>
      <c r="I518" t="n">
        <v>88</v>
      </c>
      <c r="J518" t="n">
        <v>234.39</v>
      </c>
      <c r="K518" t="n">
        <v>57.72</v>
      </c>
      <c r="L518" t="n">
        <v>2</v>
      </c>
      <c r="M518" t="n">
        <v>86</v>
      </c>
      <c r="N518" t="n">
        <v>54.67</v>
      </c>
      <c r="O518" t="n">
        <v>29142.31</v>
      </c>
      <c r="P518" t="n">
        <v>242.26</v>
      </c>
      <c r="Q518" t="n">
        <v>1390.02</v>
      </c>
      <c r="R518" t="n">
        <v>96.29000000000001</v>
      </c>
      <c r="S518" t="n">
        <v>39.31</v>
      </c>
      <c r="T518" t="n">
        <v>27268.56</v>
      </c>
      <c r="U518" t="n">
        <v>0.41</v>
      </c>
      <c r="V518" t="n">
        <v>0.8100000000000001</v>
      </c>
      <c r="W518" t="n">
        <v>3.5</v>
      </c>
      <c r="X518" t="n">
        <v>1.76</v>
      </c>
      <c r="Y518" t="n">
        <v>1</v>
      </c>
      <c r="Z518" t="n">
        <v>10</v>
      </c>
    </row>
    <row r="519">
      <c r="A519" t="n">
        <v>5</v>
      </c>
      <c r="B519" t="n">
        <v>120</v>
      </c>
      <c r="C519" t="inlineStr">
        <is>
          <t xml:space="preserve">CONCLUIDO	</t>
        </is>
      </c>
      <c r="D519" t="n">
        <v>4.5711</v>
      </c>
      <c r="E519" t="n">
        <v>21.88</v>
      </c>
      <c r="F519" t="n">
        <v>15.66</v>
      </c>
      <c r="G519" t="n">
        <v>12.2</v>
      </c>
      <c r="H519" t="n">
        <v>0.17</v>
      </c>
      <c r="I519" t="n">
        <v>77</v>
      </c>
      <c r="J519" t="n">
        <v>234.82</v>
      </c>
      <c r="K519" t="n">
        <v>57.72</v>
      </c>
      <c r="L519" t="n">
        <v>2.25</v>
      </c>
      <c r="M519" t="n">
        <v>75</v>
      </c>
      <c r="N519" t="n">
        <v>54.85</v>
      </c>
      <c r="O519" t="n">
        <v>29195.29</v>
      </c>
      <c r="P519" t="n">
        <v>237.72</v>
      </c>
      <c r="Q519" t="n">
        <v>1389.83</v>
      </c>
      <c r="R519" t="n">
        <v>89.23999999999999</v>
      </c>
      <c r="S519" t="n">
        <v>39.31</v>
      </c>
      <c r="T519" t="n">
        <v>23800.24</v>
      </c>
      <c r="U519" t="n">
        <v>0.44</v>
      </c>
      <c r="V519" t="n">
        <v>0.82</v>
      </c>
      <c r="W519" t="n">
        <v>3.48</v>
      </c>
      <c r="X519" t="n">
        <v>1.54</v>
      </c>
      <c r="Y519" t="n">
        <v>1</v>
      </c>
      <c r="Z519" t="n">
        <v>10</v>
      </c>
    </row>
    <row r="520">
      <c r="A520" t="n">
        <v>6</v>
      </c>
      <c r="B520" t="n">
        <v>120</v>
      </c>
      <c r="C520" t="inlineStr">
        <is>
          <t xml:space="preserve">CONCLUIDO	</t>
        </is>
      </c>
      <c r="D520" t="n">
        <v>4.6967</v>
      </c>
      <c r="E520" t="n">
        <v>21.29</v>
      </c>
      <c r="F520" t="n">
        <v>15.48</v>
      </c>
      <c r="G520" t="n">
        <v>13.66</v>
      </c>
      <c r="H520" t="n">
        <v>0.19</v>
      </c>
      <c r="I520" t="n">
        <v>68</v>
      </c>
      <c r="J520" t="n">
        <v>235.25</v>
      </c>
      <c r="K520" t="n">
        <v>57.72</v>
      </c>
      <c r="L520" t="n">
        <v>2.5</v>
      </c>
      <c r="M520" t="n">
        <v>66</v>
      </c>
      <c r="N520" t="n">
        <v>55.03</v>
      </c>
      <c r="O520" t="n">
        <v>29248.33</v>
      </c>
      <c r="P520" t="n">
        <v>233.84</v>
      </c>
      <c r="Q520" t="n">
        <v>1390.04</v>
      </c>
      <c r="R520" t="n">
        <v>83.44</v>
      </c>
      <c r="S520" t="n">
        <v>39.31</v>
      </c>
      <c r="T520" t="n">
        <v>20943.55</v>
      </c>
      <c r="U520" t="n">
        <v>0.47</v>
      </c>
      <c r="V520" t="n">
        <v>0.83</v>
      </c>
      <c r="W520" t="n">
        <v>3.48</v>
      </c>
      <c r="X520" t="n">
        <v>1.36</v>
      </c>
      <c r="Y520" t="n">
        <v>1</v>
      </c>
      <c r="Z520" t="n">
        <v>10</v>
      </c>
    </row>
    <row r="521">
      <c r="A521" t="n">
        <v>7</v>
      </c>
      <c r="B521" t="n">
        <v>120</v>
      </c>
      <c r="C521" t="inlineStr">
        <is>
          <t xml:space="preserve">CONCLUIDO	</t>
        </is>
      </c>
      <c r="D521" t="n">
        <v>4.8007</v>
      </c>
      <c r="E521" t="n">
        <v>20.83</v>
      </c>
      <c r="F521" t="n">
        <v>15.34</v>
      </c>
      <c r="G521" t="n">
        <v>15.09</v>
      </c>
      <c r="H521" t="n">
        <v>0.21</v>
      </c>
      <c r="I521" t="n">
        <v>61</v>
      </c>
      <c r="J521" t="n">
        <v>235.68</v>
      </c>
      <c r="K521" t="n">
        <v>57.72</v>
      </c>
      <c r="L521" t="n">
        <v>2.75</v>
      </c>
      <c r="M521" t="n">
        <v>59</v>
      </c>
      <c r="N521" t="n">
        <v>55.21</v>
      </c>
      <c r="O521" t="n">
        <v>29301.44</v>
      </c>
      <c r="P521" t="n">
        <v>230.53</v>
      </c>
      <c r="Q521" t="n">
        <v>1389.82</v>
      </c>
      <c r="R521" t="n">
        <v>79.58</v>
      </c>
      <c r="S521" t="n">
        <v>39.31</v>
      </c>
      <c r="T521" t="n">
        <v>19048.34</v>
      </c>
      <c r="U521" t="n">
        <v>0.49</v>
      </c>
      <c r="V521" t="n">
        <v>0.84</v>
      </c>
      <c r="W521" t="n">
        <v>3.45</v>
      </c>
      <c r="X521" t="n">
        <v>1.22</v>
      </c>
      <c r="Y521" t="n">
        <v>1</v>
      </c>
      <c r="Z521" t="n">
        <v>10</v>
      </c>
    </row>
    <row r="522">
      <c r="A522" t="n">
        <v>8</v>
      </c>
      <c r="B522" t="n">
        <v>120</v>
      </c>
      <c r="C522" t="inlineStr">
        <is>
          <t xml:space="preserve">CONCLUIDO	</t>
        </is>
      </c>
      <c r="D522" t="n">
        <v>4.8765</v>
      </c>
      <c r="E522" t="n">
        <v>20.51</v>
      </c>
      <c r="F522" t="n">
        <v>15.25</v>
      </c>
      <c r="G522" t="n">
        <v>16.34</v>
      </c>
      <c r="H522" t="n">
        <v>0.23</v>
      </c>
      <c r="I522" t="n">
        <v>56</v>
      </c>
      <c r="J522" t="n">
        <v>236.11</v>
      </c>
      <c r="K522" t="n">
        <v>57.72</v>
      </c>
      <c r="L522" t="n">
        <v>3</v>
      </c>
      <c r="M522" t="n">
        <v>54</v>
      </c>
      <c r="N522" t="n">
        <v>55.39</v>
      </c>
      <c r="O522" t="n">
        <v>29354.61</v>
      </c>
      <c r="P522" t="n">
        <v>227.92</v>
      </c>
      <c r="Q522" t="n">
        <v>1389.81</v>
      </c>
      <c r="R522" t="n">
        <v>75.84</v>
      </c>
      <c r="S522" t="n">
        <v>39.31</v>
      </c>
      <c r="T522" t="n">
        <v>17207.28</v>
      </c>
      <c r="U522" t="n">
        <v>0.52</v>
      </c>
      <c r="V522" t="n">
        <v>0.84</v>
      </c>
      <c r="W522" t="n">
        <v>3.47</v>
      </c>
      <c r="X522" t="n">
        <v>1.12</v>
      </c>
      <c r="Y522" t="n">
        <v>1</v>
      </c>
      <c r="Z522" t="n">
        <v>10</v>
      </c>
    </row>
    <row r="523">
      <c r="A523" t="n">
        <v>9</v>
      </c>
      <c r="B523" t="n">
        <v>120</v>
      </c>
      <c r="C523" t="inlineStr">
        <is>
          <t xml:space="preserve">CONCLUIDO	</t>
        </is>
      </c>
      <c r="D523" t="n">
        <v>4.9592</v>
      </c>
      <c r="E523" t="n">
        <v>20.16</v>
      </c>
      <c r="F523" t="n">
        <v>15.13</v>
      </c>
      <c r="G523" t="n">
        <v>17.8</v>
      </c>
      <c r="H523" t="n">
        <v>0.24</v>
      </c>
      <c r="I523" t="n">
        <v>51</v>
      </c>
      <c r="J523" t="n">
        <v>236.54</v>
      </c>
      <c r="K523" t="n">
        <v>57.72</v>
      </c>
      <c r="L523" t="n">
        <v>3.25</v>
      </c>
      <c r="M523" t="n">
        <v>49</v>
      </c>
      <c r="N523" t="n">
        <v>55.57</v>
      </c>
      <c r="O523" t="n">
        <v>29407.85</v>
      </c>
      <c r="P523" t="n">
        <v>224.92</v>
      </c>
      <c r="Q523" t="n">
        <v>1389.65</v>
      </c>
      <c r="R523" t="n">
        <v>72.81</v>
      </c>
      <c r="S523" t="n">
        <v>39.31</v>
      </c>
      <c r="T523" t="n">
        <v>15716.86</v>
      </c>
      <c r="U523" t="n">
        <v>0.54</v>
      </c>
      <c r="V523" t="n">
        <v>0.85</v>
      </c>
      <c r="W523" t="n">
        <v>3.44</v>
      </c>
      <c r="X523" t="n">
        <v>1.01</v>
      </c>
      <c r="Y523" t="n">
        <v>1</v>
      </c>
      <c r="Z523" t="n">
        <v>10</v>
      </c>
    </row>
    <row r="524">
      <c r="A524" t="n">
        <v>10</v>
      </c>
      <c r="B524" t="n">
        <v>120</v>
      </c>
      <c r="C524" t="inlineStr">
        <is>
          <t xml:space="preserve">CONCLUIDO	</t>
        </is>
      </c>
      <c r="D524" t="n">
        <v>5.0255</v>
      </c>
      <c r="E524" t="n">
        <v>19.9</v>
      </c>
      <c r="F524" t="n">
        <v>15.05</v>
      </c>
      <c r="G524" t="n">
        <v>19.21</v>
      </c>
      <c r="H524" t="n">
        <v>0.26</v>
      </c>
      <c r="I524" t="n">
        <v>47</v>
      </c>
      <c r="J524" t="n">
        <v>236.98</v>
      </c>
      <c r="K524" t="n">
        <v>57.72</v>
      </c>
      <c r="L524" t="n">
        <v>3.5</v>
      </c>
      <c r="M524" t="n">
        <v>45</v>
      </c>
      <c r="N524" t="n">
        <v>55.75</v>
      </c>
      <c r="O524" t="n">
        <v>29461.15</v>
      </c>
      <c r="P524" t="n">
        <v>222.78</v>
      </c>
      <c r="Q524" t="n">
        <v>1389.71</v>
      </c>
      <c r="R524" t="n">
        <v>70.05</v>
      </c>
      <c r="S524" t="n">
        <v>39.31</v>
      </c>
      <c r="T524" t="n">
        <v>14356.27</v>
      </c>
      <c r="U524" t="n">
        <v>0.5600000000000001</v>
      </c>
      <c r="V524" t="n">
        <v>0.85</v>
      </c>
      <c r="W524" t="n">
        <v>3.44</v>
      </c>
      <c r="X524" t="n">
        <v>0.93</v>
      </c>
      <c r="Y524" t="n">
        <v>1</v>
      </c>
      <c r="Z524" t="n">
        <v>10</v>
      </c>
    </row>
    <row r="525">
      <c r="A525" t="n">
        <v>11</v>
      </c>
      <c r="B525" t="n">
        <v>120</v>
      </c>
      <c r="C525" t="inlineStr">
        <is>
          <t xml:space="preserve">CONCLUIDO	</t>
        </is>
      </c>
      <c r="D525" t="n">
        <v>5.0958</v>
      </c>
      <c r="E525" t="n">
        <v>19.62</v>
      </c>
      <c r="F525" t="n">
        <v>14.96</v>
      </c>
      <c r="G525" t="n">
        <v>20.87</v>
      </c>
      <c r="H525" t="n">
        <v>0.28</v>
      </c>
      <c r="I525" t="n">
        <v>43</v>
      </c>
      <c r="J525" t="n">
        <v>237.41</v>
      </c>
      <c r="K525" t="n">
        <v>57.72</v>
      </c>
      <c r="L525" t="n">
        <v>3.75</v>
      </c>
      <c r="M525" t="n">
        <v>41</v>
      </c>
      <c r="N525" t="n">
        <v>55.93</v>
      </c>
      <c r="O525" t="n">
        <v>29514.51</v>
      </c>
      <c r="P525" t="n">
        <v>220.14</v>
      </c>
      <c r="Q525" t="n">
        <v>1389.59</v>
      </c>
      <c r="R525" t="n">
        <v>67.48999999999999</v>
      </c>
      <c r="S525" t="n">
        <v>39.31</v>
      </c>
      <c r="T525" t="n">
        <v>13096.82</v>
      </c>
      <c r="U525" t="n">
        <v>0.58</v>
      </c>
      <c r="V525" t="n">
        <v>0.86</v>
      </c>
      <c r="W525" t="n">
        <v>3.43</v>
      </c>
      <c r="X525" t="n">
        <v>0.83</v>
      </c>
      <c r="Y525" t="n">
        <v>1</v>
      </c>
      <c r="Z525" t="n">
        <v>10</v>
      </c>
    </row>
    <row r="526">
      <c r="A526" t="n">
        <v>12</v>
      </c>
      <c r="B526" t="n">
        <v>120</v>
      </c>
      <c r="C526" t="inlineStr">
        <is>
          <t xml:space="preserve">CONCLUIDO	</t>
        </is>
      </c>
      <c r="D526" t="n">
        <v>5.1446</v>
      </c>
      <c r="E526" t="n">
        <v>19.44</v>
      </c>
      <c r="F526" t="n">
        <v>14.91</v>
      </c>
      <c r="G526" t="n">
        <v>22.36</v>
      </c>
      <c r="H526" t="n">
        <v>0.3</v>
      </c>
      <c r="I526" t="n">
        <v>40</v>
      </c>
      <c r="J526" t="n">
        <v>237.84</v>
      </c>
      <c r="K526" t="n">
        <v>57.72</v>
      </c>
      <c r="L526" t="n">
        <v>4</v>
      </c>
      <c r="M526" t="n">
        <v>38</v>
      </c>
      <c r="N526" t="n">
        <v>56.12</v>
      </c>
      <c r="O526" t="n">
        <v>29567.95</v>
      </c>
      <c r="P526" t="n">
        <v>218.08</v>
      </c>
      <c r="Q526" t="n">
        <v>1389.74</v>
      </c>
      <c r="R526" t="n">
        <v>65.72</v>
      </c>
      <c r="S526" t="n">
        <v>39.31</v>
      </c>
      <c r="T526" t="n">
        <v>12225.15</v>
      </c>
      <c r="U526" t="n">
        <v>0.6</v>
      </c>
      <c r="V526" t="n">
        <v>0.86</v>
      </c>
      <c r="W526" t="n">
        <v>3.42</v>
      </c>
      <c r="X526" t="n">
        <v>0.78</v>
      </c>
      <c r="Y526" t="n">
        <v>1</v>
      </c>
      <c r="Z526" t="n">
        <v>10</v>
      </c>
    </row>
    <row r="527">
      <c r="A527" t="n">
        <v>13</v>
      </c>
      <c r="B527" t="n">
        <v>120</v>
      </c>
      <c r="C527" t="inlineStr">
        <is>
          <t xml:space="preserve">CONCLUIDO	</t>
        </is>
      </c>
      <c r="D527" t="n">
        <v>5.1781</v>
      </c>
      <c r="E527" t="n">
        <v>19.31</v>
      </c>
      <c r="F527" t="n">
        <v>14.87</v>
      </c>
      <c r="G527" t="n">
        <v>23.48</v>
      </c>
      <c r="H527" t="n">
        <v>0.32</v>
      </c>
      <c r="I527" t="n">
        <v>38</v>
      </c>
      <c r="J527" t="n">
        <v>238.28</v>
      </c>
      <c r="K527" t="n">
        <v>57.72</v>
      </c>
      <c r="L527" t="n">
        <v>4.25</v>
      </c>
      <c r="M527" t="n">
        <v>36</v>
      </c>
      <c r="N527" t="n">
        <v>56.3</v>
      </c>
      <c r="O527" t="n">
        <v>29621.44</v>
      </c>
      <c r="P527" t="n">
        <v>216.94</v>
      </c>
      <c r="Q527" t="n">
        <v>1389.67</v>
      </c>
      <c r="R527" t="n">
        <v>64.44</v>
      </c>
      <c r="S527" t="n">
        <v>39.31</v>
      </c>
      <c r="T527" t="n">
        <v>11593.47</v>
      </c>
      <c r="U527" t="n">
        <v>0.61</v>
      </c>
      <c r="V527" t="n">
        <v>0.86</v>
      </c>
      <c r="W527" t="n">
        <v>3.43</v>
      </c>
      <c r="X527" t="n">
        <v>0.75</v>
      </c>
      <c r="Y527" t="n">
        <v>1</v>
      </c>
      <c r="Z527" t="n">
        <v>10</v>
      </c>
    </row>
    <row r="528">
      <c r="A528" t="n">
        <v>14</v>
      </c>
      <c r="B528" t="n">
        <v>120</v>
      </c>
      <c r="C528" t="inlineStr">
        <is>
          <t xml:space="preserve">CONCLUIDO	</t>
        </is>
      </c>
      <c r="D528" t="n">
        <v>5.2125</v>
      </c>
      <c r="E528" t="n">
        <v>19.18</v>
      </c>
      <c r="F528" t="n">
        <v>14.84</v>
      </c>
      <c r="G528" t="n">
        <v>24.73</v>
      </c>
      <c r="H528" t="n">
        <v>0.34</v>
      </c>
      <c r="I528" t="n">
        <v>36</v>
      </c>
      <c r="J528" t="n">
        <v>238.71</v>
      </c>
      <c r="K528" t="n">
        <v>57.72</v>
      </c>
      <c r="L528" t="n">
        <v>4.5</v>
      </c>
      <c r="M528" t="n">
        <v>34</v>
      </c>
      <c r="N528" t="n">
        <v>56.49</v>
      </c>
      <c r="O528" t="n">
        <v>29675.01</v>
      </c>
      <c r="P528" t="n">
        <v>214.52</v>
      </c>
      <c r="Q528" t="n">
        <v>1389.6</v>
      </c>
      <c r="R528" t="n">
        <v>63.54</v>
      </c>
      <c r="S528" t="n">
        <v>39.31</v>
      </c>
      <c r="T528" t="n">
        <v>11153.23</v>
      </c>
      <c r="U528" t="n">
        <v>0.62</v>
      </c>
      <c r="V528" t="n">
        <v>0.87</v>
      </c>
      <c r="W528" t="n">
        <v>3.42</v>
      </c>
      <c r="X528" t="n">
        <v>0.71</v>
      </c>
      <c r="Y528" t="n">
        <v>1</v>
      </c>
      <c r="Z528" t="n">
        <v>10</v>
      </c>
    </row>
    <row r="529">
      <c r="A529" t="n">
        <v>15</v>
      </c>
      <c r="B529" t="n">
        <v>120</v>
      </c>
      <c r="C529" t="inlineStr">
        <is>
          <t xml:space="preserve">CONCLUIDO	</t>
        </is>
      </c>
      <c r="D529" t="n">
        <v>5.2709</v>
      </c>
      <c r="E529" t="n">
        <v>18.97</v>
      </c>
      <c r="F529" t="n">
        <v>14.76</v>
      </c>
      <c r="G529" t="n">
        <v>26.84</v>
      </c>
      <c r="H529" t="n">
        <v>0.35</v>
      </c>
      <c r="I529" t="n">
        <v>33</v>
      </c>
      <c r="J529" t="n">
        <v>239.14</v>
      </c>
      <c r="K529" t="n">
        <v>57.72</v>
      </c>
      <c r="L529" t="n">
        <v>4.75</v>
      </c>
      <c r="M529" t="n">
        <v>31</v>
      </c>
      <c r="N529" t="n">
        <v>56.67</v>
      </c>
      <c r="O529" t="n">
        <v>29728.63</v>
      </c>
      <c r="P529" t="n">
        <v>212.28</v>
      </c>
      <c r="Q529" t="n">
        <v>1389.65</v>
      </c>
      <c r="R529" t="n">
        <v>61.28</v>
      </c>
      <c r="S529" t="n">
        <v>39.31</v>
      </c>
      <c r="T529" t="n">
        <v>10042.66</v>
      </c>
      <c r="U529" t="n">
        <v>0.64</v>
      </c>
      <c r="V529" t="n">
        <v>0.87</v>
      </c>
      <c r="W529" t="n">
        <v>3.41</v>
      </c>
      <c r="X529" t="n">
        <v>0.64</v>
      </c>
      <c r="Y529" t="n">
        <v>1</v>
      </c>
      <c r="Z529" t="n">
        <v>10</v>
      </c>
    </row>
    <row r="530">
      <c r="A530" t="n">
        <v>16</v>
      </c>
      <c r="B530" t="n">
        <v>120</v>
      </c>
      <c r="C530" t="inlineStr">
        <is>
          <t xml:space="preserve">CONCLUIDO	</t>
        </is>
      </c>
      <c r="D530" t="n">
        <v>5.2853</v>
      </c>
      <c r="E530" t="n">
        <v>18.92</v>
      </c>
      <c r="F530" t="n">
        <v>14.75</v>
      </c>
      <c r="G530" t="n">
        <v>27.66</v>
      </c>
      <c r="H530" t="n">
        <v>0.37</v>
      </c>
      <c r="I530" t="n">
        <v>32</v>
      </c>
      <c r="J530" t="n">
        <v>239.58</v>
      </c>
      <c r="K530" t="n">
        <v>57.72</v>
      </c>
      <c r="L530" t="n">
        <v>5</v>
      </c>
      <c r="M530" t="n">
        <v>30</v>
      </c>
      <c r="N530" t="n">
        <v>56.86</v>
      </c>
      <c r="O530" t="n">
        <v>29782.33</v>
      </c>
      <c r="P530" t="n">
        <v>211.17</v>
      </c>
      <c r="Q530" t="n">
        <v>1389.65</v>
      </c>
      <c r="R530" t="n">
        <v>60.91</v>
      </c>
      <c r="S530" t="n">
        <v>39.31</v>
      </c>
      <c r="T530" t="n">
        <v>9861.75</v>
      </c>
      <c r="U530" t="n">
        <v>0.65</v>
      </c>
      <c r="V530" t="n">
        <v>0.87</v>
      </c>
      <c r="W530" t="n">
        <v>3.41</v>
      </c>
      <c r="X530" t="n">
        <v>0.63</v>
      </c>
      <c r="Y530" t="n">
        <v>1</v>
      </c>
      <c r="Z530" t="n">
        <v>10</v>
      </c>
    </row>
    <row r="531">
      <c r="A531" t="n">
        <v>17</v>
      </c>
      <c r="B531" t="n">
        <v>120</v>
      </c>
      <c r="C531" t="inlineStr">
        <is>
          <t xml:space="preserve">CONCLUIDO	</t>
        </is>
      </c>
      <c r="D531" t="n">
        <v>5.3309</v>
      </c>
      <c r="E531" t="n">
        <v>18.76</v>
      </c>
      <c r="F531" t="n">
        <v>14.68</v>
      </c>
      <c r="G531" t="n">
        <v>29.37</v>
      </c>
      <c r="H531" t="n">
        <v>0.39</v>
      </c>
      <c r="I531" t="n">
        <v>30</v>
      </c>
      <c r="J531" t="n">
        <v>240.02</v>
      </c>
      <c r="K531" t="n">
        <v>57.72</v>
      </c>
      <c r="L531" t="n">
        <v>5.25</v>
      </c>
      <c r="M531" t="n">
        <v>28</v>
      </c>
      <c r="N531" t="n">
        <v>57.04</v>
      </c>
      <c r="O531" t="n">
        <v>29836.09</v>
      </c>
      <c r="P531" t="n">
        <v>208.77</v>
      </c>
      <c r="Q531" t="n">
        <v>1389.62</v>
      </c>
      <c r="R531" t="n">
        <v>58.89</v>
      </c>
      <c r="S531" t="n">
        <v>39.31</v>
      </c>
      <c r="T531" t="n">
        <v>8858.299999999999</v>
      </c>
      <c r="U531" t="n">
        <v>0.67</v>
      </c>
      <c r="V531" t="n">
        <v>0.87</v>
      </c>
      <c r="W531" t="n">
        <v>3.4</v>
      </c>
      <c r="X531" t="n">
        <v>0.5600000000000001</v>
      </c>
      <c r="Y531" t="n">
        <v>1</v>
      </c>
      <c r="Z531" t="n">
        <v>10</v>
      </c>
    </row>
    <row r="532">
      <c r="A532" t="n">
        <v>18</v>
      </c>
      <c r="B532" t="n">
        <v>120</v>
      </c>
      <c r="C532" t="inlineStr">
        <is>
          <t xml:space="preserve">CONCLUIDO	</t>
        </is>
      </c>
      <c r="D532" t="n">
        <v>5.3638</v>
      </c>
      <c r="E532" t="n">
        <v>18.64</v>
      </c>
      <c r="F532" t="n">
        <v>14.66</v>
      </c>
      <c r="G532" t="n">
        <v>31.41</v>
      </c>
      <c r="H532" t="n">
        <v>0.41</v>
      </c>
      <c r="I532" t="n">
        <v>28</v>
      </c>
      <c r="J532" t="n">
        <v>240.45</v>
      </c>
      <c r="K532" t="n">
        <v>57.72</v>
      </c>
      <c r="L532" t="n">
        <v>5.5</v>
      </c>
      <c r="M532" t="n">
        <v>26</v>
      </c>
      <c r="N532" t="n">
        <v>57.23</v>
      </c>
      <c r="O532" t="n">
        <v>29890.04</v>
      </c>
      <c r="P532" t="n">
        <v>207.26</v>
      </c>
      <c r="Q532" t="n">
        <v>1389.7</v>
      </c>
      <c r="R532" t="n">
        <v>57.82</v>
      </c>
      <c r="S532" t="n">
        <v>39.31</v>
      </c>
      <c r="T532" t="n">
        <v>8336.629999999999</v>
      </c>
      <c r="U532" t="n">
        <v>0.68</v>
      </c>
      <c r="V532" t="n">
        <v>0.88</v>
      </c>
      <c r="W532" t="n">
        <v>3.41</v>
      </c>
      <c r="X532" t="n">
        <v>0.54</v>
      </c>
      <c r="Y532" t="n">
        <v>1</v>
      </c>
      <c r="Z532" t="n">
        <v>10</v>
      </c>
    </row>
    <row r="533">
      <c r="A533" t="n">
        <v>19</v>
      </c>
      <c r="B533" t="n">
        <v>120</v>
      </c>
      <c r="C533" t="inlineStr">
        <is>
          <t xml:space="preserve">CONCLUIDO	</t>
        </is>
      </c>
      <c r="D533" t="n">
        <v>5.3784</v>
      </c>
      <c r="E533" t="n">
        <v>18.59</v>
      </c>
      <c r="F533" t="n">
        <v>14.65</v>
      </c>
      <c r="G533" t="n">
        <v>32.56</v>
      </c>
      <c r="H533" t="n">
        <v>0.42</v>
      </c>
      <c r="I533" t="n">
        <v>27</v>
      </c>
      <c r="J533" t="n">
        <v>240.89</v>
      </c>
      <c r="K533" t="n">
        <v>57.72</v>
      </c>
      <c r="L533" t="n">
        <v>5.75</v>
      </c>
      <c r="M533" t="n">
        <v>25</v>
      </c>
      <c r="N533" t="n">
        <v>57.42</v>
      </c>
      <c r="O533" t="n">
        <v>29943.94</v>
      </c>
      <c r="P533" t="n">
        <v>205.73</v>
      </c>
      <c r="Q533" t="n">
        <v>1389.71</v>
      </c>
      <c r="R533" t="n">
        <v>57.77</v>
      </c>
      <c r="S533" t="n">
        <v>39.31</v>
      </c>
      <c r="T533" t="n">
        <v>8316.52</v>
      </c>
      <c r="U533" t="n">
        <v>0.68</v>
      </c>
      <c r="V533" t="n">
        <v>0.88</v>
      </c>
      <c r="W533" t="n">
        <v>3.41</v>
      </c>
      <c r="X533" t="n">
        <v>0.53</v>
      </c>
      <c r="Y533" t="n">
        <v>1</v>
      </c>
      <c r="Z533" t="n">
        <v>10</v>
      </c>
    </row>
    <row r="534">
      <c r="A534" t="n">
        <v>20</v>
      </c>
      <c r="B534" t="n">
        <v>120</v>
      </c>
      <c r="C534" t="inlineStr">
        <is>
          <t xml:space="preserve">CONCLUIDO	</t>
        </is>
      </c>
      <c r="D534" t="n">
        <v>5.3991</v>
      </c>
      <c r="E534" t="n">
        <v>18.52</v>
      </c>
      <c r="F534" t="n">
        <v>14.63</v>
      </c>
      <c r="G534" t="n">
        <v>33.76</v>
      </c>
      <c r="H534" t="n">
        <v>0.44</v>
      </c>
      <c r="I534" t="n">
        <v>26</v>
      </c>
      <c r="J534" t="n">
        <v>241.33</v>
      </c>
      <c r="K534" t="n">
        <v>57.72</v>
      </c>
      <c r="L534" t="n">
        <v>6</v>
      </c>
      <c r="M534" t="n">
        <v>24</v>
      </c>
      <c r="N534" t="n">
        <v>57.6</v>
      </c>
      <c r="O534" t="n">
        <v>29997.9</v>
      </c>
      <c r="P534" t="n">
        <v>204.36</v>
      </c>
      <c r="Q534" t="n">
        <v>1389.67</v>
      </c>
      <c r="R534" t="n">
        <v>57.01</v>
      </c>
      <c r="S534" t="n">
        <v>39.31</v>
      </c>
      <c r="T534" t="n">
        <v>7940.72</v>
      </c>
      <c r="U534" t="n">
        <v>0.6899999999999999</v>
      </c>
      <c r="V534" t="n">
        <v>0.88</v>
      </c>
      <c r="W534" t="n">
        <v>3.41</v>
      </c>
      <c r="X534" t="n">
        <v>0.51</v>
      </c>
      <c r="Y534" t="n">
        <v>1</v>
      </c>
      <c r="Z534" t="n">
        <v>10</v>
      </c>
    </row>
    <row r="535">
      <c r="A535" t="n">
        <v>21</v>
      </c>
      <c r="B535" t="n">
        <v>120</v>
      </c>
      <c r="C535" t="inlineStr">
        <is>
          <t xml:space="preserve">CONCLUIDO	</t>
        </is>
      </c>
      <c r="D535" t="n">
        <v>5.4176</v>
      </c>
      <c r="E535" t="n">
        <v>18.46</v>
      </c>
      <c r="F535" t="n">
        <v>14.61</v>
      </c>
      <c r="G535" t="n">
        <v>35.07</v>
      </c>
      <c r="H535" t="n">
        <v>0.46</v>
      </c>
      <c r="I535" t="n">
        <v>25</v>
      </c>
      <c r="J535" t="n">
        <v>241.77</v>
      </c>
      <c r="K535" t="n">
        <v>57.72</v>
      </c>
      <c r="L535" t="n">
        <v>6.25</v>
      </c>
      <c r="M535" t="n">
        <v>23</v>
      </c>
      <c r="N535" t="n">
        <v>57.79</v>
      </c>
      <c r="O535" t="n">
        <v>30051.93</v>
      </c>
      <c r="P535" t="n">
        <v>203.19</v>
      </c>
      <c r="Q535" t="n">
        <v>1389.68</v>
      </c>
      <c r="R535" t="n">
        <v>56.46</v>
      </c>
      <c r="S535" t="n">
        <v>39.31</v>
      </c>
      <c r="T535" t="n">
        <v>7669.4</v>
      </c>
      <c r="U535" t="n">
        <v>0.7</v>
      </c>
      <c r="V535" t="n">
        <v>0.88</v>
      </c>
      <c r="W535" t="n">
        <v>3.4</v>
      </c>
      <c r="X535" t="n">
        <v>0.49</v>
      </c>
      <c r="Y535" t="n">
        <v>1</v>
      </c>
      <c r="Z535" t="n">
        <v>10</v>
      </c>
    </row>
    <row r="536">
      <c r="A536" t="n">
        <v>22</v>
      </c>
      <c r="B536" t="n">
        <v>120</v>
      </c>
      <c r="C536" t="inlineStr">
        <is>
          <t xml:space="preserve">CONCLUIDO	</t>
        </is>
      </c>
      <c r="D536" t="n">
        <v>5.4397</v>
      </c>
      <c r="E536" t="n">
        <v>18.38</v>
      </c>
      <c r="F536" t="n">
        <v>14.58</v>
      </c>
      <c r="G536" t="n">
        <v>36.45</v>
      </c>
      <c r="H536" t="n">
        <v>0.48</v>
      </c>
      <c r="I536" t="n">
        <v>24</v>
      </c>
      <c r="J536" t="n">
        <v>242.2</v>
      </c>
      <c r="K536" t="n">
        <v>57.72</v>
      </c>
      <c r="L536" t="n">
        <v>6.5</v>
      </c>
      <c r="M536" t="n">
        <v>22</v>
      </c>
      <c r="N536" t="n">
        <v>57.98</v>
      </c>
      <c r="O536" t="n">
        <v>30106.03</v>
      </c>
      <c r="P536" t="n">
        <v>200.6</v>
      </c>
      <c r="Q536" t="n">
        <v>1389.67</v>
      </c>
      <c r="R536" t="n">
        <v>55.62</v>
      </c>
      <c r="S536" t="n">
        <v>39.31</v>
      </c>
      <c r="T536" t="n">
        <v>7253.53</v>
      </c>
      <c r="U536" t="n">
        <v>0.71</v>
      </c>
      <c r="V536" t="n">
        <v>0.88</v>
      </c>
      <c r="W536" t="n">
        <v>3.4</v>
      </c>
      <c r="X536" t="n">
        <v>0.46</v>
      </c>
      <c r="Y536" t="n">
        <v>1</v>
      </c>
      <c r="Z536" t="n">
        <v>10</v>
      </c>
    </row>
    <row r="537">
      <c r="A537" t="n">
        <v>23</v>
      </c>
      <c r="B537" t="n">
        <v>120</v>
      </c>
      <c r="C537" t="inlineStr">
        <is>
          <t xml:space="preserve">CONCLUIDO	</t>
        </is>
      </c>
      <c r="D537" t="n">
        <v>5.4551</v>
      </c>
      <c r="E537" t="n">
        <v>18.33</v>
      </c>
      <c r="F537" t="n">
        <v>14.57</v>
      </c>
      <c r="G537" t="n">
        <v>38.02</v>
      </c>
      <c r="H537" t="n">
        <v>0.49</v>
      </c>
      <c r="I537" t="n">
        <v>23</v>
      </c>
      <c r="J537" t="n">
        <v>242.64</v>
      </c>
      <c r="K537" t="n">
        <v>57.72</v>
      </c>
      <c r="L537" t="n">
        <v>6.75</v>
      </c>
      <c r="M537" t="n">
        <v>21</v>
      </c>
      <c r="N537" t="n">
        <v>58.17</v>
      </c>
      <c r="O537" t="n">
        <v>30160.2</v>
      </c>
      <c r="P537" t="n">
        <v>199.25</v>
      </c>
      <c r="Q537" t="n">
        <v>1389.65</v>
      </c>
      <c r="R537" t="n">
        <v>55.3</v>
      </c>
      <c r="S537" t="n">
        <v>39.31</v>
      </c>
      <c r="T537" t="n">
        <v>7098.51</v>
      </c>
      <c r="U537" t="n">
        <v>0.71</v>
      </c>
      <c r="V537" t="n">
        <v>0.88</v>
      </c>
      <c r="W537" t="n">
        <v>3.4</v>
      </c>
      <c r="X537" t="n">
        <v>0.45</v>
      </c>
      <c r="Y537" t="n">
        <v>1</v>
      </c>
      <c r="Z537" t="n">
        <v>10</v>
      </c>
    </row>
    <row r="538">
      <c r="A538" t="n">
        <v>24</v>
      </c>
      <c r="B538" t="n">
        <v>120</v>
      </c>
      <c r="C538" t="inlineStr">
        <is>
          <t xml:space="preserve">CONCLUIDO	</t>
        </is>
      </c>
      <c r="D538" t="n">
        <v>5.4764</v>
      </c>
      <c r="E538" t="n">
        <v>18.26</v>
      </c>
      <c r="F538" t="n">
        <v>14.55</v>
      </c>
      <c r="G538" t="n">
        <v>39.68</v>
      </c>
      <c r="H538" t="n">
        <v>0.51</v>
      </c>
      <c r="I538" t="n">
        <v>22</v>
      </c>
      <c r="J538" t="n">
        <v>243.08</v>
      </c>
      <c r="K538" t="n">
        <v>57.72</v>
      </c>
      <c r="L538" t="n">
        <v>7</v>
      </c>
      <c r="M538" t="n">
        <v>20</v>
      </c>
      <c r="N538" t="n">
        <v>58.36</v>
      </c>
      <c r="O538" t="n">
        <v>30214.44</v>
      </c>
      <c r="P538" t="n">
        <v>198.14</v>
      </c>
      <c r="Q538" t="n">
        <v>1389.67</v>
      </c>
      <c r="R538" t="n">
        <v>54.71</v>
      </c>
      <c r="S538" t="n">
        <v>39.31</v>
      </c>
      <c r="T538" t="n">
        <v>6808.34</v>
      </c>
      <c r="U538" t="n">
        <v>0.72</v>
      </c>
      <c r="V538" t="n">
        <v>0.88</v>
      </c>
      <c r="W538" t="n">
        <v>3.4</v>
      </c>
      <c r="X538" t="n">
        <v>0.43</v>
      </c>
      <c r="Y538" t="n">
        <v>1</v>
      </c>
      <c r="Z538" t="n">
        <v>10</v>
      </c>
    </row>
    <row r="539">
      <c r="A539" t="n">
        <v>25</v>
      </c>
      <c r="B539" t="n">
        <v>120</v>
      </c>
      <c r="C539" t="inlineStr">
        <is>
          <t xml:space="preserve">CONCLUIDO	</t>
        </is>
      </c>
      <c r="D539" t="n">
        <v>5.5032</v>
      </c>
      <c r="E539" t="n">
        <v>18.17</v>
      </c>
      <c r="F539" t="n">
        <v>14.51</v>
      </c>
      <c r="G539" t="n">
        <v>41.45</v>
      </c>
      <c r="H539" t="n">
        <v>0.53</v>
      </c>
      <c r="I539" t="n">
        <v>21</v>
      </c>
      <c r="J539" t="n">
        <v>243.52</v>
      </c>
      <c r="K539" t="n">
        <v>57.72</v>
      </c>
      <c r="L539" t="n">
        <v>7.25</v>
      </c>
      <c r="M539" t="n">
        <v>19</v>
      </c>
      <c r="N539" t="n">
        <v>58.55</v>
      </c>
      <c r="O539" t="n">
        <v>30268.74</v>
      </c>
      <c r="P539" t="n">
        <v>195.51</v>
      </c>
      <c r="Q539" t="n">
        <v>1389.66</v>
      </c>
      <c r="R539" t="n">
        <v>53.17</v>
      </c>
      <c r="S539" t="n">
        <v>39.31</v>
      </c>
      <c r="T539" t="n">
        <v>6043.59</v>
      </c>
      <c r="U539" t="n">
        <v>0.74</v>
      </c>
      <c r="V539" t="n">
        <v>0.88</v>
      </c>
      <c r="W539" t="n">
        <v>3.39</v>
      </c>
      <c r="X539" t="n">
        <v>0.38</v>
      </c>
      <c r="Y539" t="n">
        <v>1</v>
      </c>
      <c r="Z539" t="n">
        <v>10</v>
      </c>
    </row>
    <row r="540">
      <c r="A540" t="n">
        <v>26</v>
      </c>
      <c r="B540" t="n">
        <v>120</v>
      </c>
      <c r="C540" t="inlineStr">
        <is>
          <t xml:space="preserve">CONCLUIDO	</t>
        </is>
      </c>
      <c r="D540" t="n">
        <v>5.5167</v>
      </c>
      <c r="E540" t="n">
        <v>18.13</v>
      </c>
      <c r="F540" t="n">
        <v>14.51</v>
      </c>
      <c r="G540" t="n">
        <v>43.52</v>
      </c>
      <c r="H540" t="n">
        <v>0.55</v>
      </c>
      <c r="I540" t="n">
        <v>20</v>
      </c>
      <c r="J540" t="n">
        <v>243.96</v>
      </c>
      <c r="K540" t="n">
        <v>57.72</v>
      </c>
      <c r="L540" t="n">
        <v>7.5</v>
      </c>
      <c r="M540" t="n">
        <v>18</v>
      </c>
      <c r="N540" t="n">
        <v>58.74</v>
      </c>
      <c r="O540" t="n">
        <v>30323.11</v>
      </c>
      <c r="P540" t="n">
        <v>194.98</v>
      </c>
      <c r="Q540" t="n">
        <v>1389.6</v>
      </c>
      <c r="R540" t="n">
        <v>53.23</v>
      </c>
      <c r="S540" t="n">
        <v>39.31</v>
      </c>
      <c r="T540" t="n">
        <v>6078.38</v>
      </c>
      <c r="U540" t="n">
        <v>0.74</v>
      </c>
      <c r="V540" t="n">
        <v>0.88</v>
      </c>
      <c r="W540" t="n">
        <v>3.4</v>
      </c>
      <c r="X540" t="n">
        <v>0.39</v>
      </c>
      <c r="Y540" t="n">
        <v>1</v>
      </c>
      <c r="Z540" t="n">
        <v>10</v>
      </c>
    </row>
    <row r="541">
      <c r="A541" t="n">
        <v>27</v>
      </c>
      <c r="B541" t="n">
        <v>120</v>
      </c>
      <c r="C541" t="inlineStr">
        <is>
          <t xml:space="preserve">CONCLUIDO	</t>
        </is>
      </c>
      <c r="D541" t="n">
        <v>5.5401</v>
      </c>
      <c r="E541" t="n">
        <v>18.05</v>
      </c>
      <c r="F541" t="n">
        <v>14.48</v>
      </c>
      <c r="G541" t="n">
        <v>45.71</v>
      </c>
      <c r="H541" t="n">
        <v>0.5600000000000001</v>
      </c>
      <c r="I541" t="n">
        <v>19</v>
      </c>
      <c r="J541" t="n">
        <v>244.41</v>
      </c>
      <c r="K541" t="n">
        <v>57.72</v>
      </c>
      <c r="L541" t="n">
        <v>7.75</v>
      </c>
      <c r="M541" t="n">
        <v>17</v>
      </c>
      <c r="N541" t="n">
        <v>58.93</v>
      </c>
      <c r="O541" t="n">
        <v>30377.55</v>
      </c>
      <c r="P541" t="n">
        <v>193.05</v>
      </c>
      <c r="Q541" t="n">
        <v>1389.59</v>
      </c>
      <c r="R541" t="n">
        <v>52.19</v>
      </c>
      <c r="S541" t="n">
        <v>39.31</v>
      </c>
      <c r="T541" t="n">
        <v>5563.09</v>
      </c>
      <c r="U541" t="n">
        <v>0.75</v>
      </c>
      <c r="V541" t="n">
        <v>0.89</v>
      </c>
      <c r="W541" t="n">
        <v>3.39</v>
      </c>
      <c r="X541" t="n">
        <v>0.35</v>
      </c>
      <c r="Y541" t="n">
        <v>1</v>
      </c>
      <c r="Z541" t="n">
        <v>10</v>
      </c>
    </row>
    <row r="542">
      <c r="A542" t="n">
        <v>28</v>
      </c>
      <c r="B542" t="n">
        <v>120</v>
      </c>
      <c r="C542" t="inlineStr">
        <is>
          <t xml:space="preserve">CONCLUIDO	</t>
        </is>
      </c>
      <c r="D542" t="n">
        <v>5.5393</v>
      </c>
      <c r="E542" t="n">
        <v>18.05</v>
      </c>
      <c r="F542" t="n">
        <v>14.48</v>
      </c>
      <c r="G542" t="n">
        <v>45.72</v>
      </c>
      <c r="H542" t="n">
        <v>0.58</v>
      </c>
      <c r="I542" t="n">
        <v>19</v>
      </c>
      <c r="J542" t="n">
        <v>244.85</v>
      </c>
      <c r="K542" t="n">
        <v>57.72</v>
      </c>
      <c r="L542" t="n">
        <v>8</v>
      </c>
      <c r="M542" t="n">
        <v>17</v>
      </c>
      <c r="N542" t="n">
        <v>59.12</v>
      </c>
      <c r="O542" t="n">
        <v>30432.06</v>
      </c>
      <c r="P542" t="n">
        <v>191.44</v>
      </c>
      <c r="Q542" t="n">
        <v>1389.6</v>
      </c>
      <c r="R542" t="n">
        <v>52.58</v>
      </c>
      <c r="S542" t="n">
        <v>39.31</v>
      </c>
      <c r="T542" t="n">
        <v>5760.08</v>
      </c>
      <c r="U542" t="n">
        <v>0.75</v>
      </c>
      <c r="V542" t="n">
        <v>0.89</v>
      </c>
      <c r="W542" t="n">
        <v>3.39</v>
      </c>
      <c r="X542" t="n">
        <v>0.36</v>
      </c>
      <c r="Y542" t="n">
        <v>1</v>
      </c>
      <c r="Z542" t="n">
        <v>10</v>
      </c>
    </row>
    <row r="543">
      <c r="A543" t="n">
        <v>29</v>
      </c>
      <c r="B543" t="n">
        <v>120</v>
      </c>
      <c r="C543" t="inlineStr">
        <is>
          <t xml:space="preserve">CONCLUIDO	</t>
        </is>
      </c>
      <c r="D543" t="n">
        <v>5.5583</v>
      </c>
      <c r="E543" t="n">
        <v>17.99</v>
      </c>
      <c r="F543" t="n">
        <v>14.46</v>
      </c>
      <c r="G543" t="n">
        <v>48.21</v>
      </c>
      <c r="H543" t="n">
        <v>0.6</v>
      </c>
      <c r="I543" t="n">
        <v>18</v>
      </c>
      <c r="J543" t="n">
        <v>245.29</v>
      </c>
      <c r="K543" t="n">
        <v>57.72</v>
      </c>
      <c r="L543" t="n">
        <v>8.25</v>
      </c>
      <c r="M543" t="n">
        <v>16</v>
      </c>
      <c r="N543" t="n">
        <v>59.32</v>
      </c>
      <c r="O543" t="n">
        <v>30486.64</v>
      </c>
      <c r="P543" t="n">
        <v>189.57</v>
      </c>
      <c r="Q543" t="n">
        <v>1389.57</v>
      </c>
      <c r="R543" t="n">
        <v>52.08</v>
      </c>
      <c r="S543" t="n">
        <v>39.31</v>
      </c>
      <c r="T543" t="n">
        <v>5516.66</v>
      </c>
      <c r="U543" t="n">
        <v>0.75</v>
      </c>
      <c r="V543" t="n">
        <v>0.89</v>
      </c>
      <c r="W543" t="n">
        <v>3.39</v>
      </c>
      <c r="X543" t="n">
        <v>0.34</v>
      </c>
      <c r="Y543" t="n">
        <v>1</v>
      </c>
      <c r="Z543" t="n">
        <v>10</v>
      </c>
    </row>
    <row r="544">
      <c r="A544" t="n">
        <v>30</v>
      </c>
      <c r="B544" t="n">
        <v>120</v>
      </c>
      <c r="C544" t="inlineStr">
        <is>
          <t xml:space="preserve">CONCLUIDO	</t>
        </is>
      </c>
      <c r="D544" t="n">
        <v>5.5805</v>
      </c>
      <c r="E544" t="n">
        <v>17.92</v>
      </c>
      <c r="F544" t="n">
        <v>14.44</v>
      </c>
      <c r="G544" t="n">
        <v>50.95</v>
      </c>
      <c r="H544" t="n">
        <v>0.62</v>
      </c>
      <c r="I544" t="n">
        <v>17</v>
      </c>
      <c r="J544" t="n">
        <v>245.73</v>
      </c>
      <c r="K544" t="n">
        <v>57.72</v>
      </c>
      <c r="L544" t="n">
        <v>8.5</v>
      </c>
      <c r="M544" t="n">
        <v>15</v>
      </c>
      <c r="N544" t="n">
        <v>59.51</v>
      </c>
      <c r="O544" t="n">
        <v>30541.29</v>
      </c>
      <c r="P544" t="n">
        <v>187.57</v>
      </c>
      <c r="Q544" t="n">
        <v>1389.68</v>
      </c>
      <c r="R544" t="n">
        <v>51.1</v>
      </c>
      <c r="S544" t="n">
        <v>39.31</v>
      </c>
      <c r="T544" t="n">
        <v>5031.38</v>
      </c>
      <c r="U544" t="n">
        <v>0.77</v>
      </c>
      <c r="V544" t="n">
        <v>0.89</v>
      </c>
      <c r="W544" t="n">
        <v>3.39</v>
      </c>
      <c r="X544" t="n">
        <v>0.31</v>
      </c>
      <c r="Y544" t="n">
        <v>1</v>
      </c>
      <c r="Z544" t="n">
        <v>10</v>
      </c>
    </row>
    <row r="545">
      <c r="A545" t="n">
        <v>31</v>
      </c>
      <c r="B545" t="n">
        <v>120</v>
      </c>
      <c r="C545" t="inlineStr">
        <is>
          <t xml:space="preserve">CONCLUIDO	</t>
        </is>
      </c>
      <c r="D545" t="n">
        <v>5.5781</v>
      </c>
      <c r="E545" t="n">
        <v>17.93</v>
      </c>
      <c r="F545" t="n">
        <v>14.44</v>
      </c>
      <c r="G545" t="n">
        <v>50.98</v>
      </c>
      <c r="H545" t="n">
        <v>0.63</v>
      </c>
      <c r="I545" t="n">
        <v>17</v>
      </c>
      <c r="J545" t="n">
        <v>246.18</v>
      </c>
      <c r="K545" t="n">
        <v>57.72</v>
      </c>
      <c r="L545" t="n">
        <v>8.75</v>
      </c>
      <c r="M545" t="n">
        <v>15</v>
      </c>
      <c r="N545" t="n">
        <v>59.7</v>
      </c>
      <c r="O545" t="n">
        <v>30596.01</v>
      </c>
      <c r="P545" t="n">
        <v>186.88</v>
      </c>
      <c r="Q545" t="n">
        <v>1389.6</v>
      </c>
      <c r="R545" t="n">
        <v>51.27</v>
      </c>
      <c r="S545" t="n">
        <v>39.31</v>
      </c>
      <c r="T545" t="n">
        <v>5117.08</v>
      </c>
      <c r="U545" t="n">
        <v>0.77</v>
      </c>
      <c r="V545" t="n">
        <v>0.89</v>
      </c>
      <c r="W545" t="n">
        <v>3.39</v>
      </c>
      <c r="X545" t="n">
        <v>0.32</v>
      </c>
      <c r="Y545" t="n">
        <v>1</v>
      </c>
      <c r="Z545" t="n">
        <v>10</v>
      </c>
    </row>
    <row r="546">
      <c r="A546" t="n">
        <v>32</v>
      </c>
      <c r="B546" t="n">
        <v>120</v>
      </c>
      <c r="C546" t="inlineStr">
        <is>
          <t xml:space="preserve">CONCLUIDO	</t>
        </is>
      </c>
      <c r="D546" t="n">
        <v>5.5997</v>
      </c>
      <c r="E546" t="n">
        <v>17.86</v>
      </c>
      <c r="F546" t="n">
        <v>14.42</v>
      </c>
      <c r="G546" t="n">
        <v>54.08</v>
      </c>
      <c r="H546" t="n">
        <v>0.65</v>
      </c>
      <c r="I546" t="n">
        <v>16</v>
      </c>
      <c r="J546" t="n">
        <v>246.62</v>
      </c>
      <c r="K546" t="n">
        <v>57.72</v>
      </c>
      <c r="L546" t="n">
        <v>9</v>
      </c>
      <c r="M546" t="n">
        <v>14</v>
      </c>
      <c r="N546" t="n">
        <v>59.9</v>
      </c>
      <c r="O546" t="n">
        <v>30650.8</v>
      </c>
      <c r="P546" t="n">
        <v>184.4</v>
      </c>
      <c r="Q546" t="n">
        <v>1389.64</v>
      </c>
      <c r="R546" t="n">
        <v>50.6</v>
      </c>
      <c r="S546" t="n">
        <v>39.31</v>
      </c>
      <c r="T546" t="n">
        <v>4785.69</v>
      </c>
      <c r="U546" t="n">
        <v>0.78</v>
      </c>
      <c r="V546" t="n">
        <v>0.89</v>
      </c>
      <c r="W546" t="n">
        <v>3.39</v>
      </c>
      <c r="X546" t="n">
        <v>0.3</v>
      </c>
      <c r="Y546" t="n">
        <v>1</v>
      </c>
      <c r="Z546" t="n">
        <v>10</v>
      </c>
    </row>
    <row r="547">
      <c r="A547" t="n">
        <v>33</v>
      </c>
      <c r="B547" t="n">
        <v>120</v>
      </c>
      <c r="C547" t="inlineStr">
        <is>
          <t xml:space="preserve">CONCLUIDO	</t>
        </is>
      </c>
      <c r="D547" t="n">
        <v>5.5984</v>
      </c>
      <c r="E547" t="n">
        <v>17.86</v>
      </c>
      <c r="F547" t="n">
        <v>14.42</v>
      </c>
      <c r="G547" t="n">
        <v>54.09</v>
      </c>
      <c r="H547" t="n">
        <v>0.67</v>
      </c>
      <c r="I547" t="n">
        <v>16</v>
      </c>
      <c r="J547" t="n">
        <v>247.07</v>
      </c>
      <c r="K547" t="n">
        <v>57.72</v>
      </c>
      <c r="L547" t="n">
        <v>9.25</v>
      </c>
      <c r="M547" t="n">
        <v>14</v>
      </c>
      <c r="N547" t="n">
        <v>60.09</v>
      </c>
      <c r="O547" t="n">
        <v>30705.66</v>
      </c>
      <c r="P547" t="n">
        <v>183.58</v>
      </c>
      <c r="Q547" t="n">
        <v>1389.6</v>
      </c>
      <c r="R547" t="n">
        <v>50.75</v>
      </c>
      <c r="S547" t="n">
        <v>39.31</v>
      </c>
      <c r="T547" t="n">
        <v>4862.6</v>
      </c>
      <c r="U547" t="n">
        <v>0.77</v>
      </c>
      <c r="V547" t="n">
        <v>0.89</v>
      </c>
      <c r="W547" t="n">
        <v>3.39</v>
      </c>
      <c r="X547" t="n">
        <v>0.3</v>
      </c>
      <c r="Y547" t="n">
        <v>1</v>
      </c>
      <c r="Z547" t="n">
        <v>10</v>
      </c>
    </row>
    <row r="548">
      <c r="A548" t="n">
        <v>34</v>
      </c>
      <c r="B548" t="n">
        <v>120</v>
      </c>
      <c r="C548" t="inlineStr">
        <is>
          <t xml:space="preserve">CONCLUIDO	</t>
        </is>
      </c>
      <c r="D548" t="n">
        <v>5.62</v>
      </c>
      <c r="E548" t="n">
        <v>17.79</v>
      </c>
      <c r="F548" t="n">
        <v>14.4</v>
      </c>
      <c r="G548" t="n">
        <v>57.61</v>
      </c>
      <c r="H548" t="n">
        <v>0.68</v>
      </c>
      <c r="I548" t="n">
        <v>15</v>
      </c>
      <c r="J548" t="n">
        <v>247.51</v>
      </c>
      <c r="K548" t="n">
        <v>57.72</v>
      </c>
      <c r="L548" t="n">
        <v>9.5</v>
      </c>
      <c r="M548" t="n">
        <v>12</v>
      </c>
      <c r="N548" t="n">
        <v>60.29</v>
      </c>
      <c r="O548" t="n">
        <v>30760.6</v>
      </c>
      <c r="P548" t="n">
        <v>181.4</v>
      </c>
      <c r="Q548" t="n">
        <v>1389.62</v>
      </c>
      <c r="R548" t="n">
        <v>49.96</v>
      </c>
      <c r="S548" t="n">
        <v>39.31</v>
      </c>
      <c r="T548" t="n">
        <v>4471.87</v>
      </c>
      <c r="U548" t="n">
        <v>0.79</v>
      </c>
      <c r="V548" t="n">
        <v>0.89</v>
      </c>
      <c r="W548" t="n">
        <v>3.39</v>
      </c>
      <c r="X548" t="n">
        <v>0.28</v>
      </c>
      <c r="Y548" t="n">
        <v>1</v>
      </c>
      <c r="Z548" t="n">
        <v>10</v>
      </c>
    </row>
    <row r="549">
      <c r="A549" t="n">
        <v>35</v>
      </c>
      <c r="B549" t="n">
        <v>120</v>
      </c>
      <c r="C549" t="inlineStr">
        <is>
          <t xml:space="preserve">CONCLUIDO	</t>
        </is>
      </c>
      <c r="D549" t="n">
        <v>5.6148</v>
      </c>
      <c r="E549" t="n">
        <v>17.81</v>
      </c>
      <c r="F549" t="n">
        <v>14.42</v>
      </c>
      <c r="G549" t="n">
        <v>57.67</v>
      </c>
      <c r="H549" t="n">
        <v>0.7</v>
      </c>
      <c r="I549" t="n">
        <v>15</v>
      </c>
      <c r="J549" t="n">
        <v>247.96</v>
      </c>
      <c r="K549" t="n">
        <v>57.72</v>
      </c>
      <c r="L549" t="n">
        <v>9.75</v>
      </c>
      <c r="M549" t="n">
        <v>11</v>
      </c>
      <c r="N549" t="n">
        <v>60.48</v>
      </c>
      <c r="O549" t="n">
        <v>30815.6</v>
      </c>
      <c r="P549" t="n">
        <v>180.36</v>
      </c>
      <c r="Q549" t="n">
        <v>1389.66</v>
      </c>
      <c r="R549" t="n">
        <v>50.33</v>
      </c>
      <c r="S549" t="n">
        <v>39.31</v>
      </c>
      <c r="T549" t="n">
        <v>4655.9</v>
      </c>
      <c r="U549" t="n">
        <v>0.78</v>
      </c>
      <c r="V549" t="n">
        <v>0.89</v>
      </c>
      <c r="W549" t="n">
        <v>3.39</v>
      </c>
      <c r="X549" t="n">
        <v>0.3</v>
      </c>
      <c r="Y549" t="n">
        <v>1</v>
      </c>
      <c r="Z549" t="n">
        <v>10</v>
      </c>
    </row>
    <row r="550">
      <c r="A550" t="n">
        <v>36</v>
      </c>
      <c r="B550" t="n">
        <v>120</v>
      </c>
      <c r="C550" t="inlineStr">
        <is>
          <t xml:space="preserve">CONCLUIDO	</t>
        </is>
      </c>
      <c r="D550" t="n">
        <v>5.6388</v>
      </c>
      <c r="E550" t="n">
        <v>17.73</v>
      </c>
      <c r="F550" t="n">
        <v>14.39</v>
      </c>
      <c r="G550" t="n">
        <v>61.66</v>
      </c>
      <c r="H550" t="n">
        <v>0.72</v>
      </c>
      <c r="I550" t="n">
        <v>14</v>
      </c>
      <c r="J550" t="n">
        <v>248.4</v>
      </c>
      <c r="K550" t="n">
        <v>57.72</v>
      </c>
      <c r="L550" t="n">
        <v>10</v>
      </c>
      <c r="M550" t="n">
        <v>9</v>
      </c>
      <c r="N550" t="n">
        <v>60.68</v>
      </c>
      <c r="O550" t="n">
        <v>30870.67</v>
      </c>
      <c r="P550" t="n">
        <v>179.02</v>
      </c>
      <c r="Q550" t="n">
        <v>1389.67</v>
      </c>
      <c r="R550" t="n">
        <v>49.45</v>
      </c>
      <c r="S550" t="n">
        <v>39.31</v>
      </c>
      <c r="T550" t="n">
        <v>4219.73</v>
      </c>
      <c r="U550" t="n">
        <v>0.79</v>
      </c>
      <c r="V550" t="n">
        <v>0.89</v>
      </c>
      <c r="W550" t="n">
        <v>3.39</v>
      </c>
      <c r="X550" t="n">
        <v>0.27</v>
      </c>
      <c r="Y550" t="n">
        <v>1</v>
      </c>
      <c r="Z550" t="n">
        <v>10</v>
      </c>
    </row>
    <row r="551">
      <c r="A551" t="n">
        <v>37</v>
      </c>
      <c r="B551" t="n">
        <v>120</v>
      </c>
      <c r="C551" t="inlineStr">
        <is>
          <t xml:space="preserve">CONCLUIDO	</t>
        </is>
      </c>
      <c r="D551" t="n">
        <v>5.6402</v>
      </c>
      <c r="E551" t="n">
        <v>17.73</v>
      </c>
      <c r="F551" t="n">
        <v>14.38</v>
      </c>
      <c r="G551" t="n">
        <v>61.64</v>
      </c>
      <c r="H551" t="n">
        <v>0.73</v>
      </c>
      <c r="I551" t="n">
        <v>14</v>
      </c>
      <c r="J551" t="n">
        <v>248.85</v>
      </c>
      <c r="K551" t="n">
        <v>57.72</v>
      </c>
      <c r="L551" t="n">
        <v>10.25</v>
      </c>
      <c r="M551" t="n">
        <v>10</v>
      </c>
      <c r="N551" t="n">
        <v>60.88</v>
      </c>
      <c r="O551" t="n">
        <v>30925.82</v>
      </c>
      <c r="P551" t="n">
        <v>176.96</v>
      </c>
      <c r="Q551" t="n">
        <v>1389.67</v>
      </c>
      <c r="R551" t="n">
        <v>49.45</v>
      </c>
      <c r="S551" t="n">
        <v>39.31</v>
      </c>
      <c r="T551" t="n">
        <v>4220.61</v>
      </c>
      <c r="U551" t="n">
        <v>0.79</v>
      </c>
      <c r="V551" t="n">
        <v>0.89</v>
      </c>
      <c r="W551" t="n">
        <v>3.39</v>
      </c>
      <c r="X551" t="n">
        <v>0.26</v>
      </c>
      <c r="Y551" t="n">
        <v>1</v>
      </c>
      <c r="Z551" t="n">
        <v>10</v>
      </c>
    </row>
    <row r="552">
      <c r="A552" t="n">
        <v>38</v>
      </c>
      <c r="B552" t="n">
        <v>120</v>
      </c>
      <c r="C552" t="inlineStr">
        <is>
          <t xml:space="preserve">CONCLUIDO	</t>
        </is>
      </c>
      <c r="D552" t="n">
        <v>5.6367</v>
      </c>
      <c r="E552" t="n">
        <v>17.74</v>
      </c>
      <c r="F552" t="n">
        <v>14.39</v>
      </c>
      <c r="G552" t="n">
        <v>61.69</v>
      </c>
      <c r="H552" t="n">
        <v>0.75</v>
      </c>
      <c r="I552" t="n">
        <v>14</v>
      </c>
      <c r="J552" t="n">
        <v>249.3</v>
      </c>
      <c r="K552" t="n">
        <v>57.72</v>
      </c>
      <c r="L552" t="n">
        <v>10.5</v>
      </c>
      <c r="M552" t="n">
        <v>8</v>
      </c>
      <c r="N552" t="n">
        <v>61.07</v>
      </c>
      <c r="O552" t="n">
        <v>30981.04</v>
      </c>
      <c r="P552" t="n">
        <v>176.38</v>
      </c>
      <c r="Q552" t="n">
        <v>1389.69</v>
      </c>
      <c r="R552" t="n">
        <v>49.73</v>
      </c>
      <c r="S552" t="n">
        <v>39.31</v>
      </c>
      <c r="T552" t="n">
        <v>4362.79</v>
      </c>
      <c r="U552" t="n">
        <v>0.79</v>
      </c>
      <c r="V552" t="n">
        <v>0.89</v>
      </c>
      <c r="W552" t="n">
        <v>3.39</v>
      </c>
      <c r="X552" t="n">
        <v>0.27</v>
      </c>
      <c r="Y552" t="n">
        <v>1</v>
      </c>
      <c r="Z552" t="n">
        <v>10</v>
      </c>
    </row>
    <row r="553">
      <c r="A553" t="n">
        <v>39</v>
      </c>
      <c r="B553" t="n">
        <v>120</v>
      </c>
      <c r="C553" t="inlineStr">
        <is>
          <t xml:space="preserve">CONCLUIDO	</t>
        </is>
      </c>
      <c r="D553" t="n">
        <v>5.6556</v>
      </c>
      <c r="E553" t="n">
        <v>17.68</v>
      </c>
      <c r="F553" t="n">
        <v>14.38</v>
      </c>
      <c r="G553" t="n">
        <v>66.37</v>
      </c>
      <c r="H553" t="n">
        <v>0.77</v>
      </c>
      <c r="I553" t="n">
        <v>13</v>
      </c>
      <c r="J553" t="n">
        <v>249.75</v>
      </c>
      <c r="K553" t="n">
        <v>57.72</v>
      </c>
      <c r="L553" t="n">
        <v>10.75</v>
      </c>
      <c r="M553" t="n">
        <v>5</v>
      </c>
      <c r="N553" t="n">
        <v>61.27</v>
      </c>
      <c r="O553" t="n">
        <v>31036.33</v>
      </c>
      <c r="P553" t="n">
        <v>175.53</v>
      </c>
      <c r="Q553" t="n">
        <v>1389.65</v>
      </c>
      <c r="R553" t="n">
        <v>49.18</v>
      </c>
      <c r="S553" t="n">
        <v>39.31</v>
      </c>
      <c r="T553" t="n">
        <v>4091.82</v>
      </c>
      <c r="U553" t="n">
        <v>0.8</v>
      </c>
      <c r="V553" t="n">
        <v>0.89</v>
      </c>
      <c r="W553" t="n">
        <v>3.39</v>
      </c>
      <c r="X553" t="n">
        <v>0.26</v>
      </c>
      <c r="Y553" t="n">
        <v>1</v>
      </c>
      <c r="Z553" t="n">
        <v>10</v>
      </c>
    </row>
    <row r="554">
      <c r="A554" t="n">
        <v>40</v>
      </c>
      <c r="B554" t="n">
        <v>120</v>
      </c>
      <c r="C554" t="inlineStr">
        <is>
          <t xml:space="preserve">CONCLUIDO	</t>
        </is>
      </c>
      <c r="D554" t="n">
        <v>5.6568</v>
      </c>
      <c r="E554" t="n">
        <v>17.68</v>
      </c>
      <c r="F554" t="n">
        <v>14.38</v>
      </c>
      <c r="G554" t="n">
        <v>66.34999999999999</v>
      </c>
      <c r="H554" t="n">
        <v>0.78</v>
      </c>
      <c r="I554" t="n">
        <v>13</v>
      </c>
      <c r="J554" t="n">
        <v>250.2</v>
      </c>
      <c r="K554" t="n">
        <v>57.72</v>
      </c>
      <c r="L554" t="n">
        <v>11</v>
      </c>
      <c r="M554" t="n">
        <v>1</v>
      </c>
      <c r="N554" t="n">
        <v>61.47</v>
      </c>
      <c r="O554" t="n">
        <v>31091.69</v>
      </c>
      <c r="P554" t="n">
        <v>175.35</v>
      </c>
      <c r="Q554" t="n">
        <v>1389.64</v>
      </c>
      <c r="R554" t="n">
        <v>48.95</v>
      </c>
      <c r="S554" t="n">
        <v>39.31</v>
      </c>
      <c r="T554" t="n">
        <v>3973.14</v>
      </c>
      <c r="U554" t="n">
        <v>0.8</v>
      </c>
      <c r="V554" t="n">
        <v>0.89</v>
      </c>
      <c r="W554" t="n">
        <v>3.39</v>
      </c>
      <c r="X554" t="n">
        <v>0.25</v>
      </c>
      <c r="Y554" t="n">
        <v>1</v>
      </c>
      <c r="Z554" t="n">
        <v>10</v>
      </c>
    </row>
    <row r="555">
      <c r="A555" t="n">
        <v>41</v>
      </c>
      <c r="B555" t="n">
        <v>120</v>
      </c>
      <c r="C555" t="inlineStr">
        <is>
          <t xml:space="preserve">CONCLUIDO	</t>
        </is>
      </c>
      <c r="D555" t="n">
        <v>5.6558</v>
      </c>
      <c r="E555" t="n">
        <v>17.68</v>
      </c>
      <c r="F555" t="n">
        <v>14.38</v>
      </c>
      <c r="G555" t="n">
        <v>66.37</v>
      </c>
      <c r="H555" t="n">
        <v>0.8</v>
      </c>
      <c r="I555" t="n">
        <v>13</v>
      </c>
      <c r="J555" t="n">
        <v>250.65</v>
      </c>
      <c r="K555" t="n">
        <v>57.72</v>
      </c>
      <c r="L555" t="n">
        <v>11.25</v>
      </c>
      <c r="M555" t="n">
        <v>1</v>
      </c>
      <c r="N555" t="n">
        <v>61.67</v>
      </c>
      <c r="O555" t="n">
        <v>31147.12</v>
      </c>
      <c r="P555" t="n">
        <v>175.61</v>
      </c>
      <c r="Q555" t="n">
        <v>1389.68</v>
      </c>
      <c r="R555" t="n">
        <v>49.05</v>
      </c>
      <c r="S555" t="n">
        <v>39.31</v>
      </c>
      <c r="T555" t="n">
        <v>4023.84</v>
      </c>
      <c r="U555" t="n">
        <v>0.8</v>
      </c>
      <c r="V555" t="n">
        <v>0.89</v>
      </c>
      <c r="W555" t="n">
        <v>3.39</v>
      </c>
      <c r="X555" t="n">
        <v>0.26</v>
      </c>
      <c r="Y555" t="n">
        <v>1</v>
      </c>
      <c r="Z555" t="n">
        <v>10</v>
      </c>
    </row>
    <row r="556">
      <c r="A556" t="n">
        <v>42</v>
      </c>
      <c r="B556" t="n">
        <v>120</v>
      </c>
      <c r="C556" t="inlineStr">
        <is>
          <t xml:space="preserve">CONCLUIDO	</t>
        </is>
      </c>
      <c r="D556" t="n">
        <v>5.6548</v>
      </c>
      <c r="E556" t="n">
        <v>17.68</v>
      </c>
      <c r="F556" t="n">
        <v>14.38</v>
      </c>
      <c r="G556" t="n">
        <v>66.38</v>
      </c>
      <c r="H556" t="n">
        <v>0.8100000000000001</v>
      </c>
      <c r="I556" t="n">
        <v>13</v>
      </c>
      <c r="J556" t="n">
        <v>251.1</v>
      </c>
      <c r="K556" t="n">
        <v>57.72</v>
      </c>
      <c r="L556" t="n">
        <v>11.5</v>
      </c>
      <c r="M556" t="n">
        <v>1</v>
      </c>
      <c r="N556" t="n">
        <v>61.87</v>
      </c>
      <c r="O556" t="n">
        <v>31202.63</v>
      </c>
      <c r="P556" t="n">
        <v>175.89</v>
      </c>
      <c r="Q556" t="n">
        <v>1389.59</v>
      </c>
      <c r="R556" t="n">
        <v>49.16</v>
      </c>
      <c r="S556" t="n">
        <v>39.31</v>
      </c>
      <c r="T556" t="n">
        <v>4082.55</v>
      </c>
      <c r="U556" t="n">
        <v>0.8</v>
      </c>
      <c r="V556" t="n">
        <v>0.89</v>
      </c>
      <c r="W556" t="n">
        <v>3.39</v>
      </c>
      <c r="X556" t="n">
        <v>0.26</v>
      </c>
      <c r="Y556" t="n">
        <v>1</v>
      </c>
      <c r="Z556" t="n">
        <v>10</v>
      </c>
    </row>
    <row r="557">
      <c r="A557" t="n">
        <v>43</v>
      </c>
      <c r="B557" t="n">
        <v>120</v>
      </c>
      <c r="C557" t="inlineStr">
        <is>
          <t xml:space="preserve">CONCLUIDO	</t>
        </is>
      </c>
      <c r="D557" t="n">
        <v>5.655</v>
      </c>
      <c r="E557" t="n">
        <v>17.68</v>
      </c>
      <c r="F557" t="n">
        <v>14.38</v>
      </c>
      <c r="G557" t="n">
        <v>66.38</v>
      </c>
      <c r="H557" t="n">
        <v>0.83</v>
      </c>
      <c r="I557" t="n">
        <v>13</v>
      </c>
      <c r="J557" t="n">
        <v>251.55</v>
      </c>
      <c r="K557" t="n">
        <v>57.72</v>
      </c>
      <c r="L557" t="n">
        <v>11.75</v>
      </c>
      <c r="M557" t="n">
        <v>0</v>
      </c>
      <c r="N557" t="n">
        <v>62.07</v>
      </c>
      <c r="O557" t="n">
        <v>31258.21</v>
      </c>
      <c r="P557" t="n">
        <v>176.03</v>
      </c>
      <c r="Q557" t="n">
        <v>1389.71</v>
      </c>
      <c r="R557" t="n">
        <v>49.03</v>
      </c>
      <c r="S557" t="n">
        <v>39.31</v>
      </c>
      <c r="T557" t="n">
        <v>4015.6</v>
      </c>
      <c r="U557" t="n">
        <v>0.8</v>
      </c>
      <c r="V557" t="n">
        <v>0.89</v>
      </c>
      <c r="W557" t="n">
        <v>3.4</v>
      </c>
      <c r="X557" t="n">
        <v>0.26</v>
      </c>
      <c r="Y557" t="n">
        <v>1</v>
      </c>
      <c r="Z557" t="n">
        <v>10</v>
      </c>
    </row>
    <row r="558">
      <c r="A558" t="n">
        <v>0</v>
      </c>
      <c r="B558" t="n">
        <v>145</v>
      </c>
      <c r="C558" t="inlineStr">
        <is>
          <t xml:space="preserve">CONCLUIDO	</t>
        </is>
      </c>
      <c r="D558" t="n">
        <v>2.8277</v>
      </c>
      <c r="E558" t="n">
        <v>35.36</v>
      </c>
      <c r="F558" t="n">
        <v>19.21</v>
      </c>
      <c r="G558" t="n">
        <v>4.71</v>
      </c>
      <c r="H558" t="n">
        <v>0.06</v>
      </c>
      <c r="I558" t="n">
        <v>245</v>
      </c>
      <c r="J558" t="n">
        <v>285.18</v>
      </c>
      <c r="K558" t="n">
        <v>61.2</v>
      </c>
      <c r="L558" t="n">
        <v>1</v>
      </c>
      <c r="M558" t="n">
        <v>243</v>
      </c>
      <c r="N558" t="n">
        <v>77.98</v>
      </c>
      <c r="O558" t="n">
        <v>35406.83</v>
      </c>
      <c r="P558" t="n">
        <v>340.31</v>
      </c>
      <c r="Q558" t="n">
        <v>1390.62</v>
      </c>
      <c r="R558" t="n">
        <v>199.99</v>
      </c>
      <c r="S558" t="n">
        <v>39.31</v>
      </c>
      <c r="T558" t="n">
        <v>78337.56</v>
      </c>
      <c r="U558" t="n">
        <v>0.2</v>
      </c>
      <c r="V558" t="n">
        <v>0.67</v>
      </c>
      <c r="W558" t="n">
        <v>3.76</v>
      </c>
      <c r="X558" t="n">
        <v>5.08</v>
      </c>
      <c r="Y558" t="n">
        <v>1</v>
      </c>
      <c r="Z558" t="n">
        <v>10</v>
      </c>
    </row>
    <row r="559">
      <c r="A559" t="n">
        <v>1</v>
      </c>
      <c r="B559" t="n">
        <v>145</v>
      </c>
      <c r="C559" t="inlineStr">
        <is>
          <t xml:space="preserve">CONCLUIDO	</t>
        </is>
      </c>
      <c r="D559" t="n">
        <v>3.2656</v>
      </c>
      <c r="E559" t="n">
        <v>30.62</v>
      </c>
      <c r="F559" t="n">
        <v>17.86</v>
      </c>
      <c r="G559" t="n">
        <v>5.89</v>
      </c>
      <c r="H559" t="n">
        <v>0.08</v>
      </c>
      <c r="I559" t="n">
        <v>182</v>
      </c>
      <c r="J559" t="n">
        <v>285.68</v>
      </c>
      <c r="K559" t="n">
        <v>61.2</v>
      </c>
      <c r="L559" t="n">
        <v>1.25</v>
      </c>
      <c r="M559" t="n">
        <v>180</v>
      </c>
      <c r="N559" t="n">
        <v>78.23999999999999</v>
      </c>
      <c r="O559" t="n">
        <v>35468.6</v>
      </c>
      <c r="P559" t="n">
        <v>315.51</v>
      </c>
      <c r="Q559" t="n">
        <v>1390.41</v>
      </c>
      <c r="R559" t="n">
        <v>158.15</v>
      </c>
      <c r="S559" t="n">
        <v>39.31</v>
      </c>
      <c r="T559" t="n">
        <v>57728.63</v>
      </c>
      <c r="U559" t="n">
        <v>0.25</v>
      </c>
      <c r="V559" t="n">
        <v>0.72</v>
      </c>
      <c r="W559" t="n">
        <v>3.65</v>
      </c>
      <c r="X559" t="n">
        <v>3.74</v>
      </c>
      <c r="Y559" t="n">
        <v>1</v>
      </c>
      <c r="Z559" t="n">
        <v>10</v>
      </c>
    </row>
    <row r="560">
      <c r="A560" t="n">
        <v>2</v>
      </c>
      <c r="B560" t="n">
        <v>145</v>
      </c>
      <c r="C560" t="inlineStr">
        <is>
          <t xml:space="preserve">CONCLUIDO	</t>
        </is>
      </c>
      <c r="D560" t="n">
        <v>3.5913</v>
      </c>
      <c r="E560" t="n">
        <v>27.84</v>
      </c>
      <c r="F560" t="n">
        <v>17.08</v>
      </c>
      <c r="G560" t="n">
        <v>7.07</v>
      </c>
      <c r="H560" t="n">
        <v>0.09</v>
      </c>
      <c r="I560" t="n">
        <v>145</v>
      </c>
      <c r="J560" t="n">
        <v>286.19</v>
      </c>
      <c r="K560" t="n">
        <v>61.2</v>
      </c>
      <c r="L560" t="n">
        <v>1.5</v>
      </c>
      <c r="M560" t="n">
        <v>143</v>
      </c>
      <c r="N560" t="n">
        <v>78.48999999999999</v>
      </c>
      <c r="O560" t="n">
        <v>35530.47</v>
      </c>
      <c r="P560" t="n">
        <v>300.79</v>
      </c>
      <c r="Q560" t="n">
        <v>1390.33</v>
      </c>
      <c r="R560" t="n">
        <v>133.14</v>
      </c>
      <c r="S560" t="n">
        <v>39.31</v>
      </c>
      <c r="T560" t="n">
        <v>45411.17</v>
      </c>
      <c r="U560" t="n">
        <v>0.3</v>
      </c>
      <c r="V560" t="n">
        <v>0.75</v>
      </c>
      <c r="W560" t="n">
        <v>3.61</v>
      </c>
      <c r="X560" t="n">
        <v>2.95</v>
      </c>
      <c r="Y560" t="n">
        <v>1</v>
      </c>
      <c r="Z560" t="n">
        <v>10</v>
      </c>
    </row>
    <row r="561">
      <c r="A561" t="n">
        <v>3</v>
      </c>
      <c r="B561" t="n">
        <v>145</v>
      </c>
      <c r="C561" t="inlineStr">
        <is>
          <t xml:space="preserve">CONCLUIDO	</t>
        </is>
      </c>
      <c r="D561" t="n">
        <v>3.852</v>
      </c>
      <c r="E561" t="n">
        <v>25.96</v>
      </c>
      <c r="F561" t="n">
        <v>16.54</v>
      </c>
      <c r="G561" t="n">
        <v>8.27</v>
      </c>
      <c r="H561" t="n">
        <v>0.11</v>
      </c>
      <c r="I561" t="n">
        <v>120</v>
      </c>
      <c r="J561" t="n">
        <v>286.69</v>
      </c>
      <c r="K561" t="n">
        <v>61.2</v>
      </c>
      <c r="L561" t="n">
        <v>1.75</v>
      </c>
      <c r="M561" t="n">
        <v>118</v>
      </c>
      <c r="N561" t="n">
        <v>78.73999999999999</v>
      </c>
      <c r="O561" t="n">
        <v>35592.57</v>
      </c>
      <c r="P561" t="n">
        <v>290.36</v>
      </c>
      <c r="Q561" t="n">
        <v>1390.2</v>
      </c>
      <c r="R561" t="n">
        <v>117.16</v>
      </c>
      <c r="S561" t="n">
        <v>39.31</v>
      </c>
      <c r="T561" t="n">
        <v>37546.54</v>
      </c>
      <c r="U561" t="n">
        <v>0.34</v>
      </c>
      <c r="V561" t="n">
        <v>0.78</v>
      </c>
      <c r="W561" t="n">
        <v>3.54</v>
      </c>
      <c r="X561" t="n">
        <v>2.42</v>
      </c>
      <c r="Y561" t="n">
        <v>1</v>
      </c>
      <c r="Z561" t="n">
        <v>10</v>
      </c>
    </row>
    <row r="562">
      <c r="A562" t="n">
        <v>4</v>
      </c>
      <c r="B562" t="n">
        <v>145</v>
      </c>
      <c r="C562" t="inlineStr">
        <is>
          <t xml:space="preserve">CONCLUIDO	</t>
        </is>
      </c>
      <c r="D562" t="n">
        <v>4.0491</v>
      </c>
      <c r="E562" t="n">
        <v>24.7</v>
      </c>
      <c r="F562" t="n">
        <v>16.2</v>
      </c>
      <c r="G562" t="n">
        <v>9.44</v>
      </c>
      <c r="H562" t="n">
        <v>0.12</v>
      </c>
      <c r="I562" t="n">
        <v>103</v>
      </c>
      <c r="J562" t="n">
        <v>287.19</v>
      </c>
      <c r="K562" t="n">
        <v>61.2</v>
      </c>
      <c r="L562" t="n">
        <v>2</v>
      </c>
      <c r="M562" t="n">
        <v>101</v>
      </c>
      <c r="N562" t="n">
        <v>78.98999999999999</v>
      </c>
      <c r="O562" t="n">
        <v>35654.65</v>
      </c>
      <c r="P562" t="n">
        <v>283.41</v>
      </c>
      <c r="Q562" t="n">
        <v>1390.07</v>
      </c>
      <c r="R562" t="n">
        <v>106.15</v>
      </c>
      <c r="S562" t="n">
        <v>39.31</v>
      </c>
      <c r="T562" t="n">
        <v>32126.31</v>
      </c>
      <c r="U562" t="n">
        <v>0.37</v>
      </c>
      <c r="V562" t="n">
        <v>0.79</v>
      </c>
      <c r="W562" t="n">
        <v>3.52</v>
      </c>
      <c r="X562" t="n">
        <v>2.07</v>
      </c>
      <c r="Y562" t="n">
        <v>1</v>
      </c>
      <c r="Z562" t="n">
        <v>10</v>
      </c>
    </row>
    <row r="563">
      <c r="A563" t="n">
        <v>5</v>
      </c>
      <c r="B563" t="n">
        <v>145</v>
      </c>
      <c r="C563" t="inlineStr">
        <is>
          <t xml:space="preserve">CONCLUIDO	</t>
        </is>
      </c>
      <c r="D563" t="n">
        <v>4.2151</v>
      </c>
      <c r="E563" t="n">
        <v>23.72</v>
      </c>
      <c r="F563" t="n">
        <v>15.93</v>
      </c>
      <c r="G563" t="n">
        <v>10.62</v>
      </c>
      <c r="H563" t="n">
        <v>0.14</v>
      </c>
      <c r="I563" t="n">
        <v>90</v>
      </c>
      <c r="J563" t="n">
        <v>287.7</v>
      </c>
      <c r="K563" t="n">
        <v>61.2</v>
      </c>
      <c r="L563" t="n">
        <v>2.25</v>
      </c>
      <c r="M563" t="n">
        <v>88</v>
      </c>
      <c r="N563" t="n">
        <v>79.25</v>
      </c>
      <c r="O563" t="n">
        <v>35716.83</v>
      </c>
      <c r="P563" t="n">
        <v>277.83</v>
      </c>
      <c r="Q563" t="n">
        <v>1389.79</v>
      </c>
      <c r="R563" t="n">
        <v>97.51000000000001</v>
      </c>
      <c r="S563" t="n">
        <v>39.31</v>
      </c>
      <c r="T563" t="n">
        <v>27868.64</v>
      </c>
      <c r="U563" t="n">
        <v>0.4</v>
      </c>
      <c r="V563" t="n">
        <v>0.8100000000000001</v>
      </c>
      <c r="W563" t="n">
        <v>3.51</v>
      </c>
      <c r="X563" t="n">
        <v>1.8</v>
      </c>
      <c r="Y563" t="n">
        <v>1</v>
      </c>
      <c r="Z563" t="n">
        <v>10</v>
      </c>
    </row>
    <row r="564">
      <c r="A564" t="n">
        <v>6</v>
      </c>
      <c r="B564" t="n">
        <v>145</v>
      </c>
      <c r="C564" t="inlineStr">
        <is>
          <t xml:space="preserve">CONCLUIDO	</t>
        </is>
      </c>
      <c r="D564" t="n">
        <v>4.349</v>
      </c>
      <c r="E564" t="n">
        <v>22.99</v>
      </c>
      <c r="F564" t="n">
        <v>15.73</v>
      </c>
      <c r="G564" t="n">
        <v>11.8</v>
      </c>
      <c r="H564" t="n">
        <v>0.15</v>
      </c>
      <c r="I564" t="n">
        <v>80</v>
      </c>
      <c r="J564" t="n">
        <v>288.2</v>
      </c>
      <c r="K564" t="n">
        <v>61.2</v>
      </c>
      <c r="L564" t="n">
        <v>2.5</v>
      </c>
      <c r="M564" t="n">
        <v>78</v>
      </c>
      <c r="N564" t="n">
        <v>79.5</v>
      </c>
      <c r="O564" t="n">
        <v>35779.11</v>
      </c>
      <c r="P564" t="n">
        <v>273.48</v>
      </c>
      <c r="Q564" t="n">
        <v>1390.25</v>
      </c>
      <c r="R564" t="n">
        <v>91.09999999999999</v>
      </c>
      <c r="S564" t="n">
        <v>39.31</v>
      </c>
      <c r="T564" t="n">
        <v>24714.41</v>
      </c>
      <c r="U564" t="n">
        <v>0.43</v>
      </c>
      <c r="V564" t="n">
        <v>0.82</v>
      </c>
      <c r="W564" t="n">
        <v>3.5</v>
      </c>
      <c r="X564" t="n">
        <v>1.61</v>
      </c>
      <c r="Y564" t="n">
        <v>1</v>
      </c>
      <c r="Z564" t="n">
        <v>10</v>
      </c>
    </row>
    <row r="565">
      <c r="A565" t="n">
        <v>7</v>
      </c>
      <c r="B565" t="n">
        <v>145</v>
      </c>
      <c r="C565" t="inlineStr">
        <is>
          <t xml:space="preserve">CONCLUIDO	</t>
        </is>
      </c>
      <c r="D565" t="n">
        <v>4.4641</v>
      </c>
      <c r="E565" t="n">
        <v>22.4</v>
      </c>
      <c r="F565" t="n">
        <v>15.57</v>
      </c>
      <c r="G565" t="n">
        <v>12.98</v>
      </c>
      <c r="H565" t="n">
        <v>0.17</v>
      </c>
      <c r="I565" t="n">
        <v>72</v>
      </c>
      <c r="J565" t="n">
        <v>288.71</v>
      </c>
      <c r="K565" t="n">
        <v>61.2</v>
      </c>
      <c r="L565" t="n">
        <v>2.75</v>
      </c>
      <c r="M565" t="n">
        <v>70</v>
      </c>
      <c r="N565" t="n">
        <v>79.76000000000001</v>
      </c>
      <c r="O565" t="n">
        <v>35841.5</v>
      </c>
      <c r="P565" t="n">
        <v>269.82</v>
      </c>
      <c r="Q565" t="n">
        <v>1389.84</v>
      </c>
      <c r="R565" t="n">
        <v>86.45999999999999</v>
      </c>
      <c r="S565" t="n">
        <v>39.31</v>
      </c>
      <c r="T565" t="n">
        <v>22434.35</v>
      </c>
      <c r="U565" t="n">
        <v>0.45</v>
      </c>
      <c r="V565" t="n">
        <v>0.82</v>
      </c>
      <c r="W565" t="n">
        <v>3.48</v>
      </c>
      <c r="X565" t="n">
        <v>1.45</v>
      </c>
      <c r="Y565" t="n">
        <v>1</v>
      </c>
      <c r="Z565" t="n">
        <v>10</v>
      </c>
    </row>
    <row r="566">
      <c r="A566" t="n">
        <v>8</v>
      </c>
      <c r="B566" t="n">
        <v>145</v>
      </c>
      <c r="C566" t="inlineStr">
        <is>
          <t xml:space="preserve">CONCLUIDO	</t>
        </is>
      </c>
      <c r="D566" t="n">
        <v>4.5724</v>
      </c>
      <c r="E566" t="n">
        <v>21.87</v>
      </c>
      <c r="F566" t="n">
        <v>15.42</v>
      </c>
      <c r="G566" t="n">
        <v>14.23</v>
      </c>
      <c r="H566" t="n">
        <v>0.18</v>
      </c>
      <c r="I566" t="n">
        <v>65</v>
      </c>
      <c r="J566" t="n">
        <v>289.21</v>
      </c>
      <c r="K566" t="n">
        <v>61.2</v>
      </c>
      <c r="L566" t="n">
        <v>3</v>
      </c>
      <c r="M566" t="n">
        <v>63</v>
      </c>
      <c r="N566" t="n">
        <v>80.02</v>
      </c>
      <c r="O566" t="n">
        <v>35903.99</v>
      </c>
      <c r="P566" t="n">
        <v>266.32</v>
      </c>
      <c r="Q566" t="n">
        <v>1389.7</v>
      </c>
      <c r="R566" t="n">
        <v>81.62</v>
      </c>
      <c r="S566" t="n">
        <v>39.31</v>
      </c>
      <c r="T566" t="n">
        <v>20051.96</v>
      </c>
      <c r="U566" t="n">
        <v>0.48</v>
      </c>
      <c r="V566" t="n">
        <v>0.83</v>
      </c>
      <c r="W566" t="n">
        <v>3.47</v>
      </c>
      <c r="X566" t="n">
        <v>1.3</v>
      </c>
      <c r="Y566" t="n">
        <v>1</v>
      </c>
      <c r="Z566" t="n">
        <v>10</v>
      </c>
    </row>
    <row r="567">
      <c r="A567" t="n">
        <v>9</v>
      </c>
      <c r="B567" t="n">
        <v>145</v>
      </c>
      <c r="C567" t="inlineStr">
        <is>
          <t xml:space="preserve">CONCLUIDO	</t>
        </is>
      </c>
      <c r="D567" t="n">
        <v>4.6674</v>
      </c>
      <c r="E567" t="n">
        <v>21.42</v>
      </c>
      <c r="F567" t="n">
        <v>15.3</v>
      </c>
      <c r="G567" t="n">
        <v>15.56</v>
      </c>
      <c r="H567" t="n">
        <v>0.2</v>
      </c>
      <c r="I567" t="n">
        <v>59</v>
      </c>
      <c r="J567" t="n">
        <v>289.72</v>
      </c>
      <c r="K567" t="n">
        <v>61.2</v>
      </c>
      <c r="L567" t="n">
        <v>3.25</v>
      </c>
      <c r="M567" t="n">
        <v>57</v>
      </c>
      <c r="N567" t="n">
        <v>80.27</v>
      </c>
      <c r="O567" t="n">
        <v>35966.59</v>
      </c>
      <c r="P567" t="n">
        <v>263.33</v>
      </c>
      <c r="Q567" t="n">
        <v>1389.94</v>
      </c>
      <c r="R567" t="n">
        <v>77.55</v>
      </c>
      <c r="S567" t="n">
        <v>39.31</v>
      </c>
      <c r="T567" t="n">
        <v>18047.63</v>
      </c>
      <c r="U567" t="n">
        <v>0.51</v>
      </c>
      <c r="V567" t="n">
        <v>0.84</v>
      </c>
      <c r="W567" t="n">
        <v>3.46</v>
      </c>
      <c r="X567" t="n">
        <v>1.17</v>
      </c>
      <c r="Y567" t="n">
        <v>1</v>
      </c>
      <c r="Z567" t="n">
        <v>10</v>
      </c>
    </row>
    <row r="568">
      <c r="A568" t="n">
        <v>10</v>
      </c>
      <c r="B568" t="n">
        <v>145</v>
      </c>
      <c r="C568" t="inlineStr">
        <is>
          <t xml:space="preserve">CONCLUIDO	</t>
        </is>
      </c>
      <c r="D568" t="n">
        <v>4.7325</v>
      </c>
      <c r="E568" t="n">
        <v>21.13</v>
      </c>
      <c r="F568" t="n">
        <v>15.22</v>
      </c>
      <c r="G568" t="n">
        <v>16.6</v>
      </c>
      <c r="H568" t="n">
        <v>0.21</v>
      </c>
      <c r="I568" t="n">
        <v>55</v>
      </c>
      <c r="J568" t="n">
        <v>290.23</v>
      </c>
      <c r="K568" t="n">
        <v>61.2</v>
      </c>
      <c r="L568" t="n">
        <v>3.5</v>
      </c>
      <c r="M568" t="n">
        <v>53</v>
      </c>
      <c r="N568" t="n">
        <v>80.53</v>
      </c>
      <c r="O568" t="n">
        <v>36029.29</v>
      </c>
      <c r="P568" t="n">
        <v>261.09</v>
      </c>
      <c r="Q568" t="n">
        <v>1389.59</v>
      </c>
      <c r="R568" t="n">
        <v>75.37</v>
      </c>
      <c r="S568" t="n">
        <v>39.31</v>
      </c>
      <c r="T568" t="n">
        <v>16975.38</v>
      </c>
      <c r="U568" t="n">
        <v>0.52</v>
      </c>
      <c r="V568" t="n">
        <v>0.84</v>
      </c>
      <c r="W568" t="n">
        <v>3.45</v>
      </c>
      <c r="X568" t="n">
        <v>1.1</v>
      </c>
      <c r="Y568" t="n">
        <v>1</v>
      </c>
      <c r="Z568" t="n">
        <v>10</v>
      </c>
    </row>
    <row r="569">
      <c r="A569" t="n">
        <v>11</v>
      </c>
      <c r="B569" t="n">
        <v>145</v>
      </c>
      <c r="C569" t="inlineStr">
        <is>
          <t xml:space="preserve">CONCLUIDO	</t>
        </is>
      </c>
      <c r="D569" t="n">
        <v>4.7995</v>
      </c>
      <c r="E569" t="n">
        <v>20.84</v>
      </c>
      <c r="F569" t="n">
        <v>15.14</v>
      </c>
      <c r="G569" t="n">
        <v>17.81</v>
      </c>
      <c r="H569" t="n">
        <v>0.23</v>
      </c>
      <c r="I569" t="n">
        <v>51</v>
      </c>
      <c r="J569" t="n">
        <v>290.74</v>
      </c>
      <c r="K569" t="n">
        <v>61.2</v>
      </c>
      <c r="L569" t="n">
        <v>3.75</v>
      </c>
      <c r="M569" t="n">
        <v>49</v>
      </c>
      <c r="N569" t="n">
        <v>80.79000000000001</v>
      </c>
      <c r="O569" t="n">
        <v>36092.1</v>
      </c>
      <c r="P569" t="n">
        <v>258.82</v>
      </c>
      <c r="Q569" t="n">
        <v>1389.85</v>
      </c>
      <c r="R569" t="n">
        <v>72.93000000000001</v>
      </c>
      <c r="S569" t="n">
        <v>39.31</v>
      </c>
      <c r="T569" t="n">
        <v>15776.06</v>
      </c>
      <c r="U569" t="n">
        <v>0.54</v>
      </c>
      <c r="V569" t="n">
        <v>0.85</v>
      </c>
      <c r="W569" t="n">
        <v>3.44</v>
      </c>
      <c r="X569" t="n">
        <v>1.01</v>
      </c>
      <c r="Y569" t="n">
        <v>1</v>
      </c>
      <c r="Z569" t="n">
        <v>10</v>
      </c>
    </row>
    <row r="570">
      <c r="A570" t="n">
        <v>12</v>
      </c>
      <c r="B570" t="n">
        <v>145</v>
      </c>
      <c r="C570" t="inlineStr">
        <is>
          <t xml:space="preserve">CONCLUIDO	</t>
        </is>
      </c>
      <c r="D570" t="n">
        <v>4.8734</v>
      </c>
      <c r="E570" t="n">
        <v>20.52</v>
      </c>
      <c r="F570" t="n">
        <v>15.04</v>
      </c>
      <c r="G570" t="n">
        <v>19.2</v>
      </c>
      <c r="H570" t="n">
        <v>0.24</v>
      </c>
      <c r="I570" t="n">
        <v>47</v>
      </c>
      <c r="J570" t="n">
        <v>291.25</v>
      </c>
      <c r="K570" t="n">
        <v>61.2</v>
      </c>
      <c r="L570" t="n">
        <v>4</v>
      </c>
      <c r="M570" t="n">
        <v>45</v>
      </c>
      <c r="N570" t="n">
        <v>81.05</v>
      </c>
      <c r="O570" t="n">
        <v>36155.02</v>
      </c>
      <c r="P570" t="n">
        <v>256.38</v>
      </c>
      <c r="Q570" t="n">
        <v>1389.69</v>
      </c>
      <c r="R570" t="n">
        <v>69.84999999999999</v>
      </c>
      <c r="S570" t="n">
        <v>39.31</v>
      </c>
      <c r="T570" t="n">
        <v>14256.02</v>
      </c>
      <c r="U570" t="n">
        <v>0.5600000000000001</v>
      </c>
      <c r="V570" t="n">
        <v>0.85</v>
      </c>
      <c r="W570" t="n">
        <v>3.43</v>
      </c>
      <c r="X570" t="n">
        <v>0.92</v>
      </c>
      <c r="Y570" t="n">
        <v>1</v>
      </c>
      <c r="Z570" t="n">
        <v>10</v>
      </c>
    </row>
    <row r="571">
      <c r="A571" t="n">
        <v>13</v>
      </c>
      <c r="B571" t="n">
        <v>145</v>
      </c>
      <c r="C571" t="inlineStr">
        <is>
          <t xml:space="preserve">CONCLUIDO	</t>
        </is>
      </c>
      <c r="D571" t="n">
        <v>4.9223</v>
      </c>
      <c r="E571" t="n">
        <v>20.32</v>
      </c>
      <c r="F571" t="n">
        <v>15</v>
      </c>
      <c r="G571" t="n">
        <v>20.45</v>
      </c>
      <c r="H571" t="n">
        <v>0.26</v>
      </c>
      <c r="I571" t="n">
        <v>44</v>
      </c>
      <c r="J571" t="n">
        <v>291.76</v>
      </c>
      <c r="K571" t="n">
        <v>61.2</v>
      </c>
      <c r="L571" t="n">
        <v>4.25</v>
      </c>
      <c r="M571" t="n">
        <v>42</v>
      </c>
      <c r="N571" t="n">
        <v>81.31</v>
      </c>
      <c r="O571" t="n">
        <v>36218.04</v>
      </c>
      <c r="P571" t="n">
        <v>254.64</v>
      </c>
      <c r="Q571" t="n">
        <v>1389.68</v>
      </c>
      <c r="R571" t="n">
        <v>68.48</v>
      </c>
      <c r="S571" t="n">
        <v>39.31</v>
      </c>
      <c r="T571" t="n">
        <v>13584.26</v>
      </c>
      <c r="U571" t="n">
        <v>0.57</v>
      </c>
      <c r="V571" t="n">
        <v>0.86</v>
      </c>
      <c r="W571" t="n">
        <v>3.43</v>
      </c>
      <c r="X571" t="n">
        <v>0.87</v>
      </c>
      <c r="Y571" t="n">
        <v>1</v>
      </c>
      <c r="Z571" t="n">
        <v>10</v>
      </c>
    </row>
    <row r="572">
      <c r="A572" t="n">
        <v>14</v>
      </c>
      <c r="B572" t="n">
        <v>145</v>
      </c>
      <c r="C572" t="inlineStr">
        <is>
          <t xml:space="preserve">CONCLUIDO	</t>
        </is>
      </c>
      <c r="D572" t="n">
        <v>4.9599</v>
      </c>
      <c r="E572" t="n">
        <v>20.16</v>
      </c>
      <c r="F572" t="n">
        <v>14.95</v>
      </c>
      <c r="G572" t="n">
        <v>21.36</v>
      </c>
      <c r="H572" t="n">
        <v>0.27</v>
      </c>
      <c r="I572" t="n">
        <v>42</v>
      </c>
      <c r="J572" t="n">
        <v>292.27</v>
      </c>
      <c r="K572" t="n">
        <v>61.2</v>
      </c>
      <c r="L572" t="n">
        <v>4.5</v>
      </c>
      <c r="M572" t="n">
        <v>40</v>
      </c>
      <c r="N572" t="n">
        <v>81.56999999999999</v>
      </c>
      <c r="O572" t="n">
        <v>36281.16</v>
      </c>
      <c r="P572" t="n">
        <v>253.03</v>
      </c>
      <c r="Q572" t="n">
        <v>1389.65</v>
      </c>
      <c r="R572" t="n">
        <v>67.22</v>
      </c>
      <c r="S572" t="n">
        <v>39.31</v>
      </c>
      <c r="T572" t="n">
        <v>12967.79</v>
      </c>
      <c r="U572" t="n">
        <v>0.58</v>
      </c>
      <c r="V572" t="n">
        <v>0.86</v>
      </c>
      <c r="W572" t="n">
        <v>3.42</v>
      </c>
      <c r="X572" t="n">
        <v>0.83</v>
      </c>
      <c r="Y572" t="n">
        <v>1</v>
      </c>
      <c r="Z572" t="n">
        <v>10</v>
      </c>
    </row>
    <row r="573">
      <c r="A573" t="n">
        <v>15</v>
      </c>
      <c r="B573" t="n">
        <v>145</v>
      </c>
      <c r="C573" t="inlineStr">
        <is>
          <t xml:space="preserve">CONCLUIDO	</t>
        </is>
      </c>
      <c r="D573" t="n">
        <v>5.0144</v>
      </c>
      <c r="E573" t="n">
        <v>19.94</v>
      </c>
      <c r="F573" t="n">
        <v>14.89</v>
      </c>
      <c r="G573" t="n">
        <v>22.91</v>
      </c>
      <c r="H573" t="n">
        <v>0.29</v>
      </c>
      <c r="I573" t="n">
        <v>39</v>
      </c>
      <c r="J573" t="n">
        <v>292.79</v>
      </c>
      <c r="K573" t="n">
        <v>61.2</v>
      </c>
      <c r="L573" t="n">
        <v>4.75</v>
      </c>
      <c r="M573" t="n">
        <v>37</v>
      </c>
      <c r="N573" t="n">
        <v>81.84</v>
      </c>
      <c r="O573" t="n">
        <v>36344.4</v>
      </c>
      <c r="P573" t="n">
        <v>251.19</v>
      </c>
      <c r="Q573" t="n">
        <v>1389.68</v>
      </c>
      <c r="R573" t="n">
        <v>65.29000000000001</v>
      </c>
      <c r="S573" t="n">
        <v>39.31</v>
      </c>
      <c r="T573" t="n">
        <v>12016.32</v>
      </c>
      <c r="U573" t="n">
        <v>0.6</v>
      </c>
      <c r="V573" t="n">
        <v>0.86</v>
      </c>
      <c r="W573" t="n">
        <v>3.42</v>
      </c>
      <c r="X573" t="n">
        <v>0.77</v>
      </c>
      <c r="Y573" t="n">
        <v>1</v>
      </c>
      <c r="Z573" t="n">
        <v>10</v>
      </c>
    </row>
    <row r="574">
      <c r="A574" t="n">
        <v>16</v>
      </c>
      <c r="B574" t="n">
        <v>145</v>
      </c>
      <c r="C574" t="inlineStr">
        <is>
          <t xml:space="preserve">CONCLUIDO	</t>
        </is>
      </c>
      <c r="D574" t="n">
        <v>5.0537</v>
      </c>
      <c r="E574" t="n">
        <v>19.79</v>
      </c>
      <c r="F574" t="n">
        <v>14.84</v>
      </c>
      <c r="G574" t="n">
        <v>24.07</v>
      </c>
      <c r="H574" t="n">
        <v>0.3</v>
      </c>
      <c r="I574" t="n">
        <v>37</v>
      </c>
      <c r="J574" t="n">
        <v>293.3</v>
      </c>
      <c r="K574" t="n">
        <v>61.2</v>
      </c>
      <c r="L574" t="n">
        <v>5</v>
      </c>
      <c r="M574" t="n">
        <v>35</v>
      </c>
      <c r="N574" t="n">
        <v>82.09999999999999</v>
      </c>
      <c r="O574" t="n">
        <v>36407.75</v>
      </c>
      <c r="P574" t="n">
        <v>249.69</v>
      </c>
      <c r="Q574" t="n">
        <v>1389.66</v>
      </c>
      <c r="R574" t="n">
        <v>63.57</v>
      </c>
      <c r="S574" t="n">
        <v>39.31</v>
      </c>
      <c r="T574" t="n">
        <v>11165.79</v>
      </c>
      <c r="U574" t="n">
        <v>0.62</v>
      </c>
      <c r="V574" t="n">
        <v>0.86</v>
      </c>
      <c r="W574" t="n">
        <v>3.43</v>
      </c>
      <c r="X574" t="n">
        <v>0.72</v>
      </c>
      <c r="Y574" t="n">
        <v>1</v>
      </c>
      <c r="Z574" t="n">
        <v>10</v>
      </c>
    </row>
    <row r="575">
      <c r="A575" t="n">
        <v>17</v>
      </c>
      <c r="B575" t="n">
        <v>145</v>
      </c>
      <c r="C575" t="inlineStr">
        <is>
          <t xml:space="preserve">CONCLUIDO	</t>
        </is>
      </c>
      <c r="D575" t="n">
        <v>5.0881</v>
      </c>
      <c r="E575" t="n">
        <v>19.65</v>
      </c>
      <c r="F575" t="n">
        <v>14.82</v>
      </c>
      <c r="G575" t="n">
        <v>25.4</v>
      </c>
      <c r="H575" t="n">
        <v>0.32</v>
      </c>
      <c r="I575" t="n">
        <v>35</v>
      </c>
      <c r="J575" t="n">
        <v>293.81</v>
      </c>
      <c r="K575" t="n">
        <v>61.2</v>
      </c>
      <c r="L575" t="n">
        <v>5.25</v>
      </c>
      <c r="M575" t="n">
        <v>33</v>
      </c>
      <c r="N575" t="n">
        <v>82.36</v>
      </c>
      <c r="O575" t="n">
        <v>36471.2</v>
      </c>
      <c r="P575" t="n">
        <v>248.08</v>
      </c>
      <c r="Q575" t="n">
        <v>1389.85</v>
      </c>
      <c r="R575" t="n">
        <v>62.94</v>
      </c>
      <c r="S575" t="n">
        <v>39.31</v>
      </c>
      <c r="T575" t="n">
        <v>10862.9</v>
      </c>
      <c r="U575" t="n">
        <v>0.62</v>
      </c>
      <c r="V575" t="n">
        <v>0.87</v>
      </c>
      <c r="W575" t="n">
        <v>3.42</v>
      </c>
      <c r="X575" t="n">
        <v>0.7</v>
      </c>
      <c r="Y575" t="n">
        <v>1</v>
      </c>
      <c r="Z575" t="n">
        <v>10</v>
      </c>
    </row>
    <row r="576">
      <c r="A576" t="n">
        <v>18</v>
      </c>
      <c r="B576" t="n">
        <v>145</v>
      </c>
      <c r="C576" t="inlineStr">
        <is>
          <t xml:space="preserve">CONCLUIDO	</t>
        </is>
      </c>
      <c r="D576" t="n">
        <v>5.1117</v>
      </c>
      <c r="E576" t="n">
        <v>19.56</v>
      </c>
      <c r="F576" t="n">
        <v>14.78</v>
      </c>
      <c r="G576" t="n">
        <v>26.08</v>
      </c>
      <c r="H576" t="n">
        <v>0.33</v>
      </c>
      <c r="I576" t="n">
        <v>34</v>
      </c>
      <c r="J576" t="n">
        <v>294.33</v>
      </c>
      <c r="K576" t="n">
        <v>61.2</v>
      </c>
      <c r="L576" t="n">
        <v>5.5</v>
      </c>
      <c r="M576" t="n">
        <v>32</v>
      </c>
      <c r="N576" t="n">
        <v>82.63</v>
      </c>
      <c r="O576" t="n">
        <v>36534.76</v>
      </c>
      <c r="P576" t="n">
        <v>246.6</v>
      </c>
      <c r="Q576" t="n">
        <v>1389.78</v>
      </c>
      <c r="R576" t="n">
        <v>62.08</v>
      </c>
      <c r="S576" t="n">
        <v>39.31</v>
      </c>
      <c r="T576" t="n">
        <v>10433.98</v>
      </c>
      <c r="U576" t="n">
        <v>0.63</v>
      </c>
      <c r="V576" t="n">
        <v>0.87</v>
      </c>
      <c r="W576" t="n">
        <v>3.41</v>
      </c>
      <c r="X576" t="n">
        <v>0.66</v>
      </c>
      <c r="Y576" t="n">
        <v>1</v>
      </c>
      <c r="Z576" t="n">
        <v>10</v>
      </c>
    </row>
    <row r="577">
      <c r="A577" t="n">
        <v>19</v>
      </c>
      <c r="B577" t="n">
        <v>145</v>
      </c>
      <c r="C577" t="inlineStr">
        <is>
          <t xml:space="preserve">CONCLUIDO	</t>
        </is>
      </c>
      <c r="D577" t="n">
        <v>5.1494</v>
      </c>
      <c r="E577" t="n">
        <v>19.42</v>
      </c>
      <c r="F577" t="n">
        <v>14.75</v>
      </c>
      <c r="G577" t="n">
        <v>27.65</v>
      </c>
      <c r="H577" t="n">
        <v>0.35</v>
      </c>
      <c r="I577" t="n">
        <v>32</v>
      </c>
      <c r="J577" t="n">
        <v>294.84</v>
      </c>
      <c r="K577" t="n">
        <v>61.2</v>
      </c>
      <c r="L577" t="n">
        <v>5.75</v>
      </c>
      <c r="M577" t="n">
        <v>30</v>
      </c>
      <c r="N577" t="n">
        <v>82.90000000000001</v>
      </c>
      <c r="O577" t="n">
        <v>36598.44</v>
      </c>
      <c r="P577" t="n">
        <v>245</v>
      </c>
      <c r="Q577" t="n">
        <v>1389.64</v>
      </c>
      <c r="R577" t="n">
        <v>60.65</v>
      </c>
      <c r="S577" t="n">
        <v>39.31</v>
      </c>
      <c r="T577" t="n">
        <v>9728.77</v>
      </c>
      <c r="U577" t="n">
        <v>0.65</v>
      </c>
      <c r="V577" t="n">
        <v>0.87</v>
      </c>
      <c r="W577" t="n">
        <v>3.41</v>
      </c>
      <c r="X577" t="n">
        <v>0.62</v>
      </c>
      <c r="Y577" t="n">
        <v>1</v>
      </c>
      <c r="Z577" t="n">
        <v>10</v>
      </c>
    </row>
    <row r="578">
      <c r="A578" t="n">
        <v>20</v>
      </c>
      <c r="B578" t="n">
        <v>145</v>
      </c>
      <c r="C578" t="inlineStr">
        <is>
          <t xml:space="preserve">CONCLUIDO	</t>
        </is>
      </c>
      <c r="D578" t="n">
        <v>5.1703</v>
      </c>
      <c r="E578" t="n">
        <v>19.34</v>
      </c>
      <c r="F578" t="n">
        <v>14.72</v>
      </c>
      <c r="G578" t="n">
        <v>28.49</v>
      </c>
      <c r="H578" t="n">
        <v>0.36</v>
      </c>
      <c r="I578" t="n">
        <v>31</v>
      </c>
      <c r="J578" t="n">
        <v>295.36</v>
      </c>
      <c r="K578" t="n">
        <v>61.2</v>
      </c>
      <c r="L578" t="n">
        <v>6</v>
      </c>
      <c r="M578" t="n">
        <v>29</v>
      </c>
      <c r="N578" t="n">
        <v>83.16</v>
      </c>
      <c r="O578" t="n">
        <v>36662.22</v>
      </c>
      <c r="P578" t="n">
        <v>244.32</v>
      </c>
      <c r="Q578" t="n">
        <v>1389.6</v>
      </c>
      <c r="R578" t="n">
        <v>59.71</v>
      </c>
      <c r="S578" t="n">
        <v>39.31</v>
      </c>
      <c r="T578" t="n">
        <v>9265.879999999999</v>
      </c>
      <c r="U578" t="n">
        <v>0.66</v>
      </c>
      <c r="V578" t="n">
        <v>0.87</v>
      </c>
      <c r="W578" t="n">
        <v>3.42</v>
      </c>
      <c r="X578" t="n">
        <v>0.6</v>
      </c>
      <c r="Y578" t="n">
        <v>1</v>
      </c>
      <c r="Z578" t="n">
        <v>10</v>
      </c>
    </row>
    <row r="579">
      <c r="A579" t="n">
        <v>21</v>
      </c>
      <c r="B579" t="n">
        <v>145</v>
      </c>
      <c r="C579" t="inlineStr">
        <is>
          <t xml:space="preserve">CONCLUIDO	</t>
        </is>
      </c>
      <c r="D579" t="n">
        <v>5.2036</v>
      </c>
      <c r="E579" t="n">
        <v>19.22</v>
      </c>
      <c r="F579" t="n">
        <v>14.71</v>
      </c>
      <c r="G579" t="n">
        <v>30.43</v>
      </c>
      <c r="H579" t="n">
        <v>0.38</v>
      </c>
      <c r="I579" t="n">
        <v>29</v>
      </c>
      <c r="J579" t="n">
        <v>295.88</v>
      </c>
      <c r="K579" t="n">
        <v>61.2</v>
      </c>
      <c r="L579" t="n">
        <v>6.25</v>
      </c>
      <c r="M579" t="n">
        <v>27</v>
      </c>
      <c r="N579" t="n">
        <v>83.43000000000001</v>
      </c>
      <c r="O579" t="n">
        <v>36726.12</v>
      </c>
      <c r="P579" t="n">
        <v>242.89</v>
      </c>
      <c r="Q579" t="n">
        <v>1389.66</v>
      </c>
      <c r="R579" t="n">
        <v>59.19</v>
      </c>
      <c r="S579" t="n">
        <v>39.31</v>
      </c>
      <c r="T579" t="n">
        <v>9015.15</v>
      </c>
      <c r="U579" t="n">
        <v>0.66</v>
      </c>
      <c r="V579" t="n">
        <v>0.87</v>
      </c>
      <c r="W579" t="n">
        <v>3.42</v>
      </c>
      <c r="X579" t="n">
        <v>0.58</v>
      </c>
      <c r="Y579" t="n">
        <v>1</v>
      </c>
      <c r="Z579" t="n">
        <v>10</v>
      </c>
    </row>
    <row r="580">
      <c r="A580" t="n">
        <v>22</v>
      </c>
      <c r="B580" t="n">
        <v>145</v>
      </c>
      <c r="C580" t="inlineStr">
        <is>
          <t xml:space="preserve">CONCLUIDO	</t>
        </is>
      </c>
      <c r="D580" t="n">
        <v>5.2242</v>
      </c>
      <c r="E580" t="n">
        <v>19.14</v>
      </c>
      <c r="F580" t="n">
        <v>14.68</v>
      </c>
      <c r="G580" t="n">
        <v>31.46</v>
      </c>
      <c r="H580" t="n">
        <v>0.39</v>
      </c>
      <c r="I580" t="n">
        <v>28</v>
      </c>
      <c r="J580" t="n">
        <v>296.4</v>
      </c>
      <c r="K580" t="n">
        <v>61.2</v>
      </c>
      <c r="L580" t="n">
        <v>6.5</v>
      </c>
      <c r="M580" t="n">
        <v>26</v>
      </c>
      <c r="N580" t="n">
        <v>83.7</v>
      </c>
      <c r="O580" t="n">
        <v>36790.13</v>
      </c>
      <c r="P580" t="n">
        <v>241.5</v>
      </c>
      <c r="Q580" t="n">
        <v>1389.58</v>
      </c>
      <c r="R580" t="n">
        <v>58.62</v>
      </c>
      <c r="S580" t="n">
        <v>39.31</v>
      </c>
      <c r="T580" t="n">
        <v>8737.57</v>
      </c>
      <c r="U580" t="n">
        <v>0.67</v>
      </c>
      <c r="V580" t="n">
        <v>0.87</v>
      </c>
      <c r="W580" t="n">
        <v>3.42</v>
      </c>
      <c r="X580" t="n">
        <v>0.5600000000000001</v>
      </c>
      <c r="Y580" t="n">
        <v>1</v>
      </c>
      <c r="Z580" t="n">
        <v>10</v>
      </c>
    </row>
    <row r="581">
      <c r="A581" t="n">
        <v>23</v>
      </c>
      <c r="B581" t="n">
        <v>145</v>
      </c>
      <c r="C581" t="inlineStr">
        <is>
          <t xml:space="preserve">CONCLUIDO	</t>
        </is>
      </c>
      <c r="D581" t="n">
        <v>5.2497</v>
      </c>
      <c r="E581" t="n">
        <v>19.05</v>
      </c>
      <c r="F581" t="n">
        <v>14.64</v>
      </c>
      <c r="G581" t="n">
        <v>32.54</v>
      </c>
      <c r="H581" t="n">
        <v>0.4</v>
      </c>
      <c r="I581" t="n">
        <v>27</v>
      </c>
      <c r="J581" t="n">
        <v>296.92</v>
      </c>
      <c r="K581" t="n">
        <v>61.2</v>
      </c>
      <c r="L581" t="n">
        <v>6.75</v>
      </c>
      <c r="M581" t="n">
        <v>25</v>
      </c>
      <c r="N581" t="n">
        <v>83.97</v>
      </c>
      <c r="O581" t="n">
        <v>36854.25</v>
      </c>
      <c r="P581" t="n">
        <v>239.79</v>
      </c>
      <c r="Q581" t="n">
        <v>1389.64</v>
      </c>
      <c r="R581" t="n">
        <v>57.81</v>
      </c>
      <c r="S581" t="n">
        <v>39.31</v>
      </c>
      <c r="T581" t="n">
        <v>8333.82</v>
      </c>
      <c r="U581" t="n">
        <v>0.68</v>
      </c>
      <c r="V581" t="n">
        <v>0.88</v>
      </c>
      <c r="W581" t="n">
        <v>3.4</v>
      </c>
      <c r="X581" t="n">
        <v>0.52</v>
      </c>
      <c r="Y581" t="n">
        <v>1</v>
      </c>
      <c r="Z581" t="n">
        <v>10</v>
      </c>
    </row>
    <row r="582">
      <c r="A582" t="n">
        <v>24</v>
      </c>
      <c r="B582" t="n">
        <v>145</v>
      </c>
      <c r="C582" t="inlineStr">
        <is>
          <t xml:space="preserve">CONCLUIDO	</t>
        </is>
      </c>
      <c r="D582" t="n">
        <v>5.2689</v>
      </c>
      <c r="E582" t="n">
        <v>18.98</v>
      </c>
      <c r="F582" t="n">
        <v>14.63</v>
      </c>
      <c r="G582" t="n">
        <v>33.76</v>
      </c>
      <c r="H582" t="n">
        <v>0.42</v>
      </c>
      <c r="I582" t="n">
        <v>26</v>
      </c>
      <c r="J582" t="n">
        <v>297.44</v>
      </c>
      <c r="K582" t="n">
        <v>61.2</v>
      </c>
      <c r="L582" t="n">
        <v>7</v>
      </c>
      <c r="M582" t="n">
        <v>24</v>
      </c>
      <c r="N582" t="n">
        <v>84.23999999999999</v>
      </c>
      <c r="O582" t="n">
        <v>36918.48</v>
      </c>
      <c r="P582" t="n">
        <v>238.83</v>
      </c>
      <c r="Q582" t="n">
        <v>1389.67</v>
      </c>
      <c r="R582" t="n">
        <v>57.12</v>
      </c>
      <c r="S582" t="n">
        <v>39.31</v>
      </c>
      <c r="T582" t="n">
        <v>7994.68</v>
      </c>
      <c r="U582" t="n">
        <v>0.6899999999999999</v>
      </c>
      <c r="V582" t="n">
        <v>0.88</v>
      </c>
      <c r="W582" t="n">
        <v>3.4</v>
      </c>
      <c r="X582" t="n">
        <v>0.51</v>
      </c>
      <c r="Y582" t="n">
        <v>1</v>
      </c>
      <c r="Z582" t="n">
        <v>10</v>
      </c>
    </row>
    <row r="583">
      <c r="A583" t="n">
        <v>25</v>
      </c>
      <c r="B583" t="n">
        <v>145</v>
      </c>
      <c r="C583" t="inlineStr">
        <is>
          <t xml:space="preserve">CONCLUIDO	</t>
        </is>
      </c>
      <c r="D583" t="n">
        <v>5.2909</v>
      </c>
      <c r="E583" t="n">
        <v>18.9</v>
      </c>
      <c r="F583" t="n">
        <v>14.6</v>
      </c>
      <c r="G583" t="n">
        <v>35.05</v>
      </c>
      <c r="H583" t="n">
        <v>0.43</v>
      </c>
      <c r="I583" t="n">
        <v>25</v>
      </c>
      <c r="J583" t="n">
        <v>297.96</v>
      </c>
      <c r="K583" t="n">
        <v>61.2</v>
      </c>
      <c r="L583" t="n">
        <v>7.25</v>
      </c>
      <c r="M583" t="n">
        <v>23</v>
      </c>
      <c r="N583" t="n">
        <v>84.51000000000001</v>
      </c>
      <c r="O583" t="n">
        <v>36982.83</v>
      </c>
      <c r="P583" t="n">
        <v>237.86</v>
      </c>
      <c r="Q583" t="n">
        <v>1389.58</v>
      </c>
      <c r="R583" t="n">
        <v>56.34</v>
      </c>
      <c r="S583" t="n">
        <v>39.31</v>
      </c>
      <c r="T583" t="n">
        <v>7609.43</v>
      </c>
      <c r="U583" t="n">
        <v>0.7</v>
      </c>
      <c r="V583" t="n">
        <v>0.88</v>
      </c>
      <c r="W583" t="n">
        <v>3.4</v>
      </c>
      <c r="X583" t="n">
        <v>0.48</v>
      </c>
      <c r="Y583" t="n">
        <v>1</v>
      </c>
      <c r="Z583" t="n">
        <v>10</v>
      </c>
    </row>
    <row r="584">
      <c r="A584" t="n">
        <v>26</v>
      </c>
      <c r="B584" t="n">
        <v>145</v>
      </c>
      <c r="C584" t="inlineStr">
        <is>
          <t xml:space="preserve">CONCLUIDO	</t>
        </is>
      </c>
      <c r="D584" t="n">
        <v>5.3137</v>
      </c>
      <c r="E584" t="n">
        <v>18.82</v>
      </c>
      <c r="F584" t="n">
        <v>14.58</v>
      </c>
      <c r="G584" t="n">
        <v>36.44</v>
      </c>
      <c r="H584" t="n">
        <v>0.45</v>
      </c>
      <c r="I584" t="n">
        <v>24</v>
      </c>
      <c r="J584" t="n">
        <v>298.48</v>
      </c>
      <c r="K584" t="n">
        <v>61.2</v>
      </c>
      <c r="L584" t="n">
        <v>7.5</v>
      </c>
      <c r="M584" t="n">
        <v>22</v>
      </c>
      <c r="N584" t="n">
        <v>84.79000000000001</v>
      </c>
      <c r="O584" t="n">
        <v>37047.29</v>
      </c>
      <c r="P584" t="n">
        <v>236.2</v>
      </c>
      <c r="Q584" t="n">
        <v>1389.7</v>
      </c>
      <c r="R584" t="n">
        <v>55.51</v>
      </c>
      <c r="S584" t="n">
        <v>39.31</v>
      </c>
      <c r="T584" t="n">
        <v>7202.21</v>
      </c>
      <c r="U584" t="n">
        <v>0.71</v>
      </c>
      <c r="V584" t="n">
        <v>0.88</v>
      </c>
      <c r="W584" t="n">
        <v>3.4</v>
      </c>
      <c r="X584" t="n">
        <v>0.45</v>
      </c>
      <c r="Y584" t="n">
        <v>1</v>
      </c>
      <c r="Z584" t="n">
        <v>10</v>
      </c>
    </row>
    <row r="585">
      <c r="A585" t="n">
        <v>27</v>
      </c>
      <c r="B585" t="n">
        <v>145</v>
      </c>
      <c r="C585" t="inlineStr">
        <is>
          <t xml:space="preserve">CONCLUIDO	</t>
        </is>
      </c>
      <c r="D585" t="n">
        <v>5.3317</v>
      </c>
      <c r="E585" t="n">
        <v>18.76</v>
      </c>
      <c r="F585" t="n">
        <v>14.57</v>
      </c>
      <c r="G585" t="n">
        <v>38</v>
      </c>
      <c r="H585" t="n">
        <v>0.46</v>
      </c>
      <c r="I585" t="n">
        <v>23</v>
      </c>
      <c r="J585" t="n">
        <v>299.01</v>
      </c>
      <c r="K585" t="n">
        <v>61.2</v>
      </c>
      <c r="L585" t="n">
        <v>7.75</v>
      </c>
      <c r="M585" t="n">
        <v>21</v>
      </c>
      <c r="N585" t="n">
        <v>85.06</v>
      </c>
      <c r="O585" t="n">
        <v>37111.87</v>
      </c>
      <c r="P585" t="n">
        <v>235.38</v>
      </c>
      <c r="Q585" t="n">
        <v>1389.63</v>
      </c>
      <c r="R585" t="n">
        <v>55.05</v>
      </c>
      <c r="S585" t="n">
        <v>39.31</v>
      </c>
      <c r="T585" t="n">
        <v>6973.18</v>
      </c>
      <c r="U585" t="n">
        <v>0.71</v>
      </c>
      <c r="V585" t="n">
        <v>0.88</v>
      </c>
      <c r="W585" t="n">
        <v>3.4</v>
      </c>
      <c r="X585" t="n">
        <v>0.44</v>
      </c>
      <c r="Y585" t="n">
        <v>1</v>
      </c>
      <c r="Z585" t="n">
        <v>10</v>
      </c>
    </row>
    <row r="586">
      <c r="A586" t="n">
        <v>28</v>
      </c>
      <c r="B586" t="n">
        <v>145</v>
      </c>
      <c r="C586" t="inlineStr">
        <is>
          <t xml:space="preserve">CONCLUIDO	</t>
        </is>
      </c>
      <c r="D586" t="n">
        <v>5.3568</v>
      </c>
      <c r="E586" t="n">
        <v>18.67</v>
      </c>
      <c r="F586" t="n">
        <v>14.53</v>
      </c>
      <c r="G586" t="n">
        <v>39.64</v>
      </c>
      <c r="H586" t="n">
        <v>0.48</v>
      </c>
      <c r="I586" t="n">
        <v>22</v>
      </c>
      <c r="J586" t="n">
        <v>299.53</v>
      </c>
      <c r="K586" t="n">
        <v>61.2</v>
      </c>
      <c r="L586" t="n">
        <v>8</v>
      </c>
      <c r="M586" t="n">
        <v>20</v>
      </c>
      <c r="N586" t="n">
        <v>85.33</v>
      </c>
      <c r="O586" t="n">
        <v>37176.68</v>
      </c>
      <c r="P586" t="n">
        <v>233.32</v>
      </c>
      <c r="Q586" t="n">
        <v>1389.66</v>
      </c>
      <c r="R586" t="n">
        <v>54.07</v>
      </c>
      <c r="S586" t="n">
        <v>39.31</v>
      </c>
      <c r="T586" t="n">
        <v>6489.66</v>
      </c>
      <c r="U586" t="n">
        <v>0.73</v>
      </c>
      <c r="V586" t="n">
        <v>0.88</v>
      </c>
      <c r="W586" t="n">
        <v>3.4</v>
      </c>
      <c r="X586" t="n">
        <v>0.41</v>
      </c>
      <c r="Y586" t="n">
        <v>1</v>
      </c>
      <c r="Z586" t="n">
        <v>10</v>
      </c>
    </row>
    <row r="587">
      <c r="A587" t="n">
        <v>29</v>
      </c>
      <c r="B587" t="n">
        <v>145</v>
      </c>
      <c r="C587" t="inlineStr">
        <is>
          <t xml:space="preserve">CONCLUIDO	</t>
        </is>
      </c>
      <c r="D587" t="n">
        <v>5.352</v>
      </c>
      <c r="E587" t="n">
        <v>18.68</v>
      </c>
      <c r="F587" t="n">
        <v>14.55</v>
      </c>
      <c r="G587" t="n">
        <v>39.68</v>
      </c>
      <c r="H587" t="n">
        <v>0.49</v>
      </c>
      <c r="I587" t="n">
        <v>22</v>
      </c>
      <c r="J587" t="n">
        <v>300.06</v>
      </c>
      <c r="K587" t="n">
        <v>61.2</v>
      </c>
      <c r="L587" t="n">
        <v>8.25</v>
      </c>
      <c r="M587" t="n">
        <v>20</v>
      </c>
      <c r="N587" t="n">
        <v>85.61</v>
      </c>
      <c r="O587" t="n">
        <v>37241.49</v>
      </c>
      <c r="P587" t="n">
        <v>232.84</v>
      </c>
      <c r="Q587" t="n">
        <v>1389.65</v>
      </c>
      <c r="R587" t="n">
        <v>54.78</v>
      </c>
      <c r="S587" t="n">
        <v>39.31</v>
      </c>
      <c r="T587" t="n">
        <v>6844.73</v>
      </c>
      <c r="U587" t="n">
        <v>0.72</v>
      </c>
      <c r="V587" t="n">
        <v>0.88</v>
      </c>
      <c r="W587" t="n">
        <v>3.39</v>
      </c>
      <c r="X587" t="n">
        <v>0.43</v>
      </c>
      <c r="Y587" t="n">
        <v>1</v>
      </c>
      <c r="Z587" t="n">
        <v>10</v>
      </c>
    </row>
    <row r="588">
      <c r="A588" t="n">
        <v>30</v>
      </c>
      <c r="B588" t="n">
        <v>145</v>
      </c>
      <c r="C588" t="inlineStr">
        <is>
          <t xml:space="preserve">CONCLUIDO	</t>
        </is>
      </c>
      <c r="D588" t="n">
        <v>5.376</v>
      </c>
      <c r="E588" t="n">
        <v>18.6</v>
      </c>
      <c r="F588" t="n">
        <v>14.52</v>
      </c>
      <c r="G588" t="n">
        <v>41.49</v>
      </c>
      <c r="H588" t="n">
        <v>0.5</v>
      </c>
      <c r="I588" t="n">
        <v>21</v>
      </c>
      <c r="J588" t="n">
        <v>300.59</v>
      </c>
      <c r="K588" t="n">
        <v>61.2</v>
      </c>
      <c r="L588" t="n">
        <v>8.5</v>
      </c>
      <c r="M588" t="n">
        <v>19</v>
      </c>
      <c r="N588" t="n">
        <v>85.89</v>
      </c>
      <c r="O588" t="n">
        <v>37306.42</v>
      </c>
      <c r="P588" t="n">
        <v>231.57</v>
      </c>
      <c r="Q588" t="n">
        <v>1389.61</v>
      </c>
      <c r="R588" t="n">
        <v>53.8</v>
      </c>
      <c r="S588" t="n">
        <v>39.31</v>
      </c>
      <c r="T588" t="n">
        <v>6358.08</v>
      </c>
      <c r="U588" t="n">
        <v>0.73</v>
      </c>
      <c r="V588" t="n">
        <v>0.88</v>
      </c>
      <c r="W588" t="n">
        <v>3.39</v>
      </c>
      <c r="X588" t="n">
        <v>0.4</v>
      </c>
      <c r="Y588" t="n">
        <v>1</v>
      </c>
      <c r="Z588" t="n">
        <v>10</v>
      </c>
    </row>
    <row r="589">
      <c r="A589" t="n">
        <v>31</v>
      </c>
      <c r="B589" t="n">
        <v>145</v>
      </c>
      <c r="C589" t="inlineStr">
        <is>
          <t xml:space="preserve">CONCLUIDO	</t>
        </is>
      </c>
      <c r="D589" t="n">
        <v>5.3985</v>
      </c>
      <c r="E589" t="n">
        <v>18.52</v>
      </c>
      <c r="F589" t="n">
        <v>14.5</v>
      </c>
      <c r="G589" t="n">
        <v>43.49</v>
      </c>
      <c r="H589" t="n">
        <v>0.52</v>
      </c>
      <c r="I589" t="n">
        <v>20</v>
      </c>
      <c r="J589" t="n">
        <v>301.11</v>
      </c>
      <c r="K589" t="n">
        <v>61.2</v>
      </c>
      <c r="L589" t="n">
        <v>8.75</v>
      </c>
      <c r="M589" t="n">
        <v>18</v>
      </c>
      <c r="N589" t="n">
        <v>86.16</v>
      </c>
      <c r="O589" t="n">
        <v>37371.47</v>
      </c>
      <c r="P589" t="n">
        <v>229.93</v>
      </c>
      <c r="Q589" t="n">
        <v>1389.7</v>
      </c>
      <c r="R589" t="n">
        <v>52.93</v>
      </c>
      <c r="S589" t="n">
        <v>39.31</v>
      </c>
      <c r="T589" t="n">
        <v>5929.15</v>
      </c>
      <c r="U589" t="n">
        <v>0.74</v>
      </c>
      <c r="V589" t="n">
        <v>0.89</v>
      </c>
      <c r="W589" t="n">
        <v>3.39</v>
      </c>
      <c r="X589" t="n">
        <v>0.37</v>
      </c>
      <c r="Y589" t="n">
        <v>1</v>
      </c>
      <c r="Z589" t="n">
        <v>10</v>
      </c>
    </row>
    <row r="590">
      <c r="A590" t="n">
        <v>32</v>
      </c>
      <c r="B590" t="n">
        <v>145</v>
      </c>
      <c r="C590" t="inlineStr">
        <is>
          <t xml:space="preserve">CONCLUIDO	</t>
        </is>
      </c>
      <c r="D590" t="n">
        <v>5.4001</v>
      </c>
      <c r="E590" t="n">
        <v>18.52</v>
      </c>
      <c r="F590" t="n">
        <v>14.49</v>
      </c>
      <c r="G590" t="n">
        <v>43.47</v>
      </c>
      <c r="H590" t="n">
        <v>0.53</v>
      </c>
      <c r="I590" t="n">
        <v>20</v>
      </c>
      <c r="J590" t="n">
        <v>301.64</v>
      </c>
      <c r="K590" t="n">
        <v>61.2</v>
      </c>
      <c r="L590" t="n">
        <v>9</v>
      </c>
      <c r="M590" t="n">
        <v>18</v>
      </c>
      <c r="N590" t="n">
        <v>86.44</v>
      </c>
      <c r="O590" t="n">
        <v>37436.63</v>
      </c>
      <c r="P590" t="n">
        <v>229.67</v>
      </c>
      <c r="Q590" t="n">
        <v>1389.67</v>
      </c>
      <c r="R590" t="n">
        <v>52.72</v>
      </c>
      <c r="S590" t="n">
        <v>39.31</v>
      </c>
      <c r="T590" t="n">
        <v>5825.83</v>
      </c>
      <c r="U590" t="n">
        <v>0.75</v>
      </c>
      <c r="V590" t="n">
        <v>0.89</v>
      </c>
      <c r="W590" t="n">
        <v>3.39</v>
      </c>
      <c r="X590" t="n">
        <v>0.37</v>
      </c>
      <c r="Y590" t="n">
        <v>1</v>
      </c>
      <c r="Z590" t="n">
        <v>10</v>
      </c>
    </row>
    <row r="591">
      <c r="A591" t="n">
        <v>33</v>
      </c>
      <c r="B591" t="n">
        <v>145</v>
      </c>
      <c r="C591" t="inlineStr">
        <is>
          <t xml:space="preserve">CONCLUIDO	</t>
        </is>
      </c>
      <c r="D591" t="n">
        <v>5.4195</v>
      </c>
      <c r="E591" t="n">
        <v>18.45</v>
      </c>
      <c r="F591" t="n">
        <v>14.48</v>
      </c>
      <c r="G591" t="n">
        <v>45.72</v>
      </c>
      <c r="H591" t="n">
        <v>0.55</v>
      </c>
      <c r="I591" t="n">
        <v>19</v>
      </c>
      <c r="J591" t="n">
        <v>302.17</v>
      </c>
      <c r="K591" t="n">
        <v>61.2</v>
      </c>
      <c r="L591" t="n">
        <v>9.25</v>
      </c>
      <c r="M591" t="n">
        <v>17</v>
      </c>
      <c r="N591" t="n">
        <v>86.72</v>
      </c>
      <c r="O591" t="n">
        <v>37501.91</v>
      </c>
      <c r="P591" t="n">
        <v>228.37</v>
      </c>
      <c r="Q591" t="n">
        <v>1389.72</v>
      </c>
      <c r="R591" t="n">
        <v>52.44</v>
      </c>
      <c r="S591" t="n">
        <v>39.31</v>
      </c>
      <c r="T591" t="n">
        <v>5690.08</v>
      </c>
      <c r="U591" t="n">
        <v>0.75</v>
      </c>
      <c r="V591" t="n">
        <v>0.89</v>
      </c>
      <c r="W591" t="n">
        <v>3.39</v>
      </c>
      <c r="X591" t="n">
        <v>0.36</v>
      </c>
      <c r="Y591" t="n">
        <v>1</v>
      </c>
      <c r="Z591" t="n">
        <v>10</v>
      </c>
    </row>
    <row r="592">
      <c r="A592" t="n">
        <v>34</v>
      </c>
      <c r="B592" t="n">
        <v>145</v>
      </c>
      <c r="C592" t="inlineStr">
        <is>
          <t xml:space="preserve">CONCLUIDO	</t>
        </is>
      </c>
      <c r="D592" t="n">
        <v>5.4181</v>
      </c>
      <c r="E592" t="n">
        <v>18.46</v>
      </c>
      <c r="F592" t="n">
        <v>14.48</v>
      </c>
      <c r="G592" t="n">
        <v>45.74</v>
      </c>
      <c r="H592" t="n">
        <v>0.5600000000000001</v>
      </c>
      <c r="I592" t="n">
        <v>19</v>
      </c>
      <c r="J592" t="n">
        <v>302.7</v>
      </c>
      <c r="K592" t="n">
        <v>61.2</v>
      </c>
      <c r="L592" t="n">
        <v>9.5</v>
      </c>
      <c r="M592" t="n">
        <v>17</v>
      </c>
      <c r="N592" t="n">
        <v>87</v>
      </c>
      <c r="O592" t="n">
        <v>37567.32</v>
      </c>
      <c r="P592" t="n">
        <v>227.13</v>
      </c>
      <c r="Q592" t="n">
        <v>1389.57</v>
      </c>
      <c r="R592" t="n">
        <v>52.66</v>
      </c>
      <c r="S592" t="n">
        <v>39.31</v>
      </c>
      <c r="T592" t="n">
        <v>5802.34</v>
      </c>
      <c r="U592" t="n">
        <v>0.75</v>
      </c>
      <c r="V592" t="n">
        <v>0.89</v>
      </c>
      <c r="W592" t="n">
        <v>3.39</v>
      </c>
      <c r="X592" t="n">
        <v>0.36</v>
      </c>
      <c r="Y592" t="n">
        <v>1</v>
      </c>
      <c r="Z592" t="n">
        <v>10</v>
      </c>
    </row>
    <row r="593">
      <c r="A593" t="n">
        <v>35</v>
      </c>
      <c r="B593" t="n">
        <v>145</v>
      </c>
      <c r="C593" t="inlineStr">
        <is>
          <t xml:space="preserve">CONCLUIDO	</t>
        </is>
      </c>
      <c r="D593" t="n">
        <v>5.4409</v>
      </c>
      <c r="E593" t="n">
        <v>18.38</v>
      </c>
      <c r="F593" t="n">
        <v>14.46</v>
      </c>
      <c r="G593" t="n">
        <v>48.2</v>
      </c>
      <c r="H593" t="n">
        <v>0.57</v>
      </c>
      <c r="I593" t="n">
        <v>18</v>
      </c>
      <c r="J593" t="n">
        <v>303.23</v>
      </c>
      <c r="K593" t="n">
        <v>61.2</v>
      </c>
      <c r="L593" t="n">
        <v>9.75</v>
      </c>
      <c r="M593" t="n">
        <v>16</v>
      </c>
      <c r="N593" t="n">
        <v>87.28</v>
      </c>
      <c r="O593" t="n">
        <v>37632.84</v>
      </c>
      <c r="P593" t="n">
        <v>225.53</v>
      </c>
      <c r="Q593" t="n">
        <v>1389.65</v>
      </c>
      <c r="R593" t="n">
        <v>51.76</v>
      </c>
      <c r="S593" t="n">
        <v>39.31</v>
      </c>
      <c r="T593" t="n">
        <v>5356.52</v>
      </c>
      <c r="U593" t="n">
        <v>0.76</v>
      </c>
      <c r="V593" t="n">
        <v>0.89</v>
      </c>
      <c r="W593" t="n">
        <v>3.39</v>
      </c>
      <c r="X593" t="n">
        <v>0.34</v>
      </c>
      <c r="Y593" t="n">
        <v>1</v>
      </c>
      <c r="Z593" t="n">
        <v>10</v>
      </c>
    </row>
    <row r="594">
      <c r="A594" t="n">
        <v>36</v>
      </c>
      <c r="B594" t="n">
        <v>145</v>
      </c>
      <c r="C594" t="inlineStr">
        <is>
          <t xml:space="preserve">CONCLUIDO	</t>
        </is>
      </c>
      <c r="D594" t="n">
        <v>5.4619</v>
      </c>
      <c r="E594" t="n">
        <v>18.31</v>
      </c>
      <c r="F594" t="n">
        <v>14.44</v>
      </c>
      <c r="G594" t="n">
        <v>50.98</v>
      </c>
      <c r="H594" t="n">
        <v>0.59</v>
      </c>
      <c r="I594" t="n">
        <v>17</v>
      </c>
      <c r="J594" t="n">
        <v>303.76</v>
      </c>
      <c r="K594" t="n">
        <v>61.2</v>
      </c>
      <c r="L594" t="n">
        <v>10</v>
      </c>
      <c r="M594" t="n">
        <v>15</v>
      </c>
      <c r="N594" t="n">
        <v>87.56999999999999</v>
      </c>
      <c r="O594" t="n">
        <v>37698.48</v>
      </c>
      <c r="P594" t="n">
        <v>223.19</v>
      </c>
      <c r="Q594" t="n">
        <v>1389.63</v>
      </c>
      <c r="R594" t="n">
        <v>51.32</v>
      </c>
      <c r="S594" t="n">
        <v>39.31</v>
      </c>
      <c r="T594" t="n">
        <v>5139.22</v>
      </c>
      <c r="U594" t="n">
        <v>0.77</v>
      </c>
      <c r="V594" t="n">
        <v>0.89</v>
      </c>
      <c r="W594" t="n">
        <v>3.39</v>
      </c>
      <c r="X594" t="n">
        <v>0.32</v>
      </c>
      <c r="Y594" t="n">
        <v>1</v>
      </c>
      <c r="Z594" t="n">
        <v>10</v>
      </c>
    </row>
    <row r="595">
      <c r="A595" t="n">
        <v>37</v>
      </c>
      <c r="B595" t="n">
        <v>145</v>
      </c>
      <c r="C595" t="inlineStr">
        <is>
          <t xml:space="preserve">CONCLUIDO	</t>
        </is>
      </c>
      <c r="D595" t="n">
        <v>5.4624</v>
      </c>
      <c r="E595" t="n">
        <v>18.31</v>
      </c>
      <c r="F595" t="n">
        <v>14.44</v>
      </c>
      <c r="G595" t="n">
        <v>50.97</v>
      </c>
      <c r="H595" t="n">
        <v>0.6</v>
      </c>
      <c r="I595" t="n">
        <v>17</v>
      </c>
      <c r="J595" t="n">
        <v>304.3</v>
      </c>
      <c r="K595" t="n">
        <v>61.2</v>
      </c>
      <c r="L595" t="n">
        <v>10.25</v>
      </c>
      <c r="M595" t="n">
        <v>15</v>
      </c>
      <c r="N595" t="n">
        <v>87.84999999999999</v>
      </c>
      <c r="O595" t="n">
        <v>37764.25</v>
      </c>
      <c r="P595" t="n">
        <v>224.08</v>
      </c>
      <c r="Q595" t="n">
        <v>1389.57</v>
      </c>
      <c r="R595" t="n">
        <v>51.3</v>
      </c>
      <c r="S595" t="n">
        <v>39.31</v>
      </c>
      <c r="T595" t="n">
        <v>5132.94</v>
      </c>
      <c r="U595" t="n">
        <v>0.77</v>
      </c>
      <c r="V595" t="n">
        <v>0.89</v>
      </c>
      <c r="W595" t="n">
        <v>3.39</v>
      </c>
      <c r="X595" t="n">
        <v>0.32</v>
      </c>
      <c r="Y595" t="n">
        <v>1</v>
      </c>
      <c r="Z595" t="n">
        <v>10</v>
      </c>
    </row>
    <row r="596">
      <c r="A596" t="n">
        <v>38</v>
      </c>
      <c r="B596" t="n">
        <v>145</v>
      </c>
      <c r="C596" t="inlineStr">
        <is>
          <t xml:space="preserve">CONCLUIDO	</t>
        </is>
      </c>
      <c r="D596" t="n">
        <v>5.4622</v>
      </c>
      <c r="E596" t="n">
        <v>18.31</v>
      </c>
      <c r="F596" t="n">
        <v>14.44</v>
      </c>
      <c r="G596" t="n">
        <v>50.97</v>
      </c>
      <c r="H596" t="n">
        <v>0.61</v>
      </c>
      <c r="I596" t="n">
        <v>17</v>
      </c>
      <c r="J596" t="n">
        <v>304.83</v>
      </c>
      <c r="K596" t="n">
        <v>61.2</v>
      </c>
      <c r="L596" t="n">
        <v>10.5</v>
      </c>
      <c r="M596" t="n">
        <v>15</v>
      </c>
      <c r="N596" t="n">
        <v>88.13</v>
      </c>
      <c r="O596" t="n">
        <v>37830.13</v>
      </c>
      <c r="P596" t="n">
        <v>222.42</v>
      </c>
      <c r="Q596" t="n">
        <v>1389.57</v>
      </c>
      <c r="R596" t="n">
        <v>51.29</v>
      </c>
      <c r="S596" t="n">
        <v>39.31</v>
      </c>
      <c r="T596" t="n">
        <v>5125.72</v>
      </c>
      <c r="U596" t="n">
        <v>0.77</v>
      </c>
      <c r="V596" t="n">
        <v>0.89</v>
      </c>
      <c r="W596" t="n">
        <v>3.39</v>
      </c>
      <c r="X596" t="n">
        <v>0.32</v>
      </c>
      <c r="Y596" t="n">
        <v>1</v>
      </c>
      <c r="Z596" t="n">
        <v>10</v>
      </c>
    </row>
    <row r="597">
      <c r="A597" t="n">
        <v>39</v>
      </c>
      <c r="B597" t="n">
        <v>145</v>
      </c>
      <c r="C597" t="inlineStr">
        <is>
          <t xml:space="preserve">CONCLUIDO	</t>
        </is>
      </c>
      <c r="D597" t="n">
        <v>5.4838</v>
      </c>
      <c r="E597" t="n">
        <v>18.24</v>
      </c>
      <c r="F597" t="n">
        <v>14.42</v>
      </c>
      <c r="G597" t="n">
        <v>54.09</v>
      </c>
      <c r="H597" t="n">
        <v>0.63</v>
      </c>
      <c r="I597" t="n">
        <v>16</v>
      </c>
      <c r="J597" t="n">
        <v>305.37</v>
      </c>
      <c r="K597" t="n">
        <v>61.2</v>
      </c>
      <c r="L597" t="n">
        <v>10.75</v>
      </c>
      <c r="M597" t="n">
        <v>14</v>
      </c>
      <c r="N597" t="n">
        <v>88.42</v>
      </c>
      <c r="O597" t="n">
        <v>37896.14</v>
      </c>
      <c r="P597" t="n">
        <v>220.52</v>
      </c>
      <c r="Q597" t="n">
        <v>1389.67</v>
      </c>
      <c r="R597" t="n">
        <v>50.69</v>
      </c>
      <c r="S597" t="n">
        <v>39.31</v>
      </c>
      <c r="T597" t="n">
        <v>4831.52</v>
      </c>
      <c r="U597" t="n">
        <v>0.78</v>
      </c>
      <c r="V597" t="n">
        <v>0.89</v>
      </c>
      <c r="W597" t="n">
        <v>3.39</v>
      </c>
      <c r="X597" t="n">
        <v>0.3</v>
      </c>
      <c r="Y597" t="n">
        <v>1</v>
      </c>
      <c r="Z597" t="n">
        <v>10</v>
      </c>
    </row>
    <row r="598">
      <c r="A598" t="n">
        <v>40</v>
      </c>
      <c r="B598" t="n">
        <v>145</v>
      </c>
      <c r="C598" t="inlineStr">
        <is>
          <t xml:space="preserve">CONCLUIDO	</t>
        </is>
      </c>
      <c r="D598" t="n">
        <v>5.4847</v>
      </c>
      <c r="E598" t="n">
        <v>18.23</v>
      </c>
      <c r="F598" t="n">
        <v>14.42</v>
      </c>
      <c r="G598" t="n">
        <v>54.08</v>
      </c>
      <c r="H598" t="n">
        <v>0.64</v>
      </c>
      <c r="I598" t="n">
        <v>16</v>
      </c>
      <c r="J598" t="n">
        <v>305.9</v>
      </c>
      <c r="K598" t="n">
        <v>61.2</v>
      </c>
      <c r="L598" t="n">
        <v>11</v>
      </c>
      <c r="M598" t="n">
        <v>14</v>
      </c>
      <c r="N598" t="n">
        <v>88.7</v>
      </c>
      <c r="O598" t="n">
        <v>37962.28</v>
      </c>
      <c r="P598" t="n">
        <v>220.32</v>
      </c>
      <c r="Q598" t="n">
        <v>1389.74</v>
      </c>
      <c r="R598" t="n">
        <v>50.68</v>
      </c>
      <c r="S598" t="n">
        <v>39.31</v>
      </c>
      <c r="T598" t="n">
        <v>4824.38</v>
      </c>
      <c r="U598" t="n">
        <v>0.78</v>
      </c>
      <c r="V598" t="n">
        <v>0.89</v>
      </c>
      <c r="W598" t="n">
        <v>3.38</v>
      </c>
      <c r="X598" t="n">
        <v>0.3</v>
      </c>
      <c r="Y598" t="n">
        <v>1</v>
      </c>
      <c r="Z598" t="n">
        <v>10</v>
      </c>
    </row>
    <row r="599">
      <c r="A599" t="n">
        <v>41</v>
      </c>
      <c r="B599" t="n">
        <v>145</v>
      </c>
      <c r="C599" t="inlineStr">
        <is>
          <t xml:space="preserve">CONCLUIDO	</t>
        </is>
      </c>
      <c r="D599" t="n">
        <v>5.5038</v>
      </c>
      <c r="E599" t="n">
        <v>18.17</v>
      </c>
      <c r="F599" t="n">
        <v>14.41</v>
      </c>
      <c r="G599" t="n">
        <v>57.65</v>
      </c>
      <c r="H599" t="n">
        <v>0.65</v>
      </c>
      <c r="I599" t="n">
        <v>15</v>
      </c>
      <c r="J599" t="n">
        <v>306.44</v>
      </c>
      <c r="K599" t="n">
        <v>61.2</v>
      </c>
      <c r="L599" t="n">
        <v>11.25</v>
      </c>
      <c r="M599" t="n">
        <v>13</v>
      </c>
      <c r="N599" t="n">
        <v>88.98999999999999</v>
      </c>
      <c r="O599" t="n">
        <v>38028.53</v>
      </c>
      <c r="P599" t="n">
        <v>218.68</v>
      </c>
      <c r="Q599" t="n">
        <v>1389.6</v>
      </c>
      <c r="R599" t="n">
        <v>50.46</v>
      </c>
      <c r="S599" t="n">
        <v>39.31</v>
      </c>
      <c r="T599" t="n">
        <v>4719.18</v>
      </c>
      <c r="U599" t="n">
        <v>0.78</v>
      </c>
      <c r="V599" t="n">
        <v>0.89</v>
      </c>
      <c r="W599" t="n">
        <v>3.38</v>
      </c>
      <c r="X599" t="n">
        <v>0.29</v>
      </c>
      <c r="Y599" t="n">
        <v>1</v>
      </c>
      <c r="Z599" t="n">
        <v>10</v>
      </c>
    </row>
    <row r="600">
      <c r="A600" t="n">
        <v>42</v>
      </c>
      <c r="B600" t="n">
        <v>145</v>
      </c>
      <c r="C600" t="inlineStr">
        <is>
          <t xml:space="preserve">CONCLUIDO	</t>
        </is>
      </c>
      <c r="D600" t="n">
        <v>5.5048</v>
      </c>
      <c r="E600" t="n">
        <v>18.17</v>
      </c>
      <c r="F600" t="n">
        <v>14.41</v>
      </c>
      <c r="G600" t="n">
        <v>57.63</v>
      </c>
      <c r="H600" t="n">
        <v>0.67</v>
      </c>
      <c r="I600" t="n">
        <v>15</v>
      </c>
      <c r="J600" t="n">
        <v>306.98</v>
      </c>
      <c r="K600" t="n">
        <v>61.2</v>
      </c>
      <c r="L600" t="n">
        <v>11.5</v>
      </c>
      <c r="M600" t="n">
        <v>13</v>
      </c>
      <c r="N600" t="n">
        <v>89.28</v>
      </c>
      <c r="O600" t="n">
        <v>38094.91</v>
      </c>
      <c r="P600" t="n">
        <v>217.3</v>
      </c>
      <c r="Q600" t="n">
        <v>1389.74</v>
      </c>
      <c r="R600" t="n">
        <v>50.13</v>
      </c>
      <c r="S600" t="n">
        <v>39.31</v>
      </c>
      <c r="T600" t="n">
        <v>4557.47</v>
      </c>
      <c r="U600" t="n">
        <v>0.78</v>
      </c>
      <c r="V600" t="n">
        <v>0.89</v>
      </c>
      <c r="W600" t="n">
        <v>3.39</v>
      </c>
      <c r="X600" t="n">
        <v>0.29</v>
      </c>
      <c r="Y600" t="n">
        <v>1</v>
      </c>
      <c r="Z600" t="n">
        <v>10</v>
      </c>
    </row>
    <row r="601">
      <c r="A601" t="n">
        <v>43</v>
      </c>
      <c r="B601" t="n">
        <v>145</v>
      </c>
      <c r="C601" t="inlineStr">
        <is>
          <t xml:space="preserve">CONCLUIDO	</t>
        </is>
      </c>
      <c r="D601" t="n">
        <v>5.5044</v>
      </c>
      <c r="E601" t="n">
        <v>18.17</v>
      </c>
      <c r="F601" t="n">
        <v>14.41</v>
      </c>
      <c r="G601" t="n">
        <v>57.64</v>
      </c>
      <c r="H601" t="n">
        <v>0.68</v>
      </c>
      <c r="I601" t="n">
        <v>15</v>
      </c>
      <c r="J601" t="n">
        <v>307.52</v>
      </c>
      <c r="K601" t="n">
        <v>61.2</v>
      </c>
      <c r="L601" t="n">
        <v>11.75</v>
      </c>
      <c r="M601" t="n">
        <v>13</v>
      </c>
      <c r="N601" t="n">
        <v>89.56999999999999</v>
      </c>
      <c r="O601" t="n">
        <v>38161.42</v>
      </c>
      <c r="P601" t="n">
        <v>216.69</v>
      </c>
      <c r="Q601" t="n">
        <v>1389.64</v>
      </c>
      <c r="R601" t="n">
        <v>50.37</v>
      </c>
      <c r="S601" t="n">
        <v>39.31</v>
      </c>
      <c r="T601" t="n">
        <v>4676.12</v>
      </c>
      <c r="U601" t="n">
        <v>0.78</v>
      </c>
      <c r="V601" t="n">
        <v>0.89</v>
      </c>
      <c r="W601" t="n">
        <v>3.38</v>
      </c>
      <c r="X601" t="n">
        <v>0.29</v>
      </c>
      <c r="Y601" t="n">
        <v>1</v>
      </c>
      <c r="Z601" t="n">
        <v>10</v>
      </c>
    </row>
    <row r="602">
      <c r="A602" t="n">
        <v>44</v>
      </c>
      <c r="B602" t="n">
        <v>145</v>
      </c>
      <c r="C602" t="inlineStr">
        <is>
          <t xml:space="preserve">CONCLUIDO	</t>
        </is>
      </c>
      <c r="D602" t="n">
        <v>5.5274</v>
      </c>
      <c r="E602" t="n">
        <v>18.09</v>
      </c>
      <c r="F602" t="n">
        <v>14.39</v>
      </c>
      <c r="G602" t="n">
        <v>61.66</v>
      </c>
      <c r="H602" t="n">
        <v>0.6899999999999999</v>
      </c>
      <c r="I602" t="n">
        <v>14</v>
      </c>
      <c r="J602" t="n">
        <v>308.06</v>
      </c>
      <c r="K602" t="n">
        <v>61.2</v>
      </c>
      <c r="L602" t="n">
        <v>12</v>
      </c>
      <c r="M602" t="n">
        <v>12</v>
      </c>
      <c r="N602" t="n">
        <v>89.86</v>
      </c>
      <c r="O602" t="n">
        <v>38228.06</v>
      </c>
      <c r="P602" t="n">
        <v>215.53</v>
      </c>
      <c r="Q602" t="n">
        <v>1389.58</v>
      </c>
      <c r="R602" t="n">
        <v>49.52</v>
      </c>
      <c r="S602" t="n">
        <v>39.31</v>
      </c>
      <c r="T602" t="n">
        <v>4255.48</v>
      </c>
      <c r="U602" t="n">
        <v>0.79</v>
      </c>
      <c r="V602" t="n">
        <v>0.89</v>
      </c>
      <c r="W602" t="n">
        <v>3.39</v>
      </c>
      <c r="X602" t="n">
        <v>0.27</v>
      </c>
      <c r="Y602" t="n">
        <v>1</v>
      </c>
      <c r="Z602" t="n">
        <v>10</v>
      </c>
    </row>
    <row r="603">
      <c r="A603" t="n">
        <v>45</v>
      </c>
      <c r="B603" t="n">
        <v>145</v>
      </c>
      <c r="C603" t="inlineStr">
        <is>
          <t xml:space="preserve">CONCLUIDO	</t>
        </is>
      </c>
      <c r="D603" t="n">
        <v>5.5303</v>
      </c>
      <c r="E603" t="n">
        <v>18.08</v>
      </c>
      <c r="F603" t="n">
        <v>14.38</v>
      </c>
      <c r="G603" t="n">
        <v>61.62</v>
      </c>
      <c r="H603" t="n">
        <v>0.71</v>
      </c>
      <c r="I603" t="n">
        <v>14</v>
      </c>
      <c r="J603" t="n">
        <v>308.6</v>
      </c>
      <c r="K603" t="n">
        <v>61.2</v>
      </c>
      <c r="L603" t="n">
        <v>12.25</v>
      </c>
      <c r="M603" t="n">
        <v>12</v>
      </c>
      <c r="N603" t="n">
        <v>90.15000000000001</v>
      </c>
      <c r="O603" t="n">
        <v>38294.82</v>
      </c>
      <c r="P603" t="n">
        <v>214.1</v>
      </c>
      <c r="Q603" t="n">
        <v>1389.78</v>
      </c>
      <c r="R603" t="n">
        <v>49.34</v>
      </c>
      <c r="S603" t="n">
        <v>39.31</v>
      </c>
      <c r="T603" t="n">
        <v>4165.13</v>
      </c>
      <c r="U603" t="n">
        <v>0.8</v>
      </c>
      <c r="V603" t="n">
        <v>0.89</v>
      </c>
      <c r="W603" t="n">
        <v>3.38</v>
      </c>
      <c r="X603" t="n">
        <v>0.26</v>
      </c>
      <c r="Y603" t="n">
        <v>1</v>
      </c>
      <c r="Z603" t="n">
        <v>10</v>
      </c>
    </row>
    <row r="604">
      <c r="A604" t="n">
        <v>46</v>
      </c>
      <c r="B604" t="n">
        <v>145</v>
      </c>
      <c r="C604" t="inlineStr">
        <is>
          <t xml:space="preserve">CONCLUIDO	</t>
        </is>
      </c>
      <c r="D604" t="n">
        <v>5.5266</v>
      </c>
      <c r="E604" t="n">
        <v>18.09</v>
      </c>
      <c r="F604" t="n">
        <v>14.39</v>
      </c>
      <c r="G604" t="n">
        <v>61.67</v>
      </c>
      <c r="H604" t="n">
        <v>0.72</v>
      </c>
      <c r="I604" t="n">
        <v>14</v>
      </c>
      <c r="J604" t="n">
        <v>309.14</v>
      </c>
      <c r="K604" t="n">
        <v>61.2</v>
      </c>
      <c r="L604" t="n">
        <v>12.5</v>
      </c>
      <c r="M604" t="n">
        <v>12</v>
      </c>
      <c r="N604" t="n">
        <v>90.44</v>
      </c>
      <c r="O604" t="n">
        <v>38361.7</v>
      </c>
      <c r="P604" t="n">
        <v>213.13</v>
      </c>
      <c r="Q604" t="n">
        <v>1389.6</v>
      </c>
      <c r="R604" t="n">
        <v>49.55</v>
      </c>
      <c r="S604" t="n">
        <v>39.31</v>
      </c>
      <c r="T604" t="n">
        <v>4271.1</v>
      </c>
      <c r="U604" t="n">
        <v>0.79</v>
      </c>
      <c r="V604" t="n">
        <v>0.89</v>
      </c>
      <c r="W604" t="n">
        <v>3.39</v>
      </c>
      <c r="X604" t="n">
        <v>0.27</v>
      </c>
      <c r="Y604" t="n">
        <v>1</v>
      </c>
      <c r="Z604" t="n">
        <v>10</v>
      </c>
    </row>
    <row r="605">
      <c r="A605" t="n">
        <v>47</v>
      </c>
      <c r="B605" t="n">
        <v>145</v>
      </c>
      <c r="C605" t="inlineStr">
        <is>
          <t xml:space="preserve">CONCLUIDO	</t>
        </is>
      </c>
      <c r="D605" t="n">
        <v>5.5502</v>
      </c>
      <c r="E605" t="n">
        <v>18.02</v>
      </c>
      <c r="F605" t="n">
        <v>14.37</v>
      </c>
      <c r="G605" t="n">
        <v>66.31</v>
      </c>
      <c r="H605" t="n">
        <v>0.73</v>
      </c>
      <c r="I605" t="n">
        <v>13</v>
      </c>
      <c r="J605" t="n">
        <v>309.68</v>
      </c>
      <c r="K605" t="n">
        <v>61.2</v>
      </c>
      <c r="L605" t="n">
        <v>12.75</v>
      </c>
      <c r="M605" t="n">
        <v>11</v>
      </c>
      <c r="N605" t="n">
        <v>90.73999999999999</v>
      </c>
      <c r="O605" t="n">
        <v>38428.72</v>
      </c>
      <c r="P605" t="n">
        <v>211.99</v>
      </c>
      <c r="Q605" t="n">
        <v>1389.59</v>
      </c>
      <c r="R605" t="n">
        <v>49.03</v>
      </c>
      <c r="S605" t="n">
        <v>39.31</v>
      </c>
      <c r="T605" t="n">
        <v>4014.96</v>
      </c>
      <c r="U605" t="n">
        <v>0.8</v>
      </c>
      <c r="V605" t="n">
        <v>0.89</v>
      </c>
      <c r="W605" t="n">
        <v>3.38</v>
      </c>
      <c r="X605" t="n">
        <v>0.25</v>
      </c>
      <c r="Y605" t="n">
        <v>1</v>
      </c>
      <c r="Z605" t="n">
        <v>10</v>
      </c>
    </row>
    <row r="606">
      <c r="A606" t="n">
        <v>48</v>
      </c>
      <c r="B606" t="n">
        <v>145</v>
      </c>
      <c r="C606" t="inlineStr">
        <is>
          <t xml:space="preserve">CONCLUIDO	</t>
        </is>
      </c>
      <c r="D606" t="n">
        <v>5.5533</v>
      </c>
      <c r="E606" t="n">
        <v>18.01</v>
      </c>
      <c r="F606" t="n">
        <v>14.36</v>
      </c>
      <c r="G606" t="n">
        <v>66.27</v>
      </c>
      <c r="H606" t="n">
        <v>0.75</v>
      </c>
      <c r="I606" t="n">
        <v>13</v>
      </c>
      <c r="J606" t="n">
        <v>310.23</v>
      </c>
      <c r="K606" t="n">
        <v>61.2</v>
      </c>
      <c r="L606" t="n">
        <v>13</v>
      </c>
      <c r="M606" t="n">
        <v>11</v>
      </c>
      <c r="N606" t="n">
        <v>91.03</v>
      </c>
      <c r="O606" t="n">
        <v>38495.87</v>
      </c>
      <c r="P606" t="n">
        <v>211.01</v>
      </c>
      <c r="Q606" t="n">
        <v>1389.61</v>
      </c>
      <c r="R606" t="n">
        <v>48.73</v>
      </c>
      <c r="S606" t="n">
        <v>39.31</v>
      </c>
      <c r="T606" t="n">
        <v>3867.91</v>
      </c>
      <c r="U606" t="n">
        <v>0.8100000000000001</v>
      </c>
      <c r="V606" t="n">
        <v>0.89</v>
      </c>
      <c r="W606" t="n">
        <v>3.38</v>
      </c>
      <c r="X606" t="n">
        <v>0.24</v>
      </c>
      <c r="Y606" t="n">
        <v>1</v>
      </c>
      <c r="Z606" t="n">
        <v>10</v>
      </c>
    </row>
    <row r="607">
      <c r="A607" t="n">
        <v>49</v>
      </c>
      <c r="B607" t="n">
        <v>145</v>
      </c>
      <c r="C607" t="inlineStr">
        <is>
          <t xml:space="preserve">CONCLUIDO	</t>
        </is>
      </c>
      <c r="D607" t="n">
        <v>5.5524</v>
      </c>
      <c r="E607" t="n">
        <v>18.01</v>
      </c>
      <c r="F607" t="n">
        <v>14.36</v>
      </c>
      <c r="G607" t="n">
        <v>66.28</v>
      </c>
      <c r="H607" t="n">
        <v>0.76</v>
      </c>
      <c r="I607" t="n">
        <v>13</v>
      </c>
      <c r="J607" t="n">
        <v>310.77</v>
      </c>
      <c r="K607" t="n">
        <v>61.2</v>
      </c>
      <c r="L607" t="n">
        <v>13.25</v>
      </c>
      <c r="M607" t="n">
        <v>11</v>
      </c>
      <c r="N607" t="n">
        <v>91.33</v>
      </c>
      <c r="O607" t="n">
        <v>38563.14</v>
      </c>
      <c r="P607" t="n">
        <v>208.94</v>
      </c>
      <c r="Q607" t="n">
        <v>1389.75</v>
      </c>
      <c r="R607" t="n">
        <v>48.8</v>
      </c>
      <c r="S607" t="n">
        <v>39.31</v>
      </c>
      <c r="T607" t="n">
        <v>3902.76</v>
      </c>
      <c r="U607" t="n">
        <v>0.8100000000000001</v>
      </c>
      <c r="V607" t="n">
        <v>0.89</v>
      </c>
      <c r="W607" t="n">
        <v>3.38</v>
      </c>
      <c r="X607" t="n">
        <v>0.24</v>
      </c>
      <c r="Y607" t="n">
        <v>1</v>
      </c>
      <c r="Z607" t="n">
        <v>10</v>
      </c>
    </row>
    <row r="608">
      <c r="A608" t="n">
        <v>50</v>
      </c>
      <c r="B608" t="n">
        <v>145</v>
      </c>
      <c r="C608" t="inlineStr">
        <is>
          <t xml:space="preserve">CONCLUIDO	</t>
        </is>
      </c>
      <c r="D608" t="n">
        <v>5.5755</v>
      </c>
      <c r="E608" t="n">
        <v>17.94</v>
      </c>
      <c r="F608" t="n">
        <v>14.34</v>
      </c>
      <c r="G608" t="n">
        <v>71.7</v>
      </c>
      <c r="H608" t="n">
        <v>0.77</v>
      </c>
      <c r="I608" t="n">
        <v>12</v>
      </c>
      <c r="J608" t="n">
        <v>311.32</v>
      </c>
      <c r="K608" t="n">
        <v>61.2</v>
      </c>
      <c r="L608" t="n">
        <v>13.5</v>
      </c>
      <c r="M608" t="n">
        <v>9</v>
      </c>
      <c r="N608" t="n">
        <v>91.62</v>
      </c>
      <c r="O608" t="n">
        <v>38630.55</v>
      </c>
      <c r="P608" t="n">
        <v>206.95</v>
      </c>
      <c r="Q608" t="n">
        <v>1389.58</v>
      </c>
      <c r="R608" t="n">
        <v>48.1</v>
      </c>
      <c r="S608" t="n">
        <v>39.31</v>
      </c>
      <c r="T608" t="n">
        <v>3555.42</v>
      </c>
      <c r="U608" t="n">
        <v>0.82</v>
      </c>
      <c r="V608" t="n">
        <v>0.9</v>
      </c>
      <c r="W608" t="n">
        <v>3.38</v>
      </c>
      <c r="X608" t="n">
        <v>0.22</v>
      </c>
      <c r="Y608" t="n">
        <v>1</v>
      </c>
      <c r="Z608" t="n">
        <v>10</v>
      </c>
    </row>
    <row r="609">
      <c r="A609" t="n">
        <v>51</v>
      </c>
      <c r="B609" t="n">
        <v>145</v>
      </c>
      <c r="C609" t="inlineStr">
        <is>
          <t xml:space="preserve">CONCLUIDO	</t>
        </is>
      </c>
      <c r="D609" t="n">
        <v>5.5759</v>
      </c>
      <c r="E609" t="n">
        <v>17.93</v>
      </c>
      <c r="F609" t="n">
        <v>14.34</v>
      </c>
      <c r="G609" t="n">
        <v>71.69</v>
      </c>
      <c r="H609" t="n">
        <v>0.79</v>
      </c>
      <c r="I609" t="n">
        <v>12</v>
      </c>
      <c r="J609" t="n">
        <v>311.87</v>
      </c>
      <c r="K609" t="n">
        <v>61.2</v>
      </c>
      <c r="L609" t="n">
        <v>13.75</v>
      </c>
      <c r="M609" t="n">
        <v>10</v>
      </c>
      <c r="N609" t="n">
        <v>91.92</v>
      </c>
      <c r="O609" t="n">
        <v>38698.21</v>
      </c>
      <c r="P609" t="n">
        <v>206.54</v>
      </c>
      <c r="Q609" t="n">
        <v>1389.57</v>
      </c>
      <c r="R609" t="n">
        <v>48.13</v>
      </c>
      <c r="S609" t="n">
        <v>39.31</v>
      </c>
      <c r="T609" t="n">
        <v>3568.63</v>
      </c>
      <c r="U609" t="n">
        <v>0.82</v>
      </c>
      <c r="V609" t="n">
        <v>0.9</v>
      </c>
      <c r="W609" t="n">
        <v>3.38</v>
      </c>
      <c r="X609" t="n">
        <v>0.22</v>
      </c>
      <c r="Y609" t="n">
        <v>1</v>
      </c>
      <c r="Z609" t="n">
        <v>10</v>
      </c>
    </row>
    <row r="610">
      <c r="A610" t="n">
        <v>52</v>
      </c>
      <c r="B610" t="n">
        <v>145</v>
      </c>
      <c r="C610" t="inlineStr">
        <is>
          <t xml:space="preserve">CONCLUIDO	</t>
        </is>
      </c>
      <c r="D610" t="n">
        <v>5.5751</v>
      </c>
      <c r="E610" t="n">
        <v>17.94</v>
      </c>
      <c r="F610" t="n">
        <v>14.34</v>
      </c>
      <c r="G610" t="n">
        <v>71.70999999999999</v>
      </c>
      <c r="H610" t="n">
        <v>0.8</v>
      </c>
      <c r="I610" t="n">
        <v>12</v>
      </c>
      <c r="J610" t="n">
        <v>312.42</v>
      </c>
      <c r="K610" t="n">
        <v>61.2</v>
      </c>
      <c r="L610" t="n">
        <v>14</v>
      </c>
      <c r="M610" t="n">
        <v>9</v>
      </c>
      <c r="N610" t="n">
        <v>92.22</v>
      </c>
      <c r="O610" t="n">
        <v>38765.89</v>
      </c>
      <c r="P610" t="n">
        <v>206.44</v>
      </c>
      <c r="Q610" t="n">
        <v>1389.61</v>
      </c>
      <c r="R610" t="n">
        <v>48.13</v>
      </c>
      <c r="S610" t="n">
        <v>39.31</v>
      </c>
      <c r="T610" t="n">
        <v>3572.24</v>
      </c>
      <c r="U610" t="n">
        <v>0.82</v>
      </c>
      <c r="V610" t="n">
        <v>0.9</v>
      </c>
      <c r="W610" t="n">
        <v>3.38</v>
      </c>
      <c r="X610" t="n">
        <v>0.22</v>
      </c>
      <c r="Y610" t="n">
        <v>1</v>
      </c>
      <c r="Z610" t="n">
        <v>10</v>
      </c>
    </row>
    <row r="611">
      <c r="A611" t="n">
        <v>53</v>
      </c>
      <c r="B611" t="n">
        <v>145</v>
      </c>
      <c r="C611" t="inlineStr">
        <is>
          <t xml:space="preserve">CONCLUIDO	</t>
        </is>
      </c>
      <c r="D611" t="n">
        <v>5.5763</v>
      </c>
      <c r="E611" t="n">
        <v>17.93</v>
      </c>
      <c r="F611" t="n">
        <v>14.34</v>
      </c>
      <c r="G611" t="n">
        <v>71.69</v>
      </c>
      <c r="H611" t="n">
        <v>0.8100000000000001</v>
      </c>
      <c r="I611" t="n">
        <v>12</v>
      </c>
      <c r="J611" t="n">
        <v>312.97</v>
      </c>
      <c r="K611" t="n">
        <v>61.2</v>
      </c>
      <c r="L611" t="n">
        <v>14.25</v>
      </c>
      <c r="M611" t="n">
        <v>8</v>
      </c>
      <c r="N611" t="n">
        <v>92.52</v>
      </c>
      <c r="O611" t="n">
        <v>38833.69</v>
      </c>
      <c r="P611" t="n">
        <v>205.28</v>
      </c>
      <c r="Q611" t="n">
        <v>1389.67</v>
      </c>
      <c r="R611" t="n">
        <v>48.02</v>
      </c>
      <c r="S611" t="n">
        <v>39.31</v>
      </c>
      <c r="T611" t="n">
        <v>3514.31</v>
      </c>
      <c r="U611" t="n">
        <v>0.82</v>
      </c>
      <c r="V611" t="n">
        <v>0.9</v>
      </c>
      <c r="W611" t="n">
        <v>3.38</v>
      </c>
      <c r="X611" t="n">
        <v>0.22</v>
      </c>
      <c r="Y611" t="n">
        <v>1</v>
      </c>
      <c r="Z611" t="n">
        <v>10</v>
      </c>
    </row>
    <row r="612">
      <c r="A612" t="n">
        <v>54</v>
      </c>
      <c r="B612" t="n">
        <v>145</v>
      </c>
      <c r="C612" t="inlineStr">
        <is>
          <t xml:space="preserve">CONCLUIDO	</t>
        </is>
      </c>
      <c r="D612" t="n">
        <v>5.5696</v>
      </c>
      <c r="E612" t="n">
        <v>17.95</v>
      </c>
      <c r="F612" t="n">
        <v>14.36</v>
      </c>
      <c r="G612" t="n">
        <v>71.79000000000001</v>
      </c>
      <c r="H612" t="n">
        <v>0.82</v>
      </c>
      <c r="I612" t="n">
        <v>12</v>
      </c>
      <c r="J612" t="n">
        <v>313.52</v>
      </c>
      <c r="K612" t="n">
        <v>61.2</v>
      </c>
      <c r="L612" t="n">
        <v>14.5</v>
      </c>
      <c r="M612" t="n">
        <v>8</v>
      </c>
      <c r="N612" t="n">
        <v>92.81999999999999</v>
      </c>
      <c r="O612" t="n">
        <v>38901.63</v>
      </c>
      <c r="P612" t="n">
        <v>203.66</v>
      </c>
      <c r="Q612" t="n">
        <v>1389.65</v>
      </c>
      <c r="R612" t="n">
        <v>48.73</v>
      </c>
      <c r="S612" t="n">
        <v>39.31</v>
      </c>
      <c r="T612" t="n">
        <v>3868.45</v>
      </c>
      <c r="U612" t="n">
        <v>0.8100000000000001</v>
      </c>
      <c r="V612" t="n">
        <v>0.89</v>
      </c>
      <c r="W612" t="n">
        <v>3.38</v>
      </c>
      <c r="X612" t="n">
        <v>0.24</v>
      </c>
      <c r="Y612" t="n">
        <v>1</v>
      </c>
      <c r="Z612" t="n">
        <v>10</v>
      </c>
    </row>
    <row r="613">
      <c r="A613" t="n">
        <v>55</v>
      </c>
      <c r="B613" t="n">
        <v>145</v>
      </c>
      <c r="C613" t="inlineStr">
        <is>
          <t xml:space="preserve">CONCLUIDO	</t>
        </is>
      </c>
      <c r="D613" t="n">
        <v>5.5915</v>
      </c>
      <c r="E613" t="n">
        <v>17.88</v>
      </c>
      <c r="F613" t="n">
        <v>14.34</v>
      </c>
      <c r="G613" t="n">
        <v>78.23</v>
      </c>
      <c r="H613" t="n">
        <v>0.84</v>
      </c>
      <c r="I613" t="n">
        <v>11</v>
      </c>
      <c r="J613" t="n">
        <v>314.07</v>
      </c>
      <c r="K613" t="n">
        <v>61.2</v>
      </c>
      <c r="L613" t="n">
        <v>14.75</v>
      </c>
      <c r="M613" t="n">
        <v>5</v>
      </c>
      <c r="N613" t="n">
        <v>93.12</v>
      </c>
      <c r="O613" t="n">
        <v>38969.71</v>
      </c>
      <c r="P613" t="n">
        <v>202.95</v>
      </c>
      <c r="Q613" t="n">
        <v>1389.57</v>
      </c>
      <c r="R613" t="n">
        <v>48.19</v>
      </c>
      <c r="S613" t="n">
        <v>39.31</v>
      </c>
      <c r="T613" t="n">
        <v>3607.04</v>
      </c>
      <c r="U613" t="n">
        <v>0.82</v>
      </c>
      <c r="V613" t="n">
        <v>0.89</v>
      </c>
      <c r="W613" t="n">
        <v>3.38</v>
      </c>
      <c r="X613" t="n">
        <v>0.22</v>
      </c>
      <c r="Y613" t="n">
        <v>1</v>
      </c>
      <c r="Z613" t="n">
        <v>10</v>
      </c>
    </row>
    <row r="614">
      <c r="A614" t="n">
        <v>56</v>
      </c>
      <c r="B614" t="n">
        <v>145</v>
      </c>
      <c r="C614" t="inlineStr">
        <is>
          <t xml:space="preserve">CONCLUIDO	</t>
        </is>
      </c>
      <c r="D614" t="n">
        <v>5.5925</v>
      </c>
      <c r="E614" t="n">
        <v>17.88</v>
      </c>
      <c r="F614" t="n">
        <v>14.34</v>
      </c>
      <c r="G614" t="n">
        <v>78.20999999999999</v>
      </c>
      <c r="H614" t="n">
        <v>0.85</v>
      </c>
      <c r="I614" t="n">
        <v>11</v>
      </c>
      <c r="J614" t="n">
        <v>314.62</v>
      </c>
      <c r="K614" t="n">
        <v>61.2</v>
      </c>
      <c r="L614" t="n">
        <v>15</v>
      </c>
      <c r="M614" t="n">
        <v>4</v>
      </c>
      <c r="N614" t="n">
        <v>93.43000000000001</v>
      </c>
      <c r="O614" t="n">
        <v>39037.92</v>
      </c>
      <c r="P614" t="n">
        <v>202.9</v>
      </c>
      <c r="Q614" t="n">
        <v>1389.58</v>
      </c>
      <c r="R614" t="n">
        <v>47.91</v>
      </c>
      <c r="S614" t="n">
        <v>39.31</v>
      </c>
      <c r="T614" t="n">
        <v>3463.52</v>
      </c>
      <c r="U614" t="n">
        <v>0.82</v>
      </c>
      <c r="V614" t="n">
        <v>0.9</v>
      </c>
      <c r="W614" t="n">
        <v>3.39</v>
      </c>
      <c r="X614" t="n">
        <v>0.22</v>
      </c>
      <c r="Y614" t="n">
        <v>1</v>
      </c>
      <c r="Z614" t="n">
        <v>10</v>
      </c>
    </row>
    <row r="615">
      <c r="A615" t="n">
        <v>57</v>
      </c>
      <c r="B615" t="n">
        <v>145</v>
      </c>
      <c r="C615" t="inlineStr">
        <is>
          <t xml:space="preserve">CONCLUIDO	</t>
        </is>
      </c>
      <c r="D615" t="n">
        <v>5.5922</v>
      </c>
      <c r="E615" t="n">
        <v>17.88</v>
      </c>
      <c r="F615" t="n">
        <v>14.34</v>
      </c>
      <c r="G615" t="n">
        <v>78.22</v>
      </c>
      <c r="H615" t="n">
        <v>0.86</v>
      </c>
      <c r="I615" t="n">
        <v>11</v>
      </c>
      <c r="J615" t="n">
        <v>315.18</v>
      </c>
      <c r="K615" t="n">
        <v>61.2</v>
      </c>
      <c r="L615" t="n">
        <v>15.25</v>
      </c>
      <c r="M615" t="n">
        <v>3</v>
      </c>
      <c r="N615" t="n">
        <v>93.73</v>
      </c>
      <c r="O615" t="n">
        <v>39106.27</v>
      </c>
      <c r="P615" t="n">
        <v>203.18</v>
      </c>
      <c r="Q615" t="n">
        <v>1389.72</v>
      </c>
      <c r="R615" t="n">
        <v>47.88</v>
      </c>
      <c r="S615" t="n">
        <v>39.31</v>
      </c>
      <c r="T615" t="n">
        <v>3450.74</v>
      </c>
      <c r="U615" t="n">
        <v>0.82</v>
      </c>
      <c r="V615" t="n">
        <v>0.9</v>
      </c>
      <c r="W615" t="n">
        <v>3.39</v>
      </c>
      <c r="X615" t="n">
        <v>0.22</v>
      </c>
      <c r="Y615" t="n">
        <v>1</v>
      </c>
      <c r="Z615" t="n">
        <v>10</v>
      </c>
    </row>
    <row r="616">
      <c r="A616" t="n">
        <v>58</v>
      </c>
      <c r="B616" t="n">
        <v>145</v>
      </c>
      <c r="C616" t="inlineStr">
        <is>
          <t xml:space="preserve">CONCLUIDO	</t>
        </is>
      </c>
      <c r="D616" t="n">
        <v>5.5937</v>
      </c>
      <c r="E616" t="n">
        <v>17.88</v>
      </c>
      <c r="F616" t="n">
        <v>14.34</v>
      </c>
      <c r="G616" t="n">
        <v>78.19</v>
      </c>
      <c r="H616" t="n">
        <v>0.87</v>
      </c>
      <c r="I616" t="n">
        <v>11</v>
      </c>
      <c r="J616" t="n">
        <v>315.73</v>
      </c>
      <c r="K616" t="n">
        <v>61.2</v>
      </c>
      <c r="L616" t="n">
        <v>15.5</v>
      </c>
      <c r="M616" t="n">
        <v>1</v>
      </c>
      <c r="N616" t="n">
        <v>94.03</v>
      </c>
      <c r="O616" t="n">
        <v>39174.75</v>
      </c>
      <c r="P616" t="n">
        <v>203.53</v>
      </c>
      <c r="Q616" t="n">
        <v>1389.73</v>
      </c>
      <c r="R616" t="n">
        <v>47.75</v>
      </c>
      <c r="S616" t="n">
        <v>39.31</v>
      </c>
      <c r="T616" t="n">
        <v>3383.68</v>
      </c>
      <c r="U616" t="n">
        <v>0.82</v>
      </c>
      <c r="V616" t="n">
        <v>0.9</v>
      </c>
      <c r="W616" t="n">
        <v>3.39</v>
      </c>
      <c r="X616" t="n">
        <v>0.21</v>
      </c>
      <c r="Y616" t="n">
        <v>1</v>
      </c>
      <c r="Z616" t="n">
        <v>10</v>
      </c>
    </row>
    <row r="617">
      <c r="A617" t="n">
        <v>59</v>
      </c>
      <c r="B617" t="n">
        <v>145</v>
      </c>
      <c r="C617" t="inlineStr">
        <is>
          <t xml:space="preserve">CONCLUIDO	</t>
        </is>
      </c>
      <c r="D617" t="n">
        <v>5.5945</v>
      </c>
      <c r="E617" t="n">
        <v>17.87</v>
      </c>
      <c r="F617" t="n">
        <v>14.33</v>
      </c>
      <c r="G617" t="n">
        <v>78.18000000000001</v>
      </c>
      <c r="H617" t="n">
        <v>0.89</v>
      </c>
      <c r="I617" t="n">
        <v>11</v>
      </c>
      <c r="J617" t="n">
        <v>316.29</v>
      </c>
      <c r="K617" t="n">
        <v>61.2</v>
      </c>
      <c r="L617" t="n">
        <v>15.75</v>
      </c>
      <c r="M617" t="n">
        <v>1</v>
      </c>
      <c r="N617" t="n">
        <v>94.34</v>
      </c>
      <c r="O617" t="n">
        <v>39243.37</v>
      </c>
      <c r="P617" t="n">
        <v>203.85</v>
      </c>
      <c r="Q617" t="n">
        <v>1389.77</v>
      </c>
      <c r="R617" t="n">
        <v>47.61</v>
      </c>
      <c r="S617" t="n">
        <v>39.31</v>
      </c>
      <c r="T617" t="n">
        <v>3317.9</v>
      </c>
      <c r="U617" t="n">
        <v>0.83</v>
      </c>
      <c r="V617" t="n">
        <v>0.9</v>
      </c>
      <c r="W617" t="n">
        <v>3.39</v>
      </c>
      <c r="X617" t="n">
        <v>0.21</v>
      </c>
      <c r="Y617" t="n">
        <v>1</v>
      </c>
      <c r="Z617" t="n">
        <v>10</v>
      </c>
    </row>
    <row r="618">
      <c r="A618" t="n">
        <v>60</v>
      </c>
      <c r="B618" t="n">
        <v>145</v>
      </c>
      <c r="C618" t="inlineStr">
        <is>
          <t xml:space="preserve">CONCLUIDO	</t>
        </is>
      </c>
      <c r="D618" t="n">
        <v>5.5961</v>
      </c>
      <c r="E618" t="n">
        <v>17.87</v>
      </c>
      <c r="F618" t="n">
        <v>14.33</v>
      </c>
      <c r="G618" t="n">
        <v>78.15000000000001</v>
      </c>
      <c r="H618" t="n">
        <v>0.9</v>
      </c>
      <c r="I618" t="n">
        <v>11</v>
      </c>
      <c r="J618" t="n">
        <v>316.85</v>
      </c>
      <c r="K618" t="n">
        <v>61.2</v>
      </c>
      <c r="L618" t="n">
        <v>16</v>
      </c>
      <c r="M618" t="n">
        <v>1</v>
      </c>
      <c r="N618" t="n">
        <v>94.65000000000001</v>
      </c>
      <c r="O618" t="n">
        <v>39312.13</v>
      </c>
      <c r="P618" t="n">
        <v>204.11</v>
      </c>
      <c r="Q618" t="n">
        <v>1389.74</v>
      </c>
      <c r="R618" t="n">
        <v>47.5</v>
      </c>
      <c r="S618" t="n">
        <v>39.31</v>
      </c>
      <c r="T618" t="n">
        <v>3258.63</v>
      </c>
      <c r="U618" t="n">
        <v>0.83</v>
      </c>
      <c r="V618" t="n">
        <v>0.9</v>
      </c>
      <c r="W618" t="n">
        <v>3.39</v>
      </c>
      <c r="X618" t="n">
        <v>0.21</v>
      </c>
      <c r="Y618" t="n">
        <v>1</v>
      </c>
      <c r="Z618" t="n">
        <v>10</v>
      </c>
    </row>
    <row r="619">
      <c r="A619" t="n">
        <v>61</v>
      </c>
      <c r="B619" t="n">
        <v>145</v>
      </c>
      <c r="C619" t="inlineStr">
        <is>
          <t xml:space="preserve">CONCLUIDO	</t>
        </is>
      </c>
      <c r="D619" t="n">
        <v>5.5957</v>
      </c>
      <c r="E619" t="n">
        <v>17.87</v>
      </c>
      <c r="F619" t="n">
        <v>14.33</v>
      </c>
      <c r="G619" t="n">
        <v>78.16</v>
      </c>
      <c r="H619" t="n">
        <v>0.91</v>
      </c>
      <c r="I619" t="n">
        <v>11</v>
      </c>
      <c r="J619" t="n">
        <v>317.41</v>
      </c>
      <c r="K619" t="n">
        <v>61.2</v>
      </c>
      <c r="L619" t="n">
        <v>16.25</v>
      </c>
      <c r="M619" t="n">
        <v>0</v>
      </c>
      <c r="N619" t="n">
        <v>94.95999999999999</v>
      </c>
      <c r="O619" t="n">
        <v>39381.03</v>
      </c>
      <c r="P619" t="n">
        <v>204.45</v>
      </c>
      <c r="Q619" t="n">
        <v>1389.72</v>
      </c>
      <c r="R619" t="n">
        <v>47.43</v>
      </c>
      <c r="S619" t="n">
        <v>39.31</v>
      </c>
      <c r="T619" t="n">
        <v>3224.93</v>
      </c>
      <c r="U619" t="n">
        <v>0.83</v>
      </c>
      <c r="V619" t="n">
        <v>0.9</v>
      </c>
      <c r="W619" t="n">
        <v>3.39</v>
      </c>
      <c r="X619" t="n">
        <v>0.21</v>
      </c>
      <c r="Y619" t="n">
        <v>1</v>
      </c>
      <c r="Z619" t="n">
        <v>10</v>
      </c>
    </row>
    <row r="620">
      <c r="A620" t="n">
        <v>0</v>
      </c>
      <c r="B620" t="n">
        <v>65</v>
      </c>
      <c r="C620" t="inlineStr">
        <is>
          <t xml:space="preserve">CONCLUIDO	</t>
        </is>
      </c>
      <c r="D620" t="n">
        <v>4.4656</v>
      </c>
      <c r="E620" t="n">
        <v>22.39</v>
      </c>
      <c r="F620" t="n">
        <v>16.73</v>
      </c>
      <c r="G620" t="n">
        <v>7.84</v>
      </c>
      <c r="H620" t="n">
        <v>0.13</v>
      </c>
      <c r="I620" t="n">
        <v>128</v>
      </c>
      <c r="J620" t="n">
        <v>133.21</v>
      </c>
      <c r="K620" t="n">
        <v>46.47</v>
      </c>
      <c r="L620" t="n">
        <v>1</v>
      </c>
      <c r="M620" t="n">
        <v>126</v>
      </c>
      <c r="N620" t="n">
        <v>20.75</v>
      </c>
      <c r="O620" t="n">
        <v>16663.42</v>
      </c>
      <c r="P620" t="n">
        <v>177.45</v>
      </c>
      <c r="Q620" t="n">
        <v>1390.22</v>
      </c>
      <c r="R620" t="n">
        <v>122.39</v>
      </c>
      <c r="S620" t="n">
        <v>39.31</v>
      </c>
      <c r="T620" t="n">
        <v>40122.9</v>
      </c>
      <c r="U620" t="n">
        <v>0.32</v>
      </c>
      <c r="V620" t="n">
        <v>0.77</v>
      </c>
      <c r="W620" t="n">
        <v>3.57</v>
      </c>
      <c r="X620" t="n">
        <v>2.6</v>
      </c>
      <c r="Y620" t="n">
        <v>1</v>
      </c>
      <c r="Z620" t="n">
        <v>10</v>
      </c>
    </row>
    <row r="621">
      <c r="A621" t="n">
        <v>1</v>
      </c>
      <c r="B621" t="n">
        <v>65</v>
      </c>
      <c r="C621" t="inlineStr">
        <is>
          <t xml:space="preserve">CONCLUIDO	</t>
        </is>
      </c>
      <c r="D621" t="n">
        <v>4.7713</v>
      </c>
      <c r="E621" t="n">
        <v>20.96</v>
      </c>
      <c r="F621" t="n">
        <v>16.11</v>
      </c>
      <c r="G621" t="n">
        <v>9.859999999999999</v>
      </c>
      <c r="H621" t="n">
        <v>0.17</v>
      </c>
      <c r="I621" t="n">
        <v>98</v>
      </c>
      <c r="J621" t="n">
        <v>133.55</v>
      </c>
      <c r="K621" t="n">
        <v>46.47</v>
      </c>
      <c r="L621" t="n">
        <v>1.25</v>
      </c>
      <c r="M621" t="n">
        <v>96</v>
      </c>
      <c r="N621" t="n">
        <v>20.83</v>
      </c>
      <c r="O621" t="n">
        <v>16704.7</v>
      </c>
      <c r="P621" t="n">
        <v>168.64</v>
      </c>
      <c r="Q621" t="n">
        <v>1390.04</v>
      </c>
      <c r="R621" t="n">
        <v>103.4</v>
      </c>
      <c r="S621" t="n">
        <v>39.31</v>
      </c>
      <c r="T621" t="n">
        <v>30775.28</v>
      </c>
      <c r="U621" t="n">
        <v>0.38</v>
      </c>
      <c r="V621" t="n">
        <v>0.8</v>
      </c>
      <c r="W621" t="n">
        <v>3.52</v>
      </c>
      <c r="X621" t="n">
        <v>1.99</v>
      </c>
      <c r="Y621" t="n">
        <v>1</v>
      </c>
      <c r="Z621" t="n">
        <v>10</v>
      </c>
    </row>
    <row r="622">
      <c r="A622" t="n">
        <v>2</v>
      </c>
      <c r="B622" t="n">
        <v>65</v>
      </c>
      <c r="C622" t="inlineStr">
        <is>
          <t xml:space="preserve">CONCLUIDO	</t>
        </is>
      </c>
      <c r="D622" t="n">
        <v>4.9842</v>
      </c>
      <c r="E622" t="n">
        <v>20.06</v>
      </c>
      <c r="F622" t="n">
        <v>15.73</v>
      </c>
      <c r="G622" t="n">
        <v>11.95</v>
      </c>
      <c r="H622" t="n">
        <v>0.2</v>
      </c>
      <c r="I622" t="n">
        <v>79</v>
      </c>
      <c r="J622" t="n">
        <v>133.88</v>
      </c>
      <c r="K622" t="n">
        <v>46.47</v>
      </c>
      <c r="L622" t="n">
        <v>1.5</v>
      </c>
      <c r="M622" t="n">
        <v>77</v>
      </c>
      <c r="N622" t="n">
        <v>20.91</v>
      </c>
      <c r="O622" t="n">
        <v>16746.01</v>
      </c>
      <c r="P622" t="n">
        <v>162.52</v>
      </c>
      <c r="Q622" t="n">
        <v>1389.8</v>
      </c>
      <c r="R622" t="n">
        <v>91.41</v>
      </c>
      <c r="S622" t="n">
        <v>39.31</v>
      </c>
      <c r="T622" t="n">
        <v>24873.1</v>
      </c>
      <c r="U622" t="n">
        <v>0.43</v>
      </c>
      <c r="V622" t="n">
        <v>0.82</v>
      </c>
      <c r="W622" t="n">
        <v>3.5</v>
      </c>
      <c r="X622" t="n">
        <v>1.61</v>
      </c>
      <c r="Y622" t="n">
        <v>1</v>
      </c>
      <c r="Z622" t="n">
        <v>10</v>
      </c>
    </row>
    <row r="623">
      <c r="A623" t="n">
        <v>3</v>
      </c>
      <c r="B623" t="n">
        <v>65</v>
      </c>
      <c r="C623" t="inlineStr">
        <is>
          <t xml:space="preserve">CONCLUIDO	</t>
        </is>
      </c>
      <c r="D623" t="n">
        <v>5.1512</v>
      </c>
      <c r="E623" t="n">
        <v>19.41</v>
      </c>
      <c r="F623" t="n">
        <v>15.44</v>
      </c>
      <c r="G623" t="n">
        <v>14.03</v>
      </c>
      <c r="H623" t="n">
        <v>0.23</v>
      </c>
      <c r="I623" t="n">
        <v>66</v>
      </c>
      <c r="J623" t="n">
        <v>134.22</v>
      </c>
      <c r="K623" t="n">
        <v>46.47</v>
      </c>
      <c r="L623" t="n">
        <v>1.75</v>
      </c>
      <c r="M623" t="n">
        <v>64</v>
      </c>
      <c r="N623" t="n">
        <v>21</v>
      </c>
      <c r="O623" t="n">
        <v>16787.35</v>
      </c>
      <c r="P623" t="n">
        <v>157.1</v>
      </c>
      <c r="Q623" t="n">
        <v>1389.87</v>
      </c>
      <c r="R623" t="n">
        <v>82.08</v>
      </c>
      <c r="S623" t="n">
        <v>39.31</v>
      </c>
      <c r="T623" t="n">
        <v>20273.77</v>
      </c>
      <c r="U623" t="n">
        <v>0.48</v>
      </c>
      <c r="V623" t="n">
        <v>0.83</v>
      </c>
      <c r="W623" t="n">
        <v>3.47</v>
      </c>
      <c r="X623" t="n">
        <v>1.31</v>
      </c>
      <c r="Y623" t="n">
        <v>1</v>
      </c>
      <c r="Z623" t="n">
        <v>10</v>
      </c>
    </row>
    <row r="624">
      <c r="A624" t="n">
        <v>4</v>
      </c>
      <c r="B624" t="n">
        <v>65</v>
      </c>
      <c r="C624" t="inlineStr">
        <is>
          <t xml:space="preserve">CONCLUIDO	</t>
        </is>
      </c>
      <c r="D624" t="n">
        <v>5.2803</v>
      </c>
      <c r="E624" t="n">
        <v>18.94</v>
      </c>
      <c r="F624" t="n">
        <v>15.23</v>
      </c>
      <c r="G624" t="n">
        <v>16.32</v>
      </c>
      <c r="H624" t="n">
        <v>0.26</v>
      </c>
      <c r="I624" t="n">
        <v>56</v>
      </c>
      <c r="J624" t="n">
        <v>134.55</v>
      </c>
      <c r="K624" t="n">
        <v>46.47</v>
      </c>
      <c r="L624" t="n">
        <v>2</v>
      </c>
      <c r="M624" t="n">
        <v>54</v>
      </c>
      <c r="N624" t="n">
        <v>21.09</v>
      </c>
      <c r="O624" t="n">
        <v>16828.84</v>
      </c>
      <c r="P624" t="n">
        <v>152.73</v>
      </c>
      <c r="Q624" t="n">
        <v>1389.77</v>
      </c>
      <c r="R624" t="n">
        <v>75.58</v>
      </c>
      <c r="S624" t="n">
        <v>39.31</v>
      </c>
      <c r="T624" t="n">
        <v>17074.56</v>
      </c>
      <c r="U624" t="n">
        <v>0.52</v>
      </c>
      <c r="V624" t="n">
        <v>0.84</v>
      </c>
      <c r="W624" t="n">
        <v>3.46</v>
      </c>
      <c r="X624" t="n">
        <v>1.11</v>
      </c>
      <c r="Y624" t="n">
        <v>1</v>
      </c>
      <c r="Z624" t="n">
        <v>10</v>
      </c>
    </row>
    <row r="625">
      <c r="A625" t="n">
        <v>5</v>
      </c>
      <c r="B625" t="n">
        <v>65</v>
      </c>
      <c r="C625" t="inlineStr">
        <is>
          <t xml:space="preserve">CONCLUIDO	</t>
        </is>
      </c>
      <c r="D625" t="n">
        <v>5.3727</v>
      </c>
      <c r="E625" t="n">
        <v>18.61</v>
      </c>
      <c r="F625" t="n">
        <v>15.1</v>
      </c>
      <c r="G625" t="n">
        <v>18.49</v>
      </c>
      <c r="H625" t="n">
        <v>0.29</v>
      </c>
      <c r="I625" t="n">
        <v>49</v>
      </c>
      <c r="J625" t="n">
        <v>134.89</v>
      </c>
      <c r="K625" t="n">
        <v>46.47</v>
      </c>
      <c r="L625" t="n">
        <v>2.25</v>
      </c>
      <c r="M625" t="n">
        <v>47</v>
      </c>
      <c r="N625" t="n">
        <v>21.17</v>
      </c>
      <c r="O625" t="n">
        <v>16870.25</v>
      </c>
      <c r="P625" t="n">
        <v>148.88</v>
      </c>
      <c r="Q625" t="n">
        <v>1389.77</v>
      </c>
      <c r="R625" t="n">
        <v>71.62</v>
      </c>
      <c r="S625" t="n">
        <v>39.31</v>
      </c>
      <c r="T625" t="n">
        <v>15131.42</v>
      </c>
      <c r="U625" t="n">
        <v>0.55</v>
      </c>
      <c r="V625" t="n">
        <v>0.85</v>
      </c>
      <c r="W625" t="n">
        <v>3.44</v>
      </c>
      <c r="X625" t="n">
        <v>0.98</v>
      </c>
      <c r="Y625" t="n">
        <v>1</v>
      </c>
      <c r="Z625" t="n">
        <v>10</v>
      </c>
    </row>
    <row r="626">
      <c r="A626" t="n">
        <v>6</v>
      </c>
      <c r="B626" t="n">
        <v>65</v>
      </c>
      <c r="C626" t="inlineStr">
        <is>
          <t xml:space="preserve">CONCLUIDO	</t>
        </is>
      </c>
      <c r="D626" t="n">
        <v>5.4629</v>
      </c>
      <c r="E626" t="n">
        <v>18.31</v>
      </c>
      <c r="F626" t="n">
        <v>14.95</v>
      </c>
      <c r="G626" t="n">
        <v>20.87</v>
      </c>
      <c r="H626" t="n">
        <v>0.33</v>
      </c>
      <c r="I626" t="n">
        <v>43</v>
      </c>
      <c r="J626" t="n">
        <v>135.22</v>
      </c>
      <c r="K626" t="n">
        <v>46.47</v>
      </c>
      <c r="L626" t="n">
        <v>2.5</v>
      </c>
      <c r="M626" t="n">
        <v>41</v>
      </c>
      <c r="N626" t="n">
        <v>21.26</v>
      </c>
      <c r="O626" t="n">
        <v>16911.68</v>
      </c>
      <c r="P626" t="n">
        <v>144.94</v>
      </c>
      <c r="Q626" t="n">
        <v>1389.95</v>
      </c>
      <c r="R626" t="n">
        <v>67.33</v>
      </c>
      <c r="S626" t="n">
        <v>39.31</v>
      </c>
      <c r="T626" t="n">
        <v>13016.06</v>
      </c>
      <c r="U626" t="n">
        <v>0.58</v>
      </c>
      <c r="V626" t="n">
        <v>0.86</v>
      </c>
      <c r="W626" t="n">
        <v>3.42</v>
      </c>
      <c r="X626" t="n">
        <v>0.83</v>
      </c>
      <c r="Y626" t="n">
        <v>1</v>
      </c>
      <c r="Z626" t="n">
        <v>10</v>
      </c>
    </row>
    <row r="627">
      <c r="A627" t="n">
        <v>7</v>
      </c>
      <c r="B627" t="n">
        <v>65</v>
      </c>
      <c r="C627" t="inlineStr">
        <is>
          <t xml:space="preserve">CONCLUIDO	</t>
        </is>
      </c>
      <c r="D627" t="n">
        <v>5.5312</v>
      </c>
      <c r="E627" t="n">
        <v>18.08</v>
      </c>
      <c r="F627" t="n">
        <v>14.86</v>
      </c>
      <c r="G627" t="n">
        <v>23.47</v>
      </c>
      <c r="H627" t="n">
        <v>0.36</v>
      </c>
      <c r="I627" t="n">
        <v>38</v>
      </c>
      <c r="J627" t="n">
        <v>135.56</v>
      </c>
      <c r="K627" t="n">
        <v>46.47</v>
      </c>
      <c r="L627" t="n">
        <v>2.75</v>
      </c>
      <c r="M627" t="n">
        <v>36</v>
      </c>
      <c r="N627" t="n">
        <v>21.34</v>
      </c>
      <c r="O627" t="n">
        <v>16953.14</v>
      </c>
      <c r="P627" t="n">
        <v>141.68</v>
      </c>
      <c r="Q627" t="n">
        <v>1389.68</v>
      </c>
      <c r="R627" t="n">
        <v>64.20999999999999</v>
      </c>
      <c r="S627" t="n">
        <v>39.31</v>
      </c>
      <c r="T627" t="n">
        <v>11479.06</v>
      </c>
      <c r="U627" t="n">
        <v>0.61</v>
      </c>
      <c r="V627" t="n">
        <v>0.86</v>
      </c>
      <c r="W627" t="n">
        <v>3.43</v>
      </c>
      <c r="X627" t="n">
        <v>0.74</v>
      </c>
      <c r="Y627" t="n">
        <v>1</v>
      </c>
      <c r="Z627" t="n">
        <v>10</v>
      </c>
    </row>
    <row r="628">
      <c r="A628" t="n">
        <v>8</v>
      </c>
      <c r="B628" t="n">
        <v>65</v>
      </c>
      <c r="C628" t="inlineStr">
        <is>
          <t xml:space="preserve">CONCLUIDO	</t>
        </is>
      </c>
      <c r="D628" t="n">
        <v>5.5867</v>
      </c>
      <c r="E628" t="n">
        <v>17.9</v>
      </c>
      <c r="F628" t="n">
        <v>14.79</v>
      </c>
      <c r="G628" t="n">
        <v>26.11</v>
      </c>
      <c r="H628" t="n">
        <v>0.39</v>
      </c>
      <c r="I628" t="n">
        <v>34</v>
      </c>
      <c r="J628" t="n">
        <v>135.9</v>
      </c>
      <c r="K628" t="n">
        <v>46.47</v>
      </c>
      <c r="L628" t="n">
        <v>3</v>
      </c>
      <c r="M628" t="n">
        <v>32</v>
      </c>
      <c r="N628" t="n">
        <v>21.43</v>
      </c>
      <c r="O628" t="n">
        <v>16994.64</v>
      </c>
      <c r="P628" t="n">
        <v>137.96</v>
      </c>
      <c r="Q628" t="n">
        <v>1389.73</v>
      </c>
      <c r="R628" t="n">
        <v>62.22</v>
      </c>
      <c r="S628" t="n">
        <v>39.31</v>
      </c>
      <c r="T628" t="n">
        <v>10506.26</v>
      </c>
      <c r="U628" t="n">
        <v>0.63</v>
      </c>
      <c r="V628" t="n">
        <v>0.87</v>
      </c>
      <c r="W628" t="n">
        <v>3.42</v>
      </c>
      <c r="X628" t="n">
        <v>0.67</v>
      </c>
      <c r="Y628" t="n">
        <v>1</v>
      </c>
      <c r="Z628" t="n">
        <v>10</v>
      </c>
    </row>
    <row r="629">
      <c r="A629" t="n">
        <v>9</v>
      </c>
      <c r="B629" t="n">
        <v>65</v>
      </c>
      <c r="C629" t="inlineStr">
        <is>
          <t xml:space="preserve">CONCLUIDO	</t>
        </is>
      </c>
      <c r="D629" t="n">
        <v>5.6335</v>
      </c>
      <c r="E629" t="n">
        <v>17.75</v>
      </c>
      <c r="F629" t="n">
        <v>14.73</v>
      </c>
      <c r="G629" t="n">
        <v>28.5</v>
      </c>
      <c r="H629" t="n">
        <v>0.42</v>
      </c>
      <c r="I629" t="n">
        <v>31</v>
      </c>
      <c r="J629" t="n">
        <v>136.23</v>
      </c>
      <c r="K629" t="n">
        <v>46.47</v>
      </c>
      <c r="L629" t="n">
        <v>3.25</v>
      </c>
      <c r="M629" t="n">
        <v>29</v>
      </c>
      <c r="N629" t="n">
        <v>21.52</v>
      </c>
      <c r="O629" t="n">
        <v>17036.16</v>
      </c>
      <c r="P629" t="n">
        <v>134.86</v>
      </c>
      <c r="Q629" t="n">
        <v>1389.69</v>
      </c>
      <c r="R629" t="n">
        <v>60.04</v>
      </c>
      <c r="S629" t="n">
        <v>39.31</v>
      </c>
      <c r="T629" t="n">
        <v>9431.690000000001</v>
      </c>
      <c r="U629" t="n">
        <v>0.65</v>
      </c>
      <c r="V629" t="n">
        <v>0.87</v>
      </c>
      <c r="W629" t="n">
        <v>3.41</v>
      </c>
      <c r="X629" t="n">
        <v>0.6</v>
      </c>
      <c r="Y629" t="n">
        <v>1</v>
      </c>
      <c r="Z629" t="n">
        <v>10</v>
      </c>
    </row>
    <row r="630">
      <c r="A630" t="n">
        <v>10</v>
      </c>
      <c r="B630" t="n">
        <v>65</v>
      </c>
      <c r="C630" t="inlineStr">
        <is>
          <t xml:space="preserve">CONCLUIDO	</t>
        </is>
      </c>
      <c r="D630" t="n">
        <v>5.6796</v>
      </c>
      <c r="E630" t="n">
        <v>17.61</v>
      </c>
      <c r="F630" t="n">
        <v>14.66</v>
      </c>
      <c r="G630" t="n">
        <v>31.42</v>
      </c>
      <c r="H630" t="n">
        <v>0.45</v>
      </c>
      <c r="I630" t="n">
        <v>28</v>
      </c>
      <c r="J630" t="n">
        <v>136.57</v>
      </c>
      <c r="K630" t="n">
        <v>46.47</v>
      </c>
      <c r="L630" t="n">
        <v>3.5</v>
      </c>
      <c r="M630" t="n">
        <v>25</v>
      </c>
      <c r="N630" t="n">
        <v>21.6</v>
      </c>
      <c r="O630" t="n">
        <v>17077.72</v>
      </c>
      <c r="P630" t="n">
        <v>131.36</v>
      </c>
      <c r="Q630" t="n">
        <v>1389.58</v>
      </c>
      <c r="R630" t="n">
        <v>58.03</v>
      </c>
      <c r="S630" t="n">
        <v>39.31</v>
      </c>
      <c r="T630" t="n">
        <v>8442.73</v>
      </c>
      <c r="U630" t="n">
        <v>0.68</v>
      </c>
      <c r="V630" t="n">
        <v>0.88</v>
      </c>
      <c r="W630" t="n">
        <v>3.41</v>
      </c>
      <c r="X630" t="n">
        <v>0.54</v>
      </c>
      <c r="Y630" t="n">
        <v>1</v>
      </c>
      <c r="Z630" t="n">
        <v>10</v>
      </c>
    </row>
    <row r="631">
      <c r="A631" t="n">
        <v>11</v>
      </c>
      <c r="B631" t="n">
        <v>65</v>
      </c>
      <c r="C631" t="inlineStr">
        <is>
          <t xml:space="preserve">CONCLUIDO	</t>
        </is>
      </c>
      <c r="D631" t="n">
        <v>5.7081</v>
      </c>
      <c r="E631" t="n">
        <v>17.52</v>
      </c>
      <c r="F631" t="n">
        <v>14.63</v>
      </c>
      <c r="G631" t="n">
        <v>33.76</v>
      </c>
      <c r="H631" t="n">
        <v>0.48</v>
      </c>
      <c r="I631" t="n">
        <v>26</v>
      </c>
      <c r="J631" t="n">
        <v>136.91</v>
      </c>
      <c r="K631" t="n">
        <v>46.47</v>
      </c>
      <c r="L631" t="n">
        <v>3.75</v>
      </c>
      <c r="M631" t="n">
        <v>22</v>
      </c>
      <c r="N631" t="n">
        <v>21.69</v>
      </c>
      <c r="O631" t="n">
        <v>17119.3</v>
      </c>
      <c r="P631" t="n">
        <v>128.44</v>
      </c>
      <c r="Q631" t="n">
        <v>1389.7</v>
      </c>
      <c r="R631" t="n">
        <v>57.07</v>
      </c>
      <c r="S631" t="n">
        <v>39.31</v>
      </c>
      <c r="T631" t="n">
        <v>7969.58</v>
      </c>
      <c r="U631" t="n">
        <v>0.6899999999999999</v>
      </c>
      <c r="V631" t="n">
        <v>0.88</v>
      </c>
      <c r="W631" t="n">
        <v>3.41</v>
      </c>
      <c r="X631" t="n">
        <v>0.51</v>
      </c>
      <c r="Y631" t="n">
        <v>1</v>
      </c>
      <c r="Z631" t="n">
        <v>10</v>
      </c>
    </row>
    <row r="632">
      <c r="A632" t="n">
        <v>12</v>
      </c>
      <c r="B632" t="n">
        <v>65</v>
      </c>
      <c r="C632" t="inlineStr">
        <is>
          <t xml:space="preserve">CONCLUIDO	</t>
        </is>
      </c>
      <c r="D632" t="n">
        <v>5.7409</v>
      </c>
      <c r="E632" t="n">
        <v>17.42</v>
      </c>
      <c r="F632" t="n">
        <v>14.59</v>
      </c>
      <c r="G632" t="n">
        <v>36.46</v>
      </c>
      <c r="H632" t="n">
        <v>0.52</v>
      </c>
      <c r="I632" t="n">
        <v>24</v>
      </c>
      <c r="J632" t="n">
        <v>137.25</v>
      </c>
      <c r="K632" t="n">
        <v>46.47</v>
      </c>
      <c r="L632" t="n">
        <v>4</v>
      </c>
      <c r="M632" t="n">
        <v>16</v>
      </c>
      <c r="N632" t="n">
        <v>21.78</v>
      </c>
      <c r="O632" t="n">
        <v>17160.92</v>
      </c>
      <c r="P632" t="n">
        <v>126.22</v>
      </c>
      <c r="Q632" t="n">
        <v>1389.61</v>
      </c>
      <c r="R632" t="n">
        <v>55.44</v>
      </c>
      <c r="S632" t="n">
        <v>39.31</v>
      </c>
      <c r="T632" t="n">
        <v>7163.33</v>
      </c>
      <c r="U632" t="n">
        <v>0.71</v>
      </c>
      <c r="V632" t="n">
        <v>0.88</v>
      </c>
      <c r="W632" t="n">
        <v>3.41</v>
      </c>
      <c r="X632" t="n">
        <v>0.46</v>
      </c>
      <c r="Y632" t="n">
        <v>1</v>
      </c>
      <c r="Z632" t="n">
        <v>10</v>
      </c>
    </row>
    <row r="633">
      <c r="A633" t="n">
        <v>13</v>
      </c>
      <c r="B633" t="n">
        <v>65</v>
      </c>
      <c r="C633" t="inlineStr">
        <is>
          <t xml:space="preserve">CONCLUIDO	</t>
        </is>
      </c>
      <c r="D633" t="n">
        <v>5.7513</v>
      </c>
      <c r="E633" t="n">
        <v>17.39</v>
      </c>
      <c r="F633" t="n">
        <v>14.58</v>
      </c>
      <c r="G633" t="n">
        <v>38.04</v>
      </c>
      <c r="H633" t="n">
        <v>0.55</v>
      </c>
      <c r="I633" t="n">
        <v>23</v>
      </c>
      <c r="J633" t="n">
        <v>137.58</v>
      </c>
      <c r="K633" t="n">
        <v>46.47</v>
      </c>
      <c r="L633" t="n">
        <v>4.25</v>
      </c>
      <c r="M633" t="n">
        <v>7</v>
      </c>
      <c r="N633" t="n">
        <v>21.87</v>
      </c>
      <c r="O633" t="n">
        <v>17202.57</v>
      </c>
      <c r="P633" t="n">
        <v>124.49</v>
      </c>
      <c r="Q633" t="n">
        <v>1389.57</v>
      </c>
      <c r="R633" t="n">
        <v>55.11</v>
      </c>
      <c r="S633" t="n">
        <v>39.31</v>
      </c>
      <c r="T633" t="n">
        <v>7003.65</v>
      </c>
      <c r="U633" t="n">
        <v>0.71</v>
      </c>
      <c r="V633" t="n">
        <v>0.88</v>
      </c>
      <c r="W633" t="n">
        <v>3.42</v>
      </c>
      <c r="X633" t="n">
        <v>0.46</v>
      </c>
      <c r="Y633" t="n">
        <v>1</v>
      </c>
      <c r="Z633" t="n">
        <v>10</v>
      </c>
    </row>
    <row r="634">
      <c r="A634" t="n">
        <v>14</v>
      </c>
      <c r="B634" t="n">
        <v>65</v>
      </c>
      <c r="C634" t="inlineStr">
        <is>
          <t xml:space="preserve">CONCLUIDO	</t>
        </is>
      </c>
      <c r="D634" t="n">
        <v>5.7534</v>
      </c>
      <c r="E634" t="n">
        <v>17.38</v>
      </c>
      <c r="F634" t="n">
        <v>14.57</v>
      </c>
      <c r="G634" t="n">
        <v>38.02</v>
      </c>
      <c r="H634" t="n">
        <v>0.58</v>
      </c>
      <c r="I634" t="n">
        <v>23</v>
      </c>
      <c r="J634" t="n">
        <v>137.92</v>
      </c>
      <c r="K634" t="n">
        <v>46.47</v>
      </c>
      <c r="L634" t="n">
        <v>4.5</v>
      </c>
      <c r="M634" t="n">
        <v>2</v>
      </c>
      <c r="N634" t="n">
        <v>21.95</v>
      </c>
      <c r="O634" t="n">
        <v>17244.24</v>
      </c>
      <c r="P634" t="n">
        <v>123.72</v>
      </c>
      <c r="Q634" t="n">
        <v>1389.73</v>
      </c>
      <c r="R634" t="n">
        <v>54.87</v>
      </c>
      <c r="S634" t="n">
        <v>39.31</v>
      </c>
      <c r="T634" t="n">
        <v>6886.89</v>
      </c>
      <c r="U634" t="n">
        <v>0.72</v>
      </c>
      <c r="V634" t="n">
        <v>0.88</v>
      </c>
      <c r="W634" t="n">
        <v>3.41</v>
      </c>
      <c r="X634" t="n">
        <v>0.45</v>
      </c>
      <c r="Y634" t="n">
        <v>1</v>
      </c>
      <c r="Z634" t="n">
        <v>10</v>
      </c>
    </row>
    <row r="635">
      <c r="A635" t="n">
        <v>15</v>
      </c>
      <c r="B635" t="n">
        <v>65</v>
      </c>
      <c r="C635" t="inlineStr">
        <is>
          <t xml:space="preserve">CONCLUIDO	</t>
        </is>
      </c>
      <c r="D635" t="n">
        <v>5.7489</v>
      </c>
      <c r="E635" t="n">
        <v>17.39</v>
      </c>
      <c r="F635" t="n">
        <v>14.59</v>
      </c>
      <c r="G635" t="n">
        <v>38.06</v>
      </c>
      <c r="H635" t="n">
        <v>0.61</v>
      </c>
      <c r="I635" t="n">
        <v>23</v>
      </c>
      <c r="J635" t="n">
        <v>138.26</v>
      </c>
      <c r="K635" t="n">
        <v>46.47</v>
      </c>
      <c r="L635" t="n">
        <v>4.75</v>
      </c>
      <c r="M635" t="n">
        <v>0</v>
      </c>
      <c r="N635" t="n">
        <v>22.04</v>
      </c>
      <c r="O635" t="n">
        <v>17285.95</v>
      </c>
      <c r="P635" t="n">
        <v>123.89</v>
      </c>
      <c r="Q635" t="n">
        <v>1389.73</v>
      </c>
      <c r="R635" t="n">
        <v>54.98</v>
      </c>
      <c r="S635" t="n">
        <v>39.31</v>
      </c>
      <c r="T635" t="n">
        <v>6939.46</v>
      </c>
      <c r="U635" t="n">
        <v>0.71</v>
      </c>
      <c r="V635" t="n">
        <v>0.88</v>
      </c>
      <c r="W635" t="n">
        <v>3.43</v>
      </c>
      <c r="X635" t="n">
        <v>0.47</v>
      </c>
      <c r="Y635" t="n">
        <v>1</v>
      </c>
      <c r="Z635" t="n">
        <v>10</v>
      </c>
    </row>
    <row r="636">
      <c r="A636" t="n">
        <v>0</v>
      </c>
      <c r="B636" t="n">
        <v>130</v>
      </c>
      <c r="C636" t="inlineStr">
        <is>
          <t xml:space="preserve">CONCLUIDO	</t>
        </is>
      </c>
      <c r="D636" t="n">
        <v>3.106</v>
      </c>
      <c r="E636" t="n">
        <v>32.2</v>
      </c>
      <c r="F636" t="n">
        <v>18.64</v>
      </c>
      <c r="G636" t="n">
        <v>5.08</v>
      </c>
      <c r="H636" t="n">
        <v>0.07000000000000001</v>
      </c>
      <c r="I636" t="n">
        <v>220</v>
      </c>
      <c r="J636" t="n">
        <v>252.85</v>
      </c>
      <c r="K636" t="n">
        <v>59.19</v>
      </c>
      <c r="L636" t="n">
        <v>1</v>
      </c>
      <c r="M636" t="n">
        <v>218</v>
      </c>
      <c r="N636" t="n">
        <v>62.65</v>
      </c>
      <c r="O636" t="n">
        <v>31418.63</v>
      </c>
      <c r="P636" t="n">
        <v>305.53</v>
      </c>
      <c r="Q636" t="n">
        <v>1390.39</v>
      </c>
      <c r="R636" t="n">
        <v>182</v>
      </c>
      <c r="S636" t="n">
        <v>39.31</v>
      </c>
      <c r="T636" t="n">
        <v>69467.39999999999</v>
      </c>
      <c r="U636" t="n">
        <v>0.22</v>
      </c>
      <c r="V636" t="n">
        <v>0.6899999999999999</v>
      </c>
      <c r="W636" t="n">
        <v>3.72</v>
      </c>
      <c r="X636" t="n">
        <v>4.51</v>
      </c>
      <c r="Y636" t="n">
        <v>1</v>
      </c>
      <c r="Z636" t="n">
        <v>10</v>
      </c>
    </row>
    <row r="637">
      <c r="A637" t="n">
        <v>1</v>
      </c>
      <c r="B637" t="n">
        <v>130</v>
      </c>
      <c r="C637" t="inlineStr">
        <is>
          <t xml:space="preserve">CONCLUIDO	</t>
        </is>
      </c>
      <c r="D637" t="n">
        <v>3.5264</v>
      </c>
      <c r="E637" t="n">
        <v>28.36</v>
      </c>
      <c r="F637" t="n">
        <v>17.49</v>
      </c>
      <c r="G637" t="n">
        <v>6.36</v>
      </c>
      <c r="H637" t="n">
        <v>0.09</v>
      </c>
      <c r="I637" t="n">
        <v>165</v>
      </c>
      <c r="J637" t="n">
        <v>253.3</v>
      </c>
      <c r="K637" t="n">
        <v>59.19</v>
      </c>
      <c r="L637" t="n">
        <v>1.25</v>
      </c>
      <c r="M637" t="n">
        <v>163</v>
      </c>
      <c r="N637" t="n">
        <v>62.86</v>
      </c>
      <c r="O637" t="n">
        <v>31474.5</v>
      </c>
      <c r="P637" t="n">
        <v>285.64</v>
      </c>
      <c r="Q637" t="n">
        <v>1390.63</v>
      </c>
      <c r="R637" t="n">
        <v>146.3</v>
      </c>
      <c r="S637" t="n">
        <v>39.31</v>
      </c>
      <c r="T637" t="n">
        <v>51889.84</v>
      </c>
      <c r="U637" t="n">
        <v>0.27</v>
      </c>
      <c r="V637" t="n">
        <v>0.73</v>
      </c>
      <c r="W637" t="n">
        <v>3.62</v>
      </c>
      <c r="X637" t="n">
        <v>3.35</v>
      </c>
      <c r="Y637" t="n">
        <v>1</v>
      </c>
      <c r="Z637" t="n">
        <v>10</v>
      </c>
    </row>
    <row r="638">
      <c r="A638" t="n">
        <v>2</v>
      </c>
      <c r="B638" t="n">
        <v>130</v>
      </c>
      <c r="C638" t="inlineStr">
        <is>
          <t xml:space="preserve">CONCLUIDO	</t>
        </is>
      </c>
      <c r="D638" t="n">
        <v>3.8347</v>
      </c>
      <c r="E638" t="n">
        <v>26.08</v>
      </c>
      <c r="F638" t="n">
        <v>16.82</v>
      </c>
      <c r="G638" t="n">
        <v>7.65</v>
      </c>
      <c r="H638" t="n">
        <v>0.11</v>
      </c>
      <c r="I638" t="n">
        <v>132</v>
      </c>
      <c r="J638" t="n">
        <v>253.75</v>
      </c>
      <c r="K638" t="n">
        <v>59.19</v>
      </c>
      <c r="L638" t="n">
        <v>1.5</v>
      </c>
      <c r="M638" t="n">
        <v>130</v>
      </c>
      <c r="N638" t="n">
        <v>63.06</v>
      </c>
      <c r="O638" t="n">
        <v>31530.44</v>
      </c>
      <c r="P638" t="n">
        <v>273.68</v>
      </c>
      <c r="Q638" t="n">
        <v>1389.86</v>
      </c>
      <c r="R638" t="n">
        <v>125.24</v>
      </c>
      <c r="S638" t="n">
        <v>39.31</v>
      </c>
      <c r="T638" t="n">
        <v>41525.04</v>
      </c>
      <c r="U638" t="n">
        <v>0.31</v>
      </c>
      <c r="V638" t="n">
        <v>0.76</v>
      </c>
      <c r="W638" t="n">
        <v>3.58</v>
      </c>
      <c r="X638" t="n">
        <v>2.69</v>
      </c>
      <c r="Y638" t="n">
        <v>1</v>
      </c>
      <c r="Z638" t="n">
        <v>10</v>
      </c>
    </row>
    <row r="639">
      <c r="A639" t="n">
        <v>3</v>
      </c>
      <c r="B639" t="n">
        <v>130</v>
      </c>
      <c r="C639" t="inlineStr">
        <is>
          <t xml:space="preserve">CONCLUIDO	</t>
        </is>
      </c>
      <c r="D639" t="n">
        <v>4.0757</v>
      </c>
      <c r="E639" t="n">
        <v>24.54</v>
      </c>
      <c r="F639" t="n">
        <v>16.35</v>
      </c>
      <c r="G639" t="n">
        <v>8.92</v>
      </c>
      <c r="H639" t="n">
        <v>0.12</v>
      </c>
      <c r="I639" t="n">
        <v>110</v>
      </c>
      <c r="J639" t="n">
        <v>254.21</v>
      </c>
      <c r="K639" t="n">
        <v>59.19</v>
      </c>
      <c r="L639" t="n">
        <v>1.75</v>
      </c>
      <c r="M639" t="n">
        <v>108</v>
      </c>
      <c r="N639" t="n">
        <v>63.26</v>
      </c>
      <c r="O639" t="n">
        <v>31586.46</v>
      </c>
      <c r="P639" t="n">
        <v>265.03</v>
      </c>
      <c r="Q639" t="n">
        <v>1390</v>
      </c>
      <c r="R639" t="n">
        <v>110.75</v>
      </c>
      <c r="S639" t="n">
        <v>39.31</v>
      </c>
      <c r="T639" t="n">
        <v>34389.49</v>
      </c>
      <c r="U639" t="n">
        <v>0.35</v>
      </c>
      <c r="V639" t="n">
        <v>0.79</v>
      </c>
      <c r="W639" t="n">
        <v>3.54</v>
      </c>
      <c r="X639" t="n">
        <v>2.23</v>
      </c>
      <c r="Y639" t="n">
        <v>1</v>
      </c>
      <c r="Z639" t="n">
        <v>10</v>
      </c>
    </row>
    <row r="640">
      <c r="A640" t="n">
        <v>4</v>
      </c>
      <c r="B640" t="n">
        <v>130</v>
      </c>
      <c r="C640" t="inlineStr">
        <is>
          <t xml:space="preserve">CONCLUIDO	</t>
        </is>
      </c>
      <c r="D640" t="n">
        <v>4.2692</v>
      </c>
      <c r="E640" t="n">
        <v>23.42</v>
      </c>
      <c r="F640" t="n">
        <v>16.02</v>
      </c>
      <c r="G640" t="n">
        <v>10.23</v>
      </c>
      <c r="H640" t="n">
        <v>0.14</v>
      </c>
      <c r="I640" t="n">
        <v>94</v>
      </c>
      <c r="J640" t="n">
        <v>254.66</v>
      </c>
      <c r="K640" t="n">
        <v>59.19</v>
      </c>
      <c r="L640" t="n">
        <v>2</v>
      </c>
      <c r="M640" t="n">
        <v>92</v>
      </c>
      <c r="N640" t="n">
        <v>63.47</v>
      </c>
      <c r="O640" t="n">
        <v>31642.55</v>
      </c>
      <c r="P640" t="n">
        <v>258.59</v>
      </c>
      <c r="Q640" t="n">
        <v>1389.8</v>
      </c>
      <c r="R640" t="n">
        <v>100.47</v>
      </c>
      <c r="S640" t="n">
        <v>39.31</v>
      </c>
      <c r="T640" t="n">
        <v>29332.52</v>
      </c>
      <c r="U640" t="n">
        <v>0.39</v>
      </c>
      <c r="V640" t="n">
        <v>0.8</v>
      </c>
      <c r="W640" t="n">
        <v>3.51</v>
      </c>
      <c r="X640" t="n">
        <v>1.9</v>
      </c>
      <c r="Y640" t="n">
        <v>1</v>
      </c>
      <c r="Z640" t="n">
        <v>10</v>
      </c>
    </row>
    <row r="641">
      <c r="A641" t="n">
        <v>5</v>
      </c>
      <c r="B641" t="n">
        <v>130</v>
      </c>
      <c r="C641" t="inlineStr">
        <is>
          <t xml:space="preserve">CONCLUIDO	</t>
        </is>
      </c>
      <c r="D641" t="n">
        <v>4.4257</v>
      </c>
      <c r="E641" t="n">
        <v>22.6</v>
      </c>
      <c r="F641" t="n">
        <v>15.78</v>
      </c>
      <c r="G641" t="n">
        <v>11.55</v>
      </c>
      <c r="H641" t="n">
        <v>0.16</v>
      </c>
      <c r="I641" t="n">
        <v>82</v>
      </c>
      <c r="J641" t="n">
        <v>255.12</v>
      </c>
      <c r="K641" t="n">
        <v>59.19</v>
      </c>
      <c r="L641" t="n">
        <v>2.25</v>
      </c>
      <c r="M641" t="n">
        <v>80</v>
      </c>
      <c r="N641" t="n">
        <v>63.67</v>
      </c>
      <c r="O641" t="n">
        <v>31698.72</v>
      </c>
      <c r="P641" t="n">
        <v>253.81</v>
      </c>
      <c r="Q641" t="n">
        <v>1389.87</v>
      </c>
      <c r="R641" t="n">
        <v>92.58</v>
      </c>
      <c r="S641" t="n">
        <v>39.31</v>
      </c>
      <c r="T641" t="n">
        <v>25446.22</v>
      </c>
      <c r="U641" t="n">
        <v>0.42</v>
      </c>
      <c r="V641" t="n">
        <v>0.8100000000000001</v>
      </c>
      <c r="W641" t="n">
        <v>3.51</v>
      </c>
      <c r="X641" t="n">
        <v>1.66</v>
      </c>
      <c r="Y641" t="n">
        <v>1</v>
      </c>
      <c r="Z641" t="n">
        <v>10</v>
      </c>
    </row>
    <row r="642">
      <c r="A642" t="n">
        <v>6</v>
      </c>
      <c r="B642" t="n">
        <v>130</v>
      </c>
      <c r="C642" t="inlineStr">
        <is>
          <t xml:space="preserve">CONCLUIDO	</t>
        </is>
      </c>
      <c r="D642" t="n">
        <v>4.5532</v>
      </c>
      <c r="E642" t="n">
        <v>21.96</v>
      </c>
      <c r="F642" t="n">
        <v>15.59</v>
      </c>
      <c r="G642" t="n">
        <v>12.81</v>
      </c>
      <c r="H642" t="n">
        <v>0.17</v>
      </c>
      <c r="I642" t="n">
        <v>73</v>
      </c>
      <c r="J642" t="n">
        <v>255.57</v>
      </c>
      <c r="K642" t="n">
        <v>59.19</v>
      </c>
      <c r="L642" t="n">
        <v>2.5</v>
      </c>
      <c r="M642" t="n">
        <v>71</v>
      </c>
      <c r="N642" t="n">
        <v>63.88</v>
      </c>
      <c r="O642" t="n">
        <v>31754.97</v>
      </c>
      <c r="P642" t="n">
        <v>249.63</v>
      </c>
      <c r="Q642" t="n">
        <v>1389.85</v>
      </c>
      <c r="R642" t="n">
        <v>86.77</v>
      </c>
      <c r="S642" t="n">
        <v>39.31</v>
      </c>
      <c r="T642" t="n">
        <v>22585.3</v>
      </c>
      <c r="U642" t="n">
        <v>0.45</v>
      </c>
      <c r="V642" t="n">
        <v>0.82</v>
      </c>
      <c r="W642" t="n">
        <v>3.48</v>
      </c>
      <c r="X642" t="n">
        <v>1.46</v>
      </c>
      <c r="Y642" t="n">
        <v>1</v>
      </c>
      <c r="Z642" t="n">
        <v>10</v>
      </c>
    </row>
    <row r="643">
      <c r="A643" t="n">
        <v>7</v>
      </c>
      <c r="B643" t="n">
        <v>130</v>
      </c>
      <c r="C643" t="inlineStr">
        <is>
          <t xml:space="preserve">CONCLUIDO	</t>
        </is>
      </c>
      <c r="D643" t="n">
        <v>4.6728</v>
      </c>
      <c r="E643" t="n">
        <v>21.4</v>
      </c>
      <c r="F643" t="n">
        <v>15.42</v>
      </c>
      <c r="G643" t="n">
        <v>14.23</v>
      </c>
      <c r="H643" t="n">
        <v>0.19</v>
      </c>
      <c r="I643" t="n">
        <v>65</v>
      </c>
      <c r="J643" t="n">
        <v>256.03</v>
      </c>
      <c r="K643" t="n">
        <v>59.19</v>
      </c>
      <c r="L643" t="n">
        <v>2.75</v>
      </c>
      <c r="M643" t="n">
        <v>63</v>
      </c>
      <c r="N643" t="n">
        <v>64.09</v>
      </c>
      <c r="O643" t="n">
        <v>31811.29</v>
      </c>
      <c r="P643" t="n">
        <v>245.73</v>
      </c>
      <c r="Q643" t="n">
        <v>1389.8</v>
      </c>
      <c r="R643" t="n">
        <v>81.52</v>
      </c>
      <c r="S643" t="n">
        <v>39.31</v>
      </c>
      <c r="T643" t="n">
        <v>19999.06</v>
      </c>
      <c r="U643" t="n">
        <v>0.48</v>
      </c>
      <c r="V643" t="n">
        <v>0.83</v>
      </c>
      <c r="W643" t="n">
        <v>3.47</v>
      </c>
      <c r="X643" t="n">
        <v>1.29</v>
      </c>
      <c r="Y643" t="n">
        <v>1</v>
      </c>
      <c r="Z643" t="n">
        <v>10</v>
      </c>
    </row>
    <row r="644">
      <c r="A644" t="n">
        <v>8</v>
      </c>
      <c r="B644" t="n">
        <v>130</v>
      </c>
      <c r="C644" t="inlineStr">
        <is>
          <t xml:space="preserve">CONCLUIDO	</t>
        </is>
      </c>
      <c r="D644" t="n">
        <v>4.7665</v>
      </c>
      <c r="E644" t="n">
        <v>20.98</v>
      </c>
      <c r="F644" t="n">
        <v>15.29</v>
      </c>
      <c r="G644" t="n">
        <v>15.55</v>
      </c>
      <c r="H644" t="n">
        <v>0.21</v>
      </c>
      <c r="I644" t="n">
        <v>59</v>
      </c>
      <c r="J644" t="n">
        <v>256.49</v>
      </c>
      <c r="K644" t="n">
        <v>59.19</v>
      </c>
      <c r="L644" t="n">
        <v>3</v>
      </c>
      <c r="M644" t="n">
        <v>57</v>
      </c>
      <c r="N644" t="n">
        <v>64.29000000000001</v>
      </c>
      <c r="O644" t="n">
        <v>31867.69</v>
      </c>
      <c r="P644" t="n">
        <v>242.78</v>
      </c>
      <c r="Q644" t="n">
        <v>1389.91</v>
      </c>
      <c r="R644" t="n">
        <v>77.73</v>
      </c>
      <c r="S644" t="n">
        <v>39.31</v>
      </c>
      <c r="T644" t="n">
        <v>18136.3</v>
      </c>
      <c r="U644" t="n">
        <v>0.51</v>
      </c>
      <c r="V644" t="n">
        <v>0.84</v>
      </c>
      <c r="W644" t="n">
        <v>3.45</v>
      </c>
      <c r="X644" t="n">
        <v>1.17</v>
      </c>
      <c r="Y644" t="n">
        <v>1</v>
      </c>
      <c r="Z644" t="n">
        <v>10</v>
      </c>
    </row>
    <row r="645">
      <c r="A645" t="n">
        <v>9</v>
      </c>
      <c r="B645" t="n">
        <v>130</v>
      </c>
      <c r="C645" t="inlineStr">
        <is>
          <t xml:space="preserve">CONCLUIDO	</t>
        </is>
      </c>
      <c r="D645" t="n">
        <v>4.8446</v>
      </c>
      <c r="E645" t="n">
        <v>20.64</v>
      </c>
      <c r="F645" t="n">
        <v>15.2</v>
      </c>
      <c r="G645" t="n">
        <v>16.89</v>
      </c>
      <c r="H645" t="n">
        <v>0.23</v>
      </c>
      <c r="I645" t="n">
        <v>54</v>
      </c>
      <c r="J645" t="n">
        <v>256.95</v>
      </c>
      <c r="K645" t="n">
        <v>59.19</v>
      </c>
      <c r="L645" t="n">
        <v>3.25</v>
      </c>
      <c r="M645" t="n">
        <v>52</v>
      </c>
      <c r="N645" t="n">
        <v>64.5</v>
      </c>
      <c r="O645" t="n">
        <v>31924.29</v>
      </c>
      <c r="P645" t="n">
        <v>240.28</v>
      </c>
      <c r="Q645" t="n">
        <v>1389.85</v>
      </c>
      <c r="R645" t="n">
        <v>74.93000000000001</v>
      </c>
      <c r="S645" t="n">
        <v>39.31</v>
      </c>
      <c r="T645" t="n">
        <v>16759.3</v>
      </c>
      <c r="U645" t="n">
        <v>0.52</v>
      </c>
      <c r="V645" t="n">
        <v>0.84</v>
      </c>
      <c r="W645" t="n">
        <v>3.44</v>
      </c>
      <c r="X645" t="n">
        <v>1.07</v>
      </c>
      <c r="Y645" t="n">
        <v>1</v>
      </c>
      <c r="Z645" t="n">
        <v>10</v>
      </c>
    </row>
    <row r="646">
      <c r="A646" t="n">
        <v>10</v>
      </c>
      <c r="B646" t="n">
        <v>130</v>
      </c>
      <c r="C646" t="inlineStr">
        <is>
          <t xml:space="preserve">CONCLUIDO	</t>
        </is>
      </c>
      <c r="D646" t="n">
        <v>4.9108</v>
      </c>
      <c r="E646" t="n">
        <v>20.36</v>
      </c>
      <c r="F646" t="n">
        <v>15.11</v>
      </c>
      <c r="G646" t="n">
        <v>18.14</v>
      </c>
      <c r="H646" t="n">
        <v>0.24</v>
      </c>
      <c r="I646" t="n">
        <v>50</v>
      </c>
      <c r="J646" t="n">
        <v>257.41</v>
      </c>
      <c r="K646" t="n">
        <v>59.19</v>
      </c>
      <c r="L646" t="n">
        <v>3.5</v>
      </c>
      <c r="M646" t="n">
        <v>48</v>
      </c>
      <c r="N646" t="n">
        <v>64.70999999999999</v>
      </c>
      <c r="O646" t="n">
        <v>31980.84</v>
      </c>
      <c r="P646" t="n">
        <v>237.95</v>
      </c>
      <c r="Q646" t="n">
        <v>1389.83</v>
      </c>
      <c r="R646" t="n">
        <v>72.18000000000001</v>
      </c>
      <c r="S646" t="n">
        <v>39.31</v>
      </c>
      <c r="T646" t="n">
        <v>15405.19</v>
      </c>
      <c r="U646" t="n">
        <v>0.54</v>
      </c>
      <c r="V646" t="n">
        <v>0.85</v>
      </c>
      <c r="W646" t="n">
        <v>3.44</v>
      </c>
      <c r="X646" t="n">
        <v>0.99</v>
      </c>
      <c r="Y646" t="n">
        <v>1</v>
      </c>
      <c r="Z646" t="n">
        <v>10</v>
      </c>
    </row>
    <row r="647">
      <c r="A647" t="n">
        <v>11</v>
      </c>
      <c r="B647" t="n">
        <v>130</v>
      </c>
      <c r="C647" t="inlineStr">
        <is>
          <t xml:space="preserve">CONCLUIDO	</t>
        </is>
      </c>
      <c r="D647" t="n">
        <v>4.982</v>
      </c>
      <c r="E647" t="n">
        <v>20.07</v>
      </c>
      <c r="F647" t="n">
        <v>15.02</v>
      </c>
      <c r="G647" t="n">
        <v>19.59</v>
      </c>
      <c r="H647" t="n">
        <v>0.26</v>
      </c>
      <c r="I647" t="n">
        <v>46</v>
      </c>
      <c r="J647" t="n">
        <v>257.86</v>
      </c>
      <c r="K647" t="n">
        <v>59.19</v>
      </c>
      <c r="L647" t="n">
        <v>3.75</v>
      </c>
      <c r="M647" t="n">
        <v>44</v>
      </c>
      <c r="N647" t="n">
        <v>64.92</v>
      </c>
      <c r="O647" t="n">
        <v>32037.48</v>
      </c>
      <c r="P647" t="n">
        <v>235.26</v>
      </c>
      <c r="Q647" t="n">
        <v>1389.63</v>
      </c>
      <c r="R647" t="n">
        <v>69.05</v>
      </c>
      <c r="S647" t="n">
        <v>39.31</v>
      </c>
      <c r="T647" t="n">
        <v>13858.87</v>
      </c>
      <c r="U647" t="n">
        <v>0.57</v>
      </c>
      <c r="V647" t="n">
        <v>0.85</v>
      </c>
      <c r="W647" t="n">
        <v>3.44</v>
      </c>
      <c r="X647" t="n">
        <v>0.9</v>
      </c>
      <c r="Y647" t="n">
        <v>1</v>
      </c>
      <c r="Z647" t="n">
        <v>10</v>
      </c>
    </row>
    <row r="648">
      <c r="A648" t="n">
        <v>12</v>
      </c>
      <c r="B648" t="n">
        <v>130</v>
      </c>
      <c r="C648" t="inlineStr">
        <is>
          <t xml:space="preserve">CONCLUIDO	</t>
        </is>
      </c>
      <c r="D648" t="n">
        <v>5.0343</v>
      </c>
      <c r="E648" t="n">
        <v>19.86</v>
      </c>
      <c r="F648" t="n">
        <v>14.96</v>
      </c>
      <c r="G648" t="n">
        <v>20.87</v>
      </c>
      <c r="H648" t="n">
        <v>0.28</v>
      </c>
      <c r="I648" t="n">
        <v>43</v>
      </c>
      <c r="J648" t="n">
        <v>258.32</v>
      </c>
      <c r="K648" t="n">
        <v>59.19</v>
      </c>
      <c r="L648" t="n">
        <v>4</v>
      </c>
      <c r="M648" t="n">
        <v>41</v>
      </c>
      <c r="N648" t="n">
        <v>65.13</v>
      </c>
      <c r="O648" t="n">
        <v>32094.19</v>
      </c>
      <c r="P648" t="n">
        <v>233.18</v>
      </c>
      <c r="Q648" t="n">
        <v>1389.79</v>
      </c>
      <c r="R648" t="n">
        <v>67.33</v>
      </c>
      <c r="S648" t="n">
        <v>39.31</v>
      </c>
      <c r="T648" t="n">
        <v>13015.08</v>
      </c>
      <c r="U648" t="n">
        <v>0.58</v>
      </c>
      <c r="V648" t="n">
        <v>0.86</v>
      </c>
      <c r="W648" t="n">
        <v>3.43</v>
      </c>
      <c r="X648" t="n">
        <v>0.83</v>
      </c>
      <c r="Y648" t="n">
        <v>1</v>
      </c>
      <c r="Z648" t="n">
        <v>10</v>
      </c>
    </row>
    <row r="649">
      <c r="A649" t="n">
        <v>13</v>
      </c>
      <c r="B649" t="n">
        <v>130</v>
      </c>
      <c r="C649" t="inlineStr">
        <is>
          <t xml:space="preserve">CONCLUIDO	</t>
        </is>
      </c>
      <c r="D649" t="n">
        <v>5.0851</v>
      </c>
      <c r="E649" t="n">
        <v>19.67</v>
      </c>
      <c r="F649" t="n">
        <v>14.9</v>
      </c>
      <c r="G649" t="n">
        <v>22.36</v>
      </c>
      <c r="H649" t="n">
        <v>0.29</v>
      </c>
      <c r="I649" t="n">
        <v>40</v>
      </c>
      <c r="J649" t="n">
        <v>258.78</v>
      </c>
      <c r="K649" t="n">
        <v>59.19</v>
      </c>
      <c r="L649" t="n">
        <v>4.25</v>
      </c>
      <c r="M649" t="n">
        <v>38</v>
      </c>
      <c r="N649" t="n">
        <v>65.34</v>
      </c>
      <c r="O649" t="n">
        <v>32150.98</v>
      </c>
      <c r="P649" t="n">
        <v>231.46</v>
      </c>
      <c r="Q649" t="n">
        <v>1389.64</v>
      </c>
      <c r="R649" t="n">
        <v>65.48999999999999</v>
      </c>
      <c r="S649" t="n">
        <v>39.31</v>
      </c>
      <c r="T649" t="n">
        <v>12108.19</v>
      </c>
      <c r="U649" t="n">
        <v>0.6</v>
      </c>
      <c r="V649" t="n">
        <v>0.86</v>
      </c>
      <c r="W649" t="n">
        <v>3.43</v>
      </c>
      <c r="X649" t="n">
        <v>0.78</v>
      </c>
      <c r="Y649" t="n">
        <v>1</v>
      </c>
      <c r="Z649" t="n">
        <v>10</v>
      </c>
    </row>
    <row r="650">
      <c r="A650" t="n">
        <v>14</v>
      </c>
      <c r="B650" t="n">
        <v>130</v>
      </c>
      <c r="C650" t="inlineStr">
        <is>
          <t xml:space="preserve">CONCLUIDO	</t>
        </is>
      </c>
      <c r="D650" t="n">
        <v>5.121</v>
      </c>
      <c r="E650" t="n">
        <v>19.53</v>
      </c>
      <c r="F650" t="n">
        <v>14.86</v>
      </c>
      <c r="G650" t="n">
        <v>23.47</v>
      </c>
      <c r="H650" t="n">
        <v>0.31</v>
      </c>
      <c r="I650" t="n">
        <v>38</v>
      </c>
      <c r="J650" t="n">
        <v>259.25</v>
      </c>
      <c r="K650" t="n">
        <v>59.19</v>
      </c>
      <c r="L650" t="n">
        <v>4.5</v>
      </c>
      <c r="M650" t="n">
        <v>36</v>
      </c>
      <c r="N650" t="n">
        <v>65.55</v>
      </c>
      <c r="O650" t="n">
        <v>32207.85</v>
      </c>
      <c r="P650" t="n">
        <v>230.04</v>
      </c>
      <c r="Q650" t="n">
        <v>1389.71</v>
      </c>
      <c r="R650" t="n">
        <v>64.45</v>
      </c>
      <c r="S650" t="n">
        <v>39.31</v>
      </c>
      <c r="T650" t="n">
        <v>11599.95</v>
      </c>
      <c r="U650" t="n">
        <v>0.61</v>
      </c>
      <c r="V650" t="n">
        <v>0.86</v>
      </c>
      <c r="W650" t="n">
        <v>3.42</v>
      </c>
      <c r="X650" t="n">
        <v>0.74</v>
      </c>
      <c r="Y650" t="n">
        <v>1</v>
      </c>
      <c r="Z650" t="n">
        <v>10</v>
      </c>
    </row>
    <row r="651">
      <c r="A651" t="n">
        <v>15</v>
      </c>
      <c r="B651" t="n">
        <v>130</v>
      </c>
      <c r="C651" t="inlineStr">
        <is>
          <t xml:space="preserve">CONCLUIDO	</t>
        </is>
      </c>
      <c r="D651" t="n">
        <v>5.1556</v>
      </c>
      <c r="E651" t="n">
        <v>19.4</v>
      </c>
      <c r="F651" t="n">
        <v>14.83</v>
      </c>
      <c r="G651" t="n">
        <v>24.72</v>
      </c>
      <c r="H651" t="n">
        <v>0.33</v>
      </c>
      <c r="I651" t="n">
        <v>36</v>
      </c>
      <c r="J651" t="n">
        <v>259.71</v>
      </c>
      <c r="K651" t="n">
        <v>59.19</v>
      </c>
      <c r="L651" t="n">
        <v>4.75</v>
      </c>
      <c r="M651" t="n">
        <v>34</v>
      </c>
      <c r="N651" t="n">
        <v>65.76000000000001</v>
      </c>
      <c r="O651" t="n">
        <v>32264.79</v>
      </c>
      <c r="P651" t="n">
        <v>228.32</v>
      </c>
      <c r="Q651" t="n">
        <v>1389.69</v>
      </c>
      <c r="R651" t="n">
        <v>63.02</v>
      </c>
      <c r="S651" t="n">
        <v>39.31</v>
      </c>
      <c r="T651" t="n">
        <v>10897.31</v>
      </c>
      <c r="U651" t="n">
        <v>0.62</v>
      </c>
      <c r="V651" t="n">
        <v>0.87</v>
      </c>
      <c r="W651" t="n">
        <v>3.43</v>
      </c>
      <c r="X651" t="n">
        <v>0.71</v>
      </c>
      <c r="Y651" t="n">
        <v>1</v>
      </c>
      <c r="Z651" t="n">
        <v>10</v>
      </c>
    </row>
    <row r="652">
      <c r="A652" t="n">
        <v>16</v>
      </c>
      <c r="B652" t="n">
        <v>130</v>
      </c>
      <c r="C652" t="inlineStr">
        <is>
          <t xml:space="preserve">CONCLUIDO	</t>
        </is>
      </c>
      <c r="D652" t="n">
        <v>5.1944</v>
      </c>
      <c r="E652" t="n">
        <v>19.25</v>
      </c>
      <c r="F652" t="n">
        <v>14.78</v>
      </c>
      <c r="G652" t="n">
        <v>26.09</v>
      </c>
      <c r="H652" t="n">
        <v>0.34</v>
      </c>
      <c r="I652" t="n">
        <v>34</v>
      </c>
      <c r="J652" t="n">
        <v>260.17</v>
      </c>
      <c r="K652" t="n">
        <v>59.19</v>
      </c>
      <c r="L652" t="n">
        <v>5</v>
      </c>
      <c r="M652" t="n">
        <v>32</v>
      </c>
      <c r="N652" t="n">
        <v>65.98</v>
      </c>
      <c r="O652" t="n">
        <v>32321.82</v>
      </c>
      <c r="P652" t="n">
        <v>226.49</v>
      </c>
      <c r="Q652" t="n">
        <v>1389.61</v>
      </c>
      <c r="R652" t="n">
        <v>62</v>
      </c>
      <c r="S652" t="n">
        <v>39.31</v>
      </c>
      <c r="T652" t="n">
        <v>10393.09</v>
      </c>
      <c r="U652" t="n">
        <v>0.63</v>
      </c>
      <c r="V652" t="n">
        <v>0.87</v>
      </c>
      <c r="W652" t="n">
        <v>3.41</v>
      </c>
      <c r="X652" t="n">
        <v>0.66</v>
      </c>
      <c r="Y652" t="n">
        <v>1</v>
      </c>
      <c r="Z652" t="n">
        <v>10</v>
      </c>
    </row>
    <row r="653">
      <c r="A653" t="n">
        <v>17</v>
      </c>
      <c r="B653" t="n">
        <v>130</v>
      </c>
      <c r="C653" t="inlineStr">
        <is>
          <t xml:space="preserve">CONCLUIDO	</t>
        </is>
      </c>
      <c r="D653" t="n">
        <v>5.2303</v>
      </c>
      <c r="E653" t="n">
        <v>19.12</v>
      </c>
      <c r="F653" t="n">
        <v>14.75</v>
      </c>
      <c r="G653" t="n">
        <v>27.66</v>
      </c>
      <c r="H653" t="n">
        <v>0.36</v>
      </c>
      <c r="I653" t="n">
        <v>32</v>
      </c>
      <c r="J653" t="n">
        <v>260.63</v>
      </c>
      <c r="K653" t="n">
        <v>59.19</v>
      </c>
      <c r="L653" t="n">
        <v>5.25</v>
      </c>
      <c r="M653" t="n">
        <v>30</v>
      </c>
      <c r="N653" t="n">
        <v>66.19</v>
      </c>
      <c r="O653" t="n">
        <v>32378.93</v>
      </c>
      <c r="P653" t="n">
        <v>224.56</v>
      </c>
      <c r="Q653" t="n">
        <v>1389.62</v>
      </c>
      <c r="R653" t="n">
        <v>60.88</v>
      </c>
      <c r="S653" t="n">
        <v>39.31</v>
      </c>
      <c r="T653" t="n">
        <v>9845.889999999999</v>
      </c>
      <c r="U653" t="n">
        <v>0.65</v>
      </c>
      <c r="V653" t="n">
        <v>0.87</v>
      </c>
      <c r="W653" t="n">
        <v>3.41</v>
      </c>
      <c r="X653" t="n">
        <v>0.63</v>
      </c>
      <c r="Y653" t="n">
        <v>1</v>
      </c>
      <c r="Z653" t="n">
        <v>10</v>
      </c>
    </row>
    <row r="654">
      <c r="A654" t="n">
        <v>18</v>
      </c>
      <c r="B654" t="n">
        <v>130</v>
      </c>
      <c r="C654" t="inlineStr">
        <is>
          <t xml:space="preserve">CONCLUIDO	</t>
        </is>
      </c>
      <c r="D654" t="n">
        <v>5.271</v>
      </c>
      <c r="E654" t="n">
        <v>18.97</v>
      </c>
      <c r="F654" t="n">
        <v>14.7</v>
      </c>
      <c r="G654" t="n">
        <v>29.4</v>
      </c>
      <c r="H654" t="n">
        <v>0.37</v>
      </c>
      <c r="I654" t="n">
        <v>30</v>
      </c>
      <c r="J654" t="n">
        <v>261.1</v>
      </c>
      <c r="K654" t="n">
        <v>59.19</v>
      </c>
      <c r="L654" t="n">
        <v>5.5</v>
      </c>
      <c r="M654" t="n">
        <v>28</v>
      </c>
      <c r="N654" t="n">
        <v>66.40000000000001</v>
      </c>
      <c r="O654" t="n">
        <v>32436.11</v>
      </c>
      <c r="P654" t="n">
        <v>223.06</v>
      </c>
      <c r="Q654" t="n">
        <v>1389.65</v>
      </c>
      <c r="R654" t="n">
        <v>59.04</v>
      </c>
      <c r="S654" t="n">
        <v>39.31</v>
      </c>
      <c r="T654" t="n">
        <v>8936.1</v>
      </c>
      <c r="U654" t="n">
        <v>0.67</v>
      </c>
      <c r="V654" t="n">
        <v>0.87</v>
      </c>
      <c r="W654" t="n">
        <v>3.41</v>
      </c>
      <c r="X654" t="n">
        <v>0.58</v>
      </c>
      <c r="Y654" t="n">
        <v>1</v>
      </c>
      <c r="Z654" t="n">
        <v>10</v>
      </c>
    </row>
    <row r="655">
      <c r="A655" t="n">
        <v>19</v>
      </c>
      <c r="B655" t="n">
        <v>130</v>
      </c>
      <c r="C655" t="inlineStr">
        <is>
          <t xml:space="preserve">CONCLUIDO	</t>
        </is>
      </c>
      <c r="D655" t="n">
        <v>5.2862</v>
      </c>
      <c r="E655" t="n">
        <v>18.92</v>
      </c>
      <c r="F655" t="n">
        <v>14.69</v>
      </c>
      <c r="G655" t="n">
        <v>30.4</v>
      </c>
      <c r="H655" t="n">
        <v>0.39</v>
      </c>
      <c r="I655" t="n">
        <v>29</v>
      </c>
      <c r="J655" t="n">
        <v>261.56</v>
      </c>
      <c r="K655" t="n">
        <v>59.19</v>
      </c>
      <c r="L655" t="n">
        <v>5.75</v>
      </c>
      <c r="M655" t="n">
        <v>27</v>
      </c>
      <c r="N655" t="n">
        <v>66.62</v>
      </c>
      <c r="O655" t="n">
        <v>32493.38</v>
      </c>
      <c r="P655" t="n">
        <v>222.02</v>
      </c>
      <c r="Q655" t="n">
        <v>1389.57</v>
      </c>
      <c r="R655" t="n">
        <v>59.12</v>
      </c>
      <c r="S655" t="n">
        <v>39.31</v>
      </c>
      <c r="T655" t="n">
        <v>8980.99</v>
      </c>
      <c r="U655" t="n">
        <v>0.66</v>
      </c>
      <c r="V655" t="n">
        <v>0.87</v>
      </c>
      <c r="W655" t="n">
        <v>3.41</v>
      </c>
      <c r="X655" t="n">
        <v>0.57</v>
      </c>
      <c r="Y655" t="n">
        <v>1</v>
      </c>
      <c r="Z655" t="n">
        <v>10</v>
      </c>
    </row>
    <row r="656">
      <c r="A656" t="n">
        <v>20</v>
      </c>
      <c r="B656" t="n">
        <v>130</v>
      </c>
      <c r="C656" t="inlineStr">
        <is>
          <t xml:space="preserve">CONCLUIDO	</t>
        </is>
      </c>
      <c r="D656" t="n">
        <v>5.3057</v>
      </c>
      <c r="E656" t="n">
        <v>18.85</v>
      </c>
      <c r="F656" t="n">
        <v>14.67</v>
      </c>
      <c r="G656" t="n">
        <v>31.44</v>
      </c>
      <c r="H656" t="n">
        <v>0.41</v>
      </c>
      <c r="I656" t="n">
        <v>28</v>
      </c>
      <c r="J656" t="n">
        <v>262.03</v>
      </c>
      <c r="K656" t="n">
        <v>59.19</v>
      </c>
      <c r="L656" t="n">
        <v>6</v>
      </c>
      <c r="M656" t="n">
        <v>26</v>
      </c>
      <c r="N656" t="n">
        <v>66.83</v>
      </c>
      <c r="O656" t="n">
        <v>32550.72</v>
      </c>
      <c r="P656" t="n">
        <v>220.51</v>
      </c>
      <c r="Q656" t="n">
        <v>1389.6</v>
      </c>
      <c r="R656" t="n">
        <v>58.37</v>
      </c>
      <c r="S656" t="n">
        <v>39.31</v>
      </c>
      <c r="T656" t="n">
        <v>8609.93</v>
      </c>
      <c r="U656" t="n">
        <v>0.67</v>
      </c>
      <c r="V656" t="n">
        <v>0.87</v>
      </c>
      <c r="W656" t="n">
        <v>3.41</v>
      </c>
      <c r="X656" t="n">
        <v>0.55</v>
      </c>
      <c r="Y656" t="n">
        <v>1</v>
      </c>
      <c r="Z656" t="n">
        <v>10</v>
      </c>
    </row>
    <row r="657">
      <c r="A657" t="n">
        <v>21</v>
      </c>
      <c r="B657" t="n">
        <v>130</v>
      </c>
      <c r="C657" t="inlineStr">
        <is>
          <t xml:space="preserve">CONCLUIDO	</t>
        </is>
      </c>
      <c r="D657" t="n">
        <v>5.3485</v>
      </c>
      <c r="E657" t="n">
        <v>18.7</v>
      </c>
      <c r="F657" t="n">
        <v>14.62</v>
      </c>
      <c r="G657" t="n">
        <v>33.74</v>
      </c>
      <c r="H657" t="n">
        <v>0.42</v>
      </c>
      <c r="I657" t="n">
        <v>26</v>
      </c>
      <c r="J657" t="n">
        <v>262.49</v>
      </c>
      <c r="K657" t="n">
        <v>59.19</v>
      </c>
      <c r="L657" t="n">
        <v>6.25</v>
      </c>
      <c r="M657" t="n">
        <v>24</v>
      </c>
      <c r="N657" t="n">
        <v>67.05</v>
      </c>
      <c r="O657" t="n">
        <v>32608.15</v>
      </c>
      <c r="P657" t="n">
        <v>218.34</v>
      </c>
      <c r="Q657" t="n">
        <v>1389.57</v>
      </c>
      <c r="R657" t="n">
        <v>56.95</v>
      </c>
      <c r="S657" t="n">
        <v>39.31</v>
      </c>
      <c r="T657" t="n">
        <v>7908.99</v>
      </c>
      <c r="U657" t="n">
        <v>0.6899999999999999</v>
      </c>
      <c r="V657" t="n">
        <v>0.88</v>
      </c>
      <c r="W657" t="n">
        <v>3.4</v>
      </c>
      <c r="X657" t="n">
        <v>0.5</v>
      </c>
      <c r="Y657" t="n">
        <v>1</v>
      </c>
      <c r="Z657" t="n">
        <v>10</v>
      </c>
    </row>
    <row r="658">
      <c r="A658" t="n">
        <v>22</v>
      </c>
      <c r="B658" t="n">
        <v>130</v>
      </c>
      <c r="C658" t="inlineStr">
        <is>
          <t xml:space="preserve">CONCLUIDO	</t>
        </is>
      </c>
      <c r="D658" t="n">
        <v>5.3673</v>
      </c>
      <c r="E658" t="n">
        <v>18.63</v>
      </c>
      <c r="F658" t="n">
        <v>14.6</v>
      </c>
      <c r="G658" t="n">
        <v>35.05</v>
      </c>
      <c r="H658" t="n">
        <v>0.44</v>
      </c>
      <c r="I658" t="n">
        <v>25</v>
      </c>
      <c r="J658" t="n">
        <v>262.96</v>
      </c>
      <c r="K658" t="n">
        <v>59.19</v>
      </c>
      <c r="L658" t="n">
        <v>6.5</v>
      </c>
      <c r="M658" t="n">
        <v>23</v>
      </c>
      <c r="N658" t="n">
        <v>67.26000000000001</v>
      </c>
      <c r="O658" t="n">
        <v>32665.66</v>
      </c>
      <c r="P658" t="n">
        <v>217.18</v>
      </c>
      <c r="Q658" t="n">
        <v>1389.78</v>
      </c>
      <c r="R658" t="n">
        <v>56.44</v>
      </c>
      <c r="S658" t="n">
        <v>39.31</v>
      </c>
      <c r="T658" t="n">
        <v>7659.13</v>
      </c>
      <c r="U658" t="n">
        <v>0.7</v>
      </c>
      <c r="V658" t="n">
        <v>0.88</v>
      </c>
      <c r="W658" t="n">
        <v>3.4</v>
      </c>
      <c r="X658" t="n">
        <v>0.48</v>
      </c>
      <c r="Y658" t="n">
        <v>1</v>
      </c>
      <c r="Z658" t="n">
        <v>10</v>
      </c>
    </row>
    <row r="659">
      <c r="A659" t="n">
        <v>23</v>
      </c>
      <c r="B659" t="n">
        <v>130</v>
      </c>
      <c r="C659" t="inlineStr">
        <is>
          <t xml:space="preserve">CONCLUIDO	</t>
        </is>
      </c>
      <c r="D659" t="n">
        <v>5.391</v>
      </c>
      <c r="E659" t="n">
        <v>18.55</v>
      </c>
      <c r="F659" t="n">
        <v>14.57</v>
      </c>
      <c r="G659" t="n">
        <v>36.43</v>
      </c>
      <c r="H659" t="n">
        <v>0.46</v>
      </c>
      <c r="I659" t="n">
        <v>24</v>
      </c>
      <c r="J659" t="n">
        <v>263.42</v>
      </c>
      <c r="K659" t="n">
        <v>59.19</v>
      </c>
      <c r="L659" t="n">
        <v>6.75</v>
      </c>
      <c r="M659" t="n">
        <v>22</v>
      </c>
      <c r="N659" t="n">
        <v>67.48</v>
      </c>
      <c r="O659" t="n">
        <v>32723.25</v>
      </c>
      <c r="P659" t="n">
        <v>215.53</v>
      </c>
      <c r="Q659" t="n">
        <v>1389.69</v>
      </c>
      <c r="R659" t="n">
        <v>55.3</v>
      </c>
      <c r="S659" t="n">
        <v>39.31</v>
      </c>
      <c r="T659" t="n">
        <v>7094.93</v>
      </c>
      <c r="U659" t="n">
        <v>0.71</v>
      </c>
      <c r="V659" t="n">
        <v>0.88</v>
      </c>
      <c r="W659" t="n">
        <v>3.4</v>
      </c>
      <c r="X659" t="n">
        <v>0.45</v>
      </c>
      <c r="Y659" t="n">
        <v>1</v>
      </c>
      <c r="Z659" t="n">
        <v>10</v>
      </c>
    </row>
    <row r="660">
      <c r="A660" t="n">
        <v>24</v>
      </c>
      <c r="B660" t="n">
        <v>130</v>
      </c>
      <c r="C660" t="inlineStr">
        <is>
          <t xml:space="preserve">CONCLUIDO	</t>
        </is>
      </c>
      <c r="D660" t="n">
        <v>5.4082</v>
      </c>
      <c r="E660" t="n">
        <v>18.49</v>
      </c>
      <c r="F660" t="n">
        <v>14.56</v>
      </c>
      <c r="G660" t="n">
        <v>37.99</v>
      </c>
      <c r="H660" t="n">
        <v>0.47</v>
      </c>
      <c r="I660" t="n">
        <v>23</v>
      </c>
      <c r="J660" t="n">
        <v>263.89</v>
      </c>
      <c r="K660" t="n">
        <v>59.19</v>
      </c>
      <c r="L660" t="n">
        <v>7</v>
      </c>
      <c r="M660" t="n">
        <v>21</v>
      </c>
      <c r="N660" t="n">
        <v>67.7</v>
      </c>
      <c r="O660" t="n">
        <v>32780.92</v>
      </c>
      <c r="P660" t="n">
        <v>214.18</v>
      </c>
      <c r="Q660" t="n">
        <v>1389.76</v>
      </c>
      <c r="R660" t="n">
        <v>55.01</v>
      </c>
      <c r="S660" t="n">
        <v>39.31</v>
      </c>
      <c r="T660" t="n">
        <v>6953.8</v>
      </c>
      <c r="U660" t="n">
        <v>0.71</v>
      </c>
      <c r="V660" t="n">
        <v>0.88</v>
      </c>
      <c r="W660" t="n">
        <v>3.4</v>
      </c>
      <c r="X660" t="n">
        <v>0.44</v>
      </c>
      <c r="Y660" t="n">
        <v>1</v>
      </c>
      <c r="Z660" t="n">
        <v>10</v>
      </c>
    </row>
    <row r="661">
      <c r="A661" t="n">
        <v>25</v>
      </c>
      <c r="B661" t="n">
        <v>130</v>
      </c>
      <c r="C661" t="inlineStr">
        <is>
          <t xml:space="preserve">CONCLUIDO	</t>
        </is>
      </c>
      <c r="D661" t="n">
        <v>5.4286</v>
      </c>
      <c r="E661" t="n">
        <v>18.42</v>
      </c>
      <c r="F661" t="n">
        <v>14.54</v>
      </c>
      <c r="G661" t="n">
        <v>39.66</v>
      </c>
      <c r="H661" t="n">
        <v>0.49</v>
      </c>
      <c r="I661" t="n">
        <v>22</v>
      </c>
      <c r="J661" t="n">
        <v>264.36</v>
      </c>
      <c r="K661" t="n">
        <v>59.19</v>
      </c>
      <c r="L661" t="n">
        <v>7.25</v>
      </c>
      <c r="M661" t="n">
        <v>20</v>
      </c>
      <c r="N661" t="n">
        <v>67.92</v>
      </c>
      <c r="O661" t="n">
        <v>32838.68</v>
      </c>
      <c r="P661" t="n">
        <v>212.42</v>
      </c>
      <c r="Q661" t="n">
        <v>1389.63</v>
      </c>
      <c r="R661" t="n">
        <v>54.2</v>
      </c>
      <c r="S661" t="n">
        <v>39.31</v>
      </c>
      <c r="T661" t="n">
        <v>6554.35</v>
      </c>
      <c r="U661" t="n">
        <v>0.73</v>
      </c>
      <c r="V661" t="n">
        <v>0.88</v>
      </c>
      <c r="W661" t="n">
        <v>3.4</v>
      </c>
      <c r="X661" t="n">
        <v>0.42</v>
      </c>
      <c r="Y661" t="n">
        <v>1</v>
      </c>
      <c r="Z661" t="n">
        <v>10</v>
      </c>
    </row>
    <row r="662">
      <c r="A662" t="n">
        <v>26</v>
      </c>
      <c r="B662" t="n">
        <v>130</v>
      </c>
      <c r="C662" t="inlineStr">
        <is>
          <t xml:space="preserve">CONCLUIDO	</t>
        </is>
      </c>
      <c r="D662" t="n">
        <v>5.4237</v>
      </c>
      <c r="E662" t="n">
        <v>18.44</v>
      </c>
      <c r="F662" t="n">
        <v>14.56</v>
      </c>
      <c r="G662" t="n">
        <v>39.7</v>
      </c>
      <c r="H662" t="n">
        <v>0.5</v>
      </c>
      <c r="I662" t="n">
        <v>22</v>
      </c>
      <c r="J662" t="n">
        <v>264.83</v>
      </c>
      <c r="K662" t="n">
        <v>59.19</v>
      </c>
      <c r="L662" t="n">
        <v>7.5</v>
      </c>
      <c r="M662" t="n">
        <v>20</v>
      </c>
      <c r="N662" t="n">
        <v>68.14</v>
      </c>
      <c r="O662" t="n">
        <v>32896.51</v>
      </c>
      <c r="P662" t="n">
        <v>211.81</v>
      </c>
      <c r="Q662" t="n">
        <v>1389.6</v>
      </c>
      <c r="R662" t="n">
        <v>54.84</v>
      </c>
      <c r="S662" t="n">
        <v>39.31</v>
      </c>
      <c r="T662" t="n">
        <v>6877.45</v>
      </c>
      <c r="U662" t="n">
        <v>0.72</v>
      </c>
      <c r="V662" t="n">
        <v>0.88</v>
      </c>
      <c r="W662" t="n">
        <v>3.4</v>
      </c>
      <c r="X662" t="n">
        <v>0.44</v>
      </c>
      <c r="Y662" t="n">
        <v>1</v>
      </c>
      <c r="Z662" t="n">
        <v>10</v>
      </c>
    </row>
    <row r="663">
      <c r="A663" t="n">
        <v>27</v>
      </c>
      <c r="B663" t="n">
        <v>130</v>
      </c>
      <c r="C663" t="inlineStr">
        <is>
          <t xml:space="preserve">CONCLUIDO	</t>
        </is>
      </c>
      <c r="D663" t="n">
        <v>5.4535</v>
      </c>
      <c r="E663" t="n">
        <v>18.34</v>
      </c>
      <c r="F663" t="n">
        <v>14.51</v>
      </c>
      <c r="G663" t="n">
        <v>41.44</v>
      </c>
      <c r="H663" t="n">
        <v>0.52</v>
      </c>
      <c r="I663" t="n">
        <v>21</v>
      </c>
      <c r="J663" t="n">
        <v>265.3</v>
      </c>
      <c r="K663" t="n">
        <v>59.19</v>
      </c>
      <c r="L663" t="n">
        <v>7.75</v>
      </c>
      <c r="M663" t="n">
        <v>19</v>
      </c>
      <c r="N663" t="n">
        <v>68.36</v>
      </c>
      <c r="O663" t="n">
        <v>32954.43</v>
      </c>
      <c r="P663" t="n">
        <v>209.61</v>
      </c>
      <c r="Q663" t="n">
        <v>1389.62</v>
      </c>
      <c r="R663" t="n">
        <v>53.14</v>
      </c>
      <c r="S663" t="n">
        <v>39.31</v>
      </c>
      <c r="T663" t="n">
        <v>6028.34</v>
      </c>
      <c r="U663" t="n">
        <v>0.74</v>
      </c>
      <c r="V663" t="n">
        <v>0.88</v>
      </c>
      <c r="W663" t="n">
        <v>3.4</v>
      </c>
      <c r="X663" t="n">
        <v>0.38</v>
      </c>
      <c r="Y663" t="n">
        <v>1</v>
      </c>
      <c r="Z663" t="n">
        <v>10</v>
      </c>
    </row>
    <row r="664">
      <c r="A664" t="n">
        <v>28</v>
      </c>
      <c r="B664" t="n">
        <v>130</v>
      </c>
      <c r="C664" t="inlineStr">
        <is>
          <t xml:space="preserve">CONCLUIDO	</t>
        </is>
      </c>
      <c r="D664" t="n">
        <v>5.467</v>
      </c>
      <c r="E664" t="n">
        <v>18.29</v>
      </c>
      <c r="F664" t="n">
        <v>14.51</v>
      </c>
      <c r="G664" t="n">
        <v>43.53</v>
      </c>
      <c r="H664" t="n">
        <v>0.54</v>
      </c>
      <c r="I664" t="n">
        <v>20</v>
      </c>
      <c r="J664" t="n">
        <v>265.77</v>
      </c>
      <c r="K664" t="n">
        <v>59.19</v>
      </c>
      <c r="L664" t="n">
        <v>8</v>
      </c>
      <c r="M664" t="n">
        <v>18</v>
      </c>
      <c r="N664" t="n">
        <v>68.58</v>
      </c>
      <c r="O664" t="n">
        <v>33012.44</v>
      </c>
      <c r="P664" t="n">
        <v>209.07</v>
      </c>
      <c r="Q664" t="n">
        <v>1389.77</v>
      </c>
      <c r="R664" t="n">
        <v>53.28</v>
      </c>
      <c r="S664" t="n">
        <v>39.31</v>
      </c>
      <c r="T664" t="n">
        <v>6107.18</v>
      </c>
      <c r="U664" t="n">
        <v>0.74</v>
      </c>
      <c r="V664" t="n">
        <v>0.88</v>
      </c>
      <c r="W664" t="n">
        <v>3.4</v>
      </c>
      <c r="X664" t="n">
        <v>0.39</v>
      </c>
      <c r="Y664" t="n">
        <v>1</v>
      </c>
      <c r="Z664" t="n">
        <v>10</v>
      </c>
    </row>
    <row r="665">
      <c r="A665" t="n">
        <v>29</v>
      </c>
      <c r="B665" t="n">
        <v>130</v>
      </c>
      <c r="C665" t="inlineStr">
        <is>
          <t xml:space="preserve">CONCLUIDO	</t>
        </is>
      </c>
      <c r="D665" t="n">
        <v>5.4901</v>
      </c>
      <c r="E665" t="n">
        <v>18.21</v>
      </c>
      <c r="F665" t="n">
        <v>14.48</v>
      </c>
      <c r="G665" t="n">
        <v>45.73</v>
      </c>
      <c r="H665" t="n">
        <v>0.55</v>
      </c>
      <c r="I665" t="n">
        <v>19</v>
      </c>
      <c r="J665" t="n">
        <v>266.24</v>
      </c>
      <c r="K665" t="n">
        <v>59.19</v>
      </c>
      <c r="L665" t="n">
        <v>8.25</v>
      </c>
      <c r="M665" t="n">
        <v>17</v>
      </c>
      <c r="N665" t="n">
        <v>68.8</v>
      </c>
      <c r="O665" t="n">
        <v>33070.52</v>
      </c>
      <c r="P665" t="n">
        <v>207.48</v>
      </c>
      <c r="Q665" t="n">
        <v>1389.69</v>
      </c>
      <c r="R665" t="n">
        <v>52.35</v>
      </c>
      <c r="S665" t="n">
        <v>39.31</v>
      </c>
      <c r="T665" t="n">
        <v>5646.16</v>
      </c>
      <c r="U665" t="n">
        <v>0.75</v>
      </c>
      <c r="V665" t="n">
        <v>0.89</v>
      </c>
      <c r="W665" t="n">
        <v>3.39</v>
      </c>
      <c r="X665" t="n">
        <v>0.36</v>
      </c>
      <c r="Y665" t="n">
        <v>1</v>
      </c>
      <c r="Z665" t="n">
        <v>10</v>
      </c>
    </row>
    <row r="666">
      <c r="A666" t="n">
        <v>30</v>
      </c>
      <c r="B666" t="n">
        <v>130</v>
      </c>
      <c r="C666" t="inlineStr">
        <is>
          <t xml:space="preserve">CONCLUIDO	</t>
        </is>
      </c>
      <c r="D666" t="n">
        <v>5.4926</v>
      </c>
      <c r="E666" t="n">
        <v>18.21</v>
      </c>
      <c r="F666" t="n">
        <v>14.47</v>
      </c>
      <c r="G666" t="n">
        <v>45.7</v>
      </c>
      <c r="H666" t="n">
        <v>0.57</v>
      </c>
      <c r="I666" t="n">
        <v>19</v>
      </c>
      <c r="J666" t="n">
        <v>266.71</v>
      </c>
      <c r="K666" t="n">
        <v>59.19</v>
      </c>
      <c r="L666" t="n">
        <v>8.5</v>
      </c>
      <c r="M666" t="n">
        <v>17</v>
      </c>
      <c r="N666" t="n">
        <v>69.02</v>
      </c>
      <c r="O666" t="n">
        <v>33128.7</v>
      </c>
      <c r="P666" t="n">
        <v>205.92</v>
      </c>
      <c r="Q666" t="n">
        <v>1389.64</v>
      </c>
      <c r="R666" t="n">
        <v>52.27</v>
      </c>
      <c r="S666" t="n">
        <v>39.31</v>
      </c>
      <c r="T666" t="n">
        <v>5603.44</v>
      </c>
      <c r="U666" t="n">
        <v>0.75</v>
      </c>
      <c r="V666" t="n">
        <v>0.89</v>
      </c>
      <c r="W666" t="n">
        <v>3.39</v>
      </c>
      <c r="X666" t="n">
        <v>0.35</v>
      </c>
      <c r="Y666" t="n">
        <v>1</v>
      </c>
      <c r="Z666" t="n">
        <v>10</v>
      </c>
    </row>
    <row r="667">
      <c r="A667" t="n">
        <v>31</v>
      </c>
      <c r="B667" t="n">
        <v>130</v>
      </c>
      <c r="C667" t="inlineStr">
        <is>
          <t xml:space="preserve">CONCLUIDO	</t>
        </is>
      </c>
      <c r="D667" t="n">
        <v>5.5134</v>
      </c>
      <c r="E667" t="n">
        <v>18.14</v>
      </c>
      <c r="F667" t="n">
        <v>14.45</v>
      </c>
      <c r="G667" t="n">
        <v>48.18</v>
      </c>
      <c r="H667" t="n">
        <v>0.58</v>
      </c>
      <c r="I667" t="n">
        <v>18</v>
      </c>
      <c r="J667" t="n">
        <v>267.18</v>
      </c>
      <c r="K667" t="n">
        <v>59.19</v>
      </c>
      <c r="L667" t="n">
        <v>8.75</v>
      </c>
      <c r="M667" t="n">
        <v>16</v>
      </c>
      <c r="N667" t="n">
        <v>69.23999999999999</v>
      </c>
      <c r="O667" t="n">
        <v>33186.95</v>
      </c>
      <c r="P667" t="n">
        <v>204.62</v>
      </c>
      <c r="Q667" t="n">
        <v>1389.62</v>
      </c>
      <c r="R667" t="n">
        <v>51.66</v>
      </c>
      <c r="S667" t="n">
        <v>39.31</v>
      </c>
      <c r="T667" t="n">
        <v>5304.85</v>
      </c>
      <c r="U667" t="n">
        <v>0.76</v>
      </c>
      <c r="V667" t="n">
        <v>0.89</v>
      </c>
      <c r="W667" t="n">
        <v>3.39</v>
      </c>
      <c r="X667" t="n">
        <v>0.33</v>
      </c>
      <c r="Y667" t="n">
        <v>1</v>
      </c>
      <c r="Z667" t="n">
        <v>10</v>
      </c>
    </row>
    <row r="668">
      <c r="A668" t="n">
        <v>32</v>
      </c>
      <c r="B668" t="n">
        <v>130</v>
      </c>
      <c r="C668" t="inlineStr">
        <is>
          <t xml:space="preserve">CONCLUIDO	</t>
        </is>
      </c>
      <c r="D668" t="n">
        <v>5.5114</v>
      </c>
      <c r="E668" t="n">
        <v>18.14</v>
      </c>
      <c r="F668" t="n">
        <v>14.46</v>
      </c>
      <c r="G668" t="n">
        <v>48.2</v>
      </c>
      <c r="H668" t="n">
        <v>0.6</v>
      </c>
      <c r="I668" t="n">
        <v>18</v>
      </c>
      <c r="J668" t="n">
        <v>267.66</v>
      </c>
      <c r="K668" t="n">
        <v>59.19</v>
      </c>
      <c r="L668" t="n">
        <v>9</v>
      </c>
      <c r="M668" t="n">
        <v>16</v>
      </c>
      <c r="N668" t="n">
        <v>69.45999999999999</v>
      </c>
      <c r="O668" t="n">
        <v>33245.29</v>
      </c>
      <c r="P668" t="n">
        <v>202.05</v>
      </c>
      <c r="Q668" t="n">
        <v>1389.61</v>
      </c>
      <c r="R668" t="n">
        <v>51.87</v>
      </c>
      <c r="S668" t="n">
        <v>39.31</v>
      </c>
      <c r="T668" t="n">
        <v>5408.16</v>
      </c>
      <c r="U668" t="n">
        <v>0.76</v>
      </c>
      <c r="V668" t="n">
        <v>0.89</v>
      </c>
      <c r="W668" t="n">
        <v>3.39</v>
      </c>
      <c r="X668" t="n">
        <v>0.34</v>
      </c>
      <c r="Y668" t="n">
        <v>1</v>
      </c>
      <c r="Z668" t="n">
        <v>10</v>
      </c>
    </row>
    <row r="669">
      <c r="A669" t="n">
        <v>33</v>
      </c>
      <c r="B669" t="n">
        <v>130</v>
      </c>
      <c r="C669" t="inlineStr">
        <is>
          <t xml:space="preserve">CONCLUIDO	</t>
        </is>
      </c>
      <c r="D669" t="n">
        <v>5.5331</v>
      </c>
      <c r="E669" t="n">
        <v>18.07</v>
      </c>
      <c r="F669" t="n">
        <v>14.44</v>
      </c>
      <c r="G669" t="n">
        <v>50.95</v>
      </c>
      <c r="H669" t="n">
        <v>0.61</v>
      </c>
      <c r="I669" t="n">
        <v>17</v>
      </c>
      <c r="J669" t="n">
        <v>268.13</v>
      </c>
      <c r="K669" t="n">
        <v>59.19</v>
      </c>
      <c r="L669" t="n">
        <v>9.25</v>
      </c>
      <c r="M669" t="n">
        <v>15</v>
      </c>
      <c r="N669" t="n">
        <v>69.69</v>
      </c>
      <c r="O669" t="n">
        <v>33303.72</v>
      </c>
      <c r="P669" t="n">
        <v>202.26</v>
      </c>
      <c r="Q669" t="n">
        <v>1389.6</v>
      </c>
      <c r="R669" t="n">
        <v>51.3</v>
      </c>
      <c r="S669" t="n">
        <v>39.31</v>
      </c>
      <c r="T669" t="n">
        <v>5130.75</v>
      </c>
      <c r="U669" t="n">
        <v>0.77</v>
      </c>
      <c r="V669" t="n">
        <v>0.89</v>
      </c>
      <c r="W669" t="n">
        <v>3.38</v>
      </c>
      <c r="X669" t="n">
        <v>0.32</v>
      </c>
      <c r="Y669" t="n">
        <v>1</v>
      </c>
      <c r="Z669" t="n">
        <v>10</v>
      </c>
    </row>
    <row r="670">
      <c r="A670" t="n">
        <v>34</v>
      </c>
      <c r="B670" t="n">
        <v>130</v>
      </c>
      <c r="C670" t="inlineStr">
        <is>
          <t xml:space="preserve">CONCLUIDO	</t>
        </is>
      </c>
      <c r="D670" t="n">
        <v>5.5316</v>
      </c>
      <c r="E670" t="n">
        <v>18.08</v>
      </c>
      <c r="F670" t="n">
        <v>14.44</v>
      </c>
      <c r="G670" t="n">
        <v>50.97</v>
      </c>
      <c r="H670" t="n">
        <v>0.63</v>
      </c>
      <c r="I670" t="n">
        <v>17</v>
      </c>
      <c r="J670" t="n">
        <v>268.61</v>
      </c>
      <c r="K670" t="n">
        <v>59.19</v>
      </c>
      <c r="L670" t="n">
        <v>9.5</v>
      </c>
      <c r="M670" t="n">
        <v>15</v>
      </c>
      <c r="N670" t="n">
        <v>69.91</v>
      </c>
      <c r="O670" t="n">
        <v>33362.23</v>
      </c>
      <c r="P670" t="n">
        <v>199.76</v>
      </c>
      <c r="Q670" t="n">
        <v>1389.65</v>
      </c>
      <c r="R670" t="n">
        <v>51.31</v>
      </c>
      <c r="S670" t="n">
        <v>39.31</v>
      </c>
      <c r="T670" t="n">
        <v>5134.57</v>
      </c>
      <c r="U670" t="n">
        <v>0.77</v>
      </c>
      <c r="V670" t="n">
        <v>0.89</v>
      </c>
      <c r="W670" t="n">
        <v>3.39</v>
      </c>
      <c r="X670" t="n">
        <v>0.32</v>
      </c>
      <c r="Y670" t="n">
        <v>1</v>
      </c>
      <c r="Z670" t="n">
        <v>10</v>
      </c>
    </row>
    <row r="671">
      <c r="A671" t="n">
        <v>35</v>
      </c>
      <c r="B671" t="n">
        <v>130</v>
      </c>
      <c r="C671" t="inlineStr">
        <is>
          <t xml:space="preserve">CONCLUIDO	</t>
        </is>
      </c>
      <c r="D671" t="n">
        <v>5.5534</v>
      </c>
      <c r="E671" t="n">
        <v>18.01</v>
      </c>
      <c r="F671" t="n">
        <v>14.42</v>
      </c>
      <c r="G671" t="n">
        <v>54.07</v>
      </c>
      <c r="H671" t="n">
        <v>0.64</v>
      </c>
      <c r="I671" t="n">
        <v>16</v>
      </c>
      <c r="J671" t="n">
        <v>269.08</v>
      </c>
      <c r="K671" t="n">
        <v>59.19</v>
      </c>
      <c r="L671" t="n">
        <v>9.75</v>
      </c>
      <c r="M671" t="n">
        <v>14</v>
      </c>
      <c r="N671" t="n">
        <v>70.14</v>
      </c>
      <c r="O671" t="n">
        <v>33420.83</v>
      </c>
      <c r="P671" t="n">
        <v>199.06</v>
      </c>
      <c r="Q671" t="n">
        <v>1389.66</v>
      </c>
      <c r="R671" t="n">
        <v>50.72</v>
      </c>
      <c r="S671" t="n">
        <v>39.31</v>
      </c>
      <c r="T671" t="n">
        <v>4845.9</v>
      </c>
      <c r="U671" t="n">
        <v>0.77</v>
      </c>
      <c r="V671" t="n">
        <v>0.89</v>
      </c>
      <c r="W671" t="n">
        <v>3.38</v>
      </c>
      <c r="X671" t="n">
        <v>0.3</v>
      </c>
      <c r="Y671" t="n">
        <v>1</v>
      </c>
      <c r="Z671" t="n">
        <v>10</v>
      </c>
    </row>
    <row r="672">
      <c r="A672" t="n">
        <v>36</v>
      </c>
      <c r="B672" t="n">
        <v>130</v>
      </c>
      <c r="C672" t="inlineStr">
        <is>
          <t xml:space="preserve">CONCLUIDO	</t>
        </is>
      </c>
      <c r="D672" t="n">
        <v>5.5514</v>
      </c>
      <c r="E672" t="n">
        <v>18.01</v>
      </c>
      <c r="F672" t="n">
        <v>14.43</v>
      </c>
      <c r="G672" t="n">
        <v>54.1</v>
      </c>
      <c r="H672" t="n">
        <v>0.66</v>
      </c>
      <c r="I672" t="n">
        <v>16</v>
      </c>
      <c r="J672" t="n">
        <v>269.56</v>
      </c>
      <c r="K672" t="n">
        <v>59.19</v>
      </c>
      <c r="L672" t="n">
        <v>10</v>
      </c>
      <c r="M672" t="n">
        <v>14</v>
      </c>
      <c r="N672" t="n">
        <v>70.36</v>
      </c>
      <c r="O672" t="n">
        <v>33479.51</v>
      </c>
      <c r="P672" t="n">
        <v>197.73</v>
      </c>
      <c r="Q672" t="n">
        <v>1389.58</v>
      </c>
      <c r="R672" t="n">
        <v>50.92</v>
      </c>
      <c r="S672" t="n">
        <v>39.31</v>
      </c>
      <c r="T672" t="n">
        <v>4944.56</v>
      </c>
      <c r="U672" t="n">
        <v>0.77</v>
      </c>
      <c r="V672" t="n">
        <v>0.89</v>
      </c>
      <c r="W672" t="n">
        <v>3.38</v>
      </c>
      <c r="X672" t="n">
        <v>0.3</v>
      </c>
      <c r="Y672" t="n">
        <v>1</v>
      </c>
      <c r="Z672" t="n">
        <v>10</v>
      </c>
    </row>
    <row r="673">
      <c r="A673" t="n">
        <v>37</v>
      </c>
      <c r="B673" t="n">
        <v>130</v>
      </c>
      <c r="C673" t="inlineStr">
        <is>
          <t xml:space="preserve">CONCLUIDO	</t>
        </is>
      </c>
      <c r="D673" t="n">
        <v>5.5756</v>
      </c>
      <c r="E673" t="n">
        <v>17.94</v>
      </c>
      <c r="F673" t="n">
        <v>14.4</v>
      </c>
      <c r="G673" t="n">
        <v>57.59</v>
      </c>
      <c r="H673" t="n">
        <v>0.68</v>
      </c>
      <c r="I673" t="n">
        <v>15</v>
      </c>
      <c r="J673" t="n">
        <v>270.03</v>
      </c>
      <c r="K673" t="n">
        <v>59.19</v>
      </c>
      <c r="L673" t="n">
        <v>10.25</v>
      </c>
      <c r="M673" t="n">
        <v>13</v>
      </c>
      <c r="N673" t="n">
        <v>70.59</v>
      </c>
      <c r="O673" t="n">
        <v>33538.28</v>
      </c>
      <c r="P673" t="n">
        <v>195.22</v>
      </c>
      <c r="Q673" t="n">
        <v>1389.62</v>
      </c>
      <c r="R673" t="n">
        <v>49.92</v>
      </c>
      <c r="S673" t="n">
        <v>39.31</v>
      </c>
      <c r="T673" t="n">
        <v>4448.98</v>
      </c>
      <c r="U673" t="n">
        <v>0.79</v>
      </c>
      <c r="V673" t="n">
        <v>0.89</v>
      </c>
      <c r="W673" t="n">
        <v>3.38</v>
      </c>
      <c r="X673" t="n">
        <v>0.28</v>
      </c>
      <c r="Y673" t="n">
        <v>1</v>
      </c>
      <c r="Z673" t="n">
        <v>10</v>
      </c>
    </row>
    <row r="674">
      <c r="A674" t="n">
        <v>38</v>
      </c>
      <c r="B674" t="n">
        <v>130</v>
      </c>
      <c r="C674" t="inlineStr">
        <is>
          <t xml:space="preserve">CONCLUIDO	</t>
        </is>
      </c>
      <c r="D674" t="n">
        <v>5.5719</v>
      </c>
      <c r="E674" t="n">
        <v>17.95</v>
      </c>
      <c r="F674" t="n">
        <v>14.41</v>
      </c>
      <c r="G674" t="n">
        <v>57.64</v>
      </c>
      <c r="H674" t="n">
        <v>0.6899999999999999</v>
      </c>
      <c r="I674" t="n">
        <v>15</v>
      </c>
      <c r="J674" t="n">
        <v>270.51</v>
      </c>
      <c r="K674" t="n">
        <v>59.19</v>
      </c>
      <c r="L674" t="n">
        <v>10.5</v>
      </c>
      <c r="M674" t="n">
        <v>13</v>
      </c>
      <c r="N674" t="n">
        <v>70.81999999999999</v>
      </c>
      <c r="O674" t="n">
        <v>33597.14</v>
      </c>
      <c r="P674" t="n">
        <v>194.54</v>
      </c>
      <c r="Q674" t="n">
        <v>1389.61</v>
      </c>
      <c r="R674" t="n">
        <v>50.35</v>
      </c>
      <c r="S674" t="n">
        <v>39.31</v>
      </c>
      <c r="T674" t="n">
        <v>4667.42</v>
      </c>
      <c r="U674" t="n">
        <v>0.78</v>
      </c>
      <c r="V674" t="n">
        <v>0.89</v>
      </c>
      <c r="W674" t="n">
        <v>3.38</v>
      </c>
      <c r="X674" t="n">
        <v>0.29</v>
      </c>
      <c r="Y674" t="n">
        <v>1</v>
      </c>
      <c r="Z674" t="n">
        <v>10</v>
      </c>
    </row>
    <row r="675">
      <c r="A675" t="n">
        <v>39</v>
      </c>
      <c r="B675" t="n">
        <v>130</v>
      </c>
      <c r="C675" t="inlineStr">
        <is>
          <t xml:space="preserve">CONCLUIDO	</t>
        </is>
      </c>
      <c r="D675" t="n">
        <v>5.594</v>
      </c>
      <c r="E675" t="n">
        <v>17.88</v>
      </c>
      <c r="F675" t="n">
        <v>14.39</v>
      </c>
      <c r="G675" t="n">
        <v>61.66</v>
      </c>
      <c r="H675" t="n">
        <v>0.71</v>
      </c>
      <c r="I675" t="n">
        <v>14</v>
      </c>
      <c r="J675" t="n">
        <v>270.99</v>
      </c>
      <c r="K675" t="n">
        <v>59.19</v>
      </c>
      <c r="L675" t="n">
        <v>10.75</v>
      </c>
      <c r="M675" t="n">
        <v>12</v>
      </c>
      <c r="N675" t="n">
        <v>71.04000000000001</v>
      </c>
      <c r="O675" t="n">
        <v>33656.08</v>
      </c>
      <c r="P675" t="n">
        <v>192.73</v>
      </c>
      <c r="Q675" t="n">
        <v>1389.6</v>
      </c>
      <c r="R675" t="n">
        <v>49.66</v>
      </c>
      <c r="S675" t="n">
        <v>39.31</v>
      </c>
      <c r="T675" t="n">
        <v>4325.39</v>
      </c>
      <c r="U675" t="n">
        <v>0.79</v>
      </c>
      <c r="V675" t="n">
        <v>0.89</v>
      </c>
      <c r="W675" t="n">
        <v>3.38</v>
      </c>
      <c r="X675" t="n">
        <v>0.27</v>
      </c>
      <c r="Y675" t="n">
        <v>1</v>
      </c>
      <c r="Z675" t="n">
        <v>10</v>
      </c>
    </row>
    <row r="676">
      <c r="A676" t="n">
        <v>40</v>
      </c>
      <c r="B676" t="n">
        <v>130</v>
      </c>
      <c r="C676" t="inlineStr">
        <is>
          <t xml:space="preserve">CONCLUIDO	</t>
        </is>
      </c>
      <c r="D676" t="n">
        <v>5.598</v>
      </c>
      <c r="E676" t="n">
        <v>17.86</v>
      </c>
      <c r="F676" t="n">
        <v>14.37</v>
      </c>
      <c r="G676" t="n">
        <v>61.6</v>
      </c>
      <c r="H676" t="n">
        <v>0.72</v>
      </c>
      <c r="I676" t="n">
        <v>14</v>
      </c>
      <c r="J676" t="n">
        <v>271.47</v>
      </c>
      <c r="K676" t="n">
        <v>59.19</v>
      </c>
      <c r="L676" t="n">
        <v>11</v>
      </c>
      <c r="M676" t="n">
        <v>12</v>
      </c>
      <c r="N676" t="n">
        <v>71.27</v>
      </c>
      <c r="O676" t="n">
        <v>33715.11</v>
      </c>
      <c r="P676" t="n">
        <v>190.78</v>
      </c>
      <c r="Q676" t="n">
        <v>1389.76</v>
      </c>
      <c r="R676" t="n">
        <v>49.28</v>
      </c>
      <c r="S676" t="n">
        <v>39.31</v>
      </c>
      <c r="T676" t="n">
        <v>4135.73</v>
      </c>
      <c r="U676" t="n">
        <v>0.8</v>
      </c>
      <c r="V676" t="n">
        <v>0.89</v>
      </c>
      <c r="W676" t="n">
        <v>3.38</v>
      </c>
      <c r="X676" t="n">
        <v>0.25</v>
      </c>
      <c r="Y676" t="n">
        <v>1</v>
      </c>
      <c r="Z676" t="n">
        <v>10</v>
      </c>
    </row>
    <row r="677">
      <c r="A677" t="n">
        <v>41</v>
      </c>
      <c r="B677" t="n">
        <v>130</v>
      </c>
      <c r="C677" t="inlineStr">
        <is>
          <t xml:space="preserve">CONCLUIDO	</t>
        </is>
      </c>
      <c r="D677" t="n">
        <v>5.5887</v>
      </c>
      <c r="E677" t="n">
        <v>17.89</v>
      </c>
      <c r="F677" t="n">
        <v>14.4</v>
      </c>
      <c r="G677" t="n">
        <v>61.73</v>
      </c>
      <c r="H677" t="n">
        <v>0.74</v>
      </c>
      <c r="I677" t="n">
        <v>14</v>
      </c>
      <c r="J677" t="n">
        <v>271.95</v>
      </c>
      <c r="K677" t="n">
        <v>59.19</v>
      </c>
      <c r="L677" t="n">
        <v>11.25</v>
      </c>
      <c r="M677" t="n">
        <v>11</v>
      </c>
      <c r="N677" t="n">
        <v>71.5</v>
      </c>
      <c r="O677" t="n">
        <v>33774.23</v>
      </c>
      <c r="P677" t="n">
        <v>190</v>
      </c>
      <c r="Q677" t="n">
        <v>1389.64</v>
      </c>
      <c r="R677" t="n">
        <v>50.05</v>
      </c>
      <c r="S677" t="n">
        <v>39.31</v>
      </c>
      <c r="T677" t="n">
        <v>4518.77</v>
      </c>
      <c r="U677" t="n">
        <v>0.79</v>
      </c>
      <c r="V677" t="n">
        <v>0.89</v>
      </c>
      <c r="W677" t="n">
        <v>3.39</v>
      </c>
      <c r="X677" t="n">
        <v>0.28</v>
      </c>
      <c r="Y677" t="n">
        <v>1</v>
      </c>
      <c r="Z677" t="n">
        <v>10</v>
      </c>
    </row>
    <row r="678">
      <c r="A678" t="n">
        <v>42</v>
      </c>
      <c r="B678" t="n">
        <v>130</v>
      </c>
      <c r="C678" t="inlineStr">
        <is>
          <t xml:space="preserve">CONCLUIDO	</t>
        </is>
      </c>
      <c r="D678" t="n">
        <v>5.6175</v>
      </c>
      <c r="E678" t="n">
        <v>17.8</v>
      </c>
      <c r="F678" t="n">
        <v>14.36</v>
      </c>
      <c r="G678" t="n">
        <v>66.28</v>
      </c>
      <c r="H678" t="n">
        <v>0.75</v>
      </c>
      <c r="I678" t="n">
        <v>13</v>
      </c>
      <c r="J678" t="n">
        <v>272.43</v>
      </c>
      <c r="K678" t="n">
        <v>59.19</v>
      </c>
      <c r="L678" t="n">
        <v>11.5</v>
      </c>
      <c r="M678" t="n">
        <v>10</v>
      </c>
      <c r="N678" t="n">
        <v>71.73</v>
      </c>
      <c r="O678" t="n">
        <v>33833.57</v>
      </c>
      <c r="P678" t="n">
        <v>189.17</v>
      </c>
      <c r="Q678" t="n">
        <v>1389.57</v>
      </c>
      <c r="R678" t="n">
        <v>48.9</v>
      </c>
      <c r="S678" t="n">
        <v>39.31</v>
      </c>
      <c r="T678" t="n">
        <v>3951.65</v>
      </c>
      <c r="U678" t="n">
        <v>0.8</v>
      </c>
      <c r="V678" t="n">
        <v>0.89</v>
      </c>
      <c r="W678" t="n">
        <v>3.38</v>
      </c>
      <c r="X678" t="n">
        <v>0.24</v>
      </c>
      <c r="Y678" t="n">
        <v>1</v>
      </c>
      <c r="Z678" t="n">
        <v>10</v>
      </c>
    </row>
    <row r="679">
      <c r="A679" t="n">
        <v>43</v>
      </c>
      <c r="B679" t="n">
        <v>130</v>
      </c>
      <c r="C679" t="inlineStr">
        <is>
          <t xml:space="preserve">CONCLUIDO	</t>
        </is>
      </c>
      <c r="D679" t="n">
        <v>5.6154</v>
      </c>
      <c r="E679" t="n">
        <v>17.81</v>
      </c>
      <c r="F679" t="n">
        <v>14.37</v>
      </c>
      <c r="G679" t="n">
        <v>66.31</v>
      </c>
      <c r="H679" t="n">
        <v>0.77</v>
      </c>
      <c r="I679" t="n">
        <v>13</v>
      </c>
      <c r="J679" t="n">
        <v>272.91</v>
      </c>
      <c r="K679" t="n">
        <v>59.19</v>
      </c>
      <c r="L679" t="n">
        <v>11.75</v>
      </c>
      <c r="M679" t="n">
        <v>8</v>
      </c>
      <c r="N679" t="n">
        <v>71.95999999999999</v>
      </c>
      <c r="O679" t="n">
        <v>33892.87</v>
      </c>
      <c r="P679" t="n">
        <v>186.9</v>
      </c>
      <c r="Q679" t="n">
        <v>1389.68</v>
      </c>
      <c r="R679" t="n">
        <v>48.91</v>
      </c>
      <c r="S679" t="n">
        <v>39.31</v>
      </c>
      <c r="T679" t="n">
        <v>3953.97</v>
      </c>
      <c r="U679" t="n">
        <v>0.8</v>
      </c>
      <c r="V679" t="n">
        <v>0.89</v>
      </c>
      <c r="W679" t="n">
        <v>3.38</v>
      </c>
      <c r="X679" t="n">
        <v>0.25</v>
      </c>
      <c r="Y679" t="n">
        <v>1</v>
      </c>
      <c r="Z679" t="n">
        <v>10</v>
      </c>
    </row>
    <row r="680">
      <c r="A680" t="n">
        <v>44</v>
      </c>
      <c r="B680" t="n">
        <v>130</v>
      </c>
      <c r="C680" t="inlineStr">
        <is>
          <t xml:space="preserve">CONCLUIDO	</t>
        </is>
      </c>
      <c r="D680" t="n">
        <v>5.6153</v>
      </c>
      <c r="E680" t="n">
        <v>17.81</v>
      </c>
      <c r="F680" t="n">
        <v>14.37</v>
      </c>
      <c r="G680" t="n">
        <v>66.31</v>
      </c>
      <c r="H680" t="n">
        <v>0.78</v>
      </c>
      <c r="I680" t="n">
        <v>13</v>
      </c>
      <c r="J680" t="n">
        <v>273.39</v>
      </c>
      <c r="K680" t="n">
        <v>59.19</v>
      </c>
      <c r="L680" t="n">
        <v>12</v>
      </c>
      <c r="M680" t="n">
        <v>5</v>
      </c>
      <c r="N680" t="n">
        <v>72.2</v>
      </c>
      <c r="O680" t="n">
        <v>33952.26</v>
      </c>
      <c r="P680" t="n">
        <v>185.64</v>
      </c>
      <c r="Q680" t="n">
        <v>1389.87</v>
      </c>
      <c r="R680" t="n">
        <v>48.78</v>
      </c>
      <c r="S680" t="n">
        <v>39.31</v>
      </c>
      <c r="T680" t="n">
        <v>3892.96</v>
      </c>
      <c r="U680" t="n">
        <v>0.8100000000000001</v>
      </c>
      <c r="V680" t="n">
        <v>0.89</v>
      </c>
      <c r="W680" t="n">
        <v>3.39</v>
      </c>
      <c r="X680" t="n">
        <v>0.25</v>
      </c>
      <c r="Y680" t="n">
        <v>1</v>
      </c>
      <c r="Z680" t="n">
        <v>10</v>
      </c>
    </row>
    <row r="681">
      <c r="A681" t="n">
        <v>45</v>
      </c>
      <c r="B681" t="n">
        <v>130</v>
      </c>
      <c r="C681" t="inlineStr">
        <is>
          <t xml:space="preserve">CONCLUIDO	</t>
        </is>
      </c>
      <c r="D681" t="n">
        <v>5.6144</v>
      </c>
      <c r="E681" t="n">
        <v>17.81</v>
      </c>
      <c r="F681" t="n">
        <v>14.37</v>
      </c>
      <c r="G681" t="n">
        <v>66.33</v>
      </c>
      <c r="H681" t="n">
        <v>0.8</v>
      </c>
      <c r="I681" t="n">
        <v>13</v>
      </c>
      <c r="J681" t="n">
        <v>273.87</v>
      </c>
      <c r="K681" t="n">
        <v>59.19</v>
      </c>
      <c r="L681" t="n">
        <v>12.25</v>
      </c>
      <c r="M681" t="n">
        <v>5</v>
      </c>
      <c r="N681" t="n">
        <v>72.43000000000001</v>
      </c>
      <c r="O681" t="n">
        <v>34011.74</v>
      </c>
      <c r="P681" t="n">
        <v>184.67</v>
      </c>
      <c r="Q681" t="n">
        <v>1389.67</v>
      </c>
      <c r="R681" t="n">
        <v>48.9</v>
      </c>
      <c r="S681" t="n">
        <v>39.31</v>
      </c>
      <c r="T681" t="n">
        <v>3951.38</v>
      </c>
      <c r="U681" t="n">
        <v>0.8</v>
      </c>
      <c r="V681" t="n">
        <v>0.89</v>
      </c>
      <c r="W681" t="n">
        <v>3.39</v>
      </c>
      <c r="X681" t="n">
        <v>0.25</v>
      </c>
      <c r="Y681" t="n">
        <v>1</v>
      </c>
      <c r="Z681" t="n">
        <v>10</v>
      </c>
    </row>
    <row r="682">
      <c r="A682" t="n">
        <v>46</v>
      </c>
      <c r="B682" t="n">
        <v>130</v>
      </c>
      <c r="C682" t="inlineStr">
        <is>
          <t xml:space="preserve">CONCLUIDO	</t>
        </is>
      </c>
      <c r="D682" t="n">
        <v>5.6352</v>
      </c>
      <c r="E682" t="n">
        <v>17.75</v>
      </c>
      <c r="F682" t="n">
        <v>14.35</v>
      </c>
      <c r="G682" t="n">
        <v>71.77</v>
      </c>
      <c r="H682" t="n">
        <v>0.8100000000000001</v>
      </c>
      <c r="I682" t="n">
        <v>12</v>
      </c>
      <c r="J682" t="n">
        <v>274.35</v>
      </c>
      <c r="K682" t="n">
        <v>59.19</v>
      </c>
      <c r="L682" t="n">
        <v>12.5</v>
      </c>
      <c r="M682" t="n">
        <v>2</v>
      </c>
      <c r="N682" t="n">
        <v>72.66</v>
      </c>
      <c r="O682" t="n">
        <v>34071.31</v>
      </c>
      <c r="P682" t="n">
        <v>184.94</v>
      </c>
      <c r="Q682" t="n">
        <v>1389.69</v>
      </c>
      <c r="R682" t="n">
        <v>48.2</v>
      </c>
      <c r="S682" t="n">
        <v>39.31</v>
      </c>
      <c r="T682" t="n">
        <v>3603.35</v>
      </c>
      <c r="U682" t="n">
        <v>0.82</v>
      </c>
      <c r="V682" t="n">
        <v>0.89</v>
      </c>
      <c r="W682" t="n">
        <v>3.39</v>
      </c>
      <c r="X682" t="n">
        <v>0.23</v>
      </c>
      <c r="Y682" t="n">
        <v>1</v>
      </c>
      <c r="Z682" t="n">
        <v>10</v>
      </c>
    </row>
    <row r="683">
      <c r="A683" t="n">
        <v>47</v>
      </c>
      <c r="B683" t="n">
        <v>130</v>
      </c>
      <c r="C683" t="inlineStr">
        <is>
          <t xml:space="preserve">CONCLUIDO	</t>
        </is>
      </c>
      <c r="D683" t="n">
        <v>5.637</v>
      </c>
      <c r="E683" t="n">
        <v>17.74</v>
      </c>
      <c r="F683" t="n">
        <v>14.35</v>
      </c>
      <c r="G683" t="n">
        <v>71.73999999999999</v>
      </c>
      <c r="H683" t="n">
        <v>0.83</v>
      </c>
      <c r="I683" t="n">
        <v>12</v>
      </c>
      <c r="J683" t="n">
        <v>274.84</v>
      </c>
      <c r="K683" t="n">
        <v>59.19</v>
      </c>
      <c r="L683" t="n">
        <v>12.75</v>
      </c>
      <c r="M683" t="n">
        <v>2</v>
      </c>
      <c r="N683" t="n">
        <v>72.89</v>
      </c>
      <c r="O683" t="n">
        <v>34130.98</v>
      </c>
      <c r="P683" t="n">
        <v>185.14</v>
      </c>
      <c r="Q683" t="n">
        <v>1389.63</v>
      </c>
      <c r="R683" t="n">
        <v>48.09</v>
      </c>
      <c r="S683" t="n">
        <v>39.31</v>
      </c>
      <c r="T683" t="n">
        <v>3550.8</v>
      </c>
      <c r="U683" t="n">
        <v>0.82</v>
      </c>
      <c r="V683" t="n">
        <v>0.89</v>
      </c>
      <c r="W683" t="n">
        <v>3.39</v>
      </c>
      <c r="X683" t="n">
        <v>0.23</v>
      </c>
      <c r="Y683" t="n">
        <v>1</v>
      </c>
      <c r="Z683" t="n">
        <v>10</v>
      </c>
    </row>
    <row r="684">
      <c r="A684" t="n">
        <v>48</v>
      </c>
      <c r="B684" t="n">
        <v>130</v>
      </c>
      <c r="C684" t="inlineStr">
        <is>
          <t xml:space="preserve">CONCLUIDO	</t>
        </is>
      </c>
      <c r="D684" t="n">
        <v>5.6354</v>
      </c>
      <c r="E684" t="n">
        <v>17.74</v>
      </c>
      <c r="F684" t="n">
        <v>14.35</v>
      </c>
      <c r="G684" t="n">
        <v>71.77</v>
      </c>
      <c r="H684" t="n">
        <v>0.84</v>
      </c>
      <c r="I684" t="n">
        <v>12</v>
      </c>
      <c r="J684" t="n">
        <v>275.32</v>
      </c>
      <c r="K684" t="n">
        <v>59.19</v>
      </c>
      <c r="L684" t="n">
        <v>13</v>
      </c>
      <c r="M684" t="n">
        <v>1</v>
      </c>
      <c r="N684" t="n">
        <v>73.13</v>
      </c>
      <c r="O684" t="n">
        <v>34190.73</v>
      </c>
      <c r="P684" t="n">
        <v>185.04</v>
      </c>
      <c r="Q684" t="n">
        <v>1389.76</v>
      </c>
      <c r="R684" t="n">
        <v>48.11</v>
      </c>
      <c r="S684" t="n">
        <v>39.31</v>
      </c>
      <c r="T684" t="n">
        <v>3558.92</v>
      </c>
      <c r="U684" t="n">
        <v>0.82</v>
      </c>
      <c r="V684" t="n">
        <v>0.89</v>
      </c>
      <c r="W684" t="n">
        <v>3.39</v>
      </c>
      <c r="X684" t="n">
        <v>0.23</v>
      </c>
      <c r="Y684" t="n">
        <v>1</v>
      </c>
      <c r="Z684" t="n">
        <v>10</v>
      </c>
    </row>
    <row r="685">
      <c r="A685" t="n">
        <v>49</v>
      </c>
      <c r="B685" t="n">
        <v>130</v>
      </c>
      <c r="C685" t="inlineStr">
        <is>
          <t xml:space="preserve">CONCLUIDO	</t>
        </is>
      </c>
      <c r="D685" t="n">
        <v>5.6357</v>
      </c>
      <c r="E685" t="n">
        <v>17.74</v>
      </c>
      <c r="F685" t="n">
        <v>14.35</v>
      </c>
      <c r="G685" t="n">
        <v>71.76000000000001</v>
      </c>
      <c r="H685" t="n">
        <v>0.86</v>
      </c>
      <c r="I685" t="n">
        <v>12</v>
      </c>
      <c r="J685" t="n">
        <v>275.81</v>
      </c>
      <c r="K685" t="n">
        <v>59.19</v>
      </c>
      <c r="L685" t="n">
        <v>13.25</v>
      </c>
      <c r="M685" t="n">
        <v>1</v>
      </c>
      <c r="N685" t="n">
        <v>73.36</v>
      </c>
      <c r="O685" t="n">
        <v>34250.57</v>
      </c>
      <c r="P685" t="n">
        <v>184.99</v>
      </c>
      <c r="Q685" t="n">
        <v>1389.78</v>
      </c>
      <c r="R685" t="n">
        <v>48.19</v>
      </c>
      <c r="S685" t="n">
        <v>39.31</v>
      </c>
      <c r="T685" t="n">
        <v>3601.98</v>
      </c>
      <c r="U685" t="n">
        <v>0.82</v>
      </c>
      <c r="V685" t="n">
        <v>0.89</v>
      </c>
      <c r="W685" t="n">
        <v>3.39</v>
      </c>
      <c r="X685" t="n">
        <v>0.23</v>
      </c>
      <c r="Y685" t="n">
        <v>1</v>
      </c>
      <c r="Z685" t="n">
        <v>10</v>
      </c>
    </row>
    <row r="686">
      <c r="A686" t="n">
        <v>50</v>
      </c>
      <c r="B686" t="n">
        <v>130</v>
      </c>
      <c r="C686" t="inlineStr">
        <is>
          <t xml:space="preserve">CONCLUIDO	</t>
        </is>
      </c>
      <c r="D686" t="n">
        <v>5.6349</v>
      </c>
      <c r="E686" t="n">
        <v>17.75</v>
      </c>
      <c r="F686" t="n">
        <v>14.35</v>
      </c>
      <c r="G686" t="n">
        <v>71.77</v>
      </c>
      <c r="H686" t="n">
        <v>0.87</v>
      </c>
      <c r="I686" t="n">
        <v>12</v>
      </c>
      <c r="J686" t="n">
        <v>276.29</v>
      </c>
      <c r="K686" t="n">
        <v>59.19</v>
      </c>
      <c r="L686" t="n">
        <v>13.5</v>
      </c>
      <c r="M686" t="n">
        <v>0</v>
      </c>
      <c r="N686" t="n">
        <v>73.59999999999999</v>
      </c>
      <c r="O686" t="n">
        <v>34310.51</v>
      </c>
      <c r="P686" t="n">
        <v>185.32</v>
      </c>
      <c r="Q686" t="n">
        <v>1389.59</v>
      </c>
      <c r="R686" t="n">
        <v>48.24</v>
      </c>
      <c r="S686" t="n">
        <v>39.31</v>
      </c>
      <c r="T686" t="n">
        <v>3624</v>
      </c>
      <c r="U686" t="n">
        <v>0.8100000000000001</v>
      </c>
      <c r="V686" t="n">
        <v>0.89</v>
      </c>
      <c r="W686" t="n">
        <v>3.39</v>
      </c>
      <c r="X686" t="n">
        <v>0.23</v>
      </c>
      <c r="Y686" t="n">
        <v>1</v>
      </c>
      <c r="Z686" t="n">
        <v>10</v>
      </c>
    </row>
    <row r="687">
      <c r="A687" t="n">
        <v>0</v>
      </c>
      <c r="B687" t="n">
        <v>75</v>
      </c>
      <c r="C687" t="inlineStr">
        <is>
          <t xml:space="preserve">CONCLUIDO	</t>
        </is>
      </c>
      <c r="D687" t="n">
        <v>4.2346</v>
      </c>
      <c r="E687" t="n">
        <v>23.62</v>
      </c>
      <c r="F687" t="n">
        <v>17</v>
      </c>
      <c r="G687" t="n">
        <v>7.18</v>
      </c>
      <c r="H687" t="n">
        <v>0.12</v>
      </c>
      <c r="I687" t="n">
        <v>142</v>
      </c>
      <c r="J687" t="n">
        <v>150.44</v>
      </c>
      <c r="K687" t="n">
        <v>49.1</v>
      </c>
      <c r="L687" t="n">
        <v>1</v>
      </c>
      <c r="M687" t="n">
        <v>140</v>
      </c>
      <c r="N687" t="n">
        <v>25.34</v>
      </c>
      <c r="O687" t="n">
        <v>18787.76</v>
      </c>
      <c r="P687" t="n">
        <v>196.76</v>
      </c>
      <c r="Q687" t="n">
        <v>1390.03</v>
      </c>
      <c r="R687" t="n">
        <v>131.13</v>
      </c>
      <c r="S687" t="n">
        <v>39.31</v>
      </c>
      <c r="T687" t="n">
        <v>44418.34</v>
      </c>
      <c r="U687" t="n">
        <v>0.3</v>
      </c>
      <c r="V687" t="n">
        <v>0.76</v>
      </c>
      <c r="W687" t="n">
        <v>3.59</v>
      </c>
      <c r="X687" t="n">
        <v>2.87</v>
      </c>
      <c r="Y687" t="n">
        <v>1</v>
      </c>
      <c r="Z687" t="n">
        <v>10</v>
      </c>
    </row>
    <row r="688">
      <c r="A688" t="n">
        <v>1</v>
      </c>
      <c r="B688" t="n">
        <v>75</v>
      </c>
      <c r="C688" t="inlineStr">
        <is>
          <t xml:space="preserve">CONCLUIDO	</t>
        </is>
      </c>
      <c r="D688" t="n">
        <v>4.5564</v>
      </c>
      <c r="E688" t="n">
        <v>21.95</v>
      </c>
      <c r="F688" t="n">
        <v>16.34</v>
      </c>
      <c r="G688" t="n">
        <v>8.99</v>
      </c>
      <c r="H688" t="n">
        <v>0.15</v>
      </c>
      <c r="I688" t="n">
        <v>109</v>
      </c>
      <c r="J688" t="n">
        <v>150.78</v>
      </c>
      <c r="K688" t="n">
        <v>49.1</v>
      </c>
      <c r="L688" t="n">
        <v>1.25</v>
      </c>
      <c r="M688" t="n">
        <v>107</v>
      </c>
      <c r="N688" t="n">
        <v>25.44</v>
      </c>
      <c r="O688" t="n">
        <v>18830.65</v>
      </c>
      <c r="P688" t="n">
        <v>187.24</v>
      </c>
      <c r="Q688" t="n">
        <v>1390.07</v>
      </c>
      <c r="R688" t="n">
        <v>110.15</v>
      </c>
      <c r="S688" t="n">
        <v>39.31</v>
      </c>
      <c r="T688" t="n">
        <v>34093.9</v>
      </c>
      <c r="U688" t="n">
        <v>0.36</v>
      </c>
      <c r="V688" t="n">
        <v>0.79</v>
      </c>
      <c r="W688" t="n">
        <v>3.54</v>
      </c>
      <c r="X688" t="n">
        <v>2.21</v>
      </c>
      <c r="Y688" t="n">
        <v>1</v>
      </c>
      <c r="Z688" t="n">
        <v>10</v>
      </c>
    </row>
    <row r="689">
      <c r="A689" t="n">
        <v>2</v>
      </c>
      <c r="B689" t="n">
        <v>75</v>
      </c>
      <c r="C689" t="inlineStr">
        <is>
          <t xml:space="preserve">CONCLUIDO	</t>
        </is>
      </c>
      <c r="D689" t="n">
        <v>4.8079</v>
      </c>
      <c r="E689" t="n">
        <v>20.8</v>
      </c>
      <c r="F689" t="n">
        <v>15.86</v>
      </c>
      <c r="G689" t="n">
        <v>10.94</v>
      </c>
      <c r="H689" t="n">
        <v>0.18</v>
      </c>
      <c r="I689" t="n">
        <v>87</v>
      </c>
      <c r="J689" t="n">
        <v>151.13</v>
      </c>
      <c r="K689" t="n">
        <v>49.1</v>
      </c>
      <c r="L689" t="n">
        <v>1.5</v>
      </c>
      <c r="M689" t="n">
        <v>85</v>
      </c>
      <c r="N689" t="n">
        <v>25.54</v>
      </c>
      <c r="O689" t="n">
        <v>18873.58</v>
      </c>
      <c r="P689" t="n">
        <v>179.75</v>
      </c>
      <c r="Q689" t="n">
        <v>1389.85</v>
      </c>
      <c r="R689" t="n">
        <v>95.42</v>
      </c>
      <c r="S689" t="n">
        <v>39.31</v>
      </c>
      <c r="T689" t="n">
        <v>26838.57</v>
      </c>
      <c r="U689" t="n">
        <v>0.41</v>
      </c>
      <c r="V689" t="n">
        <v>0.8100000000000001</v>
      </c>
      <c r="W689" t="n">
        <v>3.51</v>
      </c>
      <c r="X689" t="n">
        <v>1.74</v>
      </c>
      <c r="Y689" t="n">
        <v>1</v>
      </c>
      <c r="Z689" t="n">
        <v>10</v>
      </c>
    </row>
    <row r="690">
      <c r="A690" t="n">
        <v>3</v>
      </c>
      <c r="B690" t="n">
        <v>75</v>
      </c>
      <c r="C690" t="inlineStr">
        <is>
          <t xml:space="preserve">CONCLUIDO	</t>
        </is>
      </c>
      <c r="D690" t="n">
        <v>4.9759</v>
      </c>
      <c r="E690" t="n">
        <v>20.1</v>
      </c>
      <c r="F690" t="n">
        <v>15.59</v>
      </c>
      <c r="G690" t="n">
        <v>12.81</v>
      </c>
      <c r="H690" t="n">
        <v>0.2</v>
      </c>
      <c r="I690" t="n">
        <v>73</v>
      </c>
      <c r="J690" t="n">
        <v>151.48</v>
      </c>
      <c r="K690" t="n">
        <v>49.1</v>
      </c>
      <c r="L690" t="n">
        <v>1.75</v>
      </c>
      <c r="M690" t="n">
        <v>71</v>
      </c>
      <c r="N690" t="n">
        <v>25.64</v>
      </c>
      <c r="O690" t="n">
        <v>18916.54</v>
      </c>
      <c r="P690" t="n">
        <v>174.76</v>
      </c>
      <c r="Q690" t="n">
        <v>1389.82</v>
      </c>
      <c r="R690" t="n">
        <v>86.77</v>
      </c>
      <c r="S690" t="n">
        <v>39.31</v>
      </c>
      <c r="T690" t="n">
        <v>22585.14</v>
      </c>
      <c r="U690" t="n">
        <v>0.45</v>
      </c>
      <c r="V690" t="n">
        <v>0.82</v>
      </c>
      <c r="W690" t="n">
        <v>3.48</v>
      </c>
      <c r="X690" t="n">
        <v>1.47</v>
      </c>
      <c r="Y690" t="n">
        <v>1</v>
      </c>
      <c r="Z690" t="n">
        <v>10</v>
      </c>
    </row>
    <row r="691">
      <c r="A691" t="n">
        <v>4</v>
      </c>
      <c r="B691" t="n">
        <v>75</v>
      </c>
      <c r="C691" t="inlineStr">
        <is>
          <t xml:space="preserve">CONCLUIDO	</t>
        </is>
      </c>
      <c r="D691" t="n">
        <v>5.1216</v>
      </c>
      <c r="E691" t="n">
        <v>19.53</v>
      </c>
      <c r="F691" t="n">
        <v>15.35</v>
      </c>
      <c r="G691" t="n">
        <v>14.86</v>
      </c>
      <c r="H691" t="n">
        <v>0.23</v>
      </c>
      <c r="I691" t="n">
        <v>62</v>
      </c>
      <c r="J691" t="n">
        <v>151.83</v>
      </c>
      <c r="K691" t="n">
        <v>49.1</v>
      </c>
      <c r="L691" t="n">
        <v>2</v>
      </c>
      <c r="M691" t="n">
        <v>60</v>
      </c>
      <c r="N691" t="n">
        <v>25.73</v>
      </c>
      <c r="O691" t="n">
        <v>18959.54</v>
      </c>
      <c r="P691" t="n">
        <v>170.02</v>
      </c>
      <c r="Q691" t="n">
        <v>1389.72</v>
      </c>
      <c r="R691" t="n">
        <v>79.73</v>
      </c>
      <c r="S691" t="n">
        <v>39.31</v>
      </c>
      <c r="T691" t="n">
        <v>19118.59</v>
      </c>
      <c r="U691" t="n">
        <v>0.49</v>
      </c>
      <c r="V691" t="n">
        <v>0.84</v>
      </c>
      <c r="W691" t="n">
        <v>3.46</v>
      </c>
      <c r="X691" t="n">
        <v>1.23</v>
      </c>
      <c r="Y691" t="n">
        <v>1</v>
      </c>
      <c r="Z691" t="n">
        <v>10</v>
      </c>
    </row>
    <row r="692">
      <c r="A692" t="n">
        <v>5</v>
      </c>
      <c r="B692" t="n">
        <v>75</v>
      </c>
      <c r="C692" t="inlineStr">
        <is>
          <t xml:space="preserve">CONCLUIDO	</t>
        </is>
      </c>
      <c r="D692" t="n">
        <v>5.2303</v>
      </c>
      <c r="E692" t="n">
        <v>19.12</v>
      </c>
      <c r="F692" t="n">
        <v>15.19</v>
      </c>
      <c r="G692" t="n">
        <v>16.88</v>
      </c>
      <c r="H692" t="n">
        <v>0.26</v>
      </c>
      <c r="I692" t="n">
        <v>54</v>
      </c>
      <c r="J692" t="n">
        <v>152.18</v>
      </c>
      <c r="K692" t="n">
        <v>49.1</v>
      </c>
      <c r="L692" t="n">
        <v>2.25</v>
      </c>
      <c r="M692" t="n">
        <v>52</v>
      </c>
      <c r="N692" t="n">
        <v>25.83</v>
      </c>
      <c r="O692" t="n">
        <v>19002.56</v>
      </c>
      <c r="P692" t="n">
        <v>166.34</v>
      </c>
      <c r="Q692" t="n">
        <v>1389.81</v>
      </c>
      <c r="R692" t="n">
        <v>74.90000000000001</v>
      </c>
      <c r="S692" t="n">
        <v>39.31</v>
      </c>
      <c r="T692" t="n">
        <v>16744.35</v>
      </c>
      <c r="U692" t="n">
        <v>0.52</v>
      </c>
      <c r="V692" t="n">
        <v>0.84</v>
      </c>
      <c r="W692" t="n">
        <v>3.44</v>
      </c>
      <c r="X692" t="n">
        <v>1.07</v>
      </c>
      <c r="Y692" t="n">
        <v>1</v>
      </c>
      <c r="Z692" t="n">
        <v>10</v>
      </c>
    </row>
    <row r="693">
      <c r="A693" t="n">
        <v>6</v>
      </c>
      <c r="B693" t="n">
        <v>75</v>
      </c>
      <c r="C693" t="inlineStr">
        <is>
          <t xml:space="preserve">CONCLUIDO	</t>
        </is>
      </c>
      <c r="D693" t="n">
        <v>5.3145</v>
      </c>
      <c r="E693" t="n">
        <v>18.82</v>
      </c>
      <c r="F693" t="n">
        <v>15.07</v>
      </c>
      <c r="G693" t="n">
        <v>18.84</v>
      </c>
      <c r="H693" t="n">
        <v>0.29</v>
      </c>
      <c r="I693" t="n">
        <v>48</v>
      </c>
      <c r="J693" t="n">
        <v>152.53</v>
      </c>
      <c r="K693" t="n">
        <v>49.1</v>
      </c>
      <c r="L693" t="n">
        <v>2.5</v>
      </c>
      <c r="M693" t="n">
        <v>46</v>
      </c>
      <c r="N693" t="n">
        <v>25.93</v>
      </c>
      <c r="O693" t="n">
        <v>19045.63</v>
      </c>
      <c r="P693" t="n">
        <v>163.07</v>
      </c>
      <c r="Q693" t="n">
        <v>1389.72</v>
      </c>
      <c r="R693" t="n">
        <v>71.02</v>
      </c>
      <c r="S693" t="n">
        <v>39.31</v>
      </c>
      <c r="T693" t="n">
        <v>14833.54</v>
      </c>
      <c r="U693" t="n">
        <v>0.55</v>
      </c>
      <c r="V693" t="n">
        <v>0.85</v>
      </c>
      <c r="W693" t="n">
        <v>3.44</v>
      </c>
      <c r="X693" t="n">
        <v>0.95</v>
      </c>
      <c r="Y693" t="n">
        <v>1</v>
      </c>
      <c r="Z693" t="n">
        <v>10</v>
      </c>
    </row>
    <row r="694">
      <c r="A694" t="n">
        <v>7</v>
      </c>
      <c r="B694" t="n">
        <v>75</v>
      </c>
      <c r="C694" t="inlineStr">
        <is>
          <t xml:space="preserve">CONCLUIDO	</t>
        </is>
      </c>
      <c r="D694" t="n">
        <v>5.3878</v>
      </c>
      <c r="E694" t="n">
        <v>18.56</v>
      </c>
      <c r="F694" t="n">
        <v>14.97</v>
      </c>
      <c r="G694" t="n">
        <v>20.89</v>
      </c>
      <c r="H694" t="n">
        <v>0.32</v>
      </c>
      <c r="I694" t="n">
        <v>43</v>
      </c>
      <c r="J694" t="n">
        <v>152.88</v>
      </c>
      <c r="K694" t="n">
        <v>49.1</v>
      </c>
      <c r="L694" t="n">
        <v>2.75</v>
      </c>
      <c r="M694" t="n">
        <v>41</v>
      </c>
      <c r="N694" t="n">
        <v>26.03</v>
      </c>
      <c r="O694" t="n">
        <v>19088.72</v>
      </c>
      <c r="P694" t="n">
        <v>159.61</v>
      </c>
      <c r="Q694" t="n">
        <v>1389.75</v>
      </c>
      <c r="R694" t="n">
        <v>67.43000000000001</v>
      </c>
      <c r="S694" t="n">
        <v>39.31</v>
      </c>
      <c r="T694" t="n">
        <v>13064.51</v>
      </c>
      <c r="U694" t="n">
        <v>0.58</v>
      </c>
      <c r="V694" t="n">
        <v>0.86</v>
      </c>
      <c r="W694" t="n">
        <v>3.44</v>
      </c>
      <c r="X694" t="n">
        <v>0.85</v>
      </c>
      <c r="Y694" t="n">
        <v>1</v>
      </c>
      <c r="Z694" t="n">
        <v>10</v>
      </c>
    </row>
    <row r="695">
      <c r="A695" t="n">
        <v>8</v>
      </c>
      <c r="B695" t="n">
        <v>75</v>
      </c>
      <c r="C695" t="inlineStr">
        <is>
          <t xml:space="preserve">CONCLUIDO	</t>
        </is>
      </c>
      <c r="D695" t="n">
        <v>5.4465</v>
      </c>
      <c r="E695" t="n">
        <v>18.36</v>
      </c>
      <c r="F695" t="n">
        <v>14.89</v>
      </c>
      <c r="G695" t="n">
        <v>22.91</v>
      </c>
      <c r="H695" t="n">
        <v>0.35</v>
      </c>
      <c r="I695" t="n">
        <v>39</v>
      </c>
      <c r="J695" t="n">
        <v>153.23</v>
      </c>
      <c r="K695" t="n">
        <v>49.1</v>
      </c>
      <c r="L695" t="n">
        <v>3</v>
      </c>
      <c r="M695" t="n">
        <v>37</v>
      </c>
      <c r="N695" t="n">
        <v>26.13</v>
      </c>
      <c r="O695" t="n">
        <v>19131.85</v>
      </c>
      <c r="P695" t="n">
        <v>156.94</v>
      </c>
      <c r="Q695" t="n">
        <v>1389.59</v>
      </c>
      <c r="R695" t="n">
        <v>65.26000000000001</v>
      </c>
      <c r="S695" t="n">
        <v>39.31</v>
      </c>
      <c r="T695" t="n">
        <v>11998.14</v>
      </c>
      <c r="U695" t="n">
        <v>0.6</v>
      </c>
      <c r="V695" t="n">
        <v>0.86</v>
      </c>
      <c r="W695" t="n">
        <v>3.43</v>
      </c>
      <c r="X695" t="n">
        <v>0.77</v>
      </c>
      <c r="Y695" t="n">
        <v>1</v>
      </c>
      <c r="Z695" t="n">
        <v>10</v>
      </c>
    </row>
    <row r="696">
      <c r="A696" t="n">
        <v>9</v>
      </c>
      <c r="B696" t="n">
        <v>75</v>
      </c>
      <c r="C696" t="inlineStr">
        <is>
          <t xml:space="preserve">CONCLUIDO	</t>
        </is>
      </c>
      <c r="D696" t="n">
        <v>5.5024</v>
      </c>
      <c r="E696" t="n">
        <v>18.17</v>
      </c>
      <c r="F696" t="n">
        <v>14.83</v>
      </c>
      <c r="G696" t="n">
        <v>25.42</v>
      </c>
      <c r="H696" t="n">
        <v>0.37</v>
      </c>
      <c r="I696" t="n">
        <v>35</v>
      </c>
      <c r="J696" t="n">
        <v>153.58</v>
      </c>
      <c r="K696" t="n">
        <v>49.1</v>
      </c>
      <c r="L696" t="n">
        <v>3.25</v>
      </c>
      <c r="M696" t="n">
        <v>33</v>
      </c>
      <c r="N696" t="n">
        <v>26.23</v>
      </c>
      <c r="O696" t="n">
        <v>19175.02</v>
      </c>
      <c r="P696" t="n">
        <v>153.57</v>
      </c>
      <c r="Q696" t="n">
        <v>1389.94</v>
      </c>
      <c r="R696" t="n">
        <v>63.09</v>
      </c>
      <c r="S696" t="n">
        <v>39.31</v>
      </c>
      <c r="T696" t="n">
        <v>10933.7</v>
      </c>
      <c r="U696" t="n">
        <v>0.62</v>
      </c>
      <c r="V696" t="n">
        <v>0.87</v>
      </c>
      <c r="W696" t="n">
        <v>3.42</v>
      </c>
      <c r="X696" t="n">
        <v>0.7</v>
      </c>
      <c r="Y696" t="n">
        <v>1</v>
      </c>
      <c r="Z696" t="n">
        <v>10</v>
      </c>
    </row>
    <row r="697">
      <c r="A697" t="n">
        <v>10</v>
      </c>
      <c r="B697" t="n">
        <v>75</v>
      </c>
      <c r="C697" t="inlineStr">
        <is>
          <t xml:space="preserve">CONCLUIDO	</t>
        </is>
      </c>
      <c r="D697" t="n">
        <v>5.5556</v>
      </c>
      <c r="E697" t="n">
        <v>18</v>
      </c>
      <c r="F697" t="n">
        <v>14.75</v>
      </c>
      <c r="G697" t="n">
        <v>27.65</v>
      </c>
      <c r="H697" t="n">
        <v>0.4</v>
      </c>
      <c r="I697" t="n">
        <v>32</v>
      </c>
      <c r="J697" t="n">
        <v>153.93</v>
      </c>
      <c r="K697" t="n">
        <v>49.1</v>
      </c>
      <c r="L697" t="n">
        <v>3.5</v>
      </c>
      <c r="M697" t="n">
        <v>30</v>
      </c>
      <c r="N697" t="n">
        <v>26.33</v>
      </c>
      <c r="O697" t="n">
        <v>19218.22</v>
      </c>
      <c r="P697" t="n">
        <v>150.19</v>
      </c>
      <c r="Q697" t="n">
        <v>1389.87</v>
      </c>
      <c r="R697" t="n">
        <v>60.58</v>
      </c>
      <c r="S697" t="n">
        <v>39.31</v>
      </c>
      <c r="T697" t="n">
        <v>9696.09</v>
      </c>
      <c r="U697" t="n">
        <v>0.65</v>
      </c>
      <c r="V697" t="n">
        <v>0.87</v>
      </c>
      <c r="W697" t="n">
        <v>3.42</v>
      </c>
      <c r="X697" t="n">
        <v>0.62</v>
      </c>
      <c r="Y697" t="n">
        <v>1</v>
      </c>
      <c r="Z697" t="n">
        <v>10</v>
      </c>
    </row>
    <row r="698">
      <c r="A698" t="n">
        <v>11</v>
      </c>
      <c r="B698" t="n">
        <v>75</v>
      </c>
      <c r="C698" t="inlineStr">
        <is>
          <t xml:space="preserve">CONCLUIDO	</t>
        </is>
      </c>
      <c r="D698" t="n">
        <v>5.5902</v>
      </c>
      <c r="E698" t="n">
        <v>17.89</v>
      </c>
      <c r="F698" t="n">
        <v>14.7</v>
      </c>
      <c r="G698" t="n">
        <v>29.39</v>
      </c>
      <c r="H698" t="n">
        <v>0.43</v>
      </c>
      <c r="I698" t="n">
        <v>30</v>
      </c>
      <c r="J698" t="n">
        <v>154.28</v>
      </c>
      <c r="K698" t="n">
        <v>49.1</v>
      </c>
      <c r="L698" t="n">
        <v>3.75</v>
      </c>
      <c r="M698" t="n">
        <v>28</v>
      </c>
      <c r="N698" t="n">
        <v>26.43</v>
      </c>
      <c r="O698" t="n">
        <v>19261.45</v>
      </c>
      <c r="P698" t="n">
        <v>147.64</v>
      </c>
      <c r="Q698" t="n">
        <v>1389.74</v>
      </c>
      <c r="R698" t="n">
        <v>59.25</v>
      </c>
      <c r="S698" t="n">
        <v>39.31</v>
      </c>
      <c r="T698" t="n">
        <v>9038.139999999999</v>
      </c>
      <c r="U698" t="n">
        <v>0.66</v>
      </c>
      <c r="V698" t="n">
        <v>0.87</v>
      </c>
      <c r="W698" t="n">
        <v>3.4</v>
      </c>
      <c r="X698" t="n">
        <v>0.57</v>
      </c>
      <c r="Y698" t="n">
        <v>1</v>
      </c>
      <c r="Z698" t="n">
        <v>10</v>
      </c>
    </row>
    <row r="699">
      <c r="A699" t="n">
        <v>12</v>
      </c>
      <c r="B699" t="n">
        <v>75</v>
      </c>
      <c r="C699" t="inlineStr">
        <is>
          <t xml:space="preserve">CONCLUIDO	</t>
        </is>
      </c>
      <c r="D699" t="n">
        <v>5.6388</v>
      </c>
      <c r="E699" t="n">
        <v>17.73</v>
      </c>
      <c r="F699" t="n">
        <v>14.63</v>
      </c>
      <c r="G699" t="n">
        <v>32.52</v>
      </c>
      <c r="H699" t="n">
        <v>0.46</v>
      </c>
      <c r="I699" t="n">
        <v>27</v>
      </c>
      <c r="J699" t="n">
        <v>154.63</v>
      </c>
      <c r="K699" t="n">
        <v>49.1</v>
      </c>
      <c r="L699" t="n">
        <v>4</v>
      </c>
      <c r="M699" t="n">
        <v>25</v>
      </c>
      <c r="N699" t="n">
        <v>26.53</v>
      </c>
      <c r="O699" t="n">
        <v>19304.72</v>
      </c>
      <c r="P699" t="n">
        <v>144.91</v>
      </c>
      <c r="Q699" t="n">
        <v>1389.74</v>
      </c>
      <c r="R699" t="n">
        <v>57.23</v>
      </c>
      <c r="S699" t="n">
        <v>39.31</v>
      </c>
      <c r="T699" t="n">
        <v>8044.3</v>
      </c>
      <c r="U699" t="n">
        <v>0.6899999999999999</v>
      </c>
      <c r="V699" t="n">
        <v>0.88</v>
      </c>
      <c r="W699" t="n">
        <v>3.4</v>
      </c>
      <c r="X699" t="n">
        <v>0.51</v>
      </c>
      <c r="Y699" t="n">
        <v>1</v>
      </c>
      <c r="Z699" t="n">
        <v>10</v>
      </c>
    </row>
    <row r="700">
      <c r="A700" t="n">
        <v>13</v>
      </c>
      <c r="B700" t="n">
        <v>75</v>
      </c>
      <c r="C700" t="inlineStr">
        <is>
          <t xml:space="preserve">CONCLUIDO	</t>
        </is>
      </c>
      <c r="D700" t="n">
        <v>5.6673</v>
      </c>
      <c r="E700" t="n">
        <v>17.64</v>
      </c>
      <c r="F700" t="n">
        <v>14.6</v>
      </c>
      <c r="G700" t="n">
        <v>35.05</v>
      </c>
      <c r="H700" t="n">
        <v>0.49</v>
      </c>
      <c r="I700" t="n">
        <v>25</v>
      </c>
      <c r="J700" t="n">
        <v>154.98</v>
      </c>
      <c r="K700" t="n">
        <v>49.1</v>
      </c>
      <c r="L700" t="n">
        <v>4.25</v>
      </c>
      <c r="M700" t="n">
        <v>23</v>
      </c>
      <c r="N700" t="n">
        <v>26.63</v>
      </c>
      <c r="O700" t="n">
        <v>19348.03</v>
      </c>
      <c r="P700" t="n">
        <v>142.16</v>
      </c>
      <c r="Q700" t="n">
        <v>1389.76</v>
      </c>
      <c r="R700" t="n">
        <v>56.42</v>
      </c>
      <c r="S700" t="n">
        <v>39.31</v>
      </c>
      <c r="T700" t="n">
        <v>7651.85</v>
      </c>
      <c r="U700" t="n">
        <v>0.7</v>
      </c>
      <c r="V700" t="n">
        <v>0.88</v>
      </c>
      <c r="W700" t="n">
        <v>3.4</v>
      </c>
      <c r="X700" t="n">
        <v>0.48</v>
      </c>
      <c r="Y700" t="n">
        <v>1</v>
      </c>
      <c r="Z700" t="n">
        <v>10</v>
      </c>
    </row>
    <row r="701">
      <c r="A701" t="n">
        <v>14</v>
      </c>
      <c r="B701" t="n">
        <v>75</v>
      </c>
      <c r="C701" t="inlineStr">
        <is>
          <t xml:space="preserve">CONCLUIDO	</t>
        </is>
      </c>
      <c r="D701" t="n">
        <v>5.6833</v>
      </c>
      <c r="E701" t="n">
        <v>17.6</v>
      </c>
      <c r="F701" t="n">
        <v>14.59</v>
      </c>
      <c r="G701" t="n">
        <v>36.46</v>
      </c>
      <c r="H701" t="n">
        <v>0.51</v>
      </c>
      <c r="I701" t="n">
        <v>24</v>
      </c>
      <c r="J701" t="n">
        <v>155.33</v>
      </c>
      <c r="K701" t="n">
        <v>49.1</v>
      </c>
      <c r="L701" t="n">
        <v>4.5</v>
      </c>
      <c r="M701" t="n">
        <v>20</v>
      </c>
      <c r="N701" t="n">
        <v>26.74</v>
      </c>
      <c r="O701" t="n">
        <v>19391.36</v>
      </c>
      <c r="P701" t="n">
        <v>138.59</v>
      </c>
      <c r="Q701" t="n">
        <v>1389.67</v>
      </c>
      <c r="R701" t="n">
        <v>55.81</v>
      </c>
      <c r="S701" t="n">
        <v>39.31</v>
      </c>
      <c r="T701" t="n">
        <v>7352.58</v>
      </c>
      <c r="U701" t="n">
        <v>0.7</v>
      </c>
      <c r="V701" t="n">
        <v>0.88</v>
      </c>
      <c r="W701" t="n">
        <v>3.4</v>
      </c>
      <c r="X701" t="n">
        <v>0.46</v>
      </c>
      <c r="Y701" t="n">
        <v>1</v>
      </c>
      <c r="Z701" t="n">
        <v>10</v>
      </c>
    </row>
    <row r="702">
      <c r="A702" t="n">
        <v>15</v>
      </c>
      <c r="B702" t="n">
        <v>75</v>
      </c>
      <c r="C702" t="inlineStr">
        <is>
          <t xml:space="preserve">CONCLUIDO	</t>
        </is>
      </c>
      <c r="D702" t="n">
        <v>5.7187</v>
      </c>
      <c r="E702" t="n">
        <v>17.49</v>
      </c>
      <c r="F702" t="n">
        <v>14.54</v>
      </c>
      <c r="G702" t="n">
        <v>39.65</v>
      </c>
      <c r="H702" t="n">
        <v>0.54</v>
      </c>
      <c r="I702" t="n">
        <v>22</v>
      </c>
      <c r="J702" t="n">
        <v>155.68</v>
      </c>
      <c r="K702" t="n">
        <v>49.1</v>
      </c>
      <c r="L702" t="n">
        <v>4.75</v>
      </c>
      <c r="M702" t="n">
        <v>18</v>
      </c>
      <c r="N702" t="n">
        <v>26.84</v>
      </c>
      <c r="O702" t="n">
        <v>19434.74</v>
      </c>
      <c r="P702" t="n">
        <v>136.86</v>
      </c>
      <c r="Q702" t="n">
        <v>1389.75</v>
      </c>
      <c r="R702" t="n">
        <v>54.21</v>
      </c>
      <c r="S702" t="n">
        <v>39.31</v>
      </c>
      <c r="T702" t="n">
        <v>6558.88</v>
      </c>
      <c r="U702" t="n">
        <v>0.73</v>
      </c>
      <c r="V702" t="n">
        <v>0.88</v>
      </c>
      <c r="W702" t="n">
        <v>3.4</v>
      </c>
      <c r="X702" t="n">
        <v>0.42</v>
      </c>
      <c r="Y702" t="n">
        <v>1</v>
      </c>
      <c r="Z702" t="n">
        <v>10</v>
      </c>
    </row>
    <row r="703">
      <c r="A703" t="n">
        <v>16</v>
      </c>
      <c r="B703" t="n">
        <v>75</v>
      </c>
      <c r="C703" t="inlineStr">
        <is>
          <t xml:space="preserve">CONCLUIDO	</t>
        </is>
      </c>
      <c r="D703" t="n">
        <v>5.7342</v>
      </c>
      <c r="E703" t="n">
        <v>17.44</v>
      </c>
      <c r="F703" t="n">
        <v>14.52</v>
      </c>
      <c r="G703" t="n">
        <v>41.49</v>
      </c>
      <c r="H703" t="n">
        <v>0.57</v>
      </c>
      <c r="I703" t="n">
        <v>21</v>
      </c>
      <c r="J703" t="n">
        <v>156.03</v>
      </c>
      <c r="K703" t="n">
        <v>49.1</v>
      </c>
      <c r="L703" t="n">
        <v>5</v>
      </c>
      <c r="M703" t="n">
        <v>13</v>
      </c>
      <c r="N703" t="n">
        <v>26.94</v>
      </c>
      <c r="O703" t="n">
        <v>19478.15</v>
      </c>
      <c r="P703" t="n">
        <v>134.16</v>
      </c>
      <c r="Q703" t="n">
        <v>1389.57</v>
      </c>
      <c r="R703" t="n">
        <v>53.4</v>
      </c>
      <c r="S703" t="n">
        <v>39.31</v>
      </c>
      <c r="T703" t="n">
        <v>6162.84</v>
      </c>
      <c r="U703" t="n">
        <v>0.74</v>
      </c>
      <c r="V703" t="n">
        <v>0.88</v>
      </c>
      <c r="W703" t="n">
        <v>3.4</v>
      </c>
      <c r="X703" t="n">
        <v>0.4</v>
      </c>
      <c r="Y703" t="n">
        <v>1</v>
      </c>
      <c r="Z703" t="n">
        <v>10</v>
      </c>
    </row>
    <row r="704">
      <c r="A704" t="n">
        <v>17</v>
      </c>
      <c r="B704" t="n">
        <v>75</v>
      </c>
      <c r="C704" t="inlineStr">
        <is>
          <t xml:space="preserve">CONCLUIDO	</t>
        </is>
      </c>
      <c r="D704" t="n">
        <v>5.7461</v>
      </c>
      <c r="E704" t="n">
        <v>17.4</v>
      </c>
      <c r="F704" t="n">
        <v>14.52</v>
      </c>
      <c r="G704" t="n">
        <v>43.55</v>
      </c>
      <c r="H704" t="n">
        <v>0.59</v>
      </c>
      <c r="I704" t="n">
        <v>20</v>
      </c>
      <c r="J704" t="n">
        <v>156.39</v>
      </c>
      <c r="K704" t="n">
        <v>49.1</v>
      </c>
      <c r="L704" t="n">
        <v>5.25</v>
      </c>
      <c r="M704" t="n">
        <v>3</v>
      </c>
      <c r="N704" t="n">
        <v>27.04</v>
      </c>
      <c r="O704" t="n">
        <v>19521.59</v>
      </c>
      <c r="P704" t="n">
        <v>132.57</v>
      </c>
      <c r="Q704" t="n">
        <v>1389.76</v>
      </c>
      <c r="R704" t="n">
        <v>52.85</v>
      </c>
      <c r="S704" t="n">
        <v>39.31</v>
      </c>
      <c r="T704" t="n">
        <v>5891.56</v>
      </c>
      <c r="U704" t="n">
        <v>0.74</v>
      </c>
      <c r="V704" t="n">
        <v>0.88</v>
      </c>
      <c r="W704" t="n">
        <v>3.41</v>
      </c>
      <c r="X704" t="n">
        <v>0.39</v>
      </c>
      <c r="Y704" t="n">
        <v>1</v>
      </c>
      <c r="Z704" t="n">
        <v>10</v>
      </c>
    </row>
    <row r="705">
      <c r="A705" t="n">
        <v>18</v>
      </c>
      <c r="B705" t="n">
        <v>75</v>
      </c>
      <c r="C705" t="inlineStr">
        <is>
          <t xml:space="preserve">CONCLUIDO	</t>
        </is>
      </c>
      <c r="D705" t="n">
        <v>5.744</v>
      </c>
      <c r="E705" t="n">
        <v>17.41</v>
      </c>
      <c r="F705" t="n">
        <v>14.52</v>
      </c>
      <c r="G705" t="n">
        <v>43.57</v>
      </c>
      <c r="H705" t="n">
        <v>0.62</v>
      </c>
      <c r="I705" t="n">
        <v>20</v>
      </c>
      <c r="J705" t="n">
        <v>156.74</v>
      </c>
      <c r="K705" t="n">
        <v>49.1</v>
      </c>
      <c r="L705" t="n">
        <v>5.5</v>
      </c>
      <c r="M705" t="n">
        <v>1</v>
      </c>
      <c r="N705" t="n">
        <v>27.14</v>
      </c>
      <c r="O705" t="n">
        <v>19565.07</v>
      </c>
      <c r="P705" t="n">
        <v>133.04</v>
      </c>
      <c r="Q705" t="n">
        <v>1389.76</v>
      </c>
      <c r="R705" t="n">
        <v>52.91</v>
      </c>
      <c r="S705" t="n">
        <v>39.31</v>
      </c>
      <c r="T705" t="n">
        <v>5919.56</v>
      </c>
      <c r="U705" t="n">
        <v>0.74</v>
      </c>
      <c r="V705" t="n">
        <v>0.88</v>
      </c>
      <c r="W705" t="n">
        <v>3.42</v>
      </c>
      <c r="X705" t="n">
        <v>0.4</v>
      </c>
      <c r="Y705" t="n">
        <v>1</v>
      </c>
      <c r="Z705" t="n">
        <v>10</v>
      </c>
    </row>
    <row r="706">
      <c r="A706" t="n">
        <v>19</v>
      </c>
      <c r="B706" t="n">
        <v>75</v>
      </c>
      <c r="C706" t="inlineStr">
        <is>
          <t xml:space="preserve">CONCLUIDO	</t>
        </is>
      </c>
      <c r="D706" t="n">
        <v>5.7424</v>
      </c>
      <c r="E706" t="n">
        <v>17.41</v>
      </c>
      <c r="F706" t="n">
        <v>14.53</v>
      </c>
      <c r="G706" t="n">
        <v>43.58</v>
      </c>
      <c r="H706" t="n">
        <v>0.65</v>
      </c>
      <c r="I706" t="n">
        <v>20</v>
      </c>
      <c r="J706" t="n">
        <v>157.09</v>
      </c>
      <c r="K706" t="n">
        <v>49.1</v>
      </c>
      <c r="L706" t="n">
        <v>5.75</v>
      </c>
      <c r="M706" t="n">
        <v>0</v>
      </c>
      <c r="N706" t="n">
        <v>27.25</v>
      </c>
      <c r="O706" t="n">
        <v>19608.58</v>
      </c>
      <c r="P706" t="n">
        <v>133.34</v>
      </c>
      <c r="Q706" t="n">
        <v>1389.81</v>
      </c>
      <c r="R706" t="n">
        <v>52.94</v>
      </c>
      <c r="S706" t="n">
        <v>39.31</v>
      </c>
      <c r="T706" t="n">
        <v>5936.06</v>
      </c>
      <c r="U706" t="n">
        <v>0.74</v>
      </c>
      <c r="V706" t="n">
        <v>0.88</v>
      </c>
      <c r="W706" t="n">
        <v>3.42</v>
      </c>
      <c r="X706" t="n">
        <v>0.4</v>
      </c>
      <c r="Y706" t="n">
        <v>1</v>
      </c>
      <c r="Z706" t="n">
        <v>10</v>
      </c>
    </row>
    <row r="707">
      <c r="A707" t="n">
        <v>0</v>
      </c>
      <c r="B707" t="n">
        <v>95</v>
      </c>
      <c r="C707" t="inlineStr">
        <is>
          <t xml:space="preserve">CONCLUIDO	</t>
        </is>
      </c>
      <c r="D707" t="n">
        <v>3.7885</v>
      </c>
      <c r="E707" t="n">
        <v>26.4</v>
      </c>
      <c r="F707" t="n">
        <v>17.6</v>
      </c>
      <c r="G707" t="n">
        <v>6.21</v>
      </c>
      <c r="H707" t="n">
        <v>0.1</v>
      </c>
      <c r="I707" t="n">
        <v>170</v>
      </c>
      <c r="J707" t="n">
        <v>185.69</v>
      </c>
      <c r="K707" t="n">
        <v>53.44</v>
      </c>
      <c r="L707" t="n">
        <v>1</v>
      </c>
      <c r="M707" t="n">
        <v>168</v>
      </c>
      <c r="N707" t="n">
        <v>36.26</v>
      </c>
      <c r="O707" t="n">
        <v>23136.14</v>
      </c>
      <c r="P707" t="n">
        <v>235.53</v>
      </c>
      <c r="Q707" t="n">
        <v>1390.68</v>
      </c>
      <c r="R707" t="n">
        <v>149.95</v>
      </c>
      <c r="S707" t="n">
        <v>39.31</v>
      </c>
      <c r="T707" t="n">
        <v>53688.79</v>
      </c>
      <c r="U707" t="n">
        <v>0.26</v>
      </c>
      <c r="V707" t="n">
        <v>0.73</v>
      </c>
      <c r="W707" t="n">
        <v>3.63</v>
      </c>
      <c r="X707" t="n">
        <v>3.47</v>
      </c>
      <c r="Y707" t="n">
        <v>1</v>
      </c>
      <c r="Z707" t="n">
        <v>10</v>
      </c>
    </row>
    <row r="708">
      <c r="A708" t="n">
        <v>1</v>
      </c>
      <c r="B708" t="n">
        <v>95</v>
      </c>
      <c r="C708" t="inlineStr">
        <is>
          <t xml:space="preserve">CONCLUIDO	</t>
        </is>
      </c>
      <c r="D708" t="n">
        <v>4.1634</v>
      </c>
      <c r="E708" t="n">
        <v>24.02</v>
      </c>
      <c r="F708" t="n">
        <v>16.75</v>
      </c>
      <c r="G708" t="n">
        <v>7.79</v>
      </c>
      <c r="H708" t="n">
        <v>0.12</v>
      </c>
      <c r="I708" t="n">
        <v>129</v>
      </c>
      <c r="J708" t="n">
        <v>186.07</v>
      </c>
      <c r="K708" t="n">
        <v>53.44</v>
      </c>
      <c r="L708" t="n">
        <v>1.25</v>
      </c>
      <c r="M708" t="n">
        <v>127</v>
      </c>
      <c r="N708" t="n">
        <v>36.39</v>
      </c>
      <c r="O708" t="n">
        <v>23182.76</v>
      </c>
      <c r="P708" t="n">
        <v>222.53</v>
      </c>
      <c r="Q708" t="n">
        <v>1390.15</v>
      </c>
      <c r="R708" t="n">
        <v>122.73</v>
      </c>
      <c r="S708" t="n">
        <v>39.31</v>
      </c>
      <c r="T708" t="n">
        <v>40285.23</v>
      </c>
      <c r="U708" t="n">
        <v>0.32</v>
      </c>
      <c r="V708" t="n">
        <v>0.77</v>
      </c>
      <c r="W708" t="n">
        <v>3.58</v>
      </c>
      <c r="X708" t="n">
        <v>2.62</v>
      </c>
      <c r="Y708" t="n">
        <v>1</v>
      </c>
      <c r="Z708" t="n">
        <v>10</v>
      </c>
    </row>
    <row r="709">
      <c r="A709" t="n">
        <v>2</v>
      </c>
      <c r="B709" t="n">
        <v>95</v>
      </c>
      <c r="C709" t="inlineStr">
        <is>
          <t xml:space="preserve">CONCLUIDO	</t>
        </is>
      </c>
      <c r="D709" t="n">
        <v>4.4429</v>
      </c>
      <c r="E709" t="n">
        <v>22.51</v>
      </c>
      <c r="F709" t="n">
        <v>16.21</v>
      </c>
      <c r="G709" t="n">
        <v>9.44</v>
      </c>
      <c r="H709" t="n">
        <v>0.14</v>
      </c>
      <c r="I709" t="n">
        <v>103</v>
      </c>
      <c r="J709" t="n">
        <v>186.45</v>
      </c>
      <c r="K709" t="n">
        <v>53.44</v>
      </c>
      <c r="L709" t="n">
        <v>1.5</v>
      </c>
      <c r="M709" t="n">
        <v>101</v>
      </c>
      <c r="N709" t="n">
        <v>36.51</v>
      </c>
      <c r="O709" t="n">
        <v>23229.42</v>
      </c>
      <c r="P709" t="n">
        <v>213.75</v>
      </c>
      <c r="Q709" t="n">
        <v>1390.07</v>
      </c>
      <c r="R709" t="n">
        <v>106.08</v>
      </c>
      <c r="S709" t="n">
        <v>39.31</v>
      </c>
      <c r="T709" t="n">
        <v>32090.02</v>
      </c>
      <c r="U709" t="n">
        <v>0.37</v>
      </c>
      <c r="V709" t="n">
        <v>0.79</v>
      </c>
      <c r="W709" t="n">
        <v>3.53</v>
      </c>
      <c r="X709" t="n">
        <v>2.08</v>
      </c>
      <c r="Y709" t="n">
        <v>1</v>
      </c>
      <c r="Z709" t="n">
        <v>10</v>
      </c>
    </row>
    <row r="710">
      <c r="A710" t="n">
        <v>3</v>
      </c>
      <c r="B710" t="n">
        <v>95</v>
      </c>
      <c r="C710" t="inlineStr">
        <is>
          <t xml:space="preserve">CONCLUIDO	</t>
        </is>
      </c>
      <c r="D710" t="n">
        <v>4.6431</v>
      </c>
      <c r="E710" t="n">
        <v>21.54</v>
      </c>
      <c r="F710" t="n">
        <v>15.87</v>
      </c>
      <c r="G710" t="n">
        <v>11.07</v>
      </c>
      <c r="H710" t="n">
        <v>0.17</v>
      </c>
      <c r="I710" t="n">
        <v>86</v>
      </c>
      <c r="J710" t="n">
        <v>186.83</v>
      </c>
      <c r="K710" t="n">
        <v>53.44</v>
      </c>
      <c r="L710" t="n">
        <v>1.75</v>
      </c>
      <c r="M710" t="n">
        <v>84</v>
      </c>
      <c r="N710" t="n">
        <v>36.64</v>
      </c>
      <c r="O710" t="n">
        <v>23276.13</v>
      </c>
      <c r="P710" t="n">
        <v>207.72</v>
      </c>
      <c r="Q710" t="n">
        <v>1390.15</v>
      </c>
      <c r="R710" t="n">
        <v>95.11</v>
      </c>
      <c r="S710" t="n">
        <v>39.31</v>
      </c>
      <c r="T710" t="n">
        <v>26692.92</v>
      </c>
      <c r="U710" t="n">
        <v>0.41</v>
      </c>
      <c r="V710" t="n">
        <v>0.8100000000000001</v>
      </c>
      <c r="W710" t="n">
        <v>3.52</v>
      </c>
      <c r="X710" t="n">
        <v>1.74</v>
      </c>
      <c r="Y710" t="n">
        <v>1</v>
      </c>
      <c r="Z710" t="n">
        <v>10</v>
      </c>
    </row>
    <row r="711">
      <c r="A711" t="n">
        <v>4</v>
      </c>
      <c r="B711" t="n">
        <v>95</v>
      </c>
      <c r="C711" t="inlineStr">
        <is>
          <t xml:space="preserve">CONCLUIDO	</t>
        </is>
      </c>
      <c r="D711" t="n">
        <v>4.8007</v>
      </c>
      <c r="E711" t="n">
        <v>20.83</v>
      </c>
      <c r="F711" t="n">
        <v>15.61</v>
      </c>
      <c r="G711" t="n">
        <v>12.65</v>
      </c>
      <c r="H711" t="n">
        <v>0.19</v>
      </c>
      <c r="I711" t="n">
        <v>74</v>
      </c>
      <c r="J711" t="n">
        <v>187.21</v>
      </c>
      <c r="K711" t="n">
        <v>53.44</v>
      </c>
      <c r="L711" t="n">
        <v>2</v>
      </c>
      <c r="M711" t="n">
        <v>72</v>
      </c>
      <c r="N711" t="n">
        <v>36.77</v>
      </c>
      <c r="O711" t="n">
        <v>23322.88</v>
      </c>
      <c r="P711" t="n">
        <v>202.67</v>
      </c>
      <c r="Q711" t="n">
        <v>1389.76</v>
      </c>
      <c r="R711" t="n">
        <v>87.66</v>
      </c>
      <c r="S711" t="n">
        <v>39.31</v>
      </c>
      <c r="T711" t="n">
        <v>23026.23</v>
      </c>
      <c r="U711" t="n">
        <v>0.45</v>
      </c>
      <c r="V711" t="n">
        <v>0.82</v>
      </c>
      <c r="W711" t="n">
        <v>3.48</v>
      </c>
      <c r="X711" t="n">
        <v>1.48</v>
      </c>
      <c r="Y711" t="n">
        <v>1</v>
      </c>
      <c r="Z711" t="n">
        <v>10</v>
      </c>
    </row>
    <row r="712">
      <c r="A712" t="n">
        <v>5</v>
      </c>
      <c r="B712" t="n">
        <v>95</v>
      </c>
      <c r="C712" t="inlineStr">
        <is>
          <t xml:space="preserve">CONCLUIDO	</t>
        </is>
      </c>
      <c r="D712" t="n">
        <v>4.9287</v>
      </c>
      <c r="E712" t="n">
        <v>20.29</v>
      </c>
      <c r="F712" t="n">
        <v>15.4</v>
      </c>
      <c r="G712" t="n">
        <v>14.22</v>
      </c>
      <c r="H712" t="n">
        <v>0.21</v>
      </c>
      <c r="I712" t="n">
        <v>65</v>
      </c>
      <c r="J712" t="n">
        <v>187.59</v>
      </c>
      <c r="K712" t="n">
        <v>53.44</v>
      </c>
      <c r="L712" t="n">
        <v>2.25</v>
      </c>
      <c r="M712" t="n">
        <v>63</v>
      </c>
      <c r="N712" t="n">
        <v>36.9</v>
      </c>
      <c r="O712" t="n">
        <v>23369.68</v>
      </c>
      <c r="P712" t="n">
        <v>198.58</v>
      </c>
      <c r="Q712" t="n">
        <v>1389.87</v>
      </c>
      <c r="R712" t="n">
        <v>81.38</v>
      </c>
      <c r="S712" t="n">
        <v>39.31</v>
      </c>
      <c r="T712" t="n">
        <v>19932.51</v>
      </c>
      <c r="U712" t="n">
        <v>0.48</v>
      </c>
      <c r="V712" t="n">
        <v>0.83</v>
      </c>
      <c r="W712" t="n">
        <v>3.46</v>
      </c>
      <c r="X712" t="n">
        <v>1.28</v>
      </c>
      <c r="Y712" t="n">
        <v>1</v>
      </c>
      <c r="Z712" t="n">
        <v>10</v>
      </c>
    </row>
    <row r="713">
      <c r="A713" t="n">
        <v>6</v>
      </c>
      <c r="B713" t="n">
        <v>95</v>
      </c>
      <c r="C713" t="inlineStr">
        <is>
          <t xml:space="preserve">CONCLUIDO	</t>
        </is>
      </c>
      <c r="D713" t="n">
        <v>5.0383</v>
      </c>
      <c r="E713" t="n">
        <v>19.85</v>
      </c>
      <c r="F713" t="n">
        <v>15.26</v>
      </c>
      <c r="G713" t="n">
        <v>16.06</v>
      </c>
      <c r="H713" t="n">
        <v>0.24</v>
      </c>
      <c r="I713" t="n">
        <v>57</v>
      </c>
      <c r="J713" t="n">
        <v>187.97</v>
      </c>
      <c r="K713" t="n">
        <v>53.44</v>
      </c>
      <c r="L713" t="n">
        <v>2.5</v>
      </c>
      <c r="M713" t="n">
        <v>55</v>
      </c>
      <c r="N713" t="n">
        <v>37.03</v>
      </c>
      <c r="O713" t="n">
        <v>23416.52</v>
      </c>
      <c r="P713" t="n">
        <v>195.15</v>
      </c>
      <c r="Q713" t="n">
        <v>1389.77</v>
      </c>
      <c r="R713" t="n">
        <v>76.45999999999999</v>
      </c>
      <c r="S713" t="n">
        <v>39.31</v>
      </c>
      <c r="T713" t="n">
        <v>17509.61</v>
      </c>
      <c r="U713" t="n">
        <v>0.51</v>
      </c>
      <c r="V713" t="n">
        <v>0.84</v>
      </c>
      <c r="W713" t="n">
        <v>3.46</v>
      </c>
      <c r="X713" t="n">
        <v>1.13</v>
      </c>
      <c r="Y713" t="n">
        <v>1</v>
      </c>
      <c r="Z713" t="n">
        <v>10</v>
      </c>
    </row>
    <row r="714">
      <c r="A714" t="n">
        <v>7</v>
      </c>
      <c r="B714" t="n">
        <v>95</v>
      </c>
      <c r="C714" t="inlineStr">
        <is>
          <t xml:space="preserve">CONCLUIDO	</t>
        </is>
      </c>
      <c r="D714" t="n">
        <v>5.127</v>
      </c>
      <c r="E714" t="n">
        <v>19.5</v>
      </c>
      <c r="F714" t="n">
        <v>15.14</v>
      </c>
      <c r="G714" t="n">
        <v>17.81</v>
      </c>
      <c r="H714" t="n">
        <v>0.26</v>
      </c>
      <c r="I714" t="n">
        <v>51</v>
      </c>
      <c r="J714" t="n">
        <v>188.35</v>
      </c>
      <c r="K714" t="n">
        <v>53.44</v>
      </c>
      <c r="L714" t="n">
        <v>2.75</v>
      </c>
      <c r="M714" t="n">
        <v>49</v>
      </c>
      <c r="N714" t="n">
        <v>37.16</v>
      </c>
      <c r="O714" t="n">
        <v>23463.4</v>
      </c>
      <c r="P714" t="n">
        <v>191.88</v>
      </c>
      <c r="Q714" t="n">
        <v>1389.77</v>
      </c>
      <c r="R714" t="n">
        <v>73.05</v>
      </c>
      <c r="S714" t="n">
        <v>39.31</v>
      </c>
      <c r="T714" t="n">
        <v>15835.57</v>
      </c>
      <c r="U714" t="n">
        <v>0.54</v>
      </c>
      <c r="V714" t="n">
        <v>0.85</v>
      </c>
      <c r="W714" t="n">
        <v>3.44</v>
      </c>
      <c r="X714" t="n">
        <v>1.01</v>
      </c>
      <c r="Y714" t="n">
        <v>1</v>
      </c>
      <c r="Z714" t="n">
        <v>10</v>
      </c>
    </row>
    <row r="715">
      <c r="A715" t="n">
        <v>8</v>
      </c>
      <c r="B715" t="n">
        <v>95</v>
      </c>
      <c r="C715" t="inlineStr">
        <is>
          <t xml:space="preserve">CONCLUIDO	</t>
        </is>
      </c>
      <c r="D715" t="n">
        <v>5.1875</v>
      </c>
      <c r="E715" t="n">
        <v>19.28</v>
      </c>
      <c r="F715" t="n">
        <v>15.06</v>
      </c>
      <c r="G715" t="n">
        <v>19.22</v>
      </c>
      <c r="H715" t="n">
        <v>0.28</v>
      </c>
      <c r="I715" t="n">
        <v>47</v>
      </c>
      <c r="J715" t="n">
        <v>188.73</v>
      </c>
      <c r="K715" t="n">
        <v>53.44</v>
      </c>
      <c r="L715" t="n">
        <v>3</v>
      </c>
      <c r="M715" t="n">
        <v>45</v>
      </c>
      <c r="N715" t="n">
        <v>37.29</v>
      </c>
      <c r="O715" t="n">
        <v>23510.33</v>
      </c>
      <c r="P715" t="n">
        <v>189.83</v>
      </c>
      <c r="Q715" t="n">
        <v>1389.84</v>
      </c>
      <c r="R715" t="n">
        <v>70.43000000000001</v>
      </c>
      <c r="S715" t="n">
        <v>39.31</v>
      </c>
      <c r="T715" t="n">
        <v>14546.98</v>
      </c>
      <c r="U715" t="n">
        <v>0.5600000000000001</v>
      </c>
      <c r="V715" t="n">
        <v>0.85</v>
      </c>
      <c r="W715" t="n">
        <v>3.44</v>
      </c>
      <c r="X715" t="n">
        <v>0.9399999999999999</v>
      </c>
      <c r="Y715" t="n">
        <v>1</v>
      </c>
      <c r="Z715" t="n">
        <v>10</v>
      </c>
    </row>
    <row r="716">
      <c r="A716" t="n">
        <v>9</v>
      </c>
      <c r="B716" t="n">
        <v>95</v>
      </c>
      <c r="C716" t="inlineStr">
        <is>
          <t xml:space="preserve">CONCLUIDO	</t>
        </is>
      </c>
      <c r="D716" t="n">
        <v>5.251</v>
      </c>
      <c r="E716" t="n">
        <v>19.04</v>
      </c>
      <c r="F716" t="n">
        <v>14.97</v>
      </c>
      <c r="G716" t="n">
        <v>20.89</v>
      </c>
      <c r="H716" t="n">
        <v>0.3</v>
      </c>
      <c r="I716" t="n">
        <v>43</v>
      </c>
      <c r="J716" t="n">
        <v>189.11</v>
      </c>
      <c r="K716" t="n">
        <v>53.44</v>
      </c>
      <c r="L716" t="n">
        <v>3.25</v>
      </c>
      <c r="M716" t="n">
        <v>41</v>
      </c>
      <c r="N716" t="n">
        <v>37.42</v>
      </c>
      <c r="O716" t="n">
        <v>23557.3</v>
      </c>
      <c r="P716" t="n">
        <v>186.78</v>
      </c>
      <c r="Q716" t="n">
        <v>1389.58</v>
      </c>
      <c r="R716" t="n">
        <v>68.01000000000001</v>
      </c>
      <c r="S716" t="n">
        <v>39.31</v>
      </c>
      <c r="T716" t="n">
        <v>13357.97</v>
      </c>
      <c r="U716" t="n">
        <v>0.58</v>
      </c>
      <c r="V716" t="n">
        <v>0.86</v>
      </c>
      <c r="W716" t="n">
        <v>3.43</v>
      </c>
      <c r="X716" t="n">
        <v>0.85</v>
      </c>
      <c r="Y716" t="n">
        <v>1</v>
      </c>
      <c r="Z716" t="n">
        <v>10</v>
      </c>
    </row>
    <row r="717">
      <c r="A717" t="n">
        <v>10</v>
      </c>
      <c r="B717" t="n">
        <v>95</v>
      </c>
      <c r="C717" t="inlineStr">
        <is>
          <t xml:space="preserve">CONCLUIDO	</t>
        </is>
      </c>
      <c r="D717" t="n">
        <v>5.3198</v>
      </c>
      <c r="E717" t="n">
        <v>18.8</v>
      </c>
      <c r="F717" t="n">
        <v>14.88</v>
      </c>
      <c r="G717" t="n">
        <v>22.89</v>
      </c>
      <c r="H717" t="n">
        <v>0.33</v>
      </c>
      <c r="I717" t="n">
        <v>39</v>
      </c>
      <c r="J717" t="n">
        <v>189.49</v>
      </c>
      <c r="K717" t="n">
        <v>53.44</v>
      </c>
      <c r="L717" t="n">
        <v>3.5</v>
      </c>
      <c r="M717" t="n">
        <v>37</v>
      </c>
      <c r="N717" t="n">
        <v>37.55</v>
      </c>
      <c r="O717" t="n">
        <v>23604.32</v>
      </c>
      <c r="P717" t="n">
        <v>184.16</v>
      </c>
      <c r="Q717" t="n">
        <v>1389.81</v>
      </c>
      <c r="R717" t="n">
        <v>64.86</v>
      </c>
      <c r="S717" t="n">
        <v>39.31</v>
      </c>
      <c r="T717" t="n">
        <v>11798.4</v>
      </c>
      <c r="U717" t="n">
        <v>0.61</v>
      </c>
      <c r="V717" t="n">
        <v>0.86</v>
      </c>
      <c r="W717" t="n">
        <v>3.42</v>
      </c>
      <c r="X717" t="n">
        <v>0.75</v>
      </c>
      <c r="Y717" t="n">
        <v>1</v>
      </c>
      <c r="Z717" t="n">
        <v>10</v>
      </c>
    </row>
    <row r="718">
      <c r="A718" t="n">
        <v>11</v>
      </c>
      <c r="B718" t="n">
        <v>95</v>
      </c>
      <c r="C718" t="inlineStr">
        <is>
          <t xml:space="preserve">CONCLUIDO	</t>
        </is>
      </c>
      <c r="D718" t="n">
        <v>5.3709</v>
      </c>
      <c r="E718" t="n">
        <v>18.62</v>
      </c>
      <c r="F718" t="n">
        <v>14.81</v>
      </c>
      <c r="G718" t="n">
        <v>24.68</v>
      </c>
      <c r="H718" t="n">
        <v>0.35</v>
      </c>
      <c r="I718" t="n">
        <v>36</v>
      </c>
      <c r="J718" t="n">
        <v>189.87</v>
      </c>
      <c r="K718" t="n">
        <v>53.44</v>
      </c>
      <c r="L718" t="n">
        <v>3.75</v>
      </c>
      <c r="M718" t="n">
        <v>34</v>
      </c>
      <c r="N718" t="n">
        <v>37.69</v>
      </c>
      <c r="O718" t="n">
        <v>23651.38</v>
      </c>
      <c r="P718" t="n">
        <v>181.5</v>
      </c>
      <c r="Q718" t="n">
        <v>1389.76</v>
      </c>
      <c r="R718" t="n">
        <v>62.6</v>
      </c>
      <c r="S718" t="n">
        <v>39.31</v>
      </c>
      <c r="T718" t="n">
        <v>10686.6</v>
      </c>
      <c r="U718" t="n">
        <v>0.63</v>
      </c>
      <c r="V718" t="n">
        <v>0.87</v>
      </c>
      <c r="W718" t="n">
        <v>3.42</v>
      </c>
      <c r="X718" t="n">
        <v>0.6899999999999999</v>
      </c>
      <c r="Y718" t="n">
        <v>1</v>
      </c>
      <c r="Z718" t="n">
        <v>10</v>
      </c>
    </row>
    <row r="719">
      <c r="A719" t="n">
        <v>12</v>
      </c>
      <c r="B719" t="n">
        <v>95</v>
      </c>
      <c r="C719" t="inlineStr">
        <is>
          <t xml:space="preserve">CONCLUIDO	</t>
        </is>
      </c>
      <c r="D719" t="n">
        <v>5.4009</v>
      </c>
      <c r="E719" t="n">
        <v>18.52</v>
      </c>
      <c r="F719" t="n">
        <v>14.78</v>
      </c>
      <c r="G719" t="n">
        <v>26.08</v>
      </c>
      <c r="H719" t="n">
        <v>0.37</v>
      </c>
      <c r="I719" t="n">
        <v>34</v>
      </c>
      <c r="J719" t="n">
        <v>190.25</v>
      </c>
      <c r="K719" t="n">
        <v>53.44</v>
      </c>
      <c r="L719" t="n">
        <v>4</v>
      </c>
      <c r="M719" t="n">
        <v>32</v>
      </c>
      <c r="N719" t="n">
        <v>37.82</v>
      </c>
      <c r="O719" t="n">
        <v>23698.48</v>
      </c>
      <c r="P719" t="n">
        <v>179.35</v>
      </c>
      <c r="Q719" t="n">
        <v>1389.82</v>
      </c>
      <c r="R719" t="n">
        <v>62.05</v>
      </c>
      <c r="S719" t="n">
        <v>39.31</v>
      </c>
      <c r="T719" t="n">
        <v>10421.32</v>
      </c>
      <c r="U719" t="n">
        <v>0.63</v>
      </c>
      <c r="V719" t="n">
        <v>0.87</v>
      </c>
      <c r="W719" t="n">
        <v>3.41</v>
      </c>
      <c r="X719" t="n">
        <v>0.66</v>
      </c>
      <c r="Y719" t="n">
        <v>1</v>
      </c>
      <c r="Z719" t="n">
        <v>10</v>
      </c>
    </row>
    <row r="720">
      <c r="A720" t="n">
        <v>13</v>
      </c>
      <c r="B720" t="n">
        <v>95</v>
      </c>
      <c r="C720" t="inlineStr">
        <is>
          <t xml:space="preserve">CONCLUIDO	</t>
        </is>
      </c>
      <c r="D720" t="n">
        <v>5.4455</v>
      </c>
      <c r="E720" t="n">
        <v>18.36</v>
      </c>
      <c r="F720" t="n">
        <v>14.74</v>
      </c>
      <c r="G720" t="n">
        <v>28.53</v>
      </c>
      <c r="H720" t="n">
        <v>0.4</v>
      </c>
      <c r="I720" t="n">
        <v>31</v>
      </c>
      <c r="J720" t="n">
        <v>190.63</v>
      </c>
      <c r="K720" t="n">
        <v>53.44</v>
      </c>
      <c r="L720" t="n">
        <v>4.25</v>
      </c>
      <c r="M720" t="n">
        <v>29</v>
      </c>
      <c r="N720" t="n">
        <v>37.95</v>
      </c>
      <c r="O720" t="n">
        <v>23745.63</v>
      </c>
      <c r="P720" t="n">
        <v>177.44</v>
      </c>
      <c r="Q720" t="n">
        <v>1389.74</v>
      </c>
      <c r="R720" t="n">
        <v>60.76</v>
      </c>
      <c r="S720" t="n">
        <v>39.31</v>
      </c>
      <c r="T720" t="n">
        <v>9790.77</v>
      </c>
      <c r="U720" t="n">
        <v>0.65</v>
      </c>
      <c r="V720" t="n">
        <v>0.87</v>
      </c>
      <c r="W720" t="n">
        <v>3.41</v>
      </c>
      <c r="X720" t="n">
        <v>0.62</v>
      </c>
      <c r="Y720" t="n">
        <v>1</v>
      </c>
      <c r="Z720" t="n">
        <v>10</v>
      </c>
    </row>
    <row r="721">
      <c r="A721" t="n">
        <v>14</v>
      </c>
      <c r="B721" t="n">
        <v>95</v>
      </c>
      <c r="C721" t="inlineStr">
        <is>
          <t xml:space="preserve">CONCLUIDO	</t>
        </is>
      </c>
      <c r="D721" t="n">
        <v>5.4794</v>
      </c>
      <c r="E721" t="n">
        <v>18.25</v>
      </c>
      <c r="F721" t="n">
        <v>14.7</v>
      </c>
      <c r="G721" t="n">
        <v>30.42</v>
      </c>
      <c r="H721" t="n">
        <v>0.42</v>
      </c>
      <c r="I721" t="n">
        <v>29</v>
      </c>
      <c r="J721" t="n">
        <v>191.02</v>
      </c>
      <c r="K721" t="n">
        <v>53.44</v>
      </c>
      <c r="L721" t="n">
        <v>4.5</v>
      </c>
      <c r="M721" t="n">
        <v>27</v>
      </c>
      <c r="N721" t="n">
        <v>38.08</v>
      </c>
      <c r="O721" t="n">
        <v>23792.83</v>
      </c>
      <c r="P721" t="n">
        <v>175.2</v>
      </c>
      <c r="Q721" t="n">
        <v>1389.74</v>
      </c>
      <c r="R721" t="n">
        <v>59.1</v>
      </c>
      <c r="S721" t="n">
        <v>39.31</v>
      </c>
      <c r="T721" t="n">
        <v>8972.84</v>
      </c>
      <c r="U721" t="n">
        <v>0.67</v>
      </c>
      <c r="V721" t="n">
        <v>0.87</v>
      </c>
      <c r="W721" t="n">
        <v>3.42</v>
      </c>
      <c r="X721" t="n">
        <v>0.58</v>
      </c>
      <c r="Y721" t="n">
        <v>1</v>
      </c>
      <c r="Z721" t="n">
        <v>10</v>
      </c>
    </row>
    <row r="722">
      <c r="A722" t="n">
        <v>15</v>
      </c>
      <c r="B722" t="n">
        <v>95</v>
      </c>
      <c r="C722" t="inlineStr">
        <is>
          <t xml:space="preserve">CONCLUIDO	</t>
        </is>
      </c>
      <c r="D722" t="n">
        <v>5.5024</v>
      </c>
      <c r="E722" t="n">
        <v>18.17</v>
      </c>
      <c r="F722" t="n">
        <v>14.66</v>
      </c>
      <c r="G722" t="n">
        <v>31.42</v>
      </c>
      <c r="H722" t="n">
        <v>0.44</v>
      </c>
      <c r="I722" t="n">
        <v>28</v>
      </c>
      <c r="J722" t="n">
        <v>191.4</v>
      </c>
      <c r="K722" t="n">
        <v>53.44</v>
      </c>
      <c r="L722" t="n">
        <v>4.75</v>
      </c>
      <c r="M722" t="n">
        <v>26</v>
      </c>
      <c r="N722" t="n">
        <v>38.22</v>
      </c>
      <c r="O722" t="n">
        <v>23840.07</v>
      </c>
      <c r="P722" t="n">
        <v>173.06</v>
      </c>
      <c r="Q722" t="n">
        <v>1389.8</v>
      </c>
      <c r="R722" t="n">
        <v>58.22</v>
      </c>
      <c r="S722" t="n">
        <v>39.31</v>
      </c>
      <c r="T722" t="n">
        <v>8538.030000000001</v>
      </c>
      <c r="U722" t="n">
        <v>0.68</v>
      </c>
      <c r="V722" t="n">
        <v>0.88</v>
      </c>
      <c r="W722" t="n">
        <v>3.4</v>
      </c>
      <c r="X722" t="n">
        <v>0.54</v>
      </c>
      <c r="Y722" t="n">
        <v>1</v>
      </c>
      <c r="Z722" t="n">
        <v>10</v>
      </c>
    </row>
    <row r="723">
      <c r="A723" t="n">
        <v>16</v>
      </c>
      <c r="B723" t="n">
        <v>95</v>
      </c>
      <c r="C723" t="inlineStr">
        <is>
          <t xml:space="preserve">CONCLUIDO	</t>
        </is>
      </c>
      <c r="D723" t="n">
        <v>5.5347</v>
      </c>
      <c r="E723" t="n">
        <v>18.07</v>
      </c>
      <c r="F723" t="n">
        <v>14.63</v>
      </c>
      <c r="G723" t="n">
        <v>33.76</v>
      </c>
      <c r="H723" t="n">
        <v>0.46</v>
      </c>
      <c r="I723" t="n">
        <v>26</v>
      </c>
      <c r="J723" t="n">
        <v>191.78</v>
      </c>
      <c r="K723" t="n">
        <v>53.44</v>
      </c>
      <c r="L723" t="n">
        <v>5</v>
      </c>
      <c r="M723" t="n">
        <v>24</v>
      </c>
      <c r="N723" t="n">
        <v>38.35</v>
      </c>
      <c r="O723" t="n">
        <v>23887.36</v>
      </c>
      <c r="P723" t="n">
        <v>170.83</v>
      </c>
      <c r="Q723" t="n">
        <v>1389.7</v>
      </c>
      <c r="R723" t="n">
        <v>57.17</v>
      </c>
      <c r="S723" t="n">
        <v>39.31</v>
      </c>
      <c r="T723" t="n">
        <v>8020.61</v>
      </c>
      <c r="U723" t="n">
        <v>0.6899999999999999</v>
      </c>
      <c r="V723" t="n">
        <v>0.88</v>
      </c>
      <c r="W723" t="n">
        <v>3.4</v>
      </c>
      <c r="X723" t="n">
        <v>0.51</v>
      </c>
      <c r="Y723" t="n">
        <v>1</v>
      </c>
      <c r="Z723" t="n">
        <v>10</v>
      </c>
    </row>
    <row r="724">
      <c r="A724" t="n">
        <v>17</v>
      </c>
      <c r="B724" t="n">
        <v>95</v>
      </c>
      <c r="C724" t="inlineStr">
        <is>
          <t xml:space="preserve">CONCLUIDO	</t>
        </is>
      </c>
      <c r="D724" t="n">
        <v>5.5757</v>
      </c>
      <c r="E724" t="n">
        <v>17.93</v>
      </c>
      <c r="F724" t="n">
        <v>14.57</v>
      </c>
      <c r="G724" t="n">
        <v>36.43</v>
      </c>
      <c r="H724" t="n">
        <v>0.48</v>
      </c>
      <c r="I724" t="n">
        <v>24</v>
      </c>
      <c r="J724" t="n">
        <v>192.17</v>
      </c>
      <c r="K724" t="n">
        <v>53.44</v>
      </c>
      <c r="L724" t="n">
        <v>5.25</v>
      </c>
      <c r="M724" t="n">
        <v>22</v>
      </c>
      <c r="N724" t="n">
        <v>38.48</v>
      </c>
      <c r="O724" t="n">
        <v>23934.69</v>
      </c>
      <c r="P724" t="n">
        <v>168.38</v>
      </c>
      <c r="Q724" t="n">
        <v>1389.58</v>
      </c>
      <c r="R724" t="n">
        <v>55.32</v>
      </c>
      <c r="S724" t="n">
        <v>39.31</v>
      </c>
      <c r="T724" t="n">
        <v>7107.29</v>
      </c>
      <c r="U724" t="n">
        <v>0.71</v>
      </c>
      <c r="V724" t="n">
        <v>0.88</v>
      </c>
      <c r="W724" t="n">
        <v>3.4</v>
      </c>
      <c r="X724" t="n">
        <v>0.45</v>
      </c>
      <c r="Y724" t="n">
        <v>1</v>
      </c>
      <c r="Z724" t="n">
        <v>10</v>
      </c>
    </row>
    <row r="725">
      <c r="A725" t="n">
        <v>18</v>
      </c>
      <c r="B725" t="n">
        <v>95</v>
      </c>
      <c r="C725" t="inlineStr">
        <is>
          <t xml:space="preserve">CONCLUIDO	</t>
        </is>
      </c>
      <c r="D725" t="n">
        <v>5.5898</v>
      </c>
      <c r="E725" t="n">
        <v>17.89</v>
      </c>
      <c r="F725" t="n">
        <v>14.56</v>
      </c>
      <c r="G725" t="n">
        <v>38</v>
      </c>
      <c r="H725" t="n">
        <v>0.51</v>
      </c>
      <c r="I725" t="n">
        <v>23</v>
      </c>
      <c r="J725" t="n">
        <v>192.55</v>
      </c>
      <c r="K725" t="n">
        <v>53.44</v>
      </c>
      <c r="L725" t="n">
        <v>5.5</v>
      </c>
      <c r="M725" t="n">
        <v>21</v>
      </c>
      <c r="N725" t="n">
        <v>38.62</v>
      </c>
      <c r="O725" t="n">
        <v>23982.06</v>
      </c>
      <c r="P725" t="n">
        <v>166.52</v>
      </c>
      <c r="Q725" t="n">
        <v>1389.68</v>
      </c>
      <c r="R725" t="n">
        <v>55.04</v>
      </c>
      <c r="S725" t="n">
        <v>39.31</v>
      </c>
      <c r="T725" t="n">
        <v>6969.86</v>
      </c>
      <c r="U725" t="n">
        <v>0.71</v>
      </c>
      <c r="V725" t="n">
        <v>0.88</v>
      </c>
      <c r="W725" t="n">
        <v>3.4</v>
      </c>
      <c r="X725" t="n">
        <v>0.44</v>
      </c>
      <c r="Y725" t="n">
        <v>1</v>
      </c>
      <c r="Z725" t="n">
        <v>10</v>
      </c>
    </row>
    <row r="726">
      <c r="A726" t="n">
        <v>19</v>
      </c>
      <c r="B726" t="n">
        <v>95</v>
      </c>
      <c r="C726" t="inlineStr">
        <is>
          <t xml:space="preserve">CONCLUIDO	</t>
        </is>
      </c>
      <c r="D726" t="n">
        <v>5.608</v>
      </c>
      <c r="E726" t="n">
        <v>17.83</v>
      </c>
      <c r="F726" t="n">
        <v>14.54</v>
      </c>
      <c r="G726" t="n">
        <v>39.67</v>
      </c>
      <c r="H726" t="n">
        <v>0.53</v>
      </c>
      <c r="I726" t="n">
        <v>22</v>
      </c>
      <c r="J726" t="n">
        <v>192.94</v>
      </c>
      <c r="K726" t="n">
        <v>53.44</v>
      </c>
      <c r="L726" t="n">
        <v>5.75</v>
      </c>
      <c r="M726" t="n">
        <v>20</v>
      </c>
      <c r="N726" t="n">
        <v>38.75</v>
      </c>
      <c r="O726" t="n">
        <v>24029.48</v>
      </c>
      <c r="P726" t="n">
        <v>164.55</v>
      </c>
      <c r="Q726" t="n">
        <v>1389.6</v>
      </c>
      <c r="R726" t="n">
        <v>54.31</v>
      </c>
      <c r="S726" t="n">
        <v>39.31</v>
      </c>
      <c r="T726" t="n">
        <v>6612.13</v>
      </c>
      <c r="U726" t="n">
        <v>0.72</v>
      </c>
      <c r="V726" t="n">
        <v>0.88</v>
      </c>
      <c r="W726" t="n">
        <v>3.4</v>
      </c>
      <c r="X726" t="n">
        <v>0.42</v>
      </c>
      <c r="Y726" t="n">
        <v>1</v>
      </c>
      <c r="Z726" t="n">
        <v>10</v>
      </c>
    </row>
    <row r="727">
      <c r="A727" t="n">
        <v>20</v>
      </c>
      <c r="B727" t="n">
        <v>95</v>
      </c>
      <c r="C727" t="inlineStr">
        <is>
          <t xml:space="preserve">CONCLUIDO	</t>
        </is>
      </c>
      <c r="D727" t="n">
        <v>5.6296</v>
      </c>
      <c r="E727" t="n">
        <v>17.76</v>
      </c>
      <c r="F727" t="n">
        <v>14.51</v>
      </c>
      <c r="G727" t="n">
        <v>41.47</v>
      </c>
      <c r="H727" t="n">
        <v>0.55</v>
      </c>
      <c r="I727" t="n">
        <v>21</v>
      </c>
      <c r="J727" t="n">
        <v>193.32</v>
      </c>
      <c r="K727" t="n">
        <v>53.44</v>
      </c>
      <c r="L727" t="n">
        <v>6</v>
      </c>
      <c r="M727" t="n">
        <v>19</v>
      </c>
      <c r="N727" t="n">
        <v>38.89</v>
      </c>
      <c r="O727" t="n">
        <v>24076.95</v>
      </c>
      <c r="P727" t="n">
        <v>160.88</v>
      </c>
      <c r="Q727" t="n">
        <v>1389.67</v>
      </c>
      <c r="R727" t="n">
        <v>53.47</v>
      </c>
      <c r="S727" t="n">
        <v>39.31</v>
      </c>
      <c r="T727" t="n">
        <v>6196.22</v>
      </c>
      <c r="U727" t="n">
        <v>0.74</v>
      </c>
      <c r="V727" t="n">
        <v>0.88</v>
      </c>
      <c r="W727" t="n">
        <v>3.39</v>
      </c>
      <c r="X727" t="n">
        <v>0.39</v>
      </c>
      <c r="Y727" t="n">
        <v>1</v>
      </c>
      <c r="Z727" t="n">
        <v>10</v>
      </c>
    </row>
    <row r="728">
      <c r="A728" t="n">
        <v>21</v>
      </c>
      <c r="B728" t="n">
        <v>95</v>
      </c>
      <c r="C728" t="inlineStr">
        <is>
          <t xml:space="preserve">CONCLUIDO	</t>
        </is>
      </c>
      <c r="D728" t="n">
        <v>5.6486</v>
      </c>
      <c r="E728" t="n">
        <v>17.7</v>
      </c>
      <c r="F728" t="n">
        <v>14.49</v>
      </c>
      <c r="G728" t="n">
        <v>43.47</v>
      </c>
      <c r="H728" t="n">
        <v>0.57</v>
      </c>
      <c r="I728" t="n">
        <v>20</v>
      </c>
      <c r="J728" t="n">
        <v>193.71</v>
      </c>
      <c r="K728" t="n">
        <v>53.44</v>
      </c>
      <c r="L728" t="n">
        <v>6.25</v>
      </c>
      <c r="M728" t="n">
        <v>18</v>
      </c>
      <c r="N728" t="n">
        <v>39.02</v>
      </c>
      <c r="O728" t="n">
        <v>24124.47</v>
      </c>
      <c r="P728" t="n">
        <v>160.57</v>
      </c>
      <c r="Q728" t="n">
        <v>1389.61</v>
      </c>
      <c r="R728" t="n">
        <v>52.62</v>
      </c>
      <c r="S728" t="n">
        <v>39.31</v>
      </c>
      <c r="T728" t="n">
        <v>5776.89</v>
      </c>
      <c r="U728" t="n">
        <v>0.75</v>
      </c>
      <c r="V728" t="n">
        <v>0.89</v>
      </c>
      <c r="W728" t="n">
        <v>3.4</v>
      </c>
      <c r="X728" t="n">
        <v>0.37</v>
      </c>
      <c r="Y728" t="n">
        <v>1</v>
      </c>
      <c r="Z728" t="n">
        <v>10</v>
      </c>
    </row>
    <row r="729">
      <c r="A729" t="n">
        <v>22</v>
      </c>
      <c r="B729" t="n">
        <v>95</v>
      </c>
      <c r="C729" t="inlineStr">
        <is>
          <t xml:space="preserve">CONCLUIDO	</t>
        </is>
      </c>
      <c r="D729" t="n">
        <v>5.6653</v>
      </c>
      <c r="E729" t="n">
        <v>17.65</v>
      </c>
      <c r="F729" t="n">
        <v>14.48</v>
      </c>
      <c r="G729" t="n">
        <v>45.71</v>
      </c>
      <c r="H729" t="n">
        <v>0.59</v>
      </c>
      <c r="I729" t="n">
        <v>19</v>
      </c>
      <c r="J729" t="n">
        <v>194.09</v>
      </c>
      <c r="K729" t="n">
        <v>53.44</v>
      </c>
      <c r="L729" t="n">
        <v>6.5</v>
      </c>
      <c r="M729" t="n">
        <v>17</v>
      </c>
      <c r="N729" t="n">
        <v>39.16</v>
      </c>
      <c r="O729" t="n">
        <v>24172.03</v>
      </c>
      <c r="P729" t="n">
        <v>157.44</v>
      </c>
      <c r="Q729" t="n">
        <v>1389.61</v>
      </c>
      <c r="R729" t="n">
        <v>52.33</v>
      </c>
      <c r="S729" t="n">
        <v>39.31</v>
      </c>
      <c r="T729" t="n">
        <v>5634.8</v>
      </c>
      <c r="U729" t="n">
        <v>0.75</v>
      </c>
      <c r="V729" t="n">
        <v>0.89</v>
      </c>
      <c r="W729" t="n">
        <v>3.39</v>
      </c>
      <c r="X729" t="n">
        <v>0.35</v>
      </c>
      <c r="Y729" t="n">
        <v>1</v>
      </c>
      <c r="Z729" t="n">
        <v>10</v>
      </c>
    </row>
    <row r="730">
      <c r="A730" t="n">
        <v>23</v>
      </c>
      <c r="B730" t="n">
        <v>95</v>
      </c>
      <c r="C730" t="inlineStr">
        <is>
          <t xml:space="preserve">CONCLUIDO	</t>
        </is>
      </c>
      <c r="D730" t="n">
        <v>5.6768</v>
      </c>
      <c r="E730" t="n">
        <v>17.62</v>
      </c>
      <c r="F730" t="n">
        <v>14.48</v>
      </c>
      <c r="G730" t="n">
        <v>48.26</v>
      </c>
      <c r="H730" t="n">
        <v>0.62</v>
      </c>
      <c r="I730" t="n">
        <v>18</v>
      </c>
      <c r="J730" t="n">
        <v>194.48</v>
      </c>
      <c r="K730" t="n">
        <v>53.44</v>
      </c>
      <c r="L730" t="n">
        <v>6.75</v>
      </c>
      <c r="M730" t="n">
        <v>14</v>
      </c>
      <c r="N730" t="n">
        <v>39.29</v>
      </c>
      <c r="O730" t="n">
        <v>24219.63</v>
      </c>
      <c r="P730" t="n">
        <v>155</v>
      </c>
      <c r="Q730" t="n">
        <v>1389.75</v>
      </c>
      <c r="R730" t="n">
        <v>52.29</v>
      </c>
      <c r="S730" t="n">
        <v>39.31</v>
      </c>
      <c r="T730" t="n">
        <v>5622.74</v>
      </c>
      <c r="U730" t="n">
        <v>0.75</v>
      </c>
      <c r="V730" t="n">
        <v>0.89</v>
      </c>
      <c r="W730" t="n">
        <v>3.39</v>
      </c>
      <c r="X730" t="n">
        <v>0.35</v>
      </c>
      <c r="Y730" t="n">
        <v>1</v>
      </c>
      <c r="Z730" t="n">
        <v>10</v>
      </c>
    </row>
    <row r="731">
      <c r="A731" t="n">
        <v>24</v>
      </c>
      <c r="B731" t="n">
        <v>95</v>
      </c>
      <c r="C731" t="inlineStr">
        <is>
          <t xml:space="preserve">CONCLUIDO	</t>
        </is>
      </c>
      <c r="D731" t="n">
        <v>5.703</v>
      </c>
      <c r="E731" t="n">
        <v>17.53</v>
      </c>
      <c r="F731" t="n">
        <v>14.43</v>
      </c>
      <c r="G731" t="n">
        <v>50.94</v>
      </c>
      <c r="H731" t="n">
        <v>0.64</v>
      </c>
      <c r="I731" t="n">
        <v>17</v>
      </c>
      <c r="J731" t="n">
        <v>194.86</v>
      </c>
      <c r="K731" t="n">
        <v>53.44</v>
      </c>
      <c r="L731" t="n">
        <v>7</v>
      </c>
      <c r="M731" t="n">
        <v>11</v>
      </c>
      <c r="N731" t="n">
        <v>39.43</v>
      </c>
      <c r="O731" t="n">
        <v>24267.28</v>
      </c>
      <c r="P731" t="n">
        <v>152.95</v>
      </c>
      <c r="Q731" t="n">
        <v>1389.58</v>
      </c>
      <c r="R731" t="n">
        <v>50.99</v>
      </c>
      <c r="S731" t="n">
        <v>39.31</v>
      </c>
      <c r="T731" t="n">
        <v>4973.85</v>
      </c>
      <c r="U731" t="n">
        <v>0.77</v>
      </c>
      <c r="V731" t="n">
        <v>0.89</v>
      </c>
      <c r="W731" t="n">
        <v>3.39</v>
      </c>
      <c r="X731" t="n">
        <v>0.31</v>
      </c>
      <c r="Y731" t="n">
        <v>1</v>
      </c>
      <c r="Z731" t="n">
        <v>10</v>
      </c>
    </row>
    <row r="732">
      <c r="A732" t="n">
        <v>25</v>
      </c>
      <c r="B732" t="n">
        <v>95</v>
      </c>
      <c r="C732" t="inlineStr">
        <is>
          <t xml:space="preserve">CONCLUIDO	</t>
        </is>
      </c>
      <c r="D732" t="n">
        <v>5.6952</v>
      </c>
      <c r="E732" t="n">
        <v>17.56</v>
      </c>
      <c r="F732" t="n">
        <v>14.46</v>
      </c>
      <c r="G732" t="n">
        <v>51.03</v>
      </c>
      <c r="H732" t="n">
        <v>0.66</v>
      </c>
      <c r="I732" t="n">
        <v>17</v>
      </c>
      <c r="J732" t="n">
        <v>195.25</v>
      </c>
      <c r="K732" t="n">
        <v>53.44</v>
      </c>
      <c r="L732" t="n">
        <v>7.25</v>
      </c>
      <c r="M732" t="n">
        <v>8</v>
      </c>
      <c r="N732" t="n">
        <v>39.57</v>
      </c>
      <c r="O732" t="n">
        <v>24314.98</v>
      </c>
      <c r="P732" t="n">
        <v>152.12</v>
      </c>
      <c r="Q732" t="n">
        <v>1389.7</v>
      </c>
      <c r="R732" t="n">
        <v>51.46</v>
      </c>
      <c r="S732" t="n">
        <v>39.31</v>
      </c>
      <c r="T732" t="n">
        <v>5209.64</v>
      </c>
      <c r="U732" t="n">
        <v>0.76</v>
      </c>
      <c r="V732" t="n">
        <v>0.89</v>
      </c>
      <c r="W732" t="n">
        <v>3.4</v>
      </c>
      <c r="X732" t="n">
        <v>0.33</v>
      </c>
      <c r="Y732" t="n">
        <v>1</v>
      </c>
      <c r="Z732" t="n">
        <v>10</v>
      </c>
    </row>
    <row r="733">
      <c r="A733" t="n">
        <v>26</v>
      </c>
      <c r="B733" t="n">
        <v>95</v>
      </c>
      <c r="C733" t="inlineStr">
        <is>
          <t xml:space="preserve">CONCLUIDO	</t>
        </is>
      </c>
      <c r="D733" t="n">
        <v>5.7113</v>
      </c>
      <c r="E733" t="n">
        <v>17.51</v>
      </c>
      <c r="F733" t="n">
        <v>14.45</v>
      </c>
      <c r="G733" t="n">
        <v>54.17</v>
      </c>
      <c r="H733" t="n">
        <v>0.68</v>
      </c>
      <c r="I733" t="n">
        <v>16</v>
      </c>
      <c r="J733" t="n">
        <v>195.64</v>
      </c>
      <c r="K733" t="n">
        <v>53.44</v>
      </c>
      <c r="L733" t="n">
        <v>7.5</v>
      </c>
      <c r="M733" t="n">
        <v>2</v>
      </c>
      <c r="N733" t="n">
        <v>39.7</v>
      </c>
      <c r="O733" t="n">
        <v>24362.73</v>
      </c>
      <c r="P733" t="n">
        <v>150.5</v>
      </c>
      <c r="Q733" t="n">
        <v>1389.86</v>
      </c>
      <c r="R733" t="n">
        <v>50.84</v>
      </c>
      <c r="S733" t="n">
        <v>39.31</v>
      </c>
      <c r="T733" t="n">
        <v>4905.1</v>
      </c>
      <c r="U733" t="n">
        <v>0.77</v>
      </c>
      <c r="V733" t="n">
        <v>0.89</v>
      </c>
      <c r="W733" t="n">
        <v>3.4</v>
      </c>
      <c r="X733" t="n">
        <v>0.32</v>
      </c>
      <c r="Y733" t="n">
        <v>1</v>
      </c>
      <c r="Z733" t="n">
        <v>10</v>
      </c>
    </row>
    <row r="734">
      <c r="A734" t="n">
        <v>27</v>
      </c>
      <c r="B734" t="n">
        <v>95</v>
      </c>
      <c r="C734" t="inlineStr">
        <is>
          <t xml:space="preserve">CONCLUIDO	</t>
        </is>
      </c>
      <c r="D734" t="n">
        <v>5.7131</v>
      </c>
      <c r="E734" t="n">
        <v>17.5</v>
      </c>
      <c r="F734" t="n">
        <v>14.44</v>
      </c>
      <c r="G734" t="n">
        <v>54.15</v>
      </c>
      <c r="H734" t="n">
        <v>0.7</v>
      </c>
      <c r="I734" t="n">
        <v>16</v>
      </c>
      <c r="J734" t="n">
        <v>196.03</v>
      </c>
      <c r="K734" t="n">
        <v>53.44</v>
      </c>
      <c r="L734" t="n">
        <v>7.75</v>
      </c>
      <c r="M734" t="n">
        <v>2</v>
      </c>
      <c r="N734" t="n">
        <v>39.84</v>
      </c>
      <c r="O734" t="n">
        <v>24410.52</v>
      </c>
      <c r="P734" t="n">
        <v>150.12</v>
      </c>
      <c r="Q734" t="n">
        <v>1389.8</v>
      </c>
      <c r="R734" t="n">
        <v>50.8</v>
      </c>
      <c r="S734" t="n">
        <v>39.31</v>
      </c>
      <c r="T734" t="n">
        <v>4886.7</v>
      </c>
      <c r="U734" t="n">
        <v>0.77</v>
      </c>
      <c r="V734" t="n">
        <v>0.89</v>
      </c>
      <c r="W734" t="n">
        <v>3.4</v>
      </c>
      <c r="X734" t="n">
        <v>0.32</v>
      </c>
      <c r="Y734" t="n">
        <v>1</v>
      </c>
      <c r="Z734" t="n">
        <v>10</v>
      </c>
    </row>
    <row r="735">
      <c r="A735" t="n">
        <v>28</v>
      </c>
      <c r="B735" t="n">
        <v>95</v>
      </c>
      <c r="C735" t="inlineStr">
        <is>
          <t xml:space="preserve">CONCLUIDO	</t>
        </is>
      </c>
      <c r="D735" t="n">
        <v>5.7105</v>
      </c>
      <c r="E735" t="n">
        <v>17.51</v>
      </c>
      <c r="F735" t="n">
        <v>14.45</v>
      </c>
      <c r="G735" t="n">
        <v>54.18</v>
      </c>
      <c r="H735" t="n">
        <v>0.72</v>
      </c>
      <c r="I735" t="n">
        <v>16</v>
      </c>
      <c r="J735" t="n">
        <v>196.41</v>
      </c>
      <c r="K735" t="n">
        <v>53.44</v>
      </c>
      <c r="L735" t="n">
        <v>8</v>
      </c>
      <c r="M735" t="n">
        <v>0</v>
      </c>
      <c r="N735" t="n">
        <v>39.98</v>
      </c>
      <c r="O735" t="n">
        <v>24458.36</v>
      </c>
      <c r="P735" t="n">
        <v>150.49</v>
      </c>
      <c r="Q735" t="n">
        <v>1389.8</v>
      </c>
      <c r="R735" t="n">
        <v>50.93</v>
      </c>
      <c r="S735" t="n">
        <v>39.31</v>
      </c>
      <c r="T735" t="n">
        <v>4953.03</v>
      </c>
      <c r="U735" t="n">
        <v>0.77</v>
      </c>
      <c r="V735" t="n">
        <v>0.89</v>
      </c>
      <c r="W735" t="n">
        <v>3.4</v>
      </c>
      <c r="X735" t="n">
        <v>0.33</v>
      </c>
      <c r="Y735" t="n">
        <v>1</v>
      </c>
      <c r="Z735" t="n">
        <v>10</v>
      </c>
    </row>
    <row r="736">
      <c r="A736" t="n">
        <v>0</v>
      </c>
      <c r="B736" t="n">
        <v>55</v>
      </c>
      <c r="C736" t="inlineStr">
        <is>
          <t xml:space="preserve">CONCLUIDO	</t>
        </is>
      </c>
      <c r="D736" t="n">
        <v>4.7089</v>
      </c>
      <c r="E736" t="n">
        <v>21.24</v>
      </c>
      <c r="F736" t="n">
        <v>16.43</v>
      </c>
      <c r="G736" t="n">
        <v>8.65</v>
      </c>
      <c r="H736" t="n">
        <v>0.15</v>
      </c>
      <c r="I736" t="n">
        <v>114</v>
      </c>
      <c r="J736" t="n">
        <v>116.05</v>
      </c>
      <c r="K736" t="n">
        <v>43.4</v>
      </c>
      <c r="L736" t="n">
        <v>1</v>
      </c>
      <c r="M736" t="n">
        <v>112</v>
      </c>
      <c r="N736" t="n">
        <v>16.65</v>
      </c>
      <c r="O736" t="n">
        <v>14546.17</v>
      </c>
      <c r="P736" t="n">
        <v>157.49</v>
      </c>
      <c r="Q736" t="n">
        <v>1389.77</v>
      </c>
      <c r="R736" t="n">
        <v>112.91</v>
      </c>
      <c r="S736" t="n">
        <v>39.31</v>
      </c>
      <c r="T736" t="n">
        <v>35452.62</v>
      </c>
      <c r="U736" t="n">
        <v>0.35</v>
      </c>
      <c r="V736" t="n">
        <v>0.78</v>
      </c>
      <c r="W736" t="n">
        <v>3.55</v>
      </c>
      <c r="X736" t="n">
        <v>2.31</v>
      </c>
      <c r="Y736" t="n">
        <v>1</v>
      </c>
      <c r="Z736" t="n">
        <v>10</v>
      </c>
    </row>
    <row r="737">
      <c r="A737" t="n">
        <v>1</v>
      </c>
      <c r="B737" t="n">
        <v>55</v>
      </c>
      <c r="C737" t="inlineStr">
        <is>
          <t xml:space="preserve">CONCLUIDO	</t>
        </is>
      </c>
      <c r="D737" t="n">
        <v>4.9893</v>
      </c>
      <c r="E737" t="n">
        <v>20.04</v>
      </c>
      <c r="F737" t="n">
        <v>15.88</v>
      </c>
      <c r="G737" t="n">
        <v>10.95</v>
      </c>
      <c r="H737" t="n">
        <v>0.19</v>
      </c>
      <c r="I737" t="n">
        <v>87</v>
      </c>
      <c r="J737" t="n">
        <v>116.37</v>
      </c>
      <c r="K737" t="n">
        <v>43.4</v>
      </c>
      <c r="L737" t="n">
        <v>1.25</v>
      </c>
      <c r="M737" t="n">
        <v>85</v>
      </c>
      <c r="N737" t="n">
        <v>16.72</v>
      </c>
      <c r="O737" t="n">
        <v>14585.96</v>
      </c>
      <c r="P737" t="n">
        <v>149.37</v>
      </c>
      <c r="Q737" t="n">
        <v>1390.11</v>
      </c>
      <c r="R737" t="n">
        <v>95.52</v>
      </c>
      <c r="S737" t="n">
        <v>39.31</v>
      </c>
      <c r="T737" t="n">
        <v>26888.7</v>
      </c>
      <c r="U737" t="n">
        <v>0.41</v>
      </c>
      <c r="V737" t="n">
        <v>0.8100000000000001</v>
      </c>
      <c r="W737" t="n">
        <v>3.52</v>
      </c>
      <c r="X737" t="n">
        <v>1.75</v>
      </c>
      <c r="Y737" t="n">
        <v>1</v>
      </c>
      <c r="Z737" t="n">
        <v>10</v>
      </c>
    </row>
    <row r="738">
      <c r="A738" t="n">
        <v>2</v>
      </c>
      <c r="B738" t="n">
        <v>55</v>
      </c>
      <c r="C738" t="inlineStr">
        <is>
          <t xml:space="preserve">CONCLUIDO	</t>
        </is>
      </c>
      <c r="D738" t="n">
        <v>5.182</v>
      </c>
      <c r="E738" t="n">
        <v>19.3</v>
      </c>
      <c r="F738" t="n">
        <v>15.54</v>
      </c>
      <c r="G738" t="n">
        <v>13.32</v>
      </c>
      <c r="H738" t="n">
        <v>0.23</v>
      </c>
      <c r="I738" t="n">
        <v>70</v>
      </c>
      <c r="J738" t="n">
        <v>116.69</v>
      </c>
      <c r="K738" t="n">
        <v>43.4</v>
      </c>
      <c r="L738" t="n">
        <v>1.5</v>
      </c>
      <c r="M738" t="n">
        <v>68</v>
      </c>
      <c r="N738" t="n">
        <v>16.79</v>
      </c>
      <c r="O738" t="n">
        <v>14625.77</v>
      </c>
      <c r="P738" t="n">
        <v>143.52</v>
      </c>
      <c r="Q738" t="n">
        <v>1389.79</v>
      </c>
      <c r="R738" t="n">
        <v>85.26000000000001</v>
      </c>
      <c r="S738" t="n">
        <v>39.31</v>
      </c>
      <c r="T738" t="n">
        <v>21843.08</v>
      </c>
      <c r="U738" t="n">
        <v>0.46</v>
      </c>
      <c r="V738" t="n">
        <v>0.83</v>
      </c>
      <c r="W738" t="n">
        <v>3.48</v>
      </c>
      <c r="X738" t="n">
        <v>1.42</v>
      </c>
      <c r="Y738" t="n">
        <v>1</v>
      </c>
      <c r="Z738" t="n">
        <v>10</v>
      </c>
    </row>
    <row r="739">
      <c r="A739" t="n">
        <v>3</v>
      </c>
      <c r="B739" t="n">
        <v>55</v>
      </c>
      <c r="C739" t="inlineStr">
        <is>
          <t xml:space="preserve">CONCLUIDO	</t>
        </is>
      </c>
      <c r="D739" t="n">
        <v>5.331</v>
      </c>
      <c r="E739" t="n">
        <v>18.76</v>
      </c>
      <c r="F739" t="n">
        <v>15.29</v>
      </c>
      <c r="G739" t="n">
        <v>15.82</v>
      </c>
      <c r="H739" t="n">
        <v>0.26</v>
      </c>
      <c r="I739" t="n">
        <v>58</v>
      </c>
      <c r="J739" t="n">
        <v>117.01</v>
      </c>
      <c r="K739" t="n">
        <v>43.4</v>
      </c>
      <c r="L739" t="n">
        <v>1.75</v>
      </c>
      <c r="M739" t="n">
        <v>56</v>
      </c>
      <c r="N739" t="n">
        <v>16.86</v>
      </c>
      <c r="O739" t="n">
        <v>14665.62</v>
      </c>
      <c r="P739" t="n">
        <v>138.46</v>
      </c>
      <c r="Q739" t="n">
        <v>1389.74</v>
      </c>
      <c r="R739" t="n">
        <v>77.17</v>
      </c>
      <c r="S739" t="n">
        <v>39.31</v>
      </c>
      <c r="T739" t="n">
        <v>17860.15</v>
      </c>
      <c r="U739" t="n">
        <v>0.51</v>
      </c>
      <c r="V739" t="n">
        <v>0.84</v>
      </c>
      <c r="W739" t="n">
        <v>3.47</v>
      </c>
      <c r="X739" t="n">
        <v>1.17</v>
      </c>
      <c r="Y739" t="n">
        <v>1</v>
      </c>
      <c r="Z739" t="n">
        <v>10</v>
      </c>
    </row>
    <row r="740">
      <c r="A740" t="n">
        <v>4</v>
      </c>
      <c r="B740" t="n">
        <v>55</v>
      </c>
      <c r="C740" t="inlineStr">
        <is>
          <t xml:space="preserve">CONCLUIDO	</t>
        </is>
      </c>
      <c r="D740" t="n">
        <v>5.4517</v>
      </c>
      <c r="E740" t="n">
        <v>18.34</v>
      </c>
      <c r="F740" t="n">
        <v>15.09</v>
      </c>
      <c r="G740" t="n">
        <v>18.48</v>
      </c>
      <c r="H740" t="n">
        <v>0.3</v>
      </c>
      <c r="I740" t="n">
        <v>49</v>
      </c>
      <c r="J740" t="n">
        <v>117.34</v>
      </c>
      <c r="K740" t="n">
        <v>43.4</v>
      </c>
      <c r="L740" t="n">
        <v>2</v>
      </c>
      <c r="M740" t="n">
        <v>47</v>
      </c>
      <c r="N740" t="n">
        <v>16.94</v>
      </c>
      <c r="O740" t="n">
        <v>14705.49</v>
      </c>
      <c r="P740" t="n">
        <v>133.71</v>
      </c>
      <c r="Q740" t="n">
        <v>1389.68</v>
      </c>
      <c r="R740" t="n">
        <v>71.48999999999999</v>
      </c>
      <c r="S740" t="n">
        <v>39.31</v>
      </c>
      <c r="T740" t="n">
        <v>15063.39</v>
      </c>
      <c r="U740" t="n">
        <v>0.55</v>
      </c>
      <c r="V740" t="n">
        <v>0.85</v>
      </c>
      <c r="W740" t="n">
        <v>3.44</v>
      </c>
      <c r="X740" t="n">
        <v>0.96</v>
      </c>
      <c r="Y740" t="n">
        <v>1</v>
      </c>
      <c r="Z740" t="n">
        <v>10</v>
      </c>
    </row>
    <row r="741">
      <c r="A741" t="n">
        <v>5</v>
      </c>
      <c r="B741" t="n">
        <v>55</v>
      </c>
      <c r="C741" t="inlineStr">
        <is>
          <t xml:space="preserve">CONCLUIDO	</t>
        </is>
      </c>
      <c r="D741" t="n">
        <v>5.5294</v>
      </c>
      <c r="E741" t="n">
        <v>18.08</v>
      </c>
      <c r="F741" t="n">
        <v>14.97</v>
      </c>
      <c r="G741" t="n">
        <v>20.89</v>
      </c>
      <c r="H741" t="n">
        <v>0.34</v>
      </c>
      <c r="I741" t="n">
        <v>43</v>
      </c>
      <c r="J741" t="n">
        <v>117.66</v>
      </c>
      <c r="K741" t="n">
        <v>43.4</v>
      </c>
      <c r="L741" t="n">
        <v>2.25</v>
      </c>
      <c r="M741" t="n">
        <v>41</v>
      </c>
      <c r="N741" t="n">
        <v>17.01</v>
      </c>
      <c r="O741" t="n">
        <v>14745.39</v>
      </c>
      <c r="P741" t="n">
        <v>129.75</v>
      </c>
      <c r="Q741" t="n">
        <v>1389.79</v>
      </c>
      <c r="R741" t="n">
        <v>67.8</v>
      </c>
      <c r="S741" t="n">
        <v>39.31</v>
      </c>
      <c r="T741" t="n">
        <v>13251.51</v>
      </c>
      <c r="U741" t="n">
        <v>0.58</v>
      </c>
      <c r="V741" t="n">
        <v>0.86</v>
      </c>
      <c r="W741" t="n">
        <v>3.43</v>
      </c>
      <c r="X741" t="n">
        <v>0.85</v>
      </c>
      <c r="Y741" t="n">
        <v>1</v>
      </c>
      <c r="Z741" t="n">
        <v>10</v>
      </c>
    </row>
    <row r="742">
      <c r="A742" t="n">
        <v>6</v>
      </c>
      <c r="B742" t="n">
        <v>55</v>
      </c>
      <c r="C742" t="inlineStr">
        <is>
          <t xml:space="preserve">CONCLUIDO	</t>
        </is>
      </c>
      <c r="D742" t="n">
        <v>5.6134</v>
      </c>
      <c r="E742" t="n">
        <v>17.81</v>
      </c>
      <c r="F742" t="n">
        <v>14.85</v>
      </c>
      <c r="G742" t="n">
        <v>24.08</v>
      </c>
      <c r="H742" t="n">
        <v>0.37</v>
      </c>
      <c r="I742" t="n">
        <v>37</v>
      </c>
      <c r="J742" t="n">
        <v>117.98</v>
      </c>
      <c r="K742" t="n">
        <v>43.4</v>
      </c>
      <c r="L742" t="n">
        <v>2.5</v>
      </c>
      <c r="M742" t="n">
        <v>35</v>
      </c>
      <c r="N742" t="n">
        <v>17.08</v>
      </c>
      <c r="O742" t="n">
        <v>14785.31</v>
      </c>
      <c r="P742" t="n">
        <v>125.45</v>
      </c>
      <c r="Q742" t="n">
        <v>1389.65</v>
      </c>
      <c r="R742" t="n">
        <v>63.77</v>
      </c>
      <c r="S742" t="n">
        <v>39.31</v>
      </c>
      <c r="T742" t="n">
        <v>11267.86</v>
      </c>
      <c r="U742" t="n">
        <v>0.62</v>
      </c>
      <c r="V742" t="n">
        <v>0.86</v>
      </c>
      <c r="W742" t="n">
        <v>3.42</v>
      </c>
      <c r="X742" t="n">
        <v>0.72</v>
      </c>
      <c r="Y742" t="n">
        <v>1</v>
      </c>
      <c r="Z742" t="n">
        <v>10</v>
      </c>
    </row>
    <row r="743">
      <c r="A743" t="n">
        <v>7</v>
      </c>
      <c r="B743" t="n">
        <v>55</v>
      </c>
      <c r="C743" t="inlineStr">
        <is>
          <t xml:space="preserve">CONCLUIDO	</t>
        </is>
      </c>
      <c r="D743" t="n">
        <v>5.6702</v>
      </c>
      <c r="E743" t="n">
        <v>17.64</v>
      </c>
      <c r="F743" t="n">
        <v>14.76</v>
      </c>
      <c r="G743" t="n">
        <v>26.84</v>
      </c>
      <c r="H743" t="n">
        <v>0.41</v>
      </c>
      <c r="I743" t="n">
        <v>33</v>
      </c>
      <c r="J743" t="n">
        <v>118.31</v>
      </c>
      <c r="K743" t="n">
        <v>43.4</v>
      </c>
      <c r="L743" t="n">
        <v>2.75</v>
      </c>
      <c r="M743" t="n">
        <v>31</v>
      </c>
      <c r="N743" t="n">
        <v>17.16</v>
      </c>
      <c r="O743" t="n">
        <v>14825.26</v>
      </c>
      <c r="P743" t="n">
        <v>121.58</v>
      </c>
      <c r="Q743" t="n">
        <v>1389.78</v>
      </c>
      <c r="R743" t="n">
        <v>61.11</v>
      </c>
      <c r="S743" t="n">
        <v>39.31</v>
      </c>
      <c r="T743" t="n">
        <v>9956.719999999999</v>
      </c>
      <c r="U743" t="n">
        <v>0.64</v>
      </c>
      <c r="V743" t="n">
        <v>0.87</v>
      </c>
      <c r="W743" t="n">
        <v>3.42</v>
      </c>
      <c r="X743" t="n">
        <v>0.64</v>
      </c>
      <c r="Y743" t="n">
        <v>1</v>
      </c>
      <c r="Z743" t="n">
        <v>10</v>
      </c>
    </row>
    <row r="744">
      <c r="A744" t="n">
        <v>8</v>
      </c>
      <c r="B744" t="n">
        <v>55</v>
      </c>
      <c r="C744" t="inlineStr">
        <is>
          <t xml:space="preserve">CONCLUIDO	</t>
        </is>
      </c>
      <c r="D744" t="n">
        <v>5.7127</v>
      </c>
      <c r="E744" t="n">
        <v>17.5</v>
      </c>
      <c r="F744" t="n">
        <v>14.7</v>
      </c>
      <c r="G744" t="n">
        <v>29.41</v>
      </c>
      <c r="H744" t="n">
        <v>0.45</v>
      </c>
      <c r="I744" t="n">
        <v>30</v>
      </c>
      <c r="J744" t="n">
        <v>118.63</v>
      </c>
      <c r="K744" t="n">
        <v>43.4</v>
      </c>
      <c r="L744" t="n">
        <v>3</v>
      </c>
      <c r="M744" t="n">
        <v>23</v>
      </c>
      <c r="N744" t="n">
        <v>17.23</v>
      </c>
      <c r="O744" t="n">
        <v>14865.24</v>
      </c>
      <c r="P744" t="n">
        <v>117.86</v>
      </c>
      <c r="Q744" t="n">
        <v>1389.72</v>
      </c>
      <c r="R744" t="n">
        <v>58.86</v>
      </c>
      <c r="S744" t="n">
        <v>39.31</v>
      </c>
      <c r="T744" t="n">
        <v>8846.75</v>
      </c>
      <c r="U744" t="n">
        <v>0.67</v>
      </c>
      <c r="V744" t="n">
        <v>0.87</v>
      </c>
      <c r="W744" t="n">
        <v>3.42</v>
      </c>
      <c r="X744" t="n">
        <v>0.58</v>
      </c>
      <c r="Y744" t="n">
        <v>1</v>
      </c>
      <c r="Z744" t="n">
        <v>10</v>
      </c>
    </row>
    <row r="745">
      <c r="A745" t="n">
        <v>9</v>
      </c>
      <c r="B745" t="n">
        <v>55</v>
      </c>
      <c r="C745" t="inlineStr">
        <is>
          <t xml:space="preserve">CONCLUIDO	</t>
        </is>
      </c>
      <c r="D745" t="n">
        <v>5.7309</v>
      </c>
      <c r="E745" t="n">
        <v>17.45</v>
      </c>
      <c r="F745" t="n">
        <v>14.7</v>
      </c>
      <c r="G745" t="n">
        <v>31.49</v>
      </c>
      <c r="H745" t="n">
        <v>0.48</v>
      </c>
      <c r="I745" t="n">
        <v>28</v>
      </c>
      <c r="J745" t="n">
        <v>118.96</v>
      </c>
      <c r="K745" t="n">
        <v>43.4</v>
      </c>
      <c r="L745" t="n">
        <v>3.25</v>
      </c>
      <c r="M745" t="n">
        <v>13</v>
      </c>
      <c r="N745" t="n">
        <v>17.31</v>
      </c>
      <c r="O745" t="n">
        <v>14905.25</v>
      </c>
      <c r="P745" t="n">
        <v>115.65</v>
      </c>
      <c r="Q745" t="n">
        <v>1389.77</v>
      </c>
      <c r="R745" t="n">
        <v>58.57</v>
      </c>
      <c r="S745" t="n">
        <v>39.31</v>
      </c>
      <c r="T745" t="n">
        <v>8711.219999999999</v>
      </c>
      <c r="U745" t="n">
        <v>0.67</v>
      </c>
      <c r="V745" t="n">
        <v>0.87</v>
      </c>
      <c r="W745" t="n">
        <v>3.43</v>
      </c>
      <c r="X745" t="n">
        <v>0.57</v>
      </c>
      <c r="Y745" t="n">
        <v>1</v>
      </c>
      <c r="Z745" t="n">
        <v>10</v>
      </c>
    </row>
    <row r="746">
      <c r="A746" t="n">
        <v>10</v>
      </c>
      <c r="B746" t="n">
        <v>55</v>
      </c>
      <c r="C746" t="inlineStr">
        <is>
          <t xml:space="preserve">CONCLUIDO	</t>
        </is>
      </c>
      <c r="D746" t="n">
        <v>5.7412</v>
      </c>
      <c r="E746" t="n">
        <v>17.42</v>
      </c>
      <c r="F746" t="n">
        <v>14.69</v>
      </c>
      <c r="G746" t="n">
        <v>32.64</v>
      </c>
      <c r="H746" t="n">
        <v>0.52</v>
      </c>
      <c r="I746" t="n">
        <v>27</v>
      </c>
      <c r="J746" t="n">
        <v>119.28</v>
      </c>
      <c r="K746" t="n">
        <v>43.4</v>
      </c>
      <c r="L746" t="n">
        <v>3.5</v>
      </c>
      <c r="M746" t="n">
        <v>2</v>
      </c>
      <c r="N746" t="n">
        <v>17.38</v>
      </c>
      <c r="O746" t="n">
        <v>14945.29</v>
      </c>
      <c r="P746" t="n">
        <v>114.99</v>
      </c>
      <c r="Q746" t="n">
        <v>1389.97</v>
      </c>
      <c r="R746" t="n">
        <v>58.02</v>
      </c>
      <c r="S746" t="n">
        <v>39.31</v>
      </c>
      <c r="T746" t="n">
        <v>8440.700000000001</v>
      </c>
      <c r="U746" t="n">
        <v>0.68</v>
      </c>
      <c r="V746" t="n">
        <v>0.87</v>
      </c>
      <c r="W746" t="n">
        <v>3.44</v>
      </c>
      <c r="X746" t="n">
        <v>0.57</v>
      </c>
      <c r="Y746" t="n">
        <v>1</v>
      </c>
      <c r="Z746" t="n">
        <v>10</v>
      </c>
    </row>
    <row r="747">
      <c r="A747" t="n">
        <v>11</v>
      </c>
      <c r="B747" t="n">
        <v>55</v>
      </c>
      <c r="C747" t="inlineStr">
        <is>
          <t xml:space="preserve">CONCLUIDO	</t>
        </is>
      </c>
      <c r="D747" t="n">
        <v>5.742</v>
      </c>
      <c r="E747" t="n">
        <v>17.42</v>
      </c>
      <c r="F747" t="n">
        <v>14.69</v>
      </c>
      <c r="G747" t="n">
        <v>32.64</v>
      </c>
      <c r="H747" t="n">
        <v>0.55</v>
      </c>
      <c r="I747" t="n">
        <v>27</v>
      </c>
      <c r="J747" t="n">
        <v>119.61</v>
      </c>
      <c r="K747" t="n">
        <v>43.4</v>
      </c>
      <c r="L747" t="n">
        <v>3.75</v>
      </c>
      <c r="M747" t="n">
        <v>0</v>
      </c>
      <c r="N747" t="n">
        <v>17.46</v>
      </c>
      <c r="O747" t="n">
        <v>14985.35</v>
      </c>
      <c r="P747" t="n">
        <v>114.91</v>
      </c>
      <c r="Q747" t="n">
        <v>1389.91</v>
      </c>
      <c r="R747" t="n">
        <v>57.9</v>
      </c>
      <c r="S747" t="n">
        <v>39.31</v>
      </c>
      <c r="T747" t="n">
        <v>8381.07</v>
      </c>
      <c r="U747" t="n">
        <v>0.68</v>
      </c>
      <c r="V747" t="n">
        <v>0.87</v>
      </c>
      <c r="W747" t="n">
        <v>3.44</v>
      </c>
      <c r="X747" t="n">
        <v>0.5600000000000001</v>
      </c>
      <c r="Y747" t="n">
        <v>1</v>
      </c>
      <c r="Z747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7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INDEX(resultados!$A$2:$ZZ$747, 1, MATCH($B$1, resultados!$A$1:$ZZ$1, 0))</f>
        <v/>
      </c>
      <c r="B7">
        <f>INDEX(resultados!$A$2:$ZZ$747, 1, MATCH($B$2, resultados!$A$1:$ZZ$1, 0))</f>
        <v/>
      </c>
      <c r="C7">
        <f>INDEX(resultados!$A$2:$ZZ$747, 1, MATCH($B$3, resultados!$A$1:$ZZ$1, 0))</f>
        <v/>
      </c>
    </row>
    <row r="8">
      <c r="A8">
        <f>INDEX(resultados!$A$2:$ZZ$747, 2, MATCH($B$1, resultados!$A$1:$ZZ$1, 0))</f>
        <v/>
      </c>
      <c r="B8">
        <f>INDEX(resultados!$A$2:$ZZ$747, 2, MATCH($B$2, resultados!$A$1:$ZZ$1, 0))</f>
        <v/>
      </c>
      <c r="C8">
        <f>INDEX(resultados!$A$2:$ZZ$747, 2, MATCH($B$3, resultados!$A$1:$ZZ$1, 0))</f>
        <v/>
      </c>
    </row>
    <row r="9">
      <c r="A9">
        <f>INDEX(resultados!$A$2:$ZZ$747, 3, MATCH($B$1, resultados!$A$1:$ZZ$1, 0))</f>
        <v/>
      </c>
      <c r="B9">
        <f>INDEX(resultados!$A$2:$ZZ$747, 3, MATCH($B$2, resultados!$A$1:$ZZ$1, 0))</f>
        <v/>
      </c>
      <c r="C9">
        <f>INDEX(resultados!$A$2:$ZZ$747, 3, MATCH($B$3, resultados!$A$1:$ZZ$1, 0))</f>
        <v/>
      </c>
    </row>
    <row r="10">
      <c r="A10">
        <f>INDEX(resultados!$A$2:$ZZ$747, 4, MATCH($B$1, resultados!$A$1:$ZZ$1, 0))</f>
        <v/>
      </c>
      <c r="B10">
        <f>INDEX(resultados!$A$2:$ZZ$747, 4, MATCH($B$2, resultados!$A$1:$ZZ$1, 0))</f>
        <v/>
      </c>
      <c r="C10">
        <f>INDEX(resultados!$A$2:$ZZ$747, 4, MATCH($B$3, resultados!$A$1:$ZZ$1, 0))</f>
        <v/>
      </c>
    </row>
    <row r="11">
      <c r="A11">
        <f>INDEX(resultados!$A$2:$ZZ$747, 5, MATCH($B$1, resultados!$A$1:$ZZ$1, 0))</f>
        <v/>
      </c>
      <c r="B11">
        <f>INDEX(resultados!$A$2:$ZZ$747, 5, MATCH($B$2, resultados!$A$1:$ZZ$1, 0))</f>
        <v/>
      </c>
      <c r="C11">
        <f>INDEX(resultados!$A$2:$ZZ$747, 5, MATCH($B$3, resultados!$A$1:$ZZ$1, 0))</f>
        <v/>
      </c>
    </row>
    <row r="12">
      <c r="A12">
        <f>INDEX(resultados!$A$2:$ZZ$747, 6, MATCH($B$1, resultados!$A$1:$ZZ$1, 0))</f>
        <v/>
      </c>
      <c r="B12">
        <f>INDEX(resultados!$A$2:$ZZ$747, 6, MATCH($B$2, resultados!$A$1:$ZZ$1, 0))</f>
        <v/>
      </c>
      <c r="C12">
        <f>INDEX(resultados!$A$2:$ZZ$747, 6, MATCH($B$3, resultados!$A$1:$ZZ$1, 0))</f>
        <v/>
      </c>
    </row>
    <row r="13">
      <c r="A13">
        <f>INDEX(resultados!$A$2:$ZZ$747, 7, MATCH($B$1, resultados!$A$1:$ZZ$1, 0))</f>
        <v/>
      </c>
      <c r="B13">
        <f>INDEX(resultados!$A$2:$ZZ$747, 7, MATCH($B$2, resultados!$A$1:$ZZ$1, 0))</f>
        <v/>
      </c>
      <c r="C13">
        <f>INDEX(resultados!$A$2:$ZZ$747, 7, MATCH($B$3, resultados!$A$1:$ZZ$1, 0))</f>
        <v/>
      </c>
    </row>
    <row r="14">
      <c r="A14">
        <f>INDEX(resultados!$A$2:$ZZ$747, 8, MATCH($B$1, resultados!$A$1:$ZZ$1, 0))</f>
        <v/>
      </c>
      <c r="B14">
        <f>INDEX(resultados!$A$2:$ZZ$747, 8, MATCH($B$2, resultados!$A$1:$ZZ$1, 0))</f>
        <v/>
      </c>
      <c r="C14">
        <f>INDEX(resultados!$A$2:$ZZ$747, 8, MATCH($B$3, resultados!$A$1:$ZZ$1, 0))</f>
        <v/>
      </c>
    </row>
    <row r="15">
      <c r="A15">
        <f>INDEX(resultados!$A$2:$ZZ$747, 9, MATCH($B$1, resultados!$A$1:$ZZ$1, 0))</f>
        <v/>
      </c>
      <c r="B15">
        <f>INDEX(resultados!$A$2:$ZZ$747, 9, MATCH($B$2, resultados!$A$1:$ZZ$1, 0))</f>
        <v/>
      </c>
      <c r="C15">
        <f>INDEX(resultados!$A$2:$ZZ$747, 9, MATCH($B$3, resultados!$A$1:$ZZ$1, 0))</f>
        <v/>
      </c>
    </row>
    <row r="16">
      <c r="A16">
        <f>INDEX(resultados!$A$2:$ZZ$747, 10, MATCH($B$1, resultados!$A$1:$ZZ$1, 0))</f>
        <v/>
      </c>
      <c r="B16">
        <f>INDEX(resultados!$A$2:$ZZ$747, 10, MATCH($B$2, resultados!$A$1:$ZZ$1, 0))</f>
        <v/>
      </c>
      <c r="C16">
        <f>INDEX(resultados!$A$2:$ZZ$747, 10, MATCH($B$3, resultados!$A$1:$ZZ$1, 0))</f>
        <v/>
      </c>
    </row>
    <row r="17">
      <c r="A17">
        <f>INDEX(resultados!$A$2:$ZZ$747, 11, MATCH($B$1, resultados!$A$1:$ZZ$1, 0))</f>
        <v/>
      </c>
      <c r="B17">
        <f>INDEX(resultados!$A$2:$ZZ$747, 11, MATCH($B$2, resultados!$A$1:$ZZ$1, 0))</f>
        <v/>
      </c>
      <c r="C17">
        <f>INDEX(resultados!$A$2:$ZZ$747, 11, MATCH($B$3, resultados!$A$1:$ZZ$1, 0))</f>
        <v/>
      </c>
    </row>
    <row r="18">
      <c r="A18">
        <f>INDEX(resultados!$A$2:$ZZ$747, 12, MATCH($B$1, resultados!$A$1:$ZZ$1, 0))</f>
        <v/>
      </c>
      <c r="B18">
        <f>INDEX(resultados!$A$2:$ZZ$747, 12, MATCH($B$2, resultados!$A$1:$ZZ$1, 0))</f>
        <v/>
      </c>
      <c r="C18">
        <f>INDEX(resultados!$A$2:$ZZ$747, 12, MATCH($B$3, resultados!$A$1:$ZZ$1, 0))</f>
        <v/>
      </c>
    </row>
    <row r="19">
      <c r="A19">
        <f>INDEX(resultados!$A$2:$ZZ$747, 13, MATCH($B$1, resultados!$A$1:$ZZ$1, 0))</f>
        <v/>
      </c>
      <c r="B19">
        <f>INDEX(resultados!$A$2:$ZZ$747, 13, MATCH($B$2, resultados!$A$1:$ZZ$1, 0))</f>
        <v/>
      </c>
      <c r="C19">
        <f>INDEX(resultados!$A$2:$ZZ$747, 13, MATCH($B$3, resultados!$A$1:$ZZ$1, 0))</f>
        <v/>
      </c>
    </row>
    <row r="20">
      <c r="A20">
        <f>INDEX(resultados!$A$2:$ZZ$747, 14, MATCH($B$1, resultados!$A$1:$ZZ$1, 0))</f>
        <v/>
      </c>
      <c r="B20">
        <f>INDEX(resultados!$A$2:$ZZ$747, 14, MATCH($B$2, resultados!$A$1:$ZZ$1, 0))</f>
        <v/>
      </c>
      <c r="C20">
        <f>INDEX(resultados!$A$2:$ZZ$747, 14, MATCH($B$3, resultados!$A$1:$ZZ$1, 0))</f>
        <v/>
      </c>
    </row>
    <row r="21">
      <c r="A21">
        <f>INDEX(resultados!$A$2:$ZZ$747, 15, MATCH($B$1, resultados!$A$1:$ZZ$1, 0))</f>
        <v/>
      </c>
      <c r="B21">
        <f>INDEX(resultados!$A$2:$ZZ$747, 15, MATCH($B$2, resultados!$A$1:$ZZ$1, 0))</f>
        <v/>
      </c>
      <c r="C21">
        <f>INDEX(resultados!$A$2:$ZZ$747, 15, MATCH($B$3, resultados!$A$1:$ZZ$1, 0))</f>
        <v/>
      </c>
    </row>
    <row r="22">
      <c r="A22">
        <f>INDEX(resultados!$A$2:$ZZ$747, 16, MATCH($B$1, resultados!$A$1:$ZZ$1, 0))</f>
        <v/>
      </c>
      <c r="B22">
        <f>INDEX(resultados!$A$2:$ZZ$747, 16, MATCH($B$2, resultados!$A$1:$ZZ$1, 0))</f>
        <v/>
      </c>
      <c r="C22">
        <f>INDEX(resultados!$A$2:$ZZ$747, 16, MATCH($B$3, resultados!$A$1:$ZZ$1, 0))</f>
        <v/>
      </c>
    </row>
    <row r="23">
      <c r="A23">
        <f>INDEX(resultados!$A$2:$ZZ$747, 17, MATCH($B$1, resultados!$A$1:$ZZ$1, 0))</f>
        <v/>
      </c>
      <c r="B23">
        <f>INDEX(resultados!$A$2:$ZZ$747, 17, MATCH($B$2, resultados!$A$1:$ZZ$1, 0))</f>
        <v/>
      </c>
      <c r="C23">
        <f>INDEX(resultados!$A$2:$ZZ$747, 17, MATCH($B$3, resultados!$A$1:$ZZ$1, 0))</f>
        <v/>
      </c>
    </row>
    <row r="24">
      <c r="A24">
        <f>INDEX(resultados!$A$2:$ZZ$747, 18, MATCH($B$1, resultados!$A$1:$ZZ$1, 0))</f>
        <v/>
      </c>
      <c r="B24">
        <f>INDEX(resultados!$A$2:$ZZ$747, 18, MATCH($B$2, resultados!$A$1:$ZZ$1, 0))</f>
        <v/>
      </c>
      <c r="C24">
        <f>INDEX(resultados!$A$2:$ZZ$747, 18, MATCH($B$3, resultados!$A$1:$ZZ$1, 0))</f>
        <v/>
      </c>
    </row>
    <row r="25">
      <c r="A25">
        <f>INDEX(resultados!$A$2:$ZZ$747, 19, MATCH($B$1, resultados!$A$1:$ZZ$1, 0))</f>
        <v/>
      </c>
      <c r="B25">
        <f>INDEX(resultados!$A$2:$ZZ$747, 19, MATCH($B$2, resultados!$A$1:$ZZ$1, 0))</f>
        <v/>
      </c>
      <c r="C25">
        <f>INDEX(resultados!$A$2:$ZZ$747, 19, MATCH($B$3, resultados!$A$1:$ZZ$1, 0))</f>
        <v/>
      </c>
    </row>
    <row r="26">
      <c r="A26">
        <f>INDEX(resultados!$A$2:$ZZ$747, 20, MATCH($B$1, resultados!$A$1:$ZZ$1, 0))</f>
        <v/>
      </c>
      <c r="B26">
        <f>INDEX(resultados!$A$2:$ZZ$747, 20, MATCH($B$2, resultados!$A$1:$ZZ$1, 0))</f>
        <v/>
      </c>
      <c r="C26">
        <f>INDEX(resultados!$A$2:$ZZ$747, 20, MATCH($B$3, resultados!$A$1:$ZZ$1, 0))</f>
        <v/>
      </c>
    </row>
    <row r="27">
      <c r="A27">
        <f>INDEX(resultados!$A$2:$ZZ$747, 21, MATCH($B$1, resultados!$A$1:$ZZ$1, 0))</f>
        <v/>
      </c>
      <c r="B27">
        <f>INDEX(resultados!$A$2:$ZZ$747, 21, MATCH($B$2, resultados!$A$1:$ZZ$1, 0))</f>
        <v/>
      </c>
      <c r="C27">
        <f>INDEX(resultados!$A$2:$ZZ$747, 21, MATCH($B$3, resultados!$A$1:$ZZ$1, 0))</f>
        <v/>
      </c>
    </row>
    <row r="28">
      <c r="A28">
        <f>INDEX(resultados!$A$2:$ZZ$747, 22, MATCH($B$1, resultados!$A$1:$ZZ$1, 0))</f>
        <v/>
      </c>
      <c r="B28">
        <f>INDEX(resultados!$A$2:$ZZ$747, 22, MATCH($B$2, resultados!$A$1:$ZZ$1, 0))</f>
        <v/>
      </c>
      <c r="C28">
        <f>INDEX(resultados!$A$2:$ZZ$747, 22, MATCH($B$3, resultados!$A$1:$ZZ$1, 0))</f>
        <v/>
      </c>
    </row>
    <row r="29">
      <c r="A29">
        <f>INDEX(resultados!$A$2:$ZZ$747, 23, MATCH($B$1, resultados!$A$1:$ZZ$1, 0))</f>
        <v/>
      </c>
      <c r="B29">
        <f>INDEX(resultados!$A$2:$ZZ$747, 23, MATCH($B$2, resultados!$A$1:$ZZ$1, 0))</f>
        <v/>
      </c>
      <c r="C29">
        <f>INDEX(resultados!$A$2:$ZZ$747, 23, MATCH($B$3, resultados!$A$1:$ZZ$1, 0))</f>
        <v/>
      </c>
    </row>
    <row r="30">
      <c r="A30">
        <f>INDEX(resultados!$A$2:$ZZ$747, 24, MATCH($B$1, resultados!$A$1:$ZZ$1, 0))</f>
        <v/>
      </c>
      <c r="B30">
        <f>INDEX(resultados!$A$2:$ZZ$747, 24, MATCH($B$2, resultados!$A$1:$ZZ$1, 0))</f>
        <v/>
      </c>
      <c r="C30">
        <f>INDEX(resultados!$A$2:$ZZ$747, 24, MATCH($B$3, resultados!$A$1:$ZZ$1, 0))</f>
        <v/>
      </c>
    </row>
    <row r="31">
      <c r="A31">
        <f>INDEX(resultados!$A$2:$ZZ$747, 25, MATCH($B$1, resultados!$A$1:$ZZ$1, 0))</f>
        <v/>
      </c>
      <c r="B31">
        <f>INDEX(resultados!$A$2:$ZZ$747, 25, MATCH($B$2, resultados!$A$1:$ZZ$1, 0))</f>
        <v/>
      </c>
      <c r="C31">
        <f>INDEX(resultados!$A$2:$ZZ$747, 25, MATCH($B$3, resultados!$A$1:$ZZ$1, 0))</f>
        <v/>
      </c>
    </row>
    <row r="32">
      <c r="A32">
        <f>INDEX(resultados!$A$2:$ZZ$747, 26, MATCH($B$1, resultados!$A$1:$ZZ$1, 0))</f>
        <v/>
      </c>
      <c r="B32">
        <f>INDEX(resultados!$A$2:$ZZ$747, 26, MATCH($B$2, resultados!$A$1:$ZZ$1, 0))</f>
        <v/>
      </c>
      <c r="C32">
        <f>INDEX(resultados!$A$2:$ZZ$747, 26, MATCH($B$3, resultados!$A$1:$ZZ$1, 0))</f>
        <v/>
      </c>
    </row>
    <row r="33">
      <c r="A33">
        <f>INDEX(resultados!$A$2:$ZZ$747, 27, MATCH($B$1, resultados!$A$1:$ZZ$1, 0))</f>
        <v/>
      </c>
      <c r="B33">
        <f>INDEX(resultados!$A$2:$ZZ$747, 27, MATCH($B$2, resultados!$A$1:$ZZ$1, 0))</f>
        <v/>
      </c>
      <c r="C33">
        <f>INDEX(resultados!$A$2:$ZZ$747, 27, MATCH($B$3, resultados!$A$1:$ZZ$1, 0))</f>
        <v/>
      </c>
    </row>
    <row r="34">
      <c r="A34">
        <f>INDEX(resultados!$A$2:$ZZ$747, 28, MATCH($B$1, resultados!$A$1:$ZZ$1, 0))</f>
        <v/>
      </c>
      <c r="B34">
        <f>INDEX(resultados!$A$2:$ZZ$747, 28, MATCH($B$2, resultados!$A$1:$ZZ$1, 0))</f>
        <v/>
      </c>
      <c r="C34">
        <f>INDEX(resultados!$A$2:$ZZ$747, 28, MATCH($B$3, resultados!$A$1:$ZZ$1, 0))</f>
        <v/>
      </c>
    </row>
    <row r="35">
      <c r="A35">
        <f>INDEX(resultados!$A$2:$ZZ$747, 29, MATCH($B$1, resultados!$A$1:$ZZ$1, 0))</f>
        <v/>
      </c>
      <c r="B35">
        <f>INDEX(resultados!$A$2:$ZZ$747, 29, MATCH($B$2, resultados!$A$1:$ZZ$1, 0))</f>
        <v/>
      </c>
      <c r="C35">
        <f>INDEX(resultados!$A$2:$ZZ$747, 29, MATCH($B$3, resultados!$A$1:$ZZ$1, 0))</f>
        <v/>
      </c>
    </row>
    <row r="36">
      <c r="A36">
        <f>INDEX(resultados!$A$2:$ZZ$747, 30, MATCH($B$1, resultados!$A$1:$ZZ$1, 0))</f>
        <v/>
      </c>
      <c r="B36">
        <f>INDEX(resultados!$A$2:$ZZ$747, 30, MATCH($B$2, resultados!$A$1:$ZZ$1, 0))</f>
        <v/>
      </c>
      <c r="C36">
        <f>INDEX(resultados!$A$2:$ZZ$747, 30, MATCH($B$3, resultados!$A$1:$ZZ$1, 0))</f>
        <v/>
      </c>
    </row>
    <row r="37">
      <c r="A37">
        <f>INDEX(resultados!$A$2:$ZZ$747, 31, MATCH($B$1, resultados!$A$1:$ZZ$1, 0))</f>
        <v/>
      </c>
      <c r="B37">
        <f>INDEX(resultados!$A$2:$ZZ$747, 31, MATCH($B$2, resultados!$A$1:$ZZ$1, 0))</f>
        <v/>
      </c>
      <c r="C37">
        <f>INDEX(resultados!$A$2:$ZZ$747, 31, MATCH($B$3, resultados!$A$1:$ZZ$1, 0))</f>
        <v/>
      </c>
    </row>
    <row r="38">
      <c r="A38">
        <f>INDEX(resultados!$A$2:$ZZ$747, 32, MATCH($B$1, resultados!$A$1:$ZZ$1, 0))</f>
        <v/>
      </c>
      <c r="B38">
        <f>INDEX(resultados!$A$2:$ZZ$747, 32, MATCH($B$2, resultados!$A$1:$ZZ$1, 0))</f>
        <v/>
      </c>
      <c r="C38">
        <f>INDEX(resultados!$A$2:$ZZ$747, 32, MATCH($B$3, resultados!$A$1:$ZZ$1, 0))</f>
        <v/>
      </c>
    </row>
    <row r="39">
      <c r="A39">
        <f>INDEX(resultados!$A$2:$ZZ$747, 33, MATCH($B$1, resultados!$A$1:$ZZ$1, 0))</f>
        <v/>
      </c>
      <c r="B39">
        <f>INDEX(resultados!$A$2:$ZZ$747, 33, MATCH($B$2, resultados!$A$1:$ZZ$1, 0))</f>
        <v/>
      </c>
      <c r="C39">
        <f>INDEX(resultados!$A$2:$ZZ$747, 33, MATCH($B$3, resultados!$A$1:$ZZ$1, 0))</f>
        <v/>
      </c>
    </row>
    <row r="40">
      <c r="A40">
        <f>INDEX(resultados!$A$2:$ZZ$747, 34, MATCH($B$1, resultados!$A$1:$ZZ$1, 0))</f>
        <v/>
      </c>
      <c r="B40">
        <f>INDEX(resultados!$A$2:$ZZ$747, 34, MATCH($B$2, resultados!$A$1:$ZZ$1, 0))</f>
        <v/>
      </c>
      <c r="C40">
        <f>INDEX(resultados!$A$2:$ZZ$747, 34, MATCH($B$3, resultados!$A$1:$ZZ$1, 0))</f>
        <v/>
      </c>
    </row>
    <row r="41">
      <c r="A41">
        <f>INDEX(resultados!$A$2:$ZZ$747, 35, MATCH($B$1, resultados!$A$1:$ZZ$1, 0))</f>
        <v/>
      </c>
      <c r="B41">
        <f>INDEX(resultados!$A$2:$ZZ$747, 35, MATCH($B$2, resultados!$A$1:$ZZ$1, 0))</f>
        <v/>
      </c>
      <c r="C41">
        <f>INDEX(resultados!$A$2:$ZZ$747, 35, MATCH($B$3, resultados!$A$1:$ZZ$1, 0))</f>
        <v/>
      </c>
    </row>
    <row r="42">
      <c r="A42">
        <f>INDEX(resultados!$A$2:$ZZ$747, 36, MATCH($B$1, resultados!$A$1:$ZZ$1, 0))</f>
        <v/>
      </c>
      <c r="B42">
        <f>INDEX(resultados!$A$2:$ZZ$747, 36, MATCH($B$2, resultados!$A$1:$ZZ$1, 0))</f>
        <v/>
      </c>
      <c r="C42">
        <f>INDEX(resultados!$A$2:$ZZ$747, 36, MATCH($B$3, resultados!$A$1:$ZZ$1, 0))</f>
        <v/>
      </c>
    </row>
    <row r="43">
      <c r="A43">
        <f>INDEX(resultados!$A$2:$ZZ$747, 37, MATCH($B$1, resultados!$A$1:$ZZ$1, 0))</f>
        <v/>
      </c>
      <c r="B43">
        <f>INDEX(resultados!$A$2:$ZZ$747, 37, MATCH($B$2, resultados!$A$1:$ZZ$1, 0))</f>
        <v/>
      </c>
      <c r="C43">
        <f>INDEX(resultados!$A$2:$ZZ$747, 37, MATCH($B$3, resultados!$A$1:$ZZ$1, 0))</f>
        <v/>
      </c>
    </row>
    <row r="44">
      <c r="A44">
        <f>INDEX(resultados!$A$2:$ZZ$747, 38, MATCH($B$1, resultados!$A$1:$ZZ$1, 0))</f>
        <v/>
      </c>
      <c r="B44">
        <f>INDEX(resultados!$A$2:$ZZ$747, 38, MATCH($B$2, resultados!$A$1:$ZZ$1, 0))</f>
        <v/>
      </c>
      <c r="C44">
        <f>INDEX(resultados!$A$2:$ZZ$747, 38, MATCH($B$3, resultados!$A$1:$ZZ$1, 0))</f>
        <v/>
      </c>
    </row>
    <row r="45">
      <c r="A45">
        <f>INDEX(resultados!$A$2:$ZZ$747, 39, MATCH($B$1, resultados!$A$1:$ZZ$1, 0))</f>
        <v/>
      </c>
      <c r="B45">
        <f>INDEX(resultados!$A$2:$ZZ$747, 39, MATCH($B$2, resultados!$A$1:$ZZ$1, 0))</f>
        <v/>
      </c>
      <c r="C45">
        <f>INDEX(resultados!$A$2:$ZZ$747, 39, MATCH($B$3, resultados!$A$1:$ZZ$1, 0))</f>
        <v/>
      </c>
    </row>
    <row r="46">
      <c r="A46">
        <f>INDEX(resultados!$A$2:$ZZ$747, 40, MATCH($B$1, resultados!$A$1:$ZZ$1, 0))</f>
        <v/>
      </c>
      <c r="B46">
        <f>INDEX(resultados!$A$2:$ZZ$747, 40, MATCH($B$2, resultados!$A$1:$ZZ$1, 0))</f>
        <v/>
      </c>
      <c r="C46">
        <f>INDEX(resultados!$A$2:$ZZ$747, 40, MATCH($B$3, resultados!$A$1:$ZZ$1, 0))</f>
        <v/>
      </c>
    </row>
    <row r="47">
      <c r="A47">
        <f>INDEX(resultados!$A$2:$ZZ$747, 41, MATCH($B$1, resultados!$A$1:$ZZ$1, 0))</f>
        <v/>
      </c>
      <c r="B47">
        <f>INDEX(resultados!$A$2:$ZZ$747, 41, MATCH($B$2, resultados!$A$1:$ZZ$1, 0))</f>
        <v/>
      </c>
      <c r="C47">
        <f>INDEX(resultados!$A$2:$ZZ$747, 41, MATCH($B$3, resultados!$A$1:$ZZ$1, 0))</f>
        <v/>
      </c>
    </row>
    <row r="48">
      <c r="A48">
        <f>INDEX(resultados!$A$2:$ZZ$747, 42, MATCH($B$1, resultados!$A$1:$ZZ$1, 0))</f>
        <v/>
      </c>
      <c r="B48">
        <f>INDEX(resultados!$A$2:$ZZ$747, 42, MATCH($B$2, resultados!$A$1:$ZZ$1, 0))</f>
        <v/>
      </c>
      <c r="C48">
        <f>INDEX(resultados!$A$2:$ZZ$747, 42, MATCH($B$3, resultados!$A$1:$ZZ$1, 0))</f>
        <v/>
      </c>
    </row>
    <row r="49">
      <c r="A49">
        <f>INDEX(resultados!$A$2:$ZZ$747, 43, MATCH($B$1, resultados!$A$1:$ZZ$1, 0))</f>
        <v/>
      </c>
      <c r="B49">
        <f>INDEX(resultados!$A$2:$ZZ$747, 43, MATCH($B$2, resultados!$A$1:$ZZ$1, 0))</f>
        <v/>
      </c>
      <c r="C49">
        <f>INDEX(resultados!$A$2:$ZZ$747, 43, MATCH($B$3, resultados!$A$1:$ZZ$1, 0))</f>
        <v/>
      </c>
    </row>
    <row r="50">
      <c r="A50">
        <f>INDEX(resultados!$A$2:$ZZ$747, 44, MATCH($B$1, resultados!$A$1:$ZZ$1, 0))</f>
        <v/>
      </c>
      <c r="B50">
        <f>INDEX(resultados!$A$2:$ZZ$747, 44, MATCH($B$2, resultados!$A$1:$ZZ$1, 0))</f>
        <v/>
      </c>
      <c r="C50">
        <f>INDEX(resultados!$A$2:$ZZ$747, 44, MATCH($B$3, resultados!$A$1:$ZZ$1, 0))</f>
        <v/>
      </c>
    </row>
    <row r="51">
      <c r="A51">
        <f>INDEX(resultados!$A$2:$ZZ$747, 45, MATCH($B$1, resultados!$A$1:$ZZ$1, 0))</f>
        <v/>
      </c>
      <c r="B51">
        <f>INDEX(resultados!$A$2:$ZZ$747, 45, MATCH($B$2, resultados!$A$1:$ZZ$1, 0))</f>
        <v/>
      </c>
      <c r="C51">
        <f>INDEX(resultados!$A$2:$ZZ$747, 45, MATCH($B$3, resultados!$A$1:$ZZ$1, 0))</f>
        <v/>
      </c>
    </row>
    <row r="52">
      <c r="A52">
        <f>INDEX(resultados!$A$2:$ZZ$747, 46, MATCH($B$1, resultados!$A$1:$ZZ$1, 0))</f>
        <v/>
      </c>
      <c r="B52">
        <f>INDEX(resultados!$A$2:$ZZ$747, 46, MATCH($B$2, resultados!$A$1:$ZZ$1, 0))</f>
        <v/>
      </c>
      <c r="C52">
        <f>INDEX(resultados!$A$2:$ZZ$747, 46, MATCH($B$3, resultados!$A$1:$ZZ$1, 0))</f>
        <v/>
      </c>
    </row>
    <row r="53">
      <c r="A53">
        <f>INDEX(resultados!$A$2:$ZZ$747, 47, MATCH($B$1, resultados!$A$1:$ZZ$1, 0))</f>
        <v/>
      </c>
      <c r="B53">
        <f>INDEX(resultados!$A$2:$ZZ$747, 47, MATCH($B$2, resultados!$A$1:$ZZ$1, 0))</f>
        <v/>
      </c>
      <c r="C53">
        <f>INDEX(resultados!$A$2:$ZZ$747, 47, MATCH($B$3, resultados!$A$1:$ZZ$1, 0))</f>
        <v/>
      </c>
    </row>
    <row r="54">
      <c r="A54">
        <f>INDEX(resultados!$A$2:$ZZ$747, 48, MATCH($B$1, resultados!$A$1:$ZZ$1, 0))</f>
        <v/>
      </c>
      <c r="B54">
        <f>INDEX(resultados!$A$2:$ZZ$747, 48, MATCH($B$2, resultados!$A$1:$ZZ$1, 0))</f>
        <v/>
      </c>
      <c r="C54">
        <f>INDEX(resultados!$A$2:$ZZ$747, 48, MATCH($B$3, resultados!$A$1:$ZZ$1, 0))</f>
        <v/>
      </c>
    </row>
    <row r="55">
      <c r="A55">
        <f>INDEX(resultados!$A$2:$ZZ$747, 49, MATCH($B$1, resultados!$A$1:$ZZ$1, 0))</f>
        <v/>
      </c>
      <c r="B55">
        <f>INDEX(resultados!$A$2:$ZZ$747, 49, MATCH($B$2, resultados!$A$1:$ZZ$1, 0))</f>
        <v/>
      </c>
      <c r="C55">
        <f>INDEX(resultados!$A$2:$ZZ$747, 49, MATCH($B$3, resultados!$A$1:$ZZ$1, 0))</f>
        <v/>
      </c>
    </row>
    <row r="56">
      <c r="A56">
        <f>INDEX(resultados!$A$2:$ZZ$747, 50, MATCH($B$1, resultados!$A$1:$ZZ$1, 0))</f>
        <v/>
      </c>
      <c r="B56">
        <f>INDEX(resultados!$A$2:$ZZ$747, 50, MATCH($B$2, resultados!$A$1:$ZZ$1, 0))</f>
        <v/>
      </c>
      <c r="C56">
        <f>INDEX(resultados!$A$2:$ZZ$747, 50, MATCH($B$3, resultados!$A$1:$ZZ$1, 0))</f>
        <v/>
      </c>
    </row>
    <row r="57">
      <c r="A57">
        <f>INDEX(resultados!$A$2:$ZZ$747, 51, MATCH($B$1, resultados!$A$1:$ZZ$1, 0))</f>
        <v/>
      </c>
      <c r="B57">
        <f>INDEX(resultados!$A$2:$ZZ$747, 51, MATCH($B$2, resultados!$A$1:$ZZ$1, 0))</f>
        <v/>
      </c>
      <c r="C57">
        <f>INDEX(resultados!$A$2:$ZZ$747, 51, MATCH($B$3, resultados!$A$1:$ZZ$1, 0))</f>
        <v/>
      </c>
    </row>
    <row r="58">
      <c r="A58">
        <f>INDEX(resultados!$A$2:$ZZ$747, 52, MATCH($B$1, resultados!$A$1:$ZZ$1, 0))</f>
        <v/>
      </c>
      <c r="B58">
        <f>INDEX(resultados!$A$2:$ZZ$747, 52, MATCH($B$2, resultados!$A$1:$ZZ$1, 0))</f>
        <v/>
      </c>
      <c r="C58">
        <f>INDEX(resultados!$A$2:$ZZ$747, 52, MATCH($B$3, resultados!$A$1:$ZZ$1, 0))</f>
        <v/>
      </c>
    </row>
    <row r="59">
      <c r="A59">
        <f>INDEX(resultados!$A$2:$ZZ$747, 53, MATCH($B$1, resultados!$A$1:$ZZ$1, 0))</f>
        <v/>
      </c>
      <c r="B59">
        <f>INDEX(resultados!$A$2:$ZZ$747, 53, MATCH($B$2, resultados!$A$1:$ZZ$1, 0))</f>
        <v/>
      </c>
      <c r="C59">
        <f>INDEX(resultados!$A$2:$ZZ$747, 53, MATCH($B$3, resultados!$A$1:$ZZ$1, 0))</f>
        <v/>
      </c>
    </row>
    <row r="60">
      <c r="A60">
        <f>INDEX(resultados!$A$2:$ZZ$747, 54, MATCH($B$1, resultados!$A$1:$ZZ$1, 0))</f>
        <v/>
      </c>
      <c r="B60">
        <f>INDEX(resultados!$A$2:$ZZ$747, 54, MATCH($B$2, resultados!$A$1:$ZZ$1, 0))</f>
        <v/>
      </c>
      <c r="C60">
        <f>INDEX(resultados!$A$2:$ZZ$747, 54, MATCH($B$3, resultados!$A$1:$ZZ$1, 0))</f>
        <v/>
      </c>
    </row>
    <row r="61">
      <c r="A61">
        <f>INDEX(resultados!$A$2:$ZZ$747, 55, MATCH($B$1, resultados!$A$1:$ZZ$1, 0))</f>
        <v/>
      </c>
      <c r="B61">
        <f>INDEX(resultados!$A$2:$ZZ$747, 55, MATCH($B$2, resultados!$A$1:$ZZ$1, 0))</f>
        <v/>
      </c>
      <c r="C61">
        <f>INDEX(resultados!$A$2:$ZZ$747, 55, MATCH($B$3, resultados!$A$1:$ZZ$1, 0))</f>
        <v/>
      </c>
    </row>
    <row r="62">
      <c r="A62">
        <f>INDEX(resultados!$A$2:$ZZ$747, 56, MATCH($B$1, resultados!$A$1:$ZZ$1, 0))</f>
        <v/>
      </c>
      <c r="B62">
        <f>INDEX(resultados!$A$2:$ZZ$747, 56, MATCH($B$2, resultados!$A$1:$ZZ$1, 0))</f>
        <v/>
      </c>
      <c r="C62">
        <f>INDEX(resultados!$A$2:$ZZ$747, 56, MATCH($B$3, resultados!$A$1:$ZZ$1, 0))</f>
        <v/>
      </c>
    </row>
    <row r="63">
      <c r="A63">
        <f>INDEX(resultados!$A$2:$ZZ$747, 57, MATCH($B$1, resultados!$A$1:$ZZ$1, 0))</f>
        <v/>
      </c>
      <c r="B63">
        <f>INDEX(resultados!$A$2:$ZZ$747, 57, MATCH($B$2, resultados!$A$1:$ZZ$1, 0))</f>
        <v/>
      </c>
      <c r="C63">
        <f>INDEX(resultados!$A$2:$ZZ$747, 57, MATCH($B$3, resultados!$A$1:$ZZ$1, 0))</f>
        <v/>
      </c>
    </row>
    <row r="64">
      <c r="A64">
        <f>INDEX(resultados!$A$2:$ZZ$747, 58, MATCH($B$1, resultados!$A$1:$ZZ$1, 0))</f>
        <v/>
      </c>
      <c r="B64">
        <f>INDEX(resultados!$A$2:$ZZ$747, 58, MATCH($B$2, resultados!$A$1:$ZZ$1, 0))</f>
        <v/>
      </c>
      <c r="C64">
        <f>INDEX(resultados!$A$2:$ZZ$747, 58, MATCH($B$3, resultados!$A$1:$ZZ$1, 0))</f>
        <v/>
      </c>
    </row>
    <row r="65">
      <c r="A65">
        <f>INDEX(resultados!$A$2:$ZZ$747, 59, MATCH($B$1, resultados!$A$1:$ZZ$1, 0))</f>
        <v/>
      </c>
      <c r="B65">
        <f>INDEX(resultados!$A$2:$ZZ$747, 59, MATCH($B$2, resultados!$A$1:$ZZ$1, 0))</f>
        <v/>
      </c>
      <c r="C65">
        <f>INDEX(resultados!$A$2:$ZZ$747, 59, MATCH($B$3, resultados!$A$1:$ZZ$1, 0))</f>
        <v/>
      </c>
    </row>
    <row r="66">
      <c r="A66">
        <f>INDEX(resultados!$A$2:$ZZ$747, 60, MATCH($B$1, resultados!$A$1:$ZZ$1, 0))</f>
        <v/>
      </c>
      <c r="B66">
        <f>INDEX(resultados!$A$2:$ZZ$747, 60, MATCH($B$2, resultados!$A$1:$ZZ$1, 0))</f>
        <v/>
      </c>
      <c r="C66">
        <f>INDEX(resultados!$A$2:$ZZ$747, 60, MATCH($B$3, resultados!$A$1:$ZZ$1, 0))</f>
        <v/>
      </c>
    </row>
    <row r="67">
      <c r="A67">
        <f>INDEX(resultados!$A$2:$ZZ$747, 61, MATCH($B$1, resultados!$A$1:$ZZ$1, 0))</f>
        <v/>
      </c>
      <c r="B67">
        <f>INDEX(resultados!$A$2:$ZZ$747, 61, MATCH($B$2, resultados!$A$1:$ZZ$1, 0))</f>
        <v/>
      </c>
      <c r="C67">
        <f>INDEX(resultados!$A$2:$ZZ$747, 61, MATCH($B$3, resultados!$A$1:$ZZ$1, 0))</f>
        <v/>
      </c>
    </row>
    <row r="68">
      <c r="A68">
        <f>INDEX(resultados!$A$2:$ZZ$747, 62, MATCH($B$1, resultados!$A$1:$ZZ$1, 0))</f>
        <v/>
      </c>
      <c r="B68">
        <f>INDEX(resultados!$A$2:$ZZ$747, 62, MATCH($B$2, resultados!$A$1:$ZZ$1, 0))</f>
        <v/>
      </c>
      <c r="C68">
        <f>INDEX(resultados!$A$2:$ZZ$747, 62, MATCH($B$3, resultados!$A$1:$ZZ$1, 0))</f>
        <v/>
      </c>
    </row>
    <row r="69">
      <c r="A69">
        <f>INDEX(resultados!$A$2:$ZZ$747, 63, MATCH($B$1, resultados!$A$1:$ZZ$1, 0))</f>
        <v/>
      </c>
      <c r="B69">
        <f>INDEX(resultados!$A$2:$ZZ$747, 63, MATCH($B$2, resultados!$A$1:$ZZ$1, 0))</f>
        <v/>
      </c>
      <c r="C69">
        <f>INDEX(resultados!$A$2:$ZZ$747, 63, MATCH($B$3, resultados!$A$1:$ZZ$1, 0))</f>
        <v/>
      </c>
    </row>
    <row r="70">
      <c r="A70">
        <f>INDEX(resultados!$A$2:$ZZ$747, 64, MATCH($B$1, resultados!$A$1:$ZZ$1, 0))</f>
        <v/>
      </c>
      <c r="B70">
        <f>INDEX(resultados!$A$2:$ZZ$747, 64, MATCH($B$2, resultados!$A$1:$ZZ$1, 0))</f>
        <v/>
      </c>
      <c r="C70">
        <f>INDEX(resultados!$A$2:$ZZ$747, 64, MATCH($B$3, resultados!$A$1:$ZZ$1, 0))</f>
        <v/>
      </c>
    </row>
    <row r="71">
      <c r="A71">
        <f>INDEX(resultados!$A$2:$ZZ$747, 65, MATCH($B$1, resultados!$A$1:$ZZ$1, 0))</f>
        <v/>
      </c>
      <c r="B71">
        <f>INDEX(resultados!$A$2:$ZZ$747, 65, MATCH($B$2, resultados!$A$1:$ZZ$1, 0))</f>
        <v/>
      </c>
      <c r="C71">
        <f>INDEX(resultados!$A$2:$ZZ$747, 65, MATCH($B$3, resultados!$A$1:$ZZ$1, 0))</f>
        <v/>
      </c>
    </row>
    <row r="72">
      <c r="A72">
        <f>INDEX(resultados!$A$2:$ZZ$747, 66, MATCH($B$1, resultados!$A$1:$ZZ$1, 0))</f>
        <v/>
      </c>
      <c r="B72">
        <f>INDEX(resultados!$A$2:$ZZ$747, 66, MATCH($B$2, resultados!$A$1:$ZZ$1, 0))</f>
        <v/>
      </c>
      <c r="C72">
        <f>INDEX(resultados!$A$2:$ZZ$747, 66, MATCH($B$3, resultados!$A$1:$ZZ$1, 0))</f>
        <v/>
      </c>
    </row>
    <row r="73">
      <c r="A73">
        <f>INDEX(resultados!$A$2:$ZZ$747, 67, MATCH($B$1, resultados!$A$1:$ZZ$1, 0))</f>
        <v/>
      </c>
      <c r="B73">
        <f>INDEX(resultados!$A$2:$ZZ$747, 67, MATCH($B$2, resultados!$A$1:$ZZ$1, 0))</f>
        <v/>
      </c>
      <c r="C73">
        <f>INDEX(resultados!$A$2:$ZZ$747, 67, MATCH($B$3, resultados!$A$1:$ZZ$1, 0))</f>
        <v/>
      </c>
    </row>
    <row r="74">
      <c r="A74">
        <f>INDEX(resultados!$A$2:$ZZ$747, 68, MATCH($B$1, resultados!$A$1:$ZZ$1, 0))</f>
        <v/>
      </c>
      <c r="B74">
        <f>INDEX(resultados!$A$2:$ZZ$747, 68, MATCH($B$2, resultados!$A$1:$ZZ$1, 0))</f>
        <v/>
      </c>
      <c r="C74">
        <f>INDEX(resultados!$A$2:$ZZ$747, 68, MATCH($B$3, resultados!$A$1:$ZZ$1, 0))</f>
        <v/>
      </c>
    </row>
    <row r="75">
      <c r="A75">
        <f>INDEX(resultados!$A$2:$ZZ$747, 69, MATCH($B$1, resultados!$A$1:$ZZ$1, 0))</f>
        <v/>
      </c>
      <c r="B75">
        <f>INDEX(resultados!$A$2:$ZZ$747, 69, MATCH($B$2, resultados!$A$1:$ZZ$1, 0))</f>
        <v/>
      </c>
      <c r="C75">
        <f>INDEX(resultados!$A$2:$ZZ$747, 69, MATCH($B$3, resultados!$A$1:$ZZ$1, 0))</f>
        <v/>
      </c>
    </row>
    <row r="76">
      <c r="A76">
        <f>INDEX(resultados!$A$2:$ZZ$747, 70, MATCH($B$1, resultados!$A$1:$ZZ$1, 0))</f>
        <v/>
      </c>
      <c r="B76">
        <f>INDEX(resultados!$A$2:$ZZ$747, 70, MATCH($B$2, resultados!$A$1:$ZZ$1, 0))</f>
        <v/>
      </c>
      <c r="C76">
        <f>INDEX(resultados!$A$2:$ZZ$747, 70, MATCH($B$3, resultados!$A$1:$ZZ$1, 0))</f>
        <v/>
      </c>
    </row>
    <row r="77">
      <c r="A77">
        <f>INDEX(resultados!$A$2:$ZZ$747, 71, MATCH($B$1, resultados!$A$1:$ZZ$1, 0))</f>
        <v/>
      </c>
      <c r="B77">
        <f>INDEX(resultados!$A$2:$ZZ$747, 71, MATCH($B$2, resultados!$A$1:$ZZ$1, 0))</f>
        <v/>
      </c>
      <c r="C77">
        <f>INDEX(resultados!$A$2:$ZZ$747, 71, MATCH($B$3, resultados!$A$1:$ZZ$1, 0))</f>
        <v/>
      </c>
    </row>
    <row r="78">
      <c r="A78">
        <f>INDEX(resultados!$A$2:$ZZ$747, 72, MATCH($B$1, resultados!$A$1:$ZZ$1, 0))</f>
        <v/>
      </c>
      <c r="B78">
        <f>INDEX(resultados!$A$2:$ZZ$747, 72, MATCH($B$2, resultados!$A$1:$ZZ$1, 0))</f>
        <v/>
      </c>
      <c r="C78">
        <f>INDEX(resultados!$A$2:$ZZ$747, 72, MATCH($B$3, resultados!$A$1:$ZZ$1, 0))</f>
        <v/>
      </c>
    </row>
    <row r="79">
      <c r="A79">
        <f>INDEX(resultados!$A$2:$ZZ$747, 73, MATCH($B$1, resultados!$A$1:$ZZ$1, 0))</f>
        <v/>
      </c>
      <c r="B79">
        <f>INDEX(resultados!$A$2:$ZZ$747, 73, MATCH($B$2, resultados!$A$1:$ZZ$1, 0))</f>
        <v/>
      </c>
      <c r="C79">
        <f>INDEX(resultados!$A$2:$ZZ$747, 73, MATCH($B$3, resultados!$A$1:$ZZ$1, 0))</f>
        <v/>
      </c>
    </row>
    <row r="80">
      <c r="A80">
        <f>INDEX(resultados!$A$2:$ZZ$747, 74, MATCH($B$1, resultados!$A$1:$ZZ$1, 0))</f>
        <v/>
      </c>
      <c r="B80">
        <f>INDEX(resultados!$A$2:$ZZ$747, 74, MATCH($B$2, resultados!$A$1:$ZZ$1, 0))</f>
        <v/>
      </c>
      <c r="C80">
        <f>INDEX(resultados!$A$2:$ZZ$747, 74, MATCH($B$3, resultados!$A$1:$ZZ$1, 0))</f>
        <v/>
      </c>
    </row>
    <row r="81">
      <c r="A81">
        <f>INDEX(resultados!$A$2:$ZZ$747, 75, MATCH($B$1, resultados!$A$1:$ZZ$1, 0))</f>
        <v/>
      </c>
      <c r="B81">
        <f>INDEX(resultados!$A$2:$ZZ$747, 75, MATCH($B$2, resultados!$A$1:$ZZ$1, 0))</f>
        <v/>
      </c>
      <c r="C81">
        <f>INDEX(resultados!$A$2:$ZZ$747, 75, MATCH($B$3, resultados!$A$1:$ZZ$1, 0))</f>
        <v/>
      </c>
    </row>
    <row r="82">
      <c r="A82">
        <f>INDEX(resultados!$A$2:$ZZ$747, 76, MATCH($B$1, resultados!$A$1:$ZZ$1, 0))</f>
        <v/>
      </c>
      <c r="B82">
        <f>INDEX(resultados!$A$2:$ZZ$747, 76, MATCH($B$2, resultados!$A$1:$ZZ$1, 0))</f>
        <v/>
      </c>
      <c r="C82">
        <f>INDEX(resultados!$A$2:$ZZ$747, 76, MATCH($B$3, resultados!$A$1:$ZZ$1, 0))</f>
        <v/>
      </c>
    </row>
    <row r="83">
      <c r="A83">
        <f>INDEX(resultados!$A$2:$ZZ$747, 77, MATCH($B$1, resultados!$A$1:$ZZ$1, 0))</f>
        <v/>
      </c>
      <c r="B83">
        <f>INDEX(resultados!$A$2:$ZZ$747, 77, MATCH($B$2, resultados!$A$1:$ZZ$1, 0))</f>
        <v/>
      </c>
      <c r="C83">
        <f>INDEX(resultados!$A$2:$ZZ$747, 77, MATCH($B$3, resultados!$A$1:$ZZ$1, 0))</f>
        <v/>
      </c>
    </row>
    <row r="84">
      <c r="A84">
        <f>INDEX(resultados!$A$2:$ZZ$747, 78, MATCH($B$1, resultados!$A$1:$ZZ$1, 0))</f>
        <v/>
      </c>
      <c r="B84">
        <f>INDEX(resultados!$A$2:$ZZ$747, 78, MATCH($B$2, resultados!$A$1:$ZZ$1, 0))</f>
        <v/>
      </c>
      <c r="C84">
        <f>INDEX(resultados!$A$2:$ZZ$747, 78, MATCH($B$3, resultados!$A$1:$ZZ$1, 0))</f>
        <v/>
      </c>
    </row>
    <row r="85">
      <c r="A85">
        <f>INDEX(resultados!$A$2:$ZZ$747, 79, MATCH($B$1, resultados!$A$1:$ZZ$1, 0))</f>
        <v/>
      </c>
      <c r="B85">
        <f>INDEX(resultados!$A$2:$ZZ$747, 79, MATCH($B$2, resultados!$A$1:$ZZ$1, 0))</f>
        <v/>
      </c>
      <c r="C85">
        <f>INDEX(resultados!$A$2:$ZZ$747, 79, MATCH($B$3, resultados!$A$1:$ZZ$1, 0))</f>
        <v/>
      </c>
    </row>
    <row r="86">
      <c r="A86">
        <f>INDEX(resultados!$A$2:$ZZ$747, 80, MATCH($B$1, resultados!$A$1:$ZZ$1, 0))</f>
        <v/>
      </c>
      <c r="B86">
        <f>INDEX(resultados!$A$2:$ZZ$747, 80, MATCH($B$2, resultados!$A$1:$ZZ$1, 0))</f>
        <v/>
      </c>
      <c r="C86">
        <f>INDEX(resultados!$A$2:$ZZ$747, 80, MATCH($B$3, resultados!$A$1:$ZZ$1, 0))</f>
        <v/>
      </c>
    </row>
    <row r="87">
      <c r="A87">
        <f>INDEX(resultados!$A$2:$ZZ$747, 81, MATCH($B$1, resultados!$A$1:$ZZ$1, 0))</f>
        <v/>
      </c>
      <c r="B87">
        <f>INDEX(resultados!$A$2:$ZZ$747, 81, MATCH($B$2, resultados!$A$1:$ZZ$1, 0))</f>
        <v/>
      </c>
      <c r="C87">
        <f>INDEX(resultados!$A$2:$ZZ$747, 81, MATCH($B$3, resultados!$A$1:$ZZ$1, 0))</f>
        <v/>
      </c>
    </row>
    <row r="88">
      <c r="A88">
        <f>INDEX(resultados!$A$2:$ZZ$747, 82, MATCH($B$1, resultados!$A$1:$ZZ$1, 0))</f>
        <v/>
      </c>
      <c r="B88">
        <f>INDEX(resultados!$A$2:$ZZ$747, 82, MATCH($B$2, resultados!$A$1:$ZZ$1, 0))</f>
        <v/>
      </c>
      <c r="C88">
        <f>INDEX(resultados!$A$2:$ZZ$747, 82, MATCH($B$3, resultados!$A$1:$ZZ$1, 0))</f>
        <v/>
      </c>
    </row>
    <row r="89">
      <c r="A89">
        <f>INDEX(resultados!$A$2:$ZZ$747, 83, MATCH($B$1, resultados!$A$1:$ZZ$1, 0))</f>
        <v/>
      </c>
      <c r="B89">
        <f>INDEX(resultados!$A$2:$ZZ$747, 83, MATCH($B$2, resultados!$A$1:$ZZ$1, 0))</f>
        <v/>
      </c>
      <c r="C89">
        <f>INDEX(resultados!$A$2:$ZZ$747, 83, MATCH($B$3, resultados!$A$1:$ZZ$1, 0))</f>
        <v/>
      </c>
    </row>
    <row r="90">
      <c r="A90">
        <f>INDEX(resultados!$A$2:$ZZ$747, 84, MATCH($B$1, resultados!$A$1:$ZZ$1, 0))</f>
        <v/>
      </c>
      <c r="B90">
        <f>INDEX(resultados!$A$2:$ZZ$747, 84, MATCH($B$2, resultados!$A$1:$ZZ$1, 0))</f>
        <v/>
      </c>
      <c r="C90">
        <f>INDEX(resultados!$A$2:$ZZ$747, 84, MATCH($B$3, resultados!$A$1:$ZZ$1, 0))</f>
        <v/>
      </c>
    </row>
    <row r="91">
      <c r="A91">
        <f>INDEX(resultados!$A$2:$ZZ$747, 85, MATCH($B$1, resultados!$A$1:$ZZ$1, 0))</f>
        <v/>
      </c>
      <c r="B91">
        <f>INDEX(resultados!$A$2:$ZZ$747, 85, MATCH($B$2, resultados!$A$1:$ZZ$1, 0))</f>
        <v/>
      </c>
      <c r="C91">
        <f>INDEX(resultados!$A$2:$ZZ$747, 85, MATCH($B$3, resultados!$A$1:$ZZ$1, 0))</f>
        <v/>
      </c>
    </row>
    <row r="92">
      <c r="A92">
        <f>INDEX(resultados!$A$2:$ZZ$747, 86, MATCH($B$1, resultados!$A$1:$ZZ$1, 0))</f>
        <v/>
      </c>
      <c r="B92">
        <f>INDEX(resultados!$A$2:$ZZ$747, 86, MATCH($B$2, resultados!$A$1:$ZZ$1, 0))</f>
        <v/>
      </c>
      <c r="C92">
        <f>INDEX(resultados!$A$2:$ZZ$747, 86, MATCH($B$3, resultados!$A$1:$ZZ$1, 0))</f>
        <v/>
      </c>
    </row>
    <row r="93">
      <c r="A93">
        <f>INDEX(resultados!$A$2:$ZZ$747, 87, MATCH($B$1, resultados!$A$1:$ZZ$1, 0))</f>
        <v/>
      </c>
      <c r="B93">
        <f>INDEX(resultados!$A$2:$ZZ$747, 87, MATCH($B$2, resultados!$A$1:$ZZ$1, 0))</f>
        <v/>
      </c>
      <c r="C93">
        <f>INDEX(resultados!$A$2:$ZZ$747, 87, MATCH($B$3, resultados!$A$1:$ZZ$1, 0))</f>
        <v/>
      </c>
    </row>
    <row r="94">
      <c r="A94">
        <f>INDEX(resultados!$A$2:$ZZ$747, 88, MATCH($B$1, resultados!$A$1:$ZZ$1, 0))</f>
        <v/>
      </c>
      <c r="B94">
        <f>INDEX(resultados!$A$2:$ZZ$747, 88, MATCH($B$2, resultados!$A$1:$ZZ$1, 0))</f>
        <v/>
      </c>
      <c r="C94">
        <f>INDEX(resultados!$A$2:$ZZ$747, 88, MATCH($B$3, resultados!$A$1:$ZZ$1, 0))</f>
        <v/>
      </c>
    </row>
    <row r="95">
      <c r="A95">
        <f>INDEX(resultados!$A$2:$ZZ$747, 89, MATCH($B$1, resultados!$A$1:$ZZ$1, 0))</f>
        <v/>
      </c>
      <c r="B95">
        <f>INDEX(resultados!$A$2:$ZZ$747, 89, MATCH($B$2, resultados!$A$1:$ZZ$1, 0))</f>
        <v/>
      </c>
      <c r="C95">
        <f>INDEX(resultados!$A$2:$ZZ$747, 89, MATCH($B$3, resultados!$A$1:$ZZ$1, 0))</f>
        <v/>
      </c>
    </row>
    <row r="96">
      <c r="A96">
        <f>INDEX(resultados!$A$2:$ZZ$747, 90, MATCH($B$1, resultados!$A$1:$ZZ$1, 0))</f>
        <v/>
      </c>
      <c r="B96">
        <f>INDEX(resultados!$A$2:$ZZ$747, 90, MATCH($B$2, resultados!$A$1:$ZZ$1, 0))</f>
        <v/>
      </c>
      <c r="C96">
        <f>INDEX(resultados!$A$2:$ZZ$747, 90, MATCH($B$3, resultados!$A$1:$ZZ$1, 0))</f>
        <v/>
      </c>
    </row>
    <row r="97">
      <c r="A97">
        <f>INDEX(resultados!$A$2:$ZZ$747, 91, MATCH($B$1, resultados!$A$1:$ZZ$1, 0))</f>
        <v/>
      </c>
      <c r="B97">
        <f>INDEX(resultados!$A$2:$ZZ$747, 91, MATCH($B$2, resultados!$A$1:$ZZ$1, 0))</f>
        <v/>
      </c>
      <c r="C97">
        <f>INDEX(resultados!$A$2:$ZZ$747, 91, MATCH($B$3, resultados!$A$1:$ZZ$1, 0))</f>
        <v/>
      </c>
    </row>
    <row r="98">
      <c r="A98">
        <f>INDEX(resultados!$A$2:$ZZ$747, 92, MATCH($B$1, resultados!$A$1:$ZZ$1, 0))</f>
        <v/>
      </c>
      <c r="B98">
        <f>INDEX(resultados!$A$2:$ZZ$747, 92, MATCH($B$2, resultados!$A$1:$ZZ$1, 0))</f>
        <v/>
      </c>
      <c r="C98">
        <f>INDEX(resultados!$A$2:$ZZ$747, 92, MATCH($B$3, resultados!$A$1:$ZZ$1, 0))</f>
        <v/>
      </c>
    </row>
    <row r="99">
      <c r="A99">
        <f>INDEX(resultados!$A$2:$ZZ$747, 93, MATCH($B$1, resultados!$A$1:$ZZ$1, 0))</f>
        <v/>
      </c>
      <c r="B99">
        <f>INDEX(resultados!$A$2:$ZZ$747, 93, MATCH($B$2, resultados!$A$1:$ZZ$1, 0))</f>
        <v/>
      </c>
      <c r="C99">
        <f>INDEX(resultados!$A$2:$ZZ$747, 93, MATCH($B$3, resultados!$A$1:$ZZ$1, 0))</f>
        <v/>
      </c>
    </row>
    <row r="100">
      <c r="A100">
        <f>INDEX(resultados!$A$2:$ZZ$747, 94, MATCH($B$1, resultados!$A$1:$ZZ$1, 0))</f>
        <v/>
      </c>
      <c r="B100">
        <f>INDEX(resultados!$A$2:$ZZ$747, 94, MATCH($B$2, resultados!$A$1:$ZZ$1, 0))</f>
        <v/>
      </c>
      <c r="C100">
        <f>INDEX(resultados!$A$2:$ZZ$747, 94, MATCH($B$3, resultados!$A$1:$ZZ$1, 0))</f>
        <v/>
      </c>
    </row>
    <row r="101">
      <c r="A101">
        <f>INDEX(resultados!$A$2:$ZZ$747, 95, MATCH($B$1, resultados!$A$1:$ZZ$1, 0))</f>
        <v/>
      </c>
      <c r="B101">
        <f>INDEX(resultados!$A$2:$ZZ$747, 95, MATCH($B$2, resultados!$A$1:$ZZ$1, 0))</f>
        <v/>
      </c>
      <c r="C101">
        <f>INDEX(resultados!$A$2:$ZZ$747, 95, MATCH($B$3, resultados!$A$1:$ZZ$1, 0))</f>
        <v/>
      </c>
    </row>
    <row r="102">
      <c r="A102">
        <f>INDEX(resultados!$A$2:$ZZ$747, 96, MATCH($B$1, resultados!$A$1:$ZZ$1, 0))</f>
        <v/>
      </c>
      <c r="B102">
        <f>INDEX(resultados!$A$2:$ZZ$747, 96, MATCH($B$2, resultados!$A$1:$ZZ$1, 0))</f>
        <v/>
      </c>
      <c r="C102">
        <f>INDEX(resultados!$A$2:$ZZ$747, 96, MATCH($B$3, resultados!$A$1:$ZZ$1, 0))</f>
        <v/>
      </c>
    </row>
    <row r="103">
      <c r="A103">
        <f>INDEX(resultados!$A$2:$ZZ$747, 97, MATCH($B$1, resultados!$A$1:$ZZ$1, 0))</f>
        <v/>
      </c>
      <c r="B103">
        <f>INDEX(resultados!$A$2:$ZZ$747, 97, MATCH($B$2, resultados!$A$1:$ZZ$1, 0))</f>
        <v/>
      </c>
      <c r="C103">
        <f>INDEX(resultados!$A$2:$ZZ$747, 97, MATCH($B$3, resultados!$A$1:$ZZ$1, 0))</f>
        <v/>
      </c>
    </row>
    <row r="104">
      <c r="A104">
        <f>INDEX(resultados!$A$2:$ZZ$747, 98, MATCH($B$1, resultados!$A$1:$ZZ$1, 0))</f>
        <v/>
      </c>
      <c r="B104">
        <f>INDEX(resultados!$A$2:$ZZ$747, 98, MATCH($B$2, resultados!$A$1:$ZZ$1, 0))</f>
        <v/>
      </c>
      <c r="C104">
        <f>INDEX(resultados!$A$2:$ZZ$747, 98, MATCH($B$3, resultados!$A$1:$ZZ$1, 0))</f>
        <v/>
      </c>
    </row>
    <row r="105">
      <c r="A105">
        <f>INDEX(resultados!$A$2:$ZZ$747, 99, MATCH($B$1, resultados!$A$1:$ZZ$1, 0))</f>
        <v/>
      </c>
      <c r="B105">
        <f>INDEX(resultados!$A$2:$ZZ$747, 99, MATCH($B$2, resultados!$A$1:$ZZ$1, 0))</f>
        <v/>
      </c>
      <c r="C105">
        <f>INDEX(resultados!$A$2:$ZZ$747, 99, MATCH($B$3, resultados!$A$1:$ZZ$1, 0))</f>
        <v/>
      </c>
    </row>
    <row r="106">
      <c r="A106">
        <f>INDEX(resultados!$A$2:$ZZ$747, 100, MATCH($B$1, resultados!$A$1:$ZZ$1, 0))</f>
        <v/>
      </c>
      <c r="B106">
        <f>INDEX(resultados!$A$2:$ZZ$747, 100, MATCH($B$2, resultados!$A$1:$ZZ$1, 0))</f>
        <v/>
      </c>
      <c r="C106">
        <f>INDEX(resultados!$A$2:$ZZ$747, 100, MATCH($B$3, resultados!$A$1:$ZZ$1, 0))</f>
        <v/>
      </c>
    </row>
    <row r="107">
      <c r="A107">
        <f>INDEX(resultados!$A$2:$ZZ$747, 101, MATCH($B$1, resultados!$A$1:$ZZ$1, 0))</f>
        <v/>
      </c>
      <c r="B107">
        <f>INDEX(resultados!$A$2:$ZZ$747, 101, MATCH($B$2, resultados!$A$1:$ZZ$1, 0))</f>
        <v/>
      </c>
      <c r="C107">
        <f>INDEX(resultados!$A$2:$ZZ$747, 101, MATCH($B$3, resultados!$A$1:$ZZ$1, 0))</f>
        <v/>
      </c>
    </row>
    <row r="108">
      <c r="A108">
        <f>INDEX(resultados!$A$2:$ZZ$747, 102, MATCH($B$1, resultados!$A$1:$ZZ$1, 0))</f>
        <v/>
      </c>
      <c r="B108">
        <f>INDEX(resultados!$A$2:$ZZ$747, 102, MATCH($B$2, resultados!$A$1:$ZZ$1, 0))</f>
        <v/>
      </c>
      <c r="C108">
        <f>INDEX(resultados!$A$2:$ZZ$747, 102, MATCH($B$3, resultados!$A$1:$ZZ$1, 0))</f>
        <v/>
      </c>
    </row>
    <row r="109">
      <c r="A109">
        <f>INDEX(resultados!$A$2:$ZZ$747, 103, MATCH($B$1, resultados!$A$1:$ZZ$1, 0))</f>
        <v/>
      </c>
      <c r="B109">
        <f>INDEX(resultados!$A$2:$ZZ$747, 103, MATCH($B$2, resultados!$A$1:$ZZ$1, 0))</f>
        <v/>
      </c>
      <c r="C109">
        <f>INDEX(resultados!$A$2:$ZZ$747, 103, MATCH($B$3, resultados!$A$1:$ZZ$1, 0))</f>
        <v/>
      </c>
    </row>
    <row r="110">
      <c r="A110">
        <f>INDEX(resultados!$A$2:$ZZ$747, 104, MATCH($B$1, resultados!$A$1:$ZZ$1, 0))</f>
        <v/>
      </c>
      <c r="B110">
        <f>INDEX(resultados!$A$2:$ZZ$747, 104, MATCH($B$2, resultados!$A$1:$ZZ$1, 0))</f>
        <v/>
      </c>
      <c r="C110">
        <f>INDEX(resultados!$A$2:$ZZ$747, 104, MATCH($B$3, resultados!$A$1:$ZZ$1, 0))</f>
        <v/>
      </c>
    </row>
    <row r="111">
      <c r="A111">
        <f>INDEX(resultados!$A$2:$ZZ$747, 105, MATCH($B$1, resultados!$A$1:$ZZ$1, 0))</f>
        <v/>
      </c>
      <c r="B111">
        <f>INDEX(resultados!$A$2:$ZZ$747, 105, MATCH($B$2, resultados!$A$1:$ZZ$1, 0))</f>
        <v/>
      </c>
      <c r="C111">
        <f>INDEX(resultados!$A$2:$ZZ$747, 105, MATCH($B$3, resultados!$A$1:$ZZ$1, 0))</f>
        <v/>
      </c>
    </row>
    <row r="112">
      <c r="A112">
        <f>INDEX(resultados!$A$2:$ZZ$747, 106, MATCH($B$1, resultados!$A$1:$ZZ$1, 0))</f>
        <v/>
      </c>
      <c r="B112">
        <f>INDEX(resultados!$A$2:$ZZ$747, 106, MATCH($B$2, resultados!$A$1:$ZZ$1, 0))</f>
        <v/>
      </c>
      <c r="C112">
        <f>INDEX(resultados!$A$2:$ZZ$747, 106, MATCH($B$3, resultados!$A$1:$ZZ$1, 0))</f>
        <v/>
      </c>
    </row>
    <row r="113">
      <c r="A113">
        <f>INDEX(resultados!$A$2:$ZZ$747, 107, MATCH($B$1, resultados!$A$1:$ZZ$1, 0))</f>
        <v/>
      </c>
      <c r="B113">
        <f>INDEX(resultados!$A$2:$ZZ$747, 107, MATCH($B$2, resultados!$A$1:$ZZ$1, 0))</f>
        <v/>
      </c>
      <c r="C113">
        <f>INDEX(resultados!$A$2:$ZZ$747, 107, MATCH($B$3, resultados!$A$1:$ZZ$1, 0))</f>
        <v/>
      </c>
    </row>
    <row r="114">
      <c r="A114">
        <f>INDEX(resultados!$A$2:$ZZ$747, 108, MATCH($B$1, resultados!$A$1:$ZZ$1, 0))</f>
        <v/>
      </c>
      <c r="B114">
        <f>INDEX(resultados!$A$2:$ZZ$747, 108, MATCH($B$2, resultados!$A$1:$ZZ$1, 0))</f>
        <v/>
      </c>
      <c r="C114">
        <f>INDEX(resultados!$A$2:$ZZ$747, 108, MATCH($B$3, resultados!$A$1:$ZZ$1, 0))</f>
        <v/>
      </c>
    </row>
    <row r="115">
      <c r="A115">
        <f>INDEX(resultados!$A$2:$ZZ$747, 109, MATCH($B$1, resultados!$A$1:$ZZ$1, 0))</f>
        <v/>
      </c>
      <c r="B115">
        <f>INDEX(resultados!$A$2:$ZZ$747, 109, MATCH($B$2, resultados!$A$1:$ZZ$1, 0))</f>
        <v/>
      </c>
      <c r="C115">
        <f>INDEX(resultados!$A$2:$ZZ$747, 109, MATCH($B$3, resultados!$A$1:$ZZ$1, 0))</f>
        <v/>
      </c>
    </row>
    <row r="116">
      <c r="A116">
        <f>INDEX(resultados!$A$2:$ZZ$747, 110, MATCH($B$1, resultados!$A$1:$ZZ$1, 0))</f>
        <v/>
      </c>
      <c r="B116">
        <f>INDEX(resultados!$A$2:$ZZ$747, 110, MATCH($B$2, resultados!$A$1:$ZZ$1, 0))</f>
        <v/>
      </c>
      <c r="C116">
        <f>INDEX(resultados!$A$2:$ZZ$747, 110, MATCH($B$3, resultados!$A$1:$ZZ$1, 0))</f>
        <v/>
      </c>
    </row>
    <row r="117">
      <c r="A117">
        <f>INDEX(resultados!$A$2:$ZZ$747, 111, MATCH($B$1, resultados!$A$1:$ZZ$1, 0))</f>
        <v/>
      </c>
      <c r="B117">
        <f>INDEX(resultados!$A$2:$ZZ$747, 111, MATCH($B$2, resultados!$A$1:$ZZ$1, 0))</f>
        <v/>
      </c>
      <c r="C117">
        <f>INDEX(resultados!$A$2:$ZZ$747, 111, MATCH($B$3, resultados!$A$1:$ZZ$1, 0))</f>
        <v/>
      </c>
    </row>
    <row r="118">
      <c r="A118">
        <f>INDEX(resultados!$A$2:$ZZ$747, 112, MATCH($B$1, resultados!$A$1:$ZZ$1, 0))</f>
        <v/>
      </c>
      <c r="B118">
        <f>INDEX(resultados!$A$2:$ZZ$747, 112, MATCH($B$2, resultados!$A$1:$ZZ$1, 0))</f>
        <v/>
      </c>
      <c r="C118">
        <f>INDEX(resultados!$A$2:$ZZ$747, 112, MATCH($B$3, resultados!$A$1:$ZZ$1, 0))</f>
        <v/>
      </c>
    </row>
    <row r="119">
      <c r="A119">
        <f>INDEX(resultados!$A$2:$ZZ$747, 113, MATCH($B$1, resultados!$A$1:$ZZ$1, 0))</f>
        <v/>
      </c>
      <c r="B119">
        <f>INDEX(resultados!$A$2:$ZZ$747, 113, MATCH($B$2, resultados!$A$1:$ZZ$1, 0))</f>
        <v/>
      </c>
      <c r="C119">
        <f>INDEX(resultados!$A$2:$ZZ$747, 113, MATCH($B$3, resultados!$A$1:$ZZ$1, 0))</f>
        <v/>
      </c>
    </row>
    <row r="120">
      <c r="A120">
        <f>INDEX(resultados!$A$2:$ZZ$747, 114, MATCH($B$1, resultados!$A$1:$ZZ$1, 0))</f>
        <v/>
      </c>
      <c r="B120">
        <f>INDEX(resultados!$A$2:$ZZ$747, 114, MATCH($B$2, resultados!$A$1:$ZZ$1, 0))</f>
        <v/>
      </c>
      <c r="C120">
        <f>INDEX(resultados!$A$2:$ZZ$747, 114, MATCH($B$3, resultados!$A$1:$ZZ$1, 0))</f>
        <v/>
      </c>
    </row>
    <row r="121">
      <c r="A121">
        <f>INDEX(resultados!$A$2:$ZZ$747, 115, MATCH($B$1, resultados!$A$1:$ZZ$1, 0))</f>
        <v/>
      </c>
      <c r="B121">
        <f>INDEX(resultados!$A$2:$ZZ$747, 115, MATCH($B$2, resultados!$A$1:$ZZ$1, 0))</f>
        <v/>
      </c>
      <c r="C121">
        <f>INDEX(resultados!$A$2:$ZZ$747, 115, MATCH($B$3, resultados!$A$1:$ZZ$1, 0))</f>
        <v/>
      </c>
    </row>
    <row r="122">
      <c r="A122">
        <f>INDEX(resultados!$A$2:$ZZ$747, 116, MATCH($B$1, resultados!$A$1:$ZZ$1, 0))</f>
        <v/>
      </c>
      <c r="B122">
        <f>INDEX(resultados!$A$2:$ZZ$747, 116, MATCH($B$2, resultados!$A$1:$ZZ$1, 0))</f>
        <v/>
      </c>
      <c r="C122">
        <f>INDEX(resultados!$A$2:$ZZ$747, 116, MATCH($B$3, resultados!$A$1:$ZZ$1, 0))</f>
        <v/>
      </c>
    </row>
    <row r="123">
      <c r="A123">
        <f>INDEX(resultados!$A$2:$ZZ$747, 117, MATCH($B$1, resultados!$A$1:$ZZ$1, 0))</f>
        <v/>
      </c>
      <c r="B123">
        <f>INDEX(resultados!$A$2:$ZZ$747, 117, MATCH($B$2, resultados!$A$1:$ZZ$1, 0))</f>
        <v/>
      </c>
      <c r="C123">
        <f>INDEX(resultados!$A$2:$ZZ$747, 117, MATCH($B$3, resultados!$A$1:$ZZ$1, 0))</f>
        <v/>
      </c>
    </row>
    <row r="124">
      <c r="A124">
        <f>INDEX(resultados!$A$2:$ZZ$747, 118, MATCH($B$1, resultados!$A$1:$ZZ$1, 0))</f>
        <v/>
      </c>
      <c r="B124">
        <f>INDEX(resultados!$A$2:$ZZ$747, 118, MATCH($B$2, resultados!$A$1:$ZZ$1, 0))</f>
        <v/>
      </c>
      <c r="C124">
        <f>INDEX(resultados!$A$2:$ZZ$747, 118, MATCH($B$3, resultados!$A$1:$ZZ$1, 0))</f>
        <v/>
      </c>
    </row>
    <row r="125">
      <c r="A125">
        <f>INDEX(resultados!$A$2:$ZZ$747, 119, MATCH($B$1, resultados!$A$1:$ZZ$1, 0))</f>
        <v/>
      </c>
      <c r="B125">
        <f>INDEX(resultados!$A$2:$ZZ$747, 119, MATCH($B$2, resultados!$A$1:$ZZ$1, 0))</f>
        <v/>
      </c>
      <c r="C125">
        <f>INDEX(resultados!$A$2:$ZZ$747, 119, MATCH($B$3, resultados!$A$1:$ZZ$1, 0))</f>
        <v/>
      </c>
    </row>
    <row r="126">
      <c r="A126">
        <f>INDEX(resultados!$A$2:$ZZ$747, 120, MATCH($B$1, resultados!$A$1:$ZZ$1, 0))</f>
        <v/>
      </c>
      <c r="B126">
        <f>INDEX(resultados!$A$2:$ZZ$747, 120, MATCH($B$2, resultados!$A$1:$ZZ$1, 0))</f>
        <v/>
      </c>
      <c r="C126">
        <f>INDEX(resultados!$A$2:$ZZ$747, 120, MATCH($B$3, resultados!$A$1:$ZZ$1, 0))</f>
        <v/>
      </c>
    </row>
    <row r="127">
      <c r="A127">
        <f>INDEX(resultados!$A$2:$ZZ$747, 121, MATCH($B$1, resultados!$A$1:$ZZ$1, 0))</f>
        <v/>
      </c>
      <c r="B127">
        <f>INDEX(resultados!$A$2:$ZZ$747, 121, MATCH($B$2, resultados!$A$1:$ZZ$1, 0))</f>
        <v/>
      </c>
      <c r="C127">
        <f>INDEX(resultados!$A$2:$ZZ$747, 121, MATCH($B$3, resultados!$A$1:$ZZ$1, 0))</f>
        <v/>
      </c>
    </row>
    <row r="128">
      <c r="A128">
        <f>INDEX(resultados!$A$2:$ZZ$747, 122, MATCH($B$1, resultados!$A$1:$ZZ$1, 0))</f>
        <v/>
      </c>
      <c r="B128">
        <f>INDEX(resultados!$A$2:$ZZ$747, 122, MATCH($B$2, resultados!$A$1:$ZZ$1, 0))</f>
        <v/>
      </c>
      <c r="C128">
        <f>INDEX(resultados!$A$2:$ZZ$747, 122, MATCH($B$3, resultados!$A$1:$ZZ$1, 0))</f>
        <v/>
      </c>
    </row>
    <row r="129">
      <c r="A129">
        <f>INDEX(resultados!$A$2:$ZZ$747, 123, MATCH($B$1, resultados!$A$1:$ZZ$1, 0))</f>
        <v/>
      </c>
      <c r="B129">
        <f>INDEX(resultados!$A$2:$ZZ$747, 123, MATCH($B$2, resultados!$A$1:$ZZ$1, 0))</f>
        <v/>
      </c>
      <c r="C129">
        <f>INDEX(resultados!$A$2:$ZZ$747, 123, MATCH($B$3, resultados!$A$1:$ZZ$1, 0))</f>
        <v/>
      </c>
    </row>
    <row r="130">
      <c r="A130">
        <f>INDEX(resultados!$A$2:$ZZ$747, 124, MATCH($B$1, resultados!$A$1:$ZZ$1, 0))</f>
        <v/>
      </c>
      <c r="B130">
        <f>INDEX(resultados!$A$2:$ZZ$747, 124, MATCH($B$2, resultados!$A$1:$ZZ$1, 0))</f>
        <v/>
      </c>
      <c r="C130">
        <f>INDEX(resultados!$A$2:$ZZ$747, 124, MATCH($B$3, resultados!$A$1:$ZZ$1, 0))</f>
        <v/>
      </c>
    </row>
    <row r="131">
      <c r="A131">
        <f>INDEX(resultados!$A$2:$ZZ$747, 125, MATCH($B$1, resultados!$A$1:$ZZ$1, 0))</f>
        <v/>
      </c>
      <c r="B131">
        <f>INDEX(resultados!$A$2:$ZZ$747, 125, MATCH($B$2, resultados!$A$1:$ZZ$1, 0))</f>
        <v/>
      </c>
      <c r="C131">
        <f>INDEX(resultados!$A$2:$ZZ$747, 125, MATCH($B$3, resultados!$A$1:$ZZ$1, 0))</f>
        <v/>
      </c>
    </row>
    <row r="132">
      <c r="A132">
        <f>INDEX(resultados!$A$2:$ZZ$747, 126, MATCH($B$1, resultados!$A$1:$ZZ$1, 0))</f>
        <v/>
      </c>
      <c r="B132">
        <f>INDEX(resultados!$A$2:$ZZ$747, 126, MATCH($B$2, resultados!$A$1:$ZZ$1, 0))</f>
        <v/>
      </c>
      <c r="C132">
        <f>INDEX(resultados!$A$2:$ZZ$747, 126, MATCH($B$3, resultados!$A$1:$ZZ$1, 0))</f>
        <v/>
      </c>
    </row>
    <row r="133">
      <c r="A133">
        <f>INDEX(resultados!$A$2:$ZZ$747, 127, MATCH($B$1, resultados!$A$1:$ZZ$1, 0))</f>
        <v/>
      </c>
      <c r="B133">
        <f>INDEX(resultados!$A$2:$ZZ$747, 127, MATCH($B$2, resultados!$A$1:$ZZ$1, 0))</f>
        <v/>
      </c>
      <c r="C133">
        <f>INDEX(resultados!$A$2:$ZZ$747, 127, MATCH($B$3, resultados!$A$1:$ZZ$1, 0))</f>
        <v/>
      </c>
    </row>
    <row r="134">
      <c r="A134">
        <f>INDEX(resultados!$A$2:$ZZ$747, 128, MATCH($B$1, resultados!$A$1:$ZZ$1, 0))</f>
        <v/>
      </c>
      <c r="B134">
        <f>INDEX(resultados!$A$2:$ZZ$747, 128, MATCH($B$2, resultados!$A$1:$ZZ$1, 0))</f>
        <v/>
      </c>
      <c r="C134">
        <f>INDEX(resultados!$A$2:$ZZ$747, 128, MATCH($B$3, resultados!$A$1:$ZZ$1, 0))</f>
        <v/>
      </c>
    </row>
    <row r="135">
      <c r="A135">
        <f>INDEX(resultados!$A$2:$ZZ$747, 129, MATCH($B$1, resultados!$A$1:$ZZ$1, 0))</f>
        <v/>
      </c>
      <c r="B135">
        <f>INDEX(resultados!$A$2:$ZZ$747, 129, MATCH($B$2, resultados!$A$1:$ZZ$1, 0))</f>
        <v/>
      </c>
      <c r="C135">
        <f>INDEX(resultados!$A$2:$ZZ$747, 129, MATCH($B$3, resultados!$A$1:$ZZ$1, 0))</f>
        <v/>
      </c>
    </row>
    <row r="136">
      <c r="A136">
        <f>INDEX(resultados!$A$2:$ZZ$747, 130, MATCH($B$1, resultados!$A$1:$ZZ$1, 0))</f>
        <v/>
      </c>
      <c r="B136">
        <f>INDEX(resultados!$A$2:$ZZ$747, 130, MATCH($B$2, resultados!$A$1:$ZZ$1, 0))</f>
        <v/>
      </c>
      <c r="C136">
        <f>INDEX(resultados!$A$2:$ZZ$747, 130, MATCH($B$3, resultados!$A$1:$ZZ$1, 0))</f>
        <v/>
      </c>
    </row>
    <row r="137">
      <c r="A137">
        <f>INDEX(resultados!$A$2:$ZZ$747, 131, MATCH($B$1, resultados!$A$1:$ZZ$1, 0))</f>
        <v/>
      </c>
      <c r="B137">
        <f>INDEX(resultados!$A$2:$ZZ$747, 131, MATCH($B$2, resultados!$A$1:$ZZ$1, 0))</f>
        <v/>
      </c>
      <c r="C137">
        <f>INDEX(resultados!$A$2:$ZZ$747, 131, MATCH($B$3, resultados!$A$1:$ZZ$1, 0))</f>
        <v/>
      </c>
    </row>
    <row r="138">
      <c r="A138">
        <f>INDEX(resultados!$A$2:$ZZ$747, 132, MATCH($B$1, resultados!$A$1:$ZZ$1, 0))</f>
        <v/>
      </c>
      <c r="B138">
        <f>INDEX(resultados!$A$2:$ZZ$747, 132, MATCH($B$2, resultados!$A$1:$ZZ$1, 0))</f>
        <v/>
      </c>
      <c r="C138">
        <f>INDEX(resultados!$A$2:$ZZ$747, 132, MATCH($B$3, resultados!$A$1:$ZZ$1, 0))</f>
        <v/>
      </c>
    </row>
    <row r="139">
      <c r="A139">
        <f>INDEX(resultados!$A$2:$ZZ$747, 133, MATCH($B$1, resultados!$A$1:$ZZ$1, 0))</f>
        <v/>
      </c>
      <c r="B139">
        <f>INDEX(resultados!$A$2:$ZZ$747, 133, MATCH($B$2, resultados!$A$1:$ZZ$1, 0))</f>
        <v/>
      </c>
      <c r="C139">
        <f>INDEX(resultados!$A$2:$ZZ$747, 133, MATCH($B$3, resultados!$A$1:$ZZ$1, 0))</f>
        <v/>
      </c>
    </row>
    <row r="140">
      <c r="A140">
        <f>INDEX(resultados!$A$2:$ZZ$747, 134, MATCH($B$1, resultados!$A$1:$ZZ$1, 0))</f>
        <v/>
      </c>
      <c r="B140">
        <f>INDEX(resultados!$A$2:$ZZ$747, 134, MATCH($B$2, resultados!$A$1:$ZZ$1, 0))</f>
        <v/>
      </c>
      <c r="C140">
        <f>INDEX(resultados!$A$2:$ZZ$747, 134, MATCH($B$3, resultados!$A$1:$ZZ$1, 0))</f>
        <v/>
      </c>
    </row>
    <row r="141">
      <c r="A141">
        <f>INDEX(resultados!$A$2:$ZZ$747, 135, MATCH($B$1, resultados!$A$1:$ZZ$1, 0))</f>
        <v/>
      </c>
      <c r="B141">
        <f>INDEX(resultados!$A$2:$ZZ$747, 135, MATCH($B$2, resultados!$A$1:$ZZ$1, 0))</f>
        <v/>
      </c>
      <c r="C141">
        <f>INDEX(resultados!$A$2:$ZZ$747, 135, MATCH($B$3, resultados!$A$1:$ZZ$1, 0))</f>
        <v/>
      </c>
    </row>
    <row r="142">
      <c r="A142">
        <f>INDEX(resultados!$A$2:$ZZ$747, 136, MATCH($B$1, resultados!$A$1:$ZZ$1, 0))</f>
        <v/>
      </c>
      <c r="B142">
        <f>INDEX(resultados!$A$2:$ZZ$747, 136, MATCH($B$2, resultados!$A$1:$ZZ$1, 0))</f>
        <v/>
      </c>
      <c r="C142">
        <f>INDEX(resultados!$A$2:$ZZ$747, 136, MATCH($B$3, resultados!$A$1:$ZZ$1, 0))</f>
        <v/>
      </c>
    </row>
    <row r="143">
      <c r="A143">
        <f>INDEX(resultados!$A$2:$ZZ$747, 137, MATCH($B$1, resultados!$A$1:$ZZ$1, 0))</f>
        <v/>
      </c>
      <c r="B143">
        <f>INDEX(resultados!$A$2:$ZZ$747, 137, MATCH($B$2, resultados!$A$1:$ZZ$1, 0))</f>
        <v/>
      </c>
      <c r="C143">
        <f>INDEX(resultados!$A$2:$ZZ$747, 137, MATCH($B$3, resultados!$A$1:$ZZ$1, 0))</f>
        <v/>
      </c>
    </row>
    <row r="144">
      <c r="A144">
        <f>INDEX(resultados!$A$2:$ZZ$747, 138, MATCH($B$1, resultados!$A$1:$ZZ$1, 0))</f>
        <v/>
      </c>
      <c r="B144">
        <f>INDEX(resultados!$A$2:$ZZ$747, 138, MATCH($B$2, resultados!$A$1:$ZZ$1, 0))</f>
        <v/>
      </c>
      <c r="C144">
        <f>INDEX(resultados!$A$2:$ZZ$747, 138, MATCH($B$3, resultados!$A$1:$ZZ$1, 0))</f>
        <v/>
      </c>
    </row>
    <row r="145">
      <c r="A145">
        <f>INDEX(resultados!$A$2:$ZZ$747, 139, MATCH($B$1, resultados!$A$1:$ZZ$1, 0))</f>
        <v/>
      </c>
      <c r="B145">
        <f>INDEX(resultados!$A$2:$ZZ$747, 139, MATCH($B$2, resultados!$A$1:$ZZ$1, 0))</f>
        <v/>
      </c>
      <c r="C145">
        <f>INDEX(resultados!$A$2:$ZZ$747, 139, MATCH($B$3, resultados!$A$1:$ZZ$1, 0))</f>
        <v/>
      </c>
    </row>
    <row r="146">
      <c r="A146">
        <f>INDEX(resultados!$A$2:$ZZ$747, 140, MATCH($B$1, resultados!$A$1:$ZZ$1, 0))</f>
        <v/>
      </c>
      <c r="B146">
        <f>INDEX(resultados!$A$2:$ZZ$747, 140, MATCH($B$2, resultados!$A$1:$ZZ$1, 0))</f>
        <v/>
      </c>
      <c r="C146">
        <f>INDEX(resultados!$A$2:$ZZ$747, 140, MATCH($B$3, resultados!$A$1:$ZZ$1, 0))</f>
        <v/>
      </c>
    </row>
    <row r="147">
      <c r="A147">
        <f>INDEX(resultados!$A$2:$ZZ$747, 141, MATCH($B$1, resultados!$A$1:$ZZ$1, 0))</f>
        <v/>
      </c>
      <c r="B147">
        <f>INDEX(resultados!$A$2:$ZZ$747, 141, MATCH($B$2, resultados!$A$1:$ZZ$1, 0))</f>
        <v/>
      </c>
      <c r="C147">
        <f>INDEX(resultados!$A$2:$ZZ$747, 141, MATCH($B$3, resultados!$A$1:$ZZ$1, 0))</f>
        <v/>
      </c>
    </row>
    <row r="148">
      <c r="A148">
        <f>INDEX(resultados!$A$2:$ZZ$747, 142, MATCH($B$1, resultados!$A$1:$ZZ$1, 0))</f>
        <v/>
      </c>
      <c r="B148">
        <f>INDEX(resultados!$A$2:$ZZ$747, 142, MATCH($B$2, resultados!$A$1:$ZZ$1, 0))</f>
        <v/>
      </c>
      <c r="C148">
        <f>INDEX(resultados!$A$2:$ZZ$747, 142, MATCH($B$3, resultados!$A$1:$ZZ$1, 0))</f>
        <v/>
      </c>
    </row>
    <row r="149">
      <c r="A149">
        <f>INDEX(resultados!$A$2:$ZZ$747, 143, MATCH($B$1, resultados!$A$1:$ZZ$1, 0))</f>
        <v/>
      </c>
      <c r="B149">
        <f>INDEX(resultados!$A$2:$ZZ$747, 143, MATCH($B$2, resultados!$A$1:$ZZ$1, 0))</f>
        <v/>
      </c>
      <c r="C149">
        <f>INDEX(resultados!$A$2:$ZZ$747, 143, MATCH($B$3, resultados!$A$1:$ZZ$1, 0))</f>
        <v/>
      </c>
    </row>
    <row r="150">
      <c r="A150">
        <f>INDEX(resultados!$A$2:$ZZ$747, 144, MATCH($B$1, resultados!$A$1:$ZZ$1, 0))</f>
        <v/>
      </c>
      <c r="B150">
        <f>INDEX(resultados!$A$2:$ZZ$747, 144, MATCH($B$2, resultados!$A$1:$ZZ$1, 0))</f>
        <v/>
      </c>
      <c r="C150">
        <f>INDEX(resultados!$A$2:$ZZ$747, 144, MATCH($B$3, resultados!$A$1:$ZZ$1, 0))</f>
        <v/>
      </c>
    </row>
    <row r="151">
      <c r="A151">
        <f>INDEX(resultados!$A$2:$ZZ$747, 145, MATCH($B$1, resultados!$A$1:$ZZ$1, 0))</f>
        <v/>
      </c>
      <c r="B151">
        <f>INDEX(resultados!$A$2:$ZZ$747, 145, MATCH($B$2, resultados!$A$1:$ZZ$1, 0))</f>
        <v/>
      </c>
      <c r="C151">
        <f>INDEX(resultados!$A$2:$ZZ$747, 145, MATCH($B$3, resultados!$A$1:$ZZ$1, 0))</f>
        <v/>
      </c>
    </row>
    <row r="152">
      <c r="A152">
        <f>INDEX(resultados!$A$2:$ZZ$747, 146, MATCH($B$1, resultados!$A$1:$ZZ$1, 0))</f>
        <v/>
      </c>
      <c r="B152">
        <f>INDEX(resultados!$A$2:$ZZ$747, 146, MATCH($B$2, resultados!$A$1:$ZZ$1, 0))</f>
        <v/>
      </c>
      <c r="C152">
        <f>INDEX(resultados!$A$2:$ZZ$747, 146, MATCH($B$3, resultados!$A$1:$ZZ$1, 0))</f>
        <v/>
      </c>
    </row>
    <row r="153">
      <c r="A153">
        <f>INDEX(resultados!$A$2:$ZZ$747, 147, MATCH($B$1, resultados!$A$1:$ZZ$1, 0))</f>
        <v/>
      </c>
      <c r="B153">
        <f>INDEX(resultados!$A$2:$ZZ$747, 147, MATCH($B$2, resultados!$A$1:$ZZ$1, 0))</f>
        <v/>
      </c>
      <c r="C153">
        <f>INDEX(resultados!$A$2:$ZZ$747, 147, MATCH($B$3, resultados!$A$1:$ZZ$1, 0))</f>
        <v/>
      </c>
    </row>
    <row r="154">
      <c r="A154">
        <f>INDEX(resultados!$A$2:$ZZ$747, 148, MATCH($B$1, resultados!$A$1:$ZZ$1, 0))</f>
        <v/>
      </c>
      <c r="B154">
        <f>INDEX(resultados!$A$2:$ZZ$747, 148, MATCH($B$2, resultados!$A$1:$ZZ$1, 0))</f>
        <v/>
      </c>
      <c r="C154">
        <f>INDEX(resultados!$A$2:$ZZ$747, 148, MATCH($B$3, resultados!$A$1:$ZZ$1, 0))</f>
        <v/>
      </c>
    </row>
    <row r="155">
      <c r="A155">
        <f>INDEX(resultados!$A$2:$ZZ$747, 149, MATCH($B$1, resultados!$A$1:$ZZ$1, 0))</f>
        <v/>
      </c>
      <c r="B155">
        <f>INDEX(resultados!$A$2:$ZZ$747, 149, MATCH($B$2, resultados!$A$1:$ZZ$1, 0))</f>
        <v/>
      </c>
      <c r="C155">
        <f>INDEX(resultados!$A$2:$ZZ$747, 149, MATCH($B$3, resultados!$A$1:$ZZ$1, 0))</f>
        <v/>
      </c>
    </row>
    <row r="156">
      <c r="A156">
        <f>INDEX(resultados!$A$2:$ZZ$747, 150, MATCH($B$1, resultados!$A$1:$ZZ$1, 0))</f>
        <v/>
      </c>
      <c r="B156">
        <f>INDEX(resultados!$A$2:$ZZ$747, 150, MATCH($B$2, resultados!$A$1:$ZZ$1, 0))</f>
        <v/>
      </c>
      <c r="C156">
        <f>INDEX(resultados!$A$2:$ZZ$747, 150, MATCH($B$3, resultados!$A$1:$ZZ$1, 0))</f>
        <v/>
      </c>
    </row>
    <row r="157">
      <c r="A157">
        <f>INDEX(resultados!$A$2:$ZZ$747, 151, MATCH($B$1, resultados!$A$1:$ZZ$1, 0))</f>
        <v/>
      </c>
      <c r="B157">
        <f>INDEX(resultados!$A$2:$ZZ$747, 151, MATCH($B$2, resultados!$A$1:$ZZ$1, 0))</f>
        <v/>
      </c>
      <c r="C157">
        <f>INDEX(resultados!$A$2:$ZZ$747, 151, MATCH($B$3, resultados!$A$1:$ZZ$1, 0))</f>
        <v/>
      </c>
    </row>
    <row r="158">
      <c r="A158">
        <f>INDEX(resultados!$A$2:$ZZ$747, 152, MATCH($B$1, resultados!$A$1:$ZZ$1, 0))</f>
        <v/>
      </c>
      <c r="B158">
        <f>INDEX(resultados!$A$2:$ZZ$747, 152, MATCH($B$2, resultados!$A$1:$ZZ$1, 0))</f>
        <v/>
      </c>
      <c r="C158">
        <f>INDEX(resultados!$A$2:$ZZ$747, 152, MATCH($B$3, resultados!$A$1:$ZZ$1, 0))</f>
        <v/>
      </c>
    </row>
    <row r="159">
      <c r="A159">
        <f>INDEX(resultados!$A$2:$ZZ$747, 153, MATCH($B$1, resultados!$A$1:$ZZ$1, 0))</f>
        <v/>
      </c>
      <c r="B159">
        <f>INDEX(resultados!$A$2:$ZZ$747, 153, MATCH($B$2, resultados!$A$1:$ZZ$1, 0))</f>
        <v/>
      </c>
      <c r="C159">
        <f>INDEX(resultados!$A$2:$ZZ$747, 153, MATCH($B$3, resultados!$A$1:$ZZ$1, 0))</f>
        <v/>
      </c>
    </row>
    <row r="160">
      <c r="A160">
        <f>INDEX(resultados!$A$2:$ZZ$747, 154, MATCH($B$1, resultados!$A$1:$ZZ$1, 0))</f>
        <v/>
      </c>
      <c r="B160">
        <f>INDEX(resultados!$A$2:$ZZ$747, 154, MATCH($B$2, resultados!$A$1:$ZZ$1, 0))</f>
        <v/>
      </c>
      <c r="C160">
        <f>INDEX(resultados!$A$2:$ZZ$747, 154, MATCH($B$3, resultados!$A$1:$ZZ$1, 0))</f>
        <v/>
      </c>
    </row>
    <row r="161">
      <c r="A161">
        <f>INDEX(resultados!$A$2:$ZZ$747, 155, MATCH($B$1, resultados!$A$1:$ZZ$1, 0))</f>
        <v/>
      </c>
      <c r="B161">
        <f>INDEX(resultados!$A$2:$ZZ$747, 155, MATCH($B$2, resultados!$A$1:$ZZ$1, 0))</f>
        <v/>
      </c>
      <c r="C161">
        <f>INDEX(resultados!$A$2:$ZZ$747, 155, MATCH($B$3, resultados!$A$1:$ZZ$1, 0))</f>
        <v/>
      </c>
    </row>
    <row r="162">
      <c r="A162">
        <f>INDEX(resultados!$A$2:$ZZ$747, 156, MATCH($B$1, resultados!$A$1:$ZZ$1, 0))</f>
        <v/>
      </c>
      <c r="B162">
        <f>INDEX(resultados!$A$2:$ZZ$747, 156, MATCH($B$2, resultados!$A$1:$ZZ$1, 0))</f>
        <v/>
      </c>
      <c r="C162">
        <f>INDEX(resultados!$A$2:$ZZ$747, 156, MATCH($B$3, resultados!$A$1:$ZZ$1, 0))</f>
        <v/>
      </c>
    </row>
    <row r="163">
      <c r="A163">
        <f>INDEX(resultados!$A$2:$ZZ$747, 157, MATCH($B$1, resultados!$A$1:$ZZ$1, 0))</f>
        <v/>
      </c>
      <c r="B163">
        <f>INDEX(resultados!$A$2:$ZZ$747, 157, MATCH($B$2, resultados!$A$1:$ZZ$1, 0))</f>
        <v/>
      </c>
      <c r="C163">
        <f>INDEX(resultados!$A$2:$ZZ$747, 157, MATCH($B$3, resultados!$A$1:$ZZ$1, 0))</f>
        <v/>
      </c>
    </row>
    <row r="164">
      <c r="A164">
        <f>INDEX(resultados!$A$2:$ZZ$747, 158, MATCH($B$1, resultados!$A$1:$ZZ$1, 0))</f>
        <v/>
      </c>
      <c r="B164">
        <f>INDEX(resultados!$A$2:$ZZ$747, 158, MATCH($B$2, resultados!$A$1:$ZZ$1, 0))</f>
        <v/>
      </c>
      <c r="C164">
        <f>INDEX(resultados!$A$2:$ZZ$747, 158, MATCH($B$3, resultados!$A$1:$ZZ$1, 0))</f>
        <v/>
      </c>
    </row>
    <row r="165">
      <c r="A165">
        <f>INDEX(resultados!$A$2:$ZZ$747, 159, MATCH($B$1, resultados!$A$1:$ZZ$1, 0))</f>
        <v/>
      </c>
      <c r="B165">
        <f>INDEX(resultados!$A$2:$ZZ$747, 159, MATCH($B$2, resultados!$A$1:$ZZ$1, 0))</f>
        <v/>
      </c>
      <c r="C165">
        <f>INDEX(resultados!$A$2:$ZZ$747, 159, MATCH($B$3, resultados!$A$1:$ZZ$1, 0))</f>
        <v/>
      </c>
    </row>
    <row r="166">
      <c r="A166">
        <f>INDEX(resultados!$A$2:$ZZ$747, 160, MATCH($B$1, resultados!$A$1:$ZZ$1, 0))</f>
        <v/>
      </c>
      <c r="B166">
        <f>INDEX(resultados!$A$2:$ZZ$747, 160, MATCH($B$2, resultados!$A$1:$ZZ$1, 0))</f>
        <v/>
      </c>
      <c r="C166">
        <f>INDEX(resultados!$A$2:$ZZ$747, 160, MATCH($B$3, resultados!$A$1:$ZZ$1, 0))</f>
        <v/>
      </c>
    </row>
    <row r="167">
      <c r="A167">
        <f>INDEX(resultados!$A$2:$ZZ$747, 161, MATCH($B$1, resultados!$A$1:$ZZ$1, 0))</f>
        <v/>
      </c>
      <c r="B167">
        <f>INDEX(resultados!$A$2:$ZZ$747, 161, MATCH($B$2, resultados!$A$1:$ZZ$1, 0))</f>
        <v/>
      </c>
      <c r="C167">
        <f>INDEX(resultados!$A$2:$ZZ$747, 161, MATCH($B$3, resultados!$A$1:$ZZ$1, 0))</f>
        <v/>
      </c>
    </row>
    <row r="168">
      <c r="A168">
        <f>INDEX(resultados!$A$2:$ZZ$747, 162, MATCH($B$1, resultados!$A$1:$ZZ$1, 0))</f>
        <v/>
      </c>
      <c r="B168">
        <f>INDEX(resultados!$A$2:$ZZ$747, 162, MATCH($B$2, resultados!$A$1:$ZZ$1, 0))</f>
        <v/>
      </c>
      <c r="C168">
        <f>INDEX(resultados!$A$2:$ZZ$747, 162, MATCH($B$3, resultados!$A$1:$ZZ$1, 0))</f>
        <v/>
      </c>
    </row>
    <row r="169">
      <c r="A169">
        <f>INDEX(resultados!$A$2:$ZZ$747, 163, MATCH($B$1, resultados!$A$1:$ZZ$1, 0))</f>
        <v/>
      </c>
      <c r="B169">
        <f>INDEX(resultados!$A$2:$ZZ$747, 163, MATCH($B$2, resultados!$A$1:$ZZ$1, 0))</f>
        <v/>
      </c>
      <c r="C169">
        <f>INDEX(resultados!$A$2:$ZZ$747, 163, MATCH($B$3, resultados!$A$1:$ZZ$1, 0))</f>
        <v/>
      </c>
    </row>
    <row r="170">
      <c r="A170">
        <f>INDEX(resultados!$A$2:$ZZ$747, 164, MATCH($B$1, resultados!$A$1:$ZZ$1, 0))</f>
        <v/>
      </c>
      <c r="B170">
        <f>INDEX(resultados!$A$2:$ZZ$747, 164, MATCH($B$2, resultados!$A$1:$ZZ$1, 0))</f>
        <v/>
      </c>
      <c r="C170">
        <f>INDEX(resultados!$A$2:$ZZ$747, 164, MATCH($B$3, resultados!$A$1:$ZZ$1, 0))</f>
        <v/>
      </c>
    </row>
    <row r="171">
      <c r="A171">
        <f>INDEX(resultados!$A$2:$ZZ$747, 165, MATCH($B$1, resultados!$A$1:$ZZ$1, 0))</f>
        <v/>
      </c>
      <c r="B171">
        <f>INDEX(resultados!$A$2:$ZZ$747, 165, MATCH($B$2, resultados!$A$1:$ZZ$1, 0))</f>
        <v/>
      </c>
      <c r="C171">
        <f>INDEX(resultados!$A$2:$ZZ$747, 165, MATCH($B$3, resultados!$A$1:$ZZ$1, 0))</f>
        <v/>
      </c>
    </row>
    <row r="172">
      <c r="A172">
        <f>INDEX(resultados!$A$2:$ZZ$747, 166, MATCH($B$1, resultados!$A$1:$ZZ$1, 0))</f>
        <v/>
      </c>
      <c r="B172">
        <f>INDEX(resultados!$A$2:$ZZ$747, 166, MATCH($B$2, resultados!$A$1:$ZZ$1, 0))</f>
        <v/>
      </c>
      <c r="C172">
        <f>INDEX(resultados!$A$2:$ZZ$747, 166, MATCH($B$3, resultados!$A$1:$ZZ$1, 0))</f>
        <v/>
      </c>
    </row>
    <row r="173">
      <c r="A173">
        <f>INDEX(resultados!$A$2:$ZZ$747, 167, MATCH($B$1, resultados!$A$1:$ZZ$1, 0))</f>
        <v/>
      </c>
      <c r="B173">
        <f>INDEX(resultados!$A$2:$ZZ$747, 167, MATCH($B$2, resultados!$A$1:$ZZ$1, 0))</f>
        <v/>
      </c>
      <c r="C173">
        <f>INDEX(resultados!$A$2:$ZZ$747, 167, MATCH($B$3, resultados!$A$1:$ZZ$1, 0))</f>
        <v/>
      </c>
    </row>
    <row r="174">
      <c r="A174">
        <f>INDEX(resultados!$A$2:$ZZ$747, 168, MATCH($B$1, resultados!$A$1:$ZZ$1, 0))</f>
        <v/>
      </c>
      <c r="B174">
        <f>INDEX(resultados!$A$2:$ZZ$747, 168, MATCH($B$2, resultados!$A$1:$ZZ$1, 0))</f>
        <v/>
      </c>
      <c r="C174">
        <f>INDEX(resultados!$A$2:$ZZ$747, 168, MATCH($B$3, resultados!$A$1:$ZZ$1, 0))</f>
        <v/>
      </c>
    </row>
    <row r="175">
      <c r="A175">
        <f>INDEX(resultados!$A$2:$ZZ$747, 169, MATCH($B$1, resultados!$A$1:$ZZ$1, 0))</f>
        <v/>
      </c>
      <c r="B175">
        <f>INDEX(resultados!$A$2:$ZZ$747, 169, MATCH($B$2, resultados!$A$1:$ZZ$1, 0))</f>
        <v/>
      </c>
      <c r="C175">
        <f>INDEX(resultados!$A$2:$ZZ$747, 169, MATCH($B$3, resultados!$A$1:$ZZ$1, 0))</f>
        <v/>
      </c>
    </row>
    <row r="176">
      <c r="A176">
        <f>INDEX(resultados!$A$2:$ZZ$747, 170, MATCH($B$1, resultados!$A$1:$ZZ$1, 0))</f>
        <v/>
      </c>
      <c r="B176">
        <f>INDEX(resultados!$A$2:$ZZ$747, 170, MATCH($B$2, resultados!$A$1:$ZZ$1, 0))</f>
        <v/>
      </c>
      <c r="C176">
        <f>INDEX(resultados!$A$2:$ZZ$747, 170, MATCH($B$3, resultados!$A$1:$ZZ$1, 0))</f>
        <v/>
      </c>
    </row>
    <row r="177">
      <c r="A177">
        <f>INDEX(resultados!$A$2:$ZZ$747, 171, MATCH($B$1, resultados!$A$1:$ZZ$1, 0))</f>
        <v/>
      </c>
      <c r="B177">
        <f>INDEX(resultados!$A$2:$ZZ$747, 171, MATCH($B$2, resultados!$A$1:$ZZ$1, 0))</f>
        <v/>
      </c>
      <c r="C177">
        <f>INDEX(resultados!$A$2:$ZZ$747, 171, MATCH($B$3, resultados!$A$1:$ZZ$1, 0))</f>
        <v/>
      </c>
    </row>
    <row r="178">
      <c r="A178">
        <f>INDEX(resultados!$A$2:$ZZ$747, 172, MATCH($B$1, resultados!$A$1:$ZZ$1, 0))</f>
        <v/>
      </c>
      <c r="B178">
        <f>INDEX(resultados!$A$2:$ZZ$747, 172, MATCH($B$2, resultados!$A$1:$ZZ$1, 0))</f>
        <v/>
      </c>
      <c r="C178">
        <f>INDEX(resultados!$A$2:$ZZ$747, 172, MATCH($B$3, resultados!$A$1:$ZZ$1, 0))</f>
        <v/>
      </c>
    </row>
    <row r="179">
      <c r="A179">
        <f>INDEX(resultados!$A$2:$ZZ$747, 173, MATCH($B$1, resultados!$A$1:$ZZ$1, 0))</f>
        <v/>
      </c>
      <c r="B179">
        <f>INDEX(resultados!$A$2:$ZZ$747, 173, MATCH($B$2, resultados!$A$1:$ZZ$1, 0))</f>
        <v/>
      </c>
      <c r="C179">
        <f>INDEX(resultados!$A$2:$ZZ$747, 173, MATCH($B$3, resultados!$A$1:$ZZ$1, 0))</f>
        <v/>
      </c>
    </row>
    <row r="180">
      <c r="A180">
        <f>INDEX(resultados!$A$2:$ZZ$747, 174, MATCH($B$1, resultados!$A$1:$ZZ$1, 0))</f>
        <v/>
      </c>
      <c r="B180">
        <f>INDEX(resultados!$A$2:$ZZ$747, 174, MATCH($B$2, resultados!$A$1:$ZZ$1, 0))</f>
        <v/>
      </c>
      <c r="C180">
        <f>INDEX(resultados!$A$2:$ZZ$747, 174, MATCH($B$3, resultados!$A$1:$ZZ$1, 0))</f>
        <v/>
      </c>
    </row>
    <row r="181">
      <c r="A181">
        <f>INDEX(resultados!$A$2:$ZZ$747, 175, MATCH($B$1, resultados!$A$1:$ZZ$1, 0))</f>
        <v/>
      </c>
      <c r="B181">
        <f>INDEX(resultados!$A$2:$ZZ$747, 175, MATCH($B$2, resultados!$A$1:$ZZ$1, 0))</f>
        <v/>
      </c>
      <c r="C181">
        <f>INDEX(resultados!$A$2:$ZZ$747, 175, MATCH($B$3, resultados!$A$1:$ZZ$1, 0))</f>
        <v/>
      </c>
    </row>
    <row r="182">
      <c r="A182">
        <f>INDEX(resultados!$A$2:$ZZ$747, 176, MATCH($B$1, resultados!$A$1:$ZZ$1, 0))</f>
        <v/>
      </c>
      <c r="B182">
        <f>INDEX(resultados!$A$2:$ZZ$747, 176, MATCH($B$2, resultados!$A$1:$ZZ$1, 0))</f>
        <v/>
      </c>
      <c r="C182">
        <f>INDEX(resultados!$A$2:$ZZ$747, 176, MATCH($B$3, resultados!$A$1:$ZZ$1, 0))</f>
        <v/>
      </c>
    </row>
    <row r="183">
      <c r="A183">
        <f>INDEX(resultados!$A$2:$ZZ$747, 177, MATCH($B$1, resultados!$A$1:$ZZ$1, 0))</f>
        <v/>
      </c>
      <c r="B183">
        <f>INDEX(resultados!$A$2:$ZZ$747, 177, MATCH($B$2, resultados!$A$1:$ZZ$1, 0))</f>
        <v/>
      </c>
      <c r="C183">
        <f>INDEX(resultados!$A$2:$ZZ$747, 177, MATCH($B$3, resultados!$A$1:$ZZ$1, 0))</f>
        <v/>
      </c>
    </row>
    <row r="184">
      <c r="A184">
        <f>INDEX(resultados!$A$2:$ZZ$747, 178, MATCH($B$1, resultados!$A$1:$ZZ$1, 0))</f>
        <v/>
      </c>
      <c r="B184">
        <f>INDEX(resultados!$A$2:$ZZ$747, 178, MATCH($B$2, resultados!$A$1:$ZZ$1, 0))</f>
        <v/>
      </c>
      <c r="C184">
        <f>INDEX(resultados!$A$2:$ZZ$747, 178, MATCH($B$3, resultados!$A$1:$ZZ$1, 0))</f>
        <v/>
      </c>
    </row>
    <row r="185">
      <c r="A185">
        <f>INDEX(resultados!$A$2:$ZZ$747, 179, MATCH($B$1, resultados!$A$1:$ZZ$1, 0))</f>
        <v/>
      </c>
      <c r="B185">
        <f>INDEX(resultados!$A$2:$ZZ$747, 179, MATCH($B$2, resultados!$A$1:$ZZ$1, 0))</f>
        <v/>
      </c>
      <c r="C185">
        <f>INDEX(resultados!$A$2:$ZZ$747, 179, MATCH($B$3, resultados!$A$1:$ZZ$1, 0))</f>
        <v/>
      </c>
    </row>
    <row r="186">
      <c r="A186">
        <f>INDEX(resultados!$A$2:$ZZ$747, 180, MATCH($B$1, resultados!$A$1:$ZZ$1, 0))</f>
        <v/>
      </c>
      <c r="B186">
        <f>INDEX(resultados!$A$2:$ZZ$747, 180, MATCH($B$2, resultados!$A$1:$ZZ$1, 0))</f>
        <v/>
      </c>
      <c r="C186">
        <f>INDEX(resultados!$A$2:$ZZ$747, 180, MATCH($B$3, resultados!$A$1:$ZZ$1, 0))</f>
        <v/>
      </c>
    </row>
    <row r="187">
      <c r="A187">
        <f>INDEX(resultados!$A$2:$ZZ$747, 181, MATCH($B$1, resultados!$A$1:$ZZ$1, 0))</f>
        <v/>
      </c>
      <c r="B187">
        <f>INDEX(resultados!$A$2:$ZZ$747, 181, MATCH($B$2, resultados!$A$1:$ZZ$1, 0))</f>
        <v/>
      </c>
      <c r="C187">
        <f>INDEX(resultados!$A$2:$ZZ$747, 181, MATCH($B$3, resultados!$A$1:$ZZ$1, 0))</f>
        <v/>
      </c>
    </row>
    <row r="188">
      <c r="A188">
        <f>INDEX(resultados!$A$2:$ZZ$747, 182, MATCH($B$1, resultados!$A$1:$ZZ$1, 0))</f>
        <v/>
      </c>
      <c r="B188">
        <f>INDEX(resultados!$A$2:$ZZ$747, 182, MATCH($B$2, resultados!$A$1:$ZZ$1, 0))</f>
        <v/>
      </c>
      <c r="C188">
        <f>INDEX(resultados!$A$2:$ZZ$747, 182, MATCH($B$3, resultados!$A$1:$ZZ$1, 0))</f>
        <v/>
      </c>
    </row>
    <row r="189">
      <c r="A189">
        <f>INDEX(resultados!$A$2:$ZZ$747, 183, MATCH($B$1, resultados!$A$1:$ZZ$1, 0))</f>
        <v/>
      </c>
      <c r="B189">
        <f>INDEX(resultados!$A$2:$ZZ$747, 183, MATCH($B$2, resultados!$A$1:$ZZ$1, 0))</f>
        <v/>
      </c>
      <c r="C189">
        <f>INDEX(resultados!$A$2:$ZZ$747, 183, MATCH($B$3, resultados!$A$1:$ZZ$1, 0))</f>
        <v/>
      </c>
    </row>
    <row r="190">
      <c r="A190">
        <f>INDEX(resultados!$A$2:$ZZ$747, 184, MATCH($B$1, resultados!$A$1:$ZZ$1, 0))</f>
        <v/>
      </c>
      <c r="B190">
        <f>INDEX(resultados!$A$2:$ZZ$747, 184, MATCH($B$2, resultados!$A$1:$ZZ$1, 0))</f>
        <v/>
      </c>
      <c r="C190">
        <f>INDEX(resultados!$A$2:$ZZ$747, 184, MATCH($B$3, resultados!$A$1:$ZZ$1, 0))</f>
        <v/>
      </c>
    </row>
    <row r="191">
      <c r="A191">
        <f>INDEX(resultados!$A$2:$ZZ$747, 185, MATCH($B$1, resultados!$A$1:$ZZ$1, 0))</f>
        <v/>
      </c>
      <c r="B191">
        <f>INDEX(resultados!$A$2:$ZZ$747, 185, MATCH($B$2, resultados!$A$1:$ZZ$1, 0))</f>
        <v/>
      </c>
      <c r="C191">
        <f>INDEX(resultados!$A$2:$ZZ$747, 185, MATCH($B$3, resultados!$A$1:$ZZ$1, 0))</f>
        <v/>
      </c>
    </row>
    <row r="192">
      <c r="A192">
        <f>INDEX(resultados!$A$2:$ZZ$747, 186, MATCH($B$1, resultados!$A$1:$ZZ$1, 0))</f>
        <v/>
      </c>
      <c r="B192">
        <f>INDEX(resultados!$A$2:$ZZ$747, 186, MATCH($B$2, resultados!$A$1:$ZZ$1, 0))</f>
        <v/>
      </c>
      <c r="C192">
        <f>INDEX(resultados!$A$2:$ZZ$747, 186, MATCH($B$3, resultados!$A$1:$ZZ$1, 0))</f>
        <v/>
      </c>
    </row>
    <row r="193">
      <c r="A193">
        <f>INDEX(resultados!$A$2:$ZZ$747, 187, MATCH($B$1, resultados!$A$1:$ZZ$1, 0))</f>
        <v/>
      </c>
      <c r="B193">
        <f>INDEX(resultados!$A$2:$ZZ$747, 187, MATCH($B$2, resultados!$A$1:$ZZ$1, 0))</f>
        <v/>
      </c>
      <c r="C193">
        <f>INDEX(resultados!$A$2:$ZZ$747, 187, MATCH($B$3, resultados!$A$1:$ZZ$1, 0))</f>
        <v/>
      </c>
    </row>
    <row r="194">
      <c r="A194">
        <f>INDEX(resultados!$A$2:$ZZ$747, 188, MATCH($B$1, resultados!$A$1:$ZZ$1, 0))</f>
        <v/>
      </c>
      <c r="B194">
        <f>INDEX(resultados!$A$2:$ZZ$747, 188, MATCH($B$2, resultados!$A$1:$ZZ$1, 0))</f>
        <v/>
      </c>
      <c r="C194">
        <f>INDEX(resultados!$A$2:$ZZ$747, 188, MATCH($B$3, resultados!$A$1:$ZZ$1, 0))</f>
        <v/>
      </c>
    </row>
    <row r="195">
      <c r="A195">
        <f>INDEX(resultados!$A$2:$ZZ$747, 189, MATCH($B$1, resultados!$A$1:$ZZ$1, 0))</f>
        <v/>
      </c>
      <c r="B195">
        <f>INDEX(resultados!$A$2:$ZZ$747, 189, MATCH($B$2, resultados!$A$1:$ZZ$1, 0))</f>
        <v/>
      </c>
      <c r="C195">
        <f>INDEX(resultados!$A$2:$ZZ$747, 189, MATCH($B$3, resultados!$A$1:$ZZ$1, 0))</f>
        <v/>
      </c>
    </row>
    <row r="196">
      <c r="A196">
        <f>INDEX(resultados!$A$2:$ZZ$747, 190, MATCH($B$1, resultados!$A$1:$ZZ$1, 0))</f>
        <v/>
      </c>
      <c r="B196">
        <f>INDEX(resultados!$A$2:$ZZ$747, 190, MATCH($B$2, resultados!$A$1:$ZZ$1, 0))</f>
        <v/>
      </c>
      <c r="C196">
        <f>INDEX(resultados!$A$2:$ZZ$747, 190, MATCH($B$3, resultados!$A$1:$ZZ$1, 0))</f>
        <v/>
      </c>
    </row>
    <row r="197">
      <c r="A197">
        <f>INDEX(resultados!$A$2:$ZZ$747, 191, MATCH($B$1, resultados!$A$1:$ZZ$1, 0))</f>
        <v/>
      </c>
      <c r="B197">
        <f>INDEX(resultados!$A$2:$ZZ$747, 191, MATCH($B$2, resultados!$A$1:$ZZ$1, 0))</f>
        <v/>
      </c>
      <c r="C197">
        <f>INDEX(resultados!$A$2:$ZZ$747, 191, MATCH($B$3, resultados!$A$1:$ZZ$1, 0))</f>
        <v/>
      </c>
    </row>
    <row r="198">
      <c r="A198">
        <f>INDEX(resultados!$A$2:$ZZ$747, 192, MATCH($B$1, resultados!$A$1:$ZZ$1, 0))</f>
        <v/>
      </c>
      <c r="B198">
        <f>INDEX(resultados!$A$2:$ZZ$747, 192, MATCH($B$2, resultados!$A$1:$ZZ$1, 0))</f>
        <v/>
      </c>
      <c r="C198">
        <f>INDEX(resultados!$A$2:$ZZ$747, 192, MATCH($B$3, resultados!$A$1:$ZZ$1, 0))</f>
        <v/>
      </c>
    </row>
    <row r="199">
      <c r="A199">
        <f>INDEX(resultados!$A$2:$ZZ$747, 193, MATCH($B$1, resultados!$A$1:$ZZ$1, 0))</f>
        <v/>
      </c>
      <c r="B199">
        <f>INDEX(resultados!$A$2:$ZZ$747, 193, MATCH($B$2, resultados!$A$1:$ZZ$1, 0))</f>
        <v/>
      </c>
      <c r="C199">
        <f>INDEX(resultados!$A$2:$ZZ$747, 193, MATCH($B$3, resultados!$A$1:$ZZ$1, 0))</f>
        <v/>
      </c>
    </row>
    <row r="200">
      <c r="A200">
        <f>INDEX(resultados!$A$2:$ZZ$747, 194, MATCH($B$1, resultados!$A$1:$ZZ$1, 0))</f>
        <v/>
      </c>
      <c r="B200">
        <f>INDEX(resultados!$A$2:$ZZ$747, 194, MATCH($B$2, resultados!$A$1:$ZZ$1, 0))</f>
        <v/>
      </c>
      <c r="C200">
        <f>INDEX(resultados!$A$2:$ZZ$747, 194, MATCH($B$3, resultados!$A$1:$ZZ$1, 0))</f>
        <v/>
      </c>
    </row>
    <row r="201">
      <c r="A201">
        <f>INDEX(resultados!$A$2:$ZZ$747, 195, MATCH($B$1, resultados!$A$1:$ZZ$1, 0))</f>
        <v/>
      </c>
      <c r="B201">
        <f>INDEX(resultados!$A$2:$ZZ$747, 195, MATCH($B$2, resultados!$A$1:$ZZ$1, 0))</f>
        <v/>
      </c>
      <c r="C201">
        <f>INDEX(resultados!$A$2:$ZZ$747, 195, MATCH($B$3, resultados!$A$1:$ZZ$1, 0))</f>
        <v/>
      </c>
    </row>
    <row r="202">
      <c r="A202">
        <f>INDEX(resultados!$A$2:$ZZ$747, 196, MATCH($B$1, resultados!$A$1:$ZZ$1, 0))</f>
        <v/>
      </c>
      <c r="B202">
        <f>INDEX(resultados!$A$2:$ZZ$747, 196, MATCH($B$2, resultados!$A$1:$ZZ$1, 0))</f>
        <v/>
      </c>
      <c r="C202">
        <f>INDEX(resultados!$A$2:$ZZ$747, 196, MATCH($B$3, resultados!$A$1:$ZZ$1, 0))</f>
        <v/>
      </c>
    </row>
    <row r="203">
      <c r="A203">
        <f>INDEX(resultados!$A$2:$ZZ$747, 197, MATCH($B$1, resultados!$A$1:$ZZ$1, 0))</f>
        <v/>
      </c>
      <c r="B203">
        <f>INDEX(resultados!$A$2:$ZZ$747, 197, MATCH($B$2, resultados!$A$1:$ZZ$1, 0))</f>
        <v/>
      </c>
      <c r="C203">
        <f>INDEX(resultados!$A$2:$ZZ$747, 197, MATCH($B$3, resultados!$A$1:$ZZ$1, 0))</f>
        <v/>
      </c>
    </row>
    <row r="204">
      <c r="A204">
        <f>INDEX(resultados!$A$2:$ZZ$747, 198, MATCH($B$1, resultados!$A$1:$ZZ$1, 0))</f>
        <v/>
      </c>
      <c r="B204">
        <f>INDEX(resultados!$A$2:$ZZ$747, 198, MATCH($B$2, resultados!$A$1:$ZZ$1, 0))</f>
        <v/>
      </c>
      <c r="C204">
        <f>INDEX(resultados!$A$2:$ZZ$747, 198, MATCH($B$3, resultados!$A$1:$ZZ$1, 0))</f>
        <v/>
      </c>
    </row>
    <row r="205">
      <c r="A205">
        <f>INDEX(resultados!$A$2:$ZZ$747, 199, MATCH($B$1, resultados!$A$1:$ZZ$1, 0))</f>
        <v/>
      </c>
      <c r="B205">
        <f>INDEX(resultados!$A$2:$ZZ$747, 199, MATCH($B$2, resultados!$A$1:$ZZ$1, 0))</f>
        <v/>
      </c>
      <c r="C205">
        <f>INDEX(resultados!$A$2:$ZZ$747, 199, MATCH($B$3, resultados!$A$1:$ZZ$1, 0))</f>
        <v/>
      </c>
    </row>
    <row r="206">
      <c r="A206">
        <f>INDEX(resultados!$A$2:$ZZ$747, 200, MATCH($B$1, resultados!$A$1:$ZZ$1, 0))</f>
        <v/>
      </c>
      <c r="B206">
        <f>INDEX(resultados!$A$2:$ZZ$747, 200, MATCH($B$2, resultados!$A$1:$ZZ$1, 0))</f>
        <v/>
      </c>
      <c r="C206">
        <f>INDEX(resultados!$A$2:$ZZ$747, 200, MATCH($B$3, resultados!$A$1:$ZZ$1, 0))</f>
        <v/>
      </c>
    </row>
    <row r="207">
      <c r="A207">
        <f>INDEX(resultados!$A$2:$ZZ$747, 201, MATCH($B$1, resultados!$A$1:$ZZ$1, 0))</f>
        <v/>
      </c>
      <c r="B207">
        <f>INDEX(resultados!$A$2:$ZZ$747, 201, MATCH($B$2, resultados!$A$1:$ZZ$1, 0))</f>
        <v/>
      </c>
      <c r="C207">
        <f>INDEX(resultados!$A$2:$ZZ$747, 201, MATCH($B$3, resultados!$A$1:$ZZ$1, 0))</f>
        <v/>
      </c>
    </row>
    <row r="208">
      <c r="A208">
        <f>INDEX(resultados!$A$2:$ZZ$747, 202, MATCH($B$1, resultados!$A$1:$ZZ$1, 0))</f>
        <v/>
      </c>
      <c r="B208">
        <f>INDEX(resultados!$A$2:$ZZ$747, 202, MATCH($B$2, resultados!$A$1:$ZZ$1, 0))</f>
        <v/>
      </c>
      <c r="C208">
        <f>INDEX(resultados!$A$2:$ZZ$747, 202, MATCH($B$3, resultados!$A$1:$ZZ$1, 0))</f>
        <v/>
      </c>
    </row>
    <row r="209">
      <c r="A209">
        <f>INDEX(resultados!$A$2:$ZZ$747, 203, MATCH($B$1, resultados!$A$1:$ZZ$1, 0))</f>
        <v/>
      </c>
      <c r="B209">
        <f>INDEX(resultados!$A$2:$ZZ$747, 203, MATCH($B$2, resultados!$A$1:$ZZ$1, 0))</f>
        <v/>
      </c>
      <c r="C209">
        <f>INDEX(resultados!$A$2:$ZZ$747, 203, MATCH($B$3, resultados!$A$1:$ZZ$1, 0))</f>
        <v/>
      </c>
    </row>
    <row r="210">
      <c r="A210">
        <f>INDEX(resultados!$A$2:$ZZ$747, 204, MATCH($B$1, resultados!$A$1:$ZZ$1, 0))</f>
        <v/>
      </c>
      <c r="B210">
        <f>INDEX(resultados!$A$2:$ZZ$747, 204, MATCH($B$2, resultados!$A$1:$ZZ$1, 0))</f>
        <v/>
      </c>
      <c r="C210">
        <f>INDEX(resultados!$A$2:$ZZ$747, 204, MATCH($B$3, resultados!$A$1:$ZZ$1, 0))</f>
        <v/>
      </c>
    </row>
    <row r="211">
      <c r="A211">
        <f>INDEX(resultados!$A$2:$ZZ$747, 205, MATCH($B$1, resultados!$A$1:$ZZ$1, 0))</f>
        <v/>
      </c>
      <c r="B211">
        <f>INDEX(resultados!$A$2:$ZZ$747, 205, MATCH($B$2, resultados!$A$1:$ZZ$1, 0))</f>
        <v/>
      </c>
      <c r="C211">
        <f>INDEX(resultados!$A$2:$ZZ$747, 205, MATCH($B$3, resultados!$A$1:$ZZ$1, 0))</f>
        <v/>
      </c>
    </row>
    <row r="212">
      <c r="A212">
        <f>INDEX(resultados!$A$2:$ZZ$747, 206, MATCH($B$1, resultados!$A$1:$ZZ$1, 0))</f>
        <v/>
      </c>
      <c r="B212">
        <f>INDEX(resultados!$A$2:$ZZ$747, 206, MATCH($B$2, resultados!$A$1:$ZZ$1, 0))</f>
        <v/>
      </c>
      <c r="C212">
        <f>INDEX(resultados!$A$2:$ZZ$747, 206, MATCH($B$3, resultados!$A$1:$ZZ$1, 0))</f>
        <v/>
      </c>
    </row>
    <row r="213">
      <c r="A213">
        <f>INDEX(resultados!$A$2:$ZZ$747, 207, MATCH($B$1, resultados!$A$1:$ZZ$1, 0))</f>
        <v/>
      </c>
      <c r="B213">
        <f>INDEX(resultados!$A$2:$ZZ$747, 207, MATCH($B$2, resultados!$A$1:$ZZ$1, 0))</f>
        <v/>
      </c>
      <c r="C213">
        <f>INDEX(resultados!$A$2:$ZZ$747, 207, MATCH($B$3, resultados!$A$1:$ZZ$1, 0))</f>
        <v/>
      </c>
    </row>
    <row r="214">
      <c r="A214">
        <f>INDEX(resultados!$A$2:$ZZ$747, 208, MATCH($B$1, resultados!$A$1:$ZZ$1, 0))</f>
        <v/>
      </c>
      <c r="B214">
        <f>INDEX(resultados!$A$2:$ZZ$747, 208, MATCH($B$2, resultados!$A$1:$ZZ$1, 0))</f>
        <v/>
      </c>
      <c r="C214">
        <f>INDEX(resultados!$A$2:$ZZ$747, 208, MATCH($B$3, resultados!$A$1:$ZZ$1, 0))</f>
        <v/>
      </c>
    </row>
    <row r="215">
      <c r="A215">
        <f>INDEX(resultados!$A$2:$ZZ$747, 209, MATCH($B$1, resultados!$A$1:$ZZ$1, 0))</f>
        <v/>
      </c>
      <c r="B215">
        <f>INDEX(resultados!$A$2:$ZZ$747, 209, MATCH($B$2, resultados!$A$1:$ZZ$1, 0))</f>
        <v/>
      </c>
      <c r="C215">
        <f>INDEX(resultados!$A$2:$ZZ$747, 209, MATCH($B$3, resultados!$A$1:$ZZ$1, 0))</f>
        <v/>
      </c>
    </row>
    <row r="216">
      <c r="A216">
        <f>INDEX(resultados!$A$2:$ZZ$747, 210, MATCH($B$1, resultados!$A$1:$ZZ$1, 0))</f>
        <v/>
      </c>
      <c r="B216">
        <f>INDEX(resultados!$A$2:$ZZ$747, 210, MATCH($B$2, resultados!$A$1:$ZZ$1, 0))</f>
        <v/>
      </c>
      <c r="C216">
        <f>INDEX(resultados!$A$2:$ZZ$747, 210, MATCH($B$3, resultados!$A$1:$ZZ$1, 0))</f>
        <v/>
      </c>
    </row>
    <row r="217">
      <c r="A217">
        <f>INDEX(resultados!$A$2:$ZZ$747, 211, MATCH($B$1, resultados!$A$1:$ZZ$1, 0))</f>
        <v/>
      </c>
      <c r="B217">
        <f>INDEX(resultados!$A$2:$ZZ$747, 211, MATCH($B$2, resultados!$A$1:$ZZ$1, 0))</f>
        <v/>
      </c>
      <c r="C217">
        <f>INDEX(resultados!$A$2:$ZZ$747, 211, MATCH($B$3, resultados!$A$1:$ZZ$1, 0))</f>
        <v/>
      </c>
    </row>
    <row r="218">
      <c r="A218">
        <f>INDEX(resultados!$A$2:$ZZ$747, 212, MATCH($B$1, resultados!$A$1:$ZZ$1, 0))</f>
        <v/>
      </c>
      <c r="B218">
        <f>INDEX(resultados!$A$2:$ZZ$747, 212, MATCH($B$2, resultados!$A$1:$ZZ$1, 0))</f>
        <v/>
      </c>
      <c r="C218">
        <f>INDEX(resultados!$A$2:$ZZ$747, 212, MATCH($B$3, resultados!$A$1:$ZZ$1, 0))</f>
        <v/>
      </c>
    </row>
    <row r="219">
      <c r="A219">
        <f>INDEX(resultados!$A$2:$ZZ$747, 213, MATCH($B$1, resultados!$A$1:$ZZ$1, 0))</f>
        <v/>
      </c>
      <c r="B219">
        <f>INDEX(resultados!$A$2:$ZZ$747, 213, MATCH($B$2, resultados!$A$1:$ZZ$1, 0))</f>
        <v/>
      </c>
      <c r="C219">
        <f>INDEX(resultados!$A$2:$ZZ$747, 213, MATCH($B$3, resultados!$A$1:$ZZ$1, 0))</f>
        <v/>
      </c>
    </row>
    <row r="220">
      <c r="A220">
        <f>INDEX(resultados!$A$2:$ZZ$747, 214, MATCH($B$1, resultados!$A$1:$ZZ$1, 0))</f>
        <v/>
      </c>
      <c r="B220">
        <f>INDEX(resultados!$A$2:$ZZ$747, 214, MATCH($B$2, resultados!$A$1:$ZZ$1, 0))</f>
        <v/>
      </c>
      <c r="C220">
        <f>INDEX(resultados!$A$2:$ZZ$747, 214, MATCH($B$3, resultados!$A$1:$ZZ$1, 0))</f>
        <v/>
      </c>
    </row>
    <row r="221">
      <c r="A221">
        <f>INDEX(resultados!$A$2:$ZZ$747, 215, MATCH($B$1, resultados!$A$1:$ZZ$1, 0))</f>
        <v/>
      </c>
      <c r="B221">
        <f>INDEX(resultados!$A$2:$ZZ$747, 215, MATCH($B$2, resultados!$A$1:$ZZ$1, 0))</f>
        <v/>
      </c>
      <c r="C221">
        <f>INDEX(resultados!$A$2:$ZZ$747, 215, MATCH($B$3, resultados!$A$1:$ZZ$1, 0))</f>
        <v/>
      </c>
    </row>
    <row r="222">
      <c r="A222">
        <f>INDEX(resultados!$A$2:$ZZ$747, 216, MATCH($B$1, resultados!$A$1:$ZZ$1, 0))</f>
        <v/>
      </c>
      <c r="B222">
        <f>INDEX(resultados!$A$2:$ZZ$747, 216, MATCH($B$2, resultados!$A$1:$ZZ$1, 0))</f>
        <v/>
      </c>
      <c r="C222">
        <f>INDEX(resultados!$A$2:$ZZ$747, 216, MATCH($B$3, resultados!$A$1:$ZZ$1, 0))</f>
        <v/>
      </c>
    </row>
    <row r="223">
      <c r="A223">
        <f>INDEX(resultados!$A$2:$ZZ$747, 217, MATCH($B$1, resultados!$A$1:$ZZ$1, 0))</f>
        <v/>
      </c>
      <c r="B223">
        <f>INDEX(resultados!$A$2:$ZZ$747, 217, MATCH($B$2, resultados!$A$1:$ZZ$1, 0))</f>
        <v/>
      </c>
      <c r="C223">
        <f>INDEX(resultados!$A$2:$ZZ$747, 217, MATCH($B$3, resultados!$A$1:$ZZ$1, 0))</f>
        <v/>
      </c>
    </row>
    <row r="224">
      <c r="A224">
        <f>INDEX(resultados!$A$2:$ZZ$747, 218, MATCH($B$1, resultados!$A$1:$ZZ$1, 0))</f>
        <v/>
      </c>
      <c r="B224">
        <f>INDEX(resultados!$A$2:$ZZ$747, 218, MATCH($B$2, resultados!$A$1:$ZZ$1, 0))</f>
        <v/>
      </c>
      <c r="C224">
        <f>INDEX(resultados!$A$2:$ZZ$747, 218, MATCH($B$3, resultados!$A$1:$ZZ$1, 0))</f>
        <v/>
      </c>
    </row>
    <row r="225">
      <c r="A225">
        <f>INDEX(resultados!$A$2:$ZZ$747, 219, MATCH($B$1, resultados!$A$1:$ZZ$1, 0))</f>
        <v/>
      </c>
      <c r="B225">
        <f>INDEX(resultados!$A$2:$ZZ$747, 219, MATCH($B$2, resultados!$A$1:$ZZ$1, 0))</f>
        <v/>
      </c>
      <c r="C225">
        <f>INDEX(resultados!$A$2:$ZZ$747, 219, MATCH($B$3, resultados!$A$1:$ZZ$1, 0))</f>
        <v/>
      </c>
    </row>
    <row r="226">
      <c r="A226">
        <f>INDEX(resultados!$A$2:$ZZ$747, 220, MATCH($B$1, resultados!$A$1:$ZZ$1, 0))</f>
        <v/>
      </c>
      <c r="B226">
        <f>INDEX(resultados!$A$2:$ZZ$747, 220, MATCH($B$2, resultados!$A$1:$ZZ$1, 0))</f>
        <v/>
      </c>
      <c r="C226">
        <f>INDEX(resultados!$A$2:$ZZ$747, 220, MATCH($B$3, resultados!$A$1:$ZZ$1, 0))</f>
        <v/>
      </c>
    </row>
    <row r="227">
      <c r="A227">
        <f>INDEX(resultados!$A$2:$ZZ$747, 221, MATCH($B$1, resultados!$A$1:$ZZ$1, 0))</f>
        <v/>
      </c>
      <c r="B227">
        <f>INDEX(resultados!$A$2:$ZZ$747, 221, MATCH($B$2, resultados!$A$1:$ZZ$1, 0))</f>
        <v/>
      </c>
      <c r="C227">
        <f>INDEX(resultados!$A$2:$ZZ$747, 221, MATCH($B$3, resultados!$A$1:$ZZ$1, 0))</f>
        <v/>
      </c>
    </row>
    <row r="228">
      <c r="A228">
        <f>INDEX(resultados!$A$2:$ZZ$747, 222, MATCH($B$1, resultados!$A$1:$ZZ$1, 0))</f>
        <v/>
      </c>
      <c r="B228">
        <f>INDEX(resultados!$A$2:$ZZ$747, 222, MATCH($B$2, resultados!$A$1:$ZZ$1, 0))</f>
        <v/>
      </c>
      <c r="C228">
        <f>INDEX(resultados!$A$2:$ZZ$747, 222, MATCH($B$3, resultados!$A$1:$ZZ$1, 0))</f>
        <v/>
      </c>
    </row>
    <row r="229">
      <c r="A229">
        <f>INDEX(resultados!$A$2:$ZZ$747, 223, MATCH($B$1, resultados!$A$1:$ZZ$1, 0))</f>
        <v/>
      </c>
      <c r="B229">
        <f>INDEX(resultados!$A$2:$ZZ$747, 223, MATCH($B$2, resultados!$A$1:$ZZ$1, 0))</f>
        <v/>
      </c>
      <c r="C229">
        <f>INDEX(resultados!$A$2:$ZZ$747, 223, MATCH($B$3, resultados!$A$1:$ZZ$1, 0))</f>
        <v/>
      </c>
    </row>
    <row r="230">
      <c r="A230">
        <f>INDEX(resultados!$A$2:$ZZ$747, 224, MATCH($B$1, resultados!$A$1:$ZZ$1, 0))</f>
        <v/>
      </c>
      <c r="B230">
        <f>INDEX(resultados!$A$2:$ZZ$747, 224, MATCH($B$2, resultados!$A$1:$ZZ$1, 0))</f>
        <v/>
      </c>
      <c r="C230">
        <f>INDEX(resultados!$A$2:$ZZ$747, 224, MATCH($B$3, resultados!$A$1:$ZZ$1, 0))</f>
        <v/>
      </c>
    </row>
    <row r="231">
      <c r="A231">
        <f>INDEX(resultados!$A$2:$ZZ$747, 225, MATCH($B$1, resultados!$A$1:$ZZ$1, 0))</f>
        <v/>
      </c>
      <c r="B231">
        <f>INDEX(resultados!$A$2:$ZZ$747, 225, MATCH($B$2, resultados!$A$1:$ZZ$1, 0))</f>
        <v/>
      </c>
      <c r="C231">
        <f>INDEX(resultados!$A$2:$ZZ$747, 225, MATCH($B$3, resultados!$A$1:$ZZ$1, 0))</f>
        <v/>
      </c>
    </row>
    <row r="232">
      <c r="A232">
        <f>INDEX(resultados!$A$2:$ZZ$747, 226, MATCH($B$1, resultados!$A$1:$ZZ$1, 0))</f>
        <v/>
      </c>
      <c r="B232">
        <f>INDEX(resultados!$A$2:$ZZ$747, 226, MATCH($B$2, resultados!$A$1:$ZZ$1, 0))</f>
        <v/>
      </c>
      <c r="C232">
        <f>INDEX(resultados!$A$2:$ZZ$747, 226, MATCH($B$3, resultados!$A$1:$ZZ$1, 0))</f>
        <v/>
      </c>
    </row>
    <row r="233">
      <c r="A233">
        <f>INDEX(resultados!$A$2:$ZZ$747, 227, MATCH($B$1, resultados!$A$1:$ZZ$1, 0))</f>
        <v/>
      </c>
      <c r="B233">
        <f>INDEX(resultados!$A$2:$ZZ$747, 227, MATCH($B$2, resultados!$A$1:$ZZ$1, 0))</f>
        <v/>
      </c>
      <c r="C233">
        <f>INDEX(resultados!$A$2:$ZZ$747, 227, MATCH($B$3, resultados!$A$1:$ZZ$1, 0))</f>
        <v/>
      </c>
    </row>
    <row r="234">
      <c r="A234">
        <f>INDEX(resultados!$A$2:$ZZ$747, 228, MATCH($B$1, resultados!$A$1:$ZZ$1, 0))</f>
        <v/>
      </c>
      <c r="B234">
        <f>INDEX(resultados!$A$2:$ZZ$747, 228, MATCH($B$2, resultados!$A$1:$ZZ$1, 0))</f>
        <v/>
      </c>
      <c r="C234">
        <f>INDEX(resultados!$A$2:$ZZ$747, 228, MATCH($B$3, resultados!$A$1:$ZZ$1, 0))</f>
        <v/>
      </c>
    </row>
    <row r="235">
      <c r="A235">
        <f>INDEX(resultados!$A$2:$ZZ$747, 229, MATCH($B$1, resultados!$A$1:$ZZ$1, 0))</f>
        <v/>
      </c>
      <c r="B235">
        <f>INDEX(resultados!$A$2:$ZZ$747, 229, MATCH($B$2, resultados!$A$1:$ZZ$1, 0))</f>
        <v/>
      </c>
      <c r="C235">
        <f>INDEX(resultados!$A$2:$ZZ$747, 229, MATCH($B$3, resultados!$A$1:$ZZ$1, 0))</f>
        <v/>
      </c>
    </row>
    <row r="236">
      <c r="A236">
        <f>INDEX(resultados!$A$2:$ZZ$747, 230, MATCH($B$1, resultados!$A$1:$ZZ$1, 0))</f>
        <v/>
      </c>
      <c r="B236">
        <f>INDEX(resultados!$A$2:$ZZ$747, 230, MATCH($B$2, resultados!$A$1:$ZZ$1, 0))</f>
        <v/>
      </c>
      <c r="C236">
        <f>INDEX(resultados!$A$2:$ZZ$747, 230, MATCH($B$3, resultados!$A$1:$ZZ$1, 0))</f>
        <v/>
      </c>
    </row>
    <row r="237">
      <c r="A237">
        <f>INDEX(resultados!$A$2:$ZZ$747, 231, MATCH($B$1, resultados!$A$1:$ZZ$1, 0))</f>
        <v/>
      </c>
      <c r="B237">
        <f>INDEX(resultados!$A$2:$ZZ$747, 231, MATCH($B$2, resultados!$A$1:$ZZ$1, 0))</f>
        <v/>
      </c>
      <c r="C237">
        <f>INDEX(resultados!$A$2:$ZZ$747, 231, MATCH($B$3, resultados!$A$1:$ZZ$1, 0))</f>
        <v/>
      </c>
    </row>
    <row r="238">
      <c r="A238">
        <f>INDEX(resultados!$A$2:$ZZ$747, 232, MATCH($B$1, resultados!$A$1:$ZZ$1, 0))</f>
        <v/>
      </c>
      <c r="B238">
        <f>INDEX(resultados!$A$2:$ZZ$747, 232, MATCH($B$2, resultados!$A$1:$ZZ$1, 0))</f>
        <v/>
      </c>
      <c r="C238">
        <f>INDEX(resultados!$A$2:$ZZ$747, 232, MATCH($B$3, resultados!$A$1:$ZZ$1, 0))</f>
        <v/>
      </c>
    </row>
    <row r="239">
      <c r="A239">
        <f>INDEX(resultados!$A$2:$ZZ$747, 233, MATCH($B$1, resultados!$A$1:$ZZ$1, 0))</f>
        <v/>
      </c>
      <c r="B239">
        <f>INDEX(resultados!$A$2:$ZZ$747, 233, MATCH($B$2, resultados!$A$1:$ZZ$1, 0))</f>
        <v/>
      </c>
      <c r="C239">
        <f>INDEX(resultados!$A$2:$ZZ$747, 233, MATCH($B$3, resultados!$A$1:$ZZ$1, 0))</f>
        <v/>
      </c>
    </row>
    <row r="240">
      <c r="A240">
        <f>INDEX(resultados!$A$2:$ZZ$747, 234, MATCH($B$1, resultados!$A$1:$ZZ$1, 0))</f>
        <v/>
      </c>
      <c r="B240">
        <f>INDEX(resultados!$A$2:$ZZ$747, 234, MATCH($B$2, resultados!$A$1:$ZZ$1, 0))</f>
        <v/>
      </c>
      <c r="C240">
        <f>INDEX(resultados!$A$2:$ZZ$747, 234, MATCH($B$3, resultados!$A$1:$ZZ$1, 0))</f>
        <v/>
      </c>
    </row>
    <row r="241">
      <c r="A241">
        <f>INDEX(resultados!$A$2:$ZZ$747, 235, MATCH($B$1, resultados!$A$1:$ZZ$1, 0))</f>
        <v/>
      </c>
      <c r="B241">
        <f>INDEX(resultados!$A$2:$ZZ$747, 235, MATCH($B$2, resultados!$A$1:$ZZ$1, 0))</f>
        <v/>
      </c>
      <c r="C241">
        <f>INDEX(resultados!$A$2:$ZZ$747, 235, MATCH($B$3, resultados!$A$1:$ZZ$1, 0))</f>
        <v/>
      </c>
    </row>
    <row r="242">
      <c r="A242">
        <f>INDEX(resultados!$A$2:$ZZ$747, 236, MATCH($B$1, resultados!$A$1:$ZZ$1, 0))</f>
        <v/>
      </c>
      <c r="B242">
        <f>INDEX(resultados!$A$2:$ZZ$747, 236, MATCH($B$2, resultados!$A$1:$ZZ$1, 0))</f>
        <v/>
      </c>
      <c r="C242">
        <f>INDEX(resultados!$A$2:$ZZ$747, 236, MATCH($B$3, resultados!$A$1:$ZZ$1, 0))</f>
        <v/>
      </c>
    </row>
    <row r="243">
      <c r="A243">
        <f>INDEX(resultados!$A$2:$ZZ$747, 237, MATCH($B$1, resultados!$A$1:$ZZ$1, 0))</f>
        <v/>
      </c>
      <c r="B243">
        <f>INDEX(resultados!$A$2:$ZZ$747, 237, MATCH($B$2, resultados!$A$1:$ZZ$1, 0))</f>
        <v/>
      </c>
      <c r="C243">
        <f>INDEX(resultados!$A$2:$ZZ$747, 237, MATCH($B$3, resultados!$A$1:$ZZ$1, 0))</f>
        <v/>
      </c>
    </row>
    <row r="244">
      <c r="A244">
        <f>INDEX(resultados!$A$2:$ZZ$747, 238, MATCH($B$1, resultados!$A$1:$ZZ$1, 0))</f>
        <v/>
      </c>
      <c r="B244">
        <f>INDEX(resultados!$A$2:$ZZ$747, 238, MATCH($B$2, resultados!$A$1:$ZZ$1, 0))</f>
        <v/>
      </c>
      <c r="C244">
        <f>INDEX(resultados!$A$2:$ZZ$747, 238, MATCH($B$3, resultados!$A$1:$ZZ$1, 0))</f>
        <v/>
      </c>
    </row>
    <row r="245">
      <c r="A245">
        <f>INDEX(resultados!$A$2:$ZZ$747, 239, MATCH($B$1, resultados!$A$1:$ZZ$1, 0))</f>
        <v/>
      </c>
      <c r="B245">
        <f>INDEX(resultados!$A$2:$ZZ$747, 239, MATCH($B$2, resultados!$A$1:$ZZ$1, 0))</f>
        <v/>
      </c>
      <c r="C245">
        <f>INDEX(resultados!$A$2:$ZZ$747, 239, MATCH($B$3, resultados!$A$1:$ZZ$1, 0))</f>
        <v/>
      </c>
    </row>
    <row r="246">
      <c r="A246">
        <f>INDEX(resultados!$A$2:$ZZ$747, 240, MATCH($B$1, resultados!$A$1:$ZZ$1, 0))</f>
        <v/>
      </c>
      <c r="B246">
        <f>INDEX(resultados!$A$2:$ZZ$747, 240, MATCH($B$2, resultados!$A$1:$ZZ$1, 0))</f>
        <v/>
      </c>
      <c r="C246">
        <f>INDEX(resultados!$A$2:$ZZ$747, 240, MATCH($B$3, resultados!$A$1:$ZZ$1, 0))</f>
        <v/>
      </c>
    </row>
    <row r="247">
      <c r="A247">
        <f>INDEX(resultados!$A$2:$ZZ$747, 241, MATCH($B$1, resultados!$A$1:$ZZ$1, 0))</f>
        <v/>
      </c>
      <c r="B247">
        <f>INDEX(resultados!$A$2:$ZZ$747, 241, MATCH($B$2, resultados!$A$1:$ZZ$1, 0))</f>
        <v/>
      </c>
      <c r="C247">
        <f>INDEX(resultados!$A$2:$ZZ$747, 241, MATCH($B$3, resultados!$A$1:$ZZ$1, 0))</f>
        <v/>
      </c>
    </row>
    <row r="248">
      <c r="A248">
        <f>INDEX(resultados!$A$2:$ZZ$747, 242, MATCH($B$1, resultados!$A$1:$ZZ$1, 0))</f>
        <v/>
      </c>
      <c r="B248">
        <f>INDEX(resultados!$A$2:$ZZ$747, 242, MATCH($B$2, resultados!$A$1:$ZZ$1, 0))</f>
        <v/>
      </c>
      <c r="C248">
        <f>INDEX(resultados!$A$2:$ZZ$747, 242, MATCH($B$3, resultados!$A$1:$ZZ$1, 0))</f>
        <v/>
      </c>
    </row>
    <row r="249">
      <c r="A249">
        <f>INDEX(resultados!$A$2:$ZZ$747, 243, MATCH($B$1, resultados!$A$1:$ZZ$1, 0))</f>
        <v/>
      </c>
      <c r="B249">
        <f>INDEX(resultados!$A$2:$ZZ$747, 243, MATCH($B$2, resultados!$A$1:$ZZ$1, 0))</f>
        <v/>
      </c>
      <c r="C249">
        <f>INDEX(resultados!$A$2:$ZZ$747, 243, MATCH($B$3, resultados!$A$1:$ZZ$1, 0))</f>
        <v/>
      </c>
    </row>
    <row r="250">
      <c r="A250">
        <f>INDEX(resultados!$A$2:$ZZ$747, 244, MATCH($B$1, resultados!$A$1:$ZZ$1, 0))</f>
        <v/>
      </c>
      <c r="B250">
        <f>INDEX(resultados!$A$2:$ZZ$747, 244, MATCH($B$2, resultados!$A$1:$ZZ$1, 0))</f>
        <v/>
      </c>
      <c r="C250">
        <f>INDEX(resultados!$A$2:$ZZ$747, 244, MATCH($B$3, resultados!$A$1:$ZZ$1, 0))</f>
        <v/>
      </c>
    </row>
    <row r="251">
      <c r="A251">
        <f>INDEX(resultados!$A$2:$ZZ$747, 245, MATCH($B$1, resultados!$A$1:$ZZ$1, 0))</f>
        <v/>
      </c>
      <c r="B251">
        <f>INDEX(resultados!$A$2:$ZZ$747, 245, MATCH($B$2, resultados!$A$1:$ZZ$1, 0))</f>
        <v/>
      </c>
      <c r="C251">
        <f>INDEX(resultados!$A$2:$ZZ$747, 245, MATCH($B$3, resultados!$A$1:$ZZ$1, 0))</f>
        <v/>
      </c>
    </row>
    <row r="252">
      <c r="A252">
        <f>INDEX(resultados!$A$2:$ZZ$747, 246, MATCH($B$1, resultados!$A$1:$ZZ$1, 0))</f>
        <v/>
      </c>
      <c r="B252">
        <f>INDEX(resultados!$A$2:$ZZ$747, 246, MATCH($B$2, resultados!$A$1:$ZZ$1, 0))</f>
        <v/>
      </c>
      <c r="C252">
        <f>INDEX(resultados!$A$2:$ZZ$747, 246, MATCH($B$3, resultados!$A$1:$ZZ$1, 0))</f>
        <v/>
      </c>
    </row>
    <row r="253">
      <c r="A253">
        <f>INDEX(resultados!$A$2:$ZZ$747, 247, MATCH($B$1, resultados!$A$1:$ZZ$1, 0))</f>
        <v/>
      </c>
      <c r="B253">
        <f>INDEX(resultados!$A$2:$ZZ$747, 247, MATCH($B$2, resultados!$A$1:$ZZ$1, 0))</f>
        <v/>
      </c>
      <c r="C253">
        <f>INDEX(resultados!$A$2:$ZZ$747, 247, MATCH($B$3, resultados!$A$1:$ZZ$1, 0))</f>
        <v/>
      </c>
    </row>
    <row r="254">
      <c r="A254">
        <f>INDEX(resultados!$A$2:$ZZ$747, 248, MATCH($B$1, resultados!$A$1:$ZZ$1, 0))</f>
        <v/>
      </c>
      <c r="B254">
        <f>INDEX(resultados!$A$2:$ZZ$747, 248, MATCH($B$2, resultados!$A$1:$ZZ$1, 0))</f>
        <v/>
      </c>
      <c r="C254">
        <f>INDEX(resultados!$A$2:$ZZ$747, 248, MATCH($B$3, resultados!$A$1:$ZZ$1, 0))</f>
        <v/>
      </c>
    </row>
    <row r="255">
      <c r="A255">
        <f>INDEX(resultados!$A$2:$ZZ$747, 249, MATCH($B$1, resultados!$A$1:$ZZ$1, 0))</f>
        <v/>
      </c>
      <c r="B255">
        <f>INDEX(resultados!$A$2:$ZZ$747, 249, MATCH($B$2, resultados!$A$1:$ZZ$1, 0))</f>
        <v/>
      </c>
      <c r="C255">
        <f>INDEX(resultados!$A$2:$ZZ$747, 249, MATCH($B$3, resultados!$A$1:$ZZ$1, 0))</f>
        <v/>
      </c>
    </row>
    <row r="256">
      <c r="A256">
        <f>INDEX(resultados!$A$2:$ZZ$747, 250, MATCH($B$1, resultados!$A$1:$ZZ$1, 0))</f>
        <v/>
      </c>
      <c r="B256">
        <f>INDEX(resultados!$A$2:$ZZ$747, 250, MATCH($B$2, resultados!$A$1:$ZZ$1, 0))</f>
        <v/>
      </c>
      <c r="C256">
        <f>INDEX(resultados!$A$2:$ZZ$747, 250, MATCH($B$3, resultados!$A$1:$ZZ$1, 0))</f>
        <v/>
      </c>
    </row>
    <row r="257">
      <c r="A257">
        <f>INDEX(resultados!$A$2:$ZZ$747, 251, MATCH($B$1, resultados!$A$1:$ZZ$1, 0))</f>
        <v/>
      </c>
      <c r="B257">
        <f>INDEX(resultados!$A$2:$ZZ$747, 251, MATCH($B$2, resultados!$A$1:$ZZ$1, 0))</f>
        <v/>
      </c>
      <c r="C257">
        <f>INDEX(resultados!$A$2:$ZZ$747, 251, MATCH($B$3, resultados!$A$1:$ZZ$1, 0))</f>
        <v/>
      </c>
    </row>
    <row r="258">
      <c r="A258">
        <f>INDEX(resultados!$A$2:$ZZ$747, 252, MATCH($B$1, resultados!$A$1:$ZZ$1, 0))</f>
        <v/>
      </c>
      <c r="B258">
        <f>INDEX(resultados!$A$2:$ZZ$747, 252, MATCH($B$2, resultados!$A$1:$ZZ$1, 0))</f>
        <v/>
      </c>
      <c r="C258">
        <f>INDEX(resultados!$A$2:$ZZ$747, 252, MATCH($B$3, resultados!$A$1:$ZZ$1, 0))</f>
        <v/>
      </c>
    </row>
    <row r="259">
      <c r="A259">
        <f>INDEX(resultados!$A$2:$ZZ$747, 253, MATCH($B$1, resultados!$A$1:$ZZ$1, 0))</f>
        <v/>
      </c>
      <c r="B259">
        <f>INDEX(resultados!$A$2:$ZZ$747, 253, MATCH($B$2, resultados!$A$1:$ZZ$1, 0))</f>
        <v/>
      </c>
      <c r="C259">
        <f>INDEX(resultados!$A$2:$ZZ$747, 253, MATCH($B$3, resultados!$A$1:$ZZ$1, 0))</f>
        <v/>
      </c>
    </row>
    <row r="260">
      <c r="A260">
        <f>INDEX(resultados!$A$2:$ZZ$747, 254, MATCH($B$1, resultados!$A$1:$ZZ$1, 0))</f>
        <v/>
      </c>
      <c r="B260">
        <f>INDEX(resultados!$A$2:$ZZ$747, 254, MATCH($B$2, resultados!$A$1:$ZZ$1, 0))</f>
        <v/>
      </c>
      <c r="C260">
        <f>INDEX(resultados!$A$2:$ZZ$747, 254, MATCH($B$3, resultados!$A$1:$ZZ$1, 0))</f>
        <v/>
      </c>
    </row>
    <row r="261">
      <c r="A261">
        <f>INDEX(resultados!$A$2:$ZZ$747, 255, MATCH($B$1, resultados!$A$1:$ZZ$1, 0))</f>
        <v/>
      </c>
      <c r="B261">
        <f>INDEX(resultados!$A$2:$ZZ$747, 255, MATCH($B$2, resultados!$A$1:$ZZ$1, 0))</f>
        <v/>
      </c>
      <c r="C261">
        <f>INDEX(resultados!$A$2:$ZZ$747, 255, MATCH($B$3, resultados!$A$1:$ZZ$1, 0))</f>
        <v/>
      </c>
    </row>
    <row r="262">
      <c r="A262">
        <f>INDEX(resultados!$A$2:$ZZ$747, 256, MATCH($B$1, resultados!$A$1:$ZZ$1, 0))</f>
        <v/>
      </c>
      <c r="B262">
        <f>INDEX(resultados!$A$2:$ZZ$747, 256, MATCH($B$2, resultados!$A$1:$ZZ$1, 0))</f>
        <v/>
      </c>
      <c r="C262">
        <f>INDEX(resultados!$A$2:$ZZ$747, 256, MATCH($B$3, resultados!$A$1:$ZZ$1, 0))</f>
        <v/>
      </c>
    </row>
    <row r="263">
      <c r="A263">
        <f>INDEX(resultados!$A$2:$ZZ$747, 257, MATCH($B$1, resultados!$A$1:$ZZ$1, 0))</f>
        <v/>
      </c>
      <c r="B263">
        <f>INDEX(resultados!$A$2:$ZZ$747, 257, MATCH($B$2, resultados!$A$1:$ZZ$1, 0))</f>
        <v/>
      </c>
      <c r="C263">
        <f>INDEX(resultados!$A$2:$ZZ$747, 257, MATCH($B$3, resultados!$A$1:$ZZ$1, 0))</f>
        <v/>
      </c>
    </row>
    <row r="264">
      <c r="A264">
        <f>INDEX(resultados!$A$2:$ZZ$747, 258, MATCH($B$1, resultados!$A$1:$ZZ$1, 0))</f>
        <v/>
      </c>
      <c r="B264">
        <f>INDEX(resultados!$A$2:$ZZ$747, 258, MATCH($B$2, resultados!$A$1:$ZZ$1, 0))</f>
        <v/>
      </c>
      <c r="C264">
        <f>INDEX(resultados!$A$2:$ZZ$747, 258, MATCH($B$3, resultados!$A$1:$ZZ$1, 0))</f>
        <v/>
      </c>
    </row>
    <row r="265">
      <c r="A265">
        <f>INDEX(resultados!$A$2:$ZZ$747, 259, MATCH($B$1, resultados!$A$1:$ZZ$1, 0))</f>
        <v/>
      </c>
      <c r="B265">
        <f>INDEX(resultados!$A$2:$ZZ$747, 259, MATCH($B$2, resultados!$A$1:$ZZ$1, 0))</f>
        <v/>
      </c>
      <c r="C265">
        <f>INDEX(resultados!$A$2:$ZZ$747, 259, MATCH($B$3, resultados!$A$1:$ZZ$1, 0))</f>
        <v/>
      </c>
    </row>
    <row r="266">
      <c r="A266">
        <f>INDEX(resultados!$A$2:$ZZ$747, 260, MATCH($B$1, resultados!$A$1:$ZZ$1, 0))</f>
        <v/>
      </c>
      <c r="B266">
        <f>INDEX(resultados!$A$2:$ZZ$747, 260, MATCH($B$2, resultados!$A$1:$ZZ$1, 0))</f>
        <v/>
      </c>
      <c r="C266">
        <f>INDEX(resultados!$A$2:$ZZ$747, 260, MATCH($B$3, resultados!$A$1:$ZZ$1, 0))</f>
        <v/>
      </c>
    </row>
    <row r="267">
      <c r="A267">
        <f>INDEX(resultados!$A$2:$ZZ$747, 261, MATCH($B$1, resultados!$A$1:$ZZ$1, 0))</f>
        <v/>
      </c>
      <c r="B267">
        <f>INDEX(resultados!$A$2:$ZZ$747, 261, MATCH($B$2, resultados!$A$1:$ZZ$1, 0))</f>
        <v/>
      </c>
      <c r="C267">
        <f>INDEX(resultados!$A$2:$ZZ$747, 261, MATCH($B$3, resultados!$A$1:$ZZ$1, 0))</f>
        <v/>
      </c>
    </row>
    <row r="268">
      <c r="A268">
        <f>INDEX(resultados!$A$2:$ZZ$747, 262, MATCH($B$1, resultados!$A$1:$ZZ$1, 0))</f>
        <v/>
      </c>
      <c r="B268">
        <f>INDEX(resultados!$A$2:$ZZ$747, 262, MATCH($B$2, resultados!$A$1:$ZZ$1, 0))</f>
        <v/>
      </c>
      <c r="C268">
        <f>INDEX(resultados!$A$2:$ZZ$747, 262, MATCH($B$3, resultados!$A$1:$ZZ$1, 0))</f>
        <v/>
      </c>
    </row>
    <row r="269">
      <c r="A269">
        <f>INDEX(resultados!$A$2:$ZZ$747, 263, MATCH($B$1, resultados!$A$1:$ZZ$1, 0))</f>
        <v/>
      </c>
      <c r="B269">
        <f>INDEX(resultados!$A$2:$ZZ$747, 263, MATCH($B$2, resultados!$A$1:$ZZ$1, 0))</f>
        <v/>
      </c>
      <c r="C269">
        <f>INDEX(resultados!$A$2:$ZZ$747, 263, MATCH($B$3, resultados!$A$1:$ZZ$1, 0))</f>
        <v/>
      </c>
    </row>
    <row r="270">
      <c r="A270">
        <f>INDEX(resultados!$A$2:$ZZ$747, 264, MATCH($B$1, resultados!$A$1:$ZZ$1, 0))</f>
        <v/>
      </c>
      <c r="B270">
        <f>INDEX(resultados!$A$2:$ZZ$747, 264, MATCH($B$2, resultados!$A$1:$ZZ$1, 0))</f>
        <v/>
      </c>
      <c r="C270">
        <f>INDEX(resultados!$A$2:$ZZ$747, 264, MATCH($B$3, resultados!$A$1:$ZZ$1, 0))</f>
        <v/>
      </c>
    </row>
    <row r="271">
      <c r="A271">
        <f>INDEX(resultados!$A$2:$ZZ$747, 265, MATCH($B$1, resultados!$A$1:$ZZ$1, 0))</f>
        <v/>
      </c>
      <c r="B271">
        <f>INDEX(resultados!$A$2:$ZZ$747, 265, MATCH($B$2, resultados!$A$1:$ZZ$1, 0))</f>
        <v/>
      </c>
      <c r="C271">
        <f>INDEX(resultados!$A$2:$ZZ$747, 265, MATCH($B$3, resultados!$A$1:$ZZ$1, 0))</f>
        <v/>
      </c>
    </row>
    <row r="272">
      <c r="A272">
        <f>INDEX(resultados!$A$2:$ZZ$747, 266, MATCH($B$1, resultados!$A$1:$ZZ$1, 0))</f>
        <v/>
      </c>
      <c r="B272">
        <f>INDEX(resultados!$A$2:$ZZ$747, 266, MATCH($B$2, resultados!$A$1:$ZZ$1, 0))</f>
        <v/>
      </c>
      <c r="C272">
        <f>INDEX(resultados!$A$2:$ZZ$747, 266, MATCH($B$3, resultados!$A$1:$ZZ$1, 0))</f>
        <v/>
      </c>
    </row>
    <row r="273">
      <c r="A273">
        <f>INDEX(resultados!$A$2:$ZZ$747, 267, MATCH($B$1, resultados!$A$1:$ZZ$1, 0))</f>
        <v/>
      </c>
      <c r="B273">
        <f>INDEX(resultados!$A$2:$ZZ$747, 267, MATCH($B$2, resultados!$A$1:$ZZ$1, 0))</f>
        <v/>
      </c>
      <c r="C273">
        <f>INDEX(resultados!$A$2:$ZZ$747, 267, MATCH($B$3, resultados!$A$1:$ZZ$1, 0))</f>
        <v/>
      </c>
    </row>
    <row r="274">
      <c r="A274">
        <f>INDEX(resultados!$A$2:$ZZ$747, 268, MATCH($B$1, resultados!$A$1:$ZZ$1, 0))</f>
        <v/>
      </c>
      <c r="B274">
        <f>INDEX(resultados!$A$2:$ZZ$747, 268, MATCH($B$2, resultados!$A$1:$ZZ$1, 0))</f>
        <v/>
      </c>
      <c r="C274">
        <f>INDEX(resultados!$A$2:$ZZ$747, 268, MATCH($B$3, resultados!$A$1:$ZZ$1, 0))</f>
        <v/>
      </c>
    </row>
    <row r="275">
      <c r="A275">
        <f>INDEX(resultados!$A$2:$ZZ$747, 269, MATCH($B$1, resultados!$A$1:$ZZ$1, 0))</f>
        <v/>
      </c>
      <c r="B275">
        <f>INDEX(resultados!$A$2:$ZZ$747, 269, MATCH($B$2, resultados!$A$1:$ZZ$1, 0))</f>
        <v/>
      </c>
      <c r="C275">
        <f>INDEX(resultados!$A$2:$ZZ$747, 269, MATCH($B$3, resultados!$A$1:$ZZ$1, 0))</f>
        <v/>
      </c>
    </row>
    <row r="276">
      <c r="A276">
        <f>INDEX(resultados!$A$2:$ZZ$747, 270, MATCH($B$1, resultados!$A$1:$ZZ$1, 0))</f>
        <v/>
      </c>
      <c r="B276">
        <f>INDEX(resultados!$A$2:$ZZ$747, 270, MATCH($B$2, resultados!$A$1:$ZZ$1, 0))</f>
        <v/>
      </c>
      <c r="C276">
        <f>INDEX(resultados!$A$2:$ZZ$747, 270, MATCH($B$3, resultados!$A$1:$ZZ$1, 0))</f>
        <v/>
      </c>
    </row>
    <row r="277">
      <c r="A277">
        <f>INDEX(resultados!$A$2:$ZZ$747, 271, MATCH($B$1, resultados!$A$1:$ZZ$1, 0))</f>
        <v/>
      </c>
      <c r="B277">
        <f>INDEX(resultados!$A$2:$ZZ$747, 271, MATCH($B$2, resultados!$A$1:$ZZ$1, 0))</f>
        <v/>
      </c>
      <c r="C277">
        <f>INDEX(resultados!$A$2:$ZZ$747, 271, MATCH($B$3, resultados!$A$1:$ZZ$1, 0))</f>
        <v/>
      </c>
    </row>
    <row r="278">
      <c r="A278">
        <f>INDEX(resultados!$A$2:$ZZ$747, 272, MATCH($B$1, resultados!$A$1:$ZZ$1, 0))</f>
        <v/>
      </c>
      <c r="B278">
        <f>INDEX(resultados!$A$2:$ZZ$747, 272, MATCH($B$2, resultados!$A$1:$ZZ$1, 0))</f>
        <v/>
      </c>
      <c r="C278">
        <f>INDEX(resultados!$A$2:$ZZ$747, 272, MATCH($B$3, resultados!$A$1:$ZZ$1, 0))</f>
        <v/>
      </c>
    </row>
    <row r="279">
      <c r="A279">
        <f>INDEX(resultados!$A$2:$ZZ$747, 273, MATCH($B$1, resultados!$A$1:$ZZ$1, 0))</f>
        <v/>
      </c>
      <c r="B279">
        <f>INDEX(resultados!$A$2:$ZZ$747, 273, MATCH($B$2, resultados!$A$1:$ZZ$1, 0))</f>
        <v/>
      </c>
      <c r="C279">
        <f>INDEX(resultados!$A$2:$ZZ$747, 273, MATCH($B$3, resultados!$A$1:$ZZ$1, 0))</f>
        <v/>
      </c>
    </row>
    <row r="280">
      <c r="A280">
        <f>INDEX(resultados!$A$2:$ZZ$747, 274, MATCH($B$1, resultados!$A$1:$ZZ$1, 0))</f>
        <v/>
      </c>
      <c r="B280">
        <f>INDEX(resultados!$A$2:$ZZ$747, 274, MATCH($B$2, resultados!$A$1:$ZZ$1, 0))</f>
        <v/>
      </c>
      <c r="C280">
        <f>INDEX(resultados!$A$2:$ZZ$747, 274, MATCH($B$3, resultados!$A$1:$ZZ$1, 0))</f>
        <v/>
      </c>
    </row>
    <row r="281">
      <c r="A281">
        <f>INDEX(resultados!$A$2:$ZZ$747, 275, MATCH($B$1, resultados!$A$1:$ZZ$1, 0))</f>
        <v/>
      </c>
      <c r="B281">
        <f>INDEX(resultados!$A$2:$ZZ$747, 275, MATCH($B$2, resultados!$A$1:$ZZ$1, 0))</f>
        <v/>
      </c>
      <c r="C281">
        <f>INDEX(resultados!$A$2:$ZZ$747, 275, MATCH($B$3, resultados!$A$1:$ZZ$1, 0))</f>
        <v/>
      </c>
    </row>
    <row r="282">
      <c r="A282">
        <f>INDEX(resultados!$A$2:$ZZ$747, 276, MATCH($B$1, resultados!$A$1:$ZZ$1, 0))</f>
        <v/>
      </c>
      <c r="B282">
        <f>INDEX(resultados!$A$2:$ZZ$747, 276, MATCH($B$2, resultados!$A$1:$ZZ$1, 0))</f>
        <v/>
      </c>
      <c r="C282">
        <f>INDEX(resultados!$A$2:$ZZ$747, 276, MATCH($B$3, resultados!$A$1:$ZZ$1, 0))</f>
        <v/>
      </c>
    </row>
    <row r="283">
      <c r="A283">
        <f>INDEX(resultados!$A$2:$ZZ$747, 277, MATCH($B$1, resultados!$A$1:$ZZ$1, 0))</f>
        <v/>
      </c>
      <c r="B283">
        <f>INDEX(resultados!$A$2:$ZZ$747, 277, MATCH($B$2, resultados!$A$1:$ZZ$1, 0))</f>
        <v/>
      </c>
      <c r="C283">
        <f>INDEX(resultados!$A$2:$ZZ$747, 277, MATCH($B$3, resultados!$A$1:$ZZ$1, 0))</f>
        <v/>
      </c>
    </row>
    <row r="284">
      <c r="A284">
        <f>INDEX(resultados!$A$2:$ZZ$747, 278, MATCH($B$1, resultados!$A$1:$ZZ$1, 0))</f>
        <v/>
      </c>
      <c r="B284">
        <f>INDEX(resultados!$A$2:$ZZ$747, 278, MATCH($B$2, resultados!$A$1:$ZZ$1, 0))</f>
        <v/>
      </c>
      <c r="C284">
        <f>INDEX(resultados!$A$2:$ZZ$747, 278, MATCH($B$3, resultados!$A$1:$ZZ$1, 0))</f>
        <v/>
      </c>
    </row>
    <row r="285">
      <c r="A285">
        <f>INDEX(resultados!$A$2:$ZZ$747, 279, MATCH($B$1, resultados!$A$1:$ZZ$1, 0))</f>
        <v/>
      </c>
      <c r="B285">
        <f>INDEX(resultados!$A$2:$ZZ$747, 279, MATCH($B$2, resultados!$A$1:$ZZ$1, 0))</f>
        <v/>
      </c>
      <c r="C285">
        <f>INDEX(resultados!$A$2:$ZZ$747, 279, MATCH($B$3, resultados!$A$1:$ZZ$1, 0))</f>
        <v/>
      </c>
    </row>
    <row r="286">
      <c r="A286">
        <f>INDEX(resultados!$A$2:$ZZ$747, 280, MATCH($B$1, resultados!$A$1:$ZZ$1, 0))</f>
        <v/>
      </c>
      <c r="B286">
        <f>INDEX(resultados!$A$2:$ZZ$747, 280, MATCH($B$2, resultados!$A$1:$ZZ$1, 0))</f>
        <v/>
      </c>
      <c r="C286">
        <f>INDEX(resultados!$A$2:$ZZ$747, 280, MATCH($B$3, resultados!$A$1:$ZZ$1, 0))</f>
        <v/>
      </c>
    </row>
    <row r="287">
      <c r="A287">
        <f>INDEX(resultados!$A$2:$ZZ$747, 281, MATCH($B$1, resultados!$A$1:$ZZ$1, 0))</f>
        <v/>
      </c>
      <c r="B287">
        <f>INDEX(resultados!$A$2:$ZZ$747, 281, MATCH($B$2, resultados!$A$1:$ZZ$1, 0))</f>
        <v/>
      </c>
      <c r="C287">
        <f>INDEX(resultados!$A$2:$ZZ$747, 281, MATCH($B$3, resultados!$A$1:$ZZ$1, 0))</f>
        <v/>
      </c>
    </row>
    <row r="288">
      <c r="A288">
        <f>INDEX(resultados!$A$2:$ZZ$747, 282, MATCH($B$1, resultados!$A$1:$ZZ$1, 0))</f>
        <v/>
      </c>
      <c r="B288">
        <f>INDEX(resultados!$A$2:$ZZ$747, 282, MATCH($B$2, resultados!$A$1:$ZZ$1, 0))</f>
        <v/>
      </c>
      <c r="C288">
        <f>INDEX(resultados!$A$2:$ZZ$747, 282, MATCH($B$3, resultados!$A$1:$ZZ$1, 0))</f>
        <v/>
      </c>
    </row>
    <row r="289">
      <c r="A289">
        <f>INDEX(resultados!$A$2:$ZZ$747, 283, MATCH($B$1, resultados!$A$1:$ZZ$1, 0))</f>
        <v/>
      </c>
      <c r="B289">
        <f>INDEX(resultados!$A$2:$ZZ$747, 283, MATCH($B$2, resultados!$A$1:$ZZ$1, 0))</f>
        <v/>
      </c>
      <c r="C289">
        <f>INDEX(resultados!$A$2:$ZZ$747, 283, MATCH($B$3, resultados!$A$1:$ZZ$1, 0))</f>
        <v/>
      </c>
    </row>
    <row r="290">
      <c r="A290">
        <f>INDEX(resultados!$A$2:$ZZ$747, 284, MATCH($B$1, resultados!$A$1:$ZZ$1, 0))</f>
        <v/>
      </c>
      <c r="B290">
        <f>INDEX(resultados!$A$2:$ZZ$747, 284, MATCH($B$2, resultados!$A$1:$ZZ$1, 0))</f>
        <v/>
      </c>
      <c r="C290">
        <f>INDEX(resultados!$A$2:$ZZ$747, 284, MATCH($B$3, resultados!$A$1:$ZZ$1, 0))</f>
        <v/>
      </c>
    </row>
    <row r="291">
      <c r="A291">
        <f>INDEX(resultados!$A$2:$ZZ$747, 285, MATCH($B$1, resultados!$A$1:$ZZ$1, 0))</f>
        <v/>
      </c>
      <c r="B291">
        <f>INDEX(resultados!$A$2:$ZZ$747, 285, MATCH($B$2, resultados!$A$1:$ZZ$1, 0))</f>
        <v/>
      </c>
      <c r="C291">
        <f>INDEX(resultados!$A$2:$ZZ$747, 285, MATCH($B$3, resultados!$A$1:$ZZ$1, 0))</f>
        <v/>
      </c>
    </row>
    <row r="292">
      <c r="A292">
        <f>INDEX(resultados!$A$2:$ZZ$747, 286, MATCH($B$1, resultados!$A$1:$ZZ$1, 0))</f>
        <v/>
      </c>
      <c r="B292">
        <f>INDEX(resultados!$A$2:$ZZ$747, 286, MATCH($B$2, resultados!$A$1:$ZZ$1, 0))</f>
        <v/>
      </c>
      <c r="C292">
        <f>INDEX(resultados!$A$2:$ZZ$747, 286, MATCH($B$3, resultados!$A$1:$ZZ$1, 0))</f>
        <v/>
      </c>
    </row>
    <row r="293">
      <c r="A293">
        <f>INDEX(resultados!$A$2:$ZZ$747, 287, MATCH($B$1, resultados!$A$1:$ZZ$1, 0))</f>
        <v/>
      </c>
      <c r="B293">
        <f>INDEX(resultados!$A$2:$ZZ$747, 287, MATCH($B$2, resultados!$A$1:$ZZ$1, 0))</f>
        <v/>
      </c>
      <c r="C293">
        <f>INDEX(resultados!$A$2:$ZZ$747, 287, MATCH($B$3, resultados!$A$1:$ZZ$1, 0))</f>
        <v/>
      </c>
    </row>
    <row r="294">
      <c r="A294">
        <f>INDEX(resultados!$A$2:$ZZ$747, 288, MATCH($B$1, resultados!$A$1:$ZZ$1, 0))</f>
        <v/>
      </c>
      <c r="B294">
        <f>INDEX(resultados!$A$2:$ZZ$747, 288, MATCH($B$2, resultados!$A$1:$ZZ$1, 0))</f>
        <v/>
      </c>
      <c r="C294">
        <f>INDEX(resultados!$A$2:$ZZ$747, 288, MATCH($B$3, resultados!$A$1:$ZZ$1, 0))</f>
        <v/>
      </c>
    </row>
    <row r="295">
      <c r="A295">
        <f>INDEX(resultados!$A$2:$ZZ$747, 289, MATCH($B$1, resultados!$A$1:$ZZ$1, 0))</f>
        <v/>
      </c>
      <c r="B295">
        <f>INDEX(resultados!$A$2:$ZZ$747, 289, MATCH($B$2, resultados!$A$1:$ZZ$1, 0))</f>
        <v/>
      </c>
      <c r="C295">
        <f>INDEX(resultados!$A$2:$ZZ$747, 289, MATCH($B$3, resultados!$A$1:$ZZ$1, 0))</f>
        <v/>
      </c>
    </row>
    <row r="296">
      <c r="A296">
        <f>INDEX(resultados!$A$2:$ZZ$747, 290, MATCH($B$1, resultados!$A$1:$ZZ$1, 0))</f>
        <v/>
      </c>
      <c r="B296">
        <f>INDEX(resultados!$A$2:$ZZ$747, 290, MATCH($B$2, resultados!$A$1:$ZZ$1, 0))</f>
        <v/>
      </c>
      <c r="C296">
        <f>INDEX(resultados!$A$2:$ZZ$747, 290, MATCH($B$3, resultados!$A$1:$ZZ$1, 0))</f>
        <v/>
      </c>
    </row>
    <row r="297">
      <c r="A297">
        <f>INDEX(resultados!$A$2:$ZZ$747, 291, MATCH($B$1, resultados!$A$1:$ZZ$1, 0))</f>
        <v/>
      </c>
      <c r="B297">
        <f>INDEX(resultados!$A$2:$ZZ$747, 291, MATCH($B$2, resultados!$A$1:$ZZ$1, 0))</f>
        <v/>
      </c>
      <c r="C297">
        <f>INDEX(resultados!$A$2:$ZZ$747, 291, MATCH($B$3, resultados!$A$1:$ZZ$1, 0))</f>
        <v/>
      </c>
    </row>
    <row r="298">
      <c r="A298">
        <f>INDEX(resultados!$A$2:$ZZ$747, 292, MATCH($B$1, resultados!$A$1:$ZZ$1, 0))</f>
        <v/>
      </c>
      <c r="B298">
        <f>INDEX(resultados!$A$2:$ZZ$747, 292, MATCH($B$2, resultados!$A$1:$ZZ$1, 0))</f>
        <v/>
      </c>
      <c r="C298">
        <f>INDEX(resultados!$A$2:$ZZ$747, 292, MATCH($B$3, resultados!$A$1:$ZZ$1, 0))</f>
        <v/>
      </c>
    </row>
    <row r="299">
      <c r="A299">
        <f>INDEX(resultados!$A$2:$ZZ$747, 293, MATCH($B$1, resultados!$A$1:$ZZ$1, 0))</f>
        <v/>
      </c>
      <c r="B299">
        <f>INDEX(resultados!$A$2:$ZZ$747, 293, MATCH($B$2, resultados!$A$1:$ZZ$1, 0))</f>
        <v/>
      </c>
      <c r="C299">
        <f>INDEX(resultados!$A$2:$ZZ$747, 293, MATCH($B$3, resultados!$A$1:$ZZ$1, 0))</f>
        <v/>
      </c>
    </row>
    <row r="300">
      <c r="A300">
        <f>INDEX(resultados!$A$2:$ZZ$747, 294, MATCH($B$1, resultados!$A$1:$ZZ$1, 0))</f>
        <v/>
      </c>
      <c r="B300">
        <f>INDEX(resultados!$A$2:$ZZ$747, 294, MATCH($B$2, resultados!$A$1:$ZZ$1, 0))</f>
        <v/>
      </c>
      <c r="C300">
        <f>INDEX(resultados!$A$2:$ZZ$747, 294, MATCH($B$3, resultados!$A$1:$ZZ$1, 0))</f>
        <v/>
      </c>
    </row>
    <row r="301">
      <c r="A301">
        <f>INDEX(resultados!$A$2:$ZZ$747, 295, MATCH($B$1, resultados!$A$1:$ZZ$1, 0))</f>
        <v/>
      </c>
      <c r="B301">
        <f>INDEX(resultados!$A$2:$ZZ$747, 295, MATCH($B$2, resultados!$A$1:$ZZ$1, 0))</f>
        <v/>
      </c>
      <c r="C301">
        <f>INDEX(resultados!$A$2:$ZZ$747, 295, MATCH($B$3, resultados!$A$1:$ZZ$1, 0))</f>
        <v/>
      </c>
    </row>
    <row r="302">
      <c r="A302">
        <f>INDEX(resultados!$A$2:$ZZ$747, 296, MATCH($B$1, resultados!$A$1:$ZZ$1, 0))</f>
        <v/>
      </c>
      <c r="B302">
        <f>INDEX(resultados!$A$2:$ZZ$747, 296, MATCH($B$2, resultados!$A$1:$ZZ$1, 0))</f>
        <v/>
      </c>
      <c r="C302">
        <f>INDEX(resultados!$A$2:$ZZ$747, 296, MATCH($B$3, resultados!$A$1:$ZZ$1, 0))</f>
        <v/>
      </c>
    </row>
    <row r="303">
      <c r="A303">
        <f>INDEX(resultados!$A$2:$ZZ$747, 297, MATCH($B$1, resultados!$A$1:$ZZ$1, 0))</f>
        <v/>
      </c>
      <c r="B303">
        <f>INDEX(resultados!$A$2:$ZZ$747, 297, MATCH($B$2, resultados!$A$1:$ZZ$1, 0))</f>
        <v/>
      </c>
      <c r="C303">
        <f>INDEX(resultados!$A$2:$ZZ$747, 297, MATCH($B$3, resultados!$A$1:$ZZ$1, 0))</f>
        <v/>
      </c>
    </row>
    <row r="304">
      <c r="A304">
        <f>INDEX(resultados!$A$2:$ZZ$747, 298, MATCH($B$1, resultados!$A$1:$ZZ$1, 0))</f>
        <v/>
      </c>
      <c r="B304">
        <f>INDEX(resultados!$A$2:$ZZ$747, 298, MATCH($B$2, resultados!$A$1:$ZZ$1, 0))</f>
        <v/>
      </c>
      <c r="C304">
        <f>INDEX(resultados!$A$2:$ZZ$747, 298, MATCH($B$3, resultados!$A$1:$ZZ$1, 0))</f>
        <v/>
      </c>
    </row>
    <row r="305">
      <c r="A305">
        <f>INDEX(resultados!$A$2:$ZZ$747, 299, MATCH($B$1, resultados!$A$1:$ZZ$1, 0))</f>
        <v/>
      </c>
      <c r="B305">
        <f>INDEX(resultados!$A$2:$ZZ$747, 299, MATCH($B$2, resultados!$A$1:$ZZ$1, 0))</f>
        <v/>
      </c>
      <c r="C305">
        <f>INDEX(resultados!$A$2:$ZZ$747, 299, MATCH($B$3, resultados!$A$1:$ZZ$1, 0))</f>
        <v/>
      </c>
    </row>
    <row r="306">
      <c r="A306">
        <f>INDEX(resultados!$A$2:$ZZ$747, 300, MATCH($B$1, resultados!$A$1:$ZZ$1, 0))</f>
        <v/>
      </c>
      <c r="B306">
        <f>INDEX(resultados!$A$2:$ZZ$747, 300, MATCH($B$2, resultados!$A$1:$ZZ$1, 0))</f>
        <v/>
      </c>
      <c r="C306">
        <f>INDEX(resultados!$A$2:$ZZ$747, 300, MATCH($B$3, resultados!$A$1:$ZZ$1, 0))</f>
        <v/>
      </c>
    </row>
    <row r="307">
      <c r="A307">
        <f>INDEX(resultados!$A$2:$ZZ$747, 301, MATCH($B$1, resultados!$A$1:$ZZ$1, 0))</f>
        <v/>
      </c>
      <c r="B307">
        <f>INDEX(resultados!$A$2:$ZZ$747, 301, MATCH($B$2, resultados!$A$1:$ZZ$1, 0))</f>
        <v/>
      </c>
      <c r="C307">
        <f>INDEX(resultados!$A$2:$ZZ$747, 301, MATCH($B$3, resultados!$A$1:$ZZ$1, 0))</f>
        <v/>
      </c>
    </row>
    <row r="308">
      <c r="A308">
        <f>INDEX(resultados!$A$2:$ZZ$747, 302, MATCH($B$1, resultados!$A$1:$ZZ$1, 0))</f>
        <v/>
      </c>
      <c r="B308">
        <f>INDEX(resultados!$A$2:$ZZ$747, 302, MATCH($B$2, resultados!$A$1:$ZZ$1, 0))</f>
        <v/>
      </c>
      <c r="C308">
        <f>INDEX(resultados!$A$2:$ZZ$747, 302, MATCH($B$3, resultados!$A$1:$ZZ$1, 0))</f>
        <v/>
      </c>
    </row>
    <row r="309">
      <c r="A309">
        <f>INDEX(resultados!$A$2:$ZZ$747, 303, MATCH($B$1, resultados!$A$1:$ZZ$1, 0))</f>
        <v/>
      </c>
      <c r="B309">
        <f>INDEX(resultados!$A$2:$ZZ$747, 303, MATCH($B$2, resultados!$A$1:$ZZ$1, 0))</f>
        <v/>
      </c>
      <c r="C309">
        <f>INDEX(resultados!$A$2:$ZZ$747, 303, MATCH($B$3, resultados!$A$1:$ZZ$1, 0))</f>
        <v/>
      </c>
    </row>
    <row r="310">
      <c r="A310">
        <f>INDEX(resultados!$A$2:$ZZ$747, 304, MATCH($B$1, resultados!$A$1:$ZZ$1, 0))</f>
        <v/>
      </c>
      <c r="B310">
        <f>INDEX(resultados!$A$2:$ZZ$747, 304, MATCH($B$2, resultados!$A$1:$ZZ$1, 0))</f>
        <v/>
      </c>
      <c r="C310">
        <f>INDEX(resultados!$A$2:$ZZ$747, 304, MATCH($B$3, resultados!$A$1:$ZZ$1, 0))</f>
        <v/>
      </c>
    </row>
    <row r="311">
      <c r="A311">
        <f>INDEX(resultados!$A$2:$ZZ$747, 305, MATCH($B$1, resultados!$A$1:$ZZ$1, 0))</f>
        <v/>
      </c>
      <c r="B311">
        <f>INDEX(resultados!$A$2:$ZZ$747, 305, MATCH($B$2, resultados!$A$1:$ZZ$1, 0))</f>
        <v/>
      </c>
      <c r="C311">
        <f>INDEX(resultados!$A$2:$ZZ$747, 305, MATCH($B$3, resultados!$A$1:$ZZ$1, 0))</f>
        <v/>
      </c>
    </row>
    <row r="312">
      <c r="A312">
        <f>INDEX(resultados!$A$2:$ZZ$747, 306, MATCH($B$1, resultados!$A$1:$ZZ$1, 0))</f>
        <v/>
      </c>
      <c r="B312">
        <f>INDEX(resultados!$A$2:$ZZ$747, 306, MATCH($B$2, resultados!$A$1:$ZZ$1, 0))</f>
        <v/>
      </c>
      <c r="C312">
        <f>INDEX(resultados!$A$2:$ZZ$747, 306, MATCH($B$3, resultados!$A$1:$ZZ$1, 0))</f>
        <v/>
      </c>
    </row>
    <row r="313">
      <c r="A313">
        <f>INDEX(resultados!$A$2:$ZZ$747, 307, MATCH($B$1, resultados!$A$1:$ZZ$1, 0))</f>
        <v/>
      </c>
      <c r="B313">
        <f>INDEX(resultados!$A$2:$ZZ$747, 307, MATCH($B$2, resultados!$A$1:$ZZ$1, 0))</f>
        <v/>
      </c>
      <c r="C313">
        <f>INDEX(resultados!$A$2:$ZZ$747, 307, MATCH($B$3, resultados!$A$1:$ZZ$1, 0))</f>
        <v/>
      </c>
    </row>
    <row r="314">
      <c r="A314">
        <f>INDEX(resultados!$A$2:$ZZ$747, 308, MATCH($B$1, resultados!$A$1:$ZZ$1, 0))</f>
        <v/>
      </c>
      <c r="B314">
        <f>INDEX(resultados!$A$2:$ZZ$747, 308, MATCH($B$2, resultados!$A$1:$ZZ$1, 0))</f>
        <v/>
      </c>
      <c r="C314">
        <f>INDEX(resultados!$A$2:$ZZ$747, 308, MATCH($B$3, resultados!$A$1:$ZZ$1, 0))</f>
        <v/>
      </c>
    </row>
    <row r="315">
      <c r="A315">
        <f>INDEX(resultados!$A$2:$ZZ$747, 309, MATCH($B$1, resultados!$A$1:$ZZ$1, 0))</f>
        <v/>
      </c>
      <c r="B315">
        <f>INDEX(resultados!$A$2:$ZZ$747, 309, MATCH($B$2, resultados!$A$1:$ZZ$1, 0))</f>
        <v/>
      </c>
      <c r="C315">
        <f>INDEX(resultados!$A$2:$ZZ$747, 309, MATCH($B$3, resultados!$A$1:$ZZ$1, 0))</f>
        <v/>
      </c>
    </row>
    <row r="316">
      <c r="A316">
        <f>INDEX(resultados!$A$2:$ZZ$747, 310, MATCH($B$1, resultados!$A$1:$ZZ$1, 0))</f>
        <v/>
      </c>
      <c r="B316">
        <f>INDEX(resultados!$A$2:$ZZ$747, 310, MATCH($B$2, resultados!$A$1:$ZZ$1, 0))</f>
        <v/>
      </c>
      <c r="C316">
        <f>INDEX(resultados!$A$2:$ZZ$747, 310, MATCH($B$3, resultados!$A$1:$ZZ$1, 0))</f>
        <v/>
      </c>
    </row>
    <row r="317">
      <c r="A317">
        <f>INDEX(resultados!$A$2:$ZZ$747, 311, MATCH($B$1, resultados!$A$1:$ZZ$1, 0))</f>
        <v/>
      </c>
      <c r="B317">
        <f>INDEX(resultados!$A$2:$ZZ$747, 311, MATCH($B$2, resultados!$A$1:$ZZ$1, 0))</f>
        <v/>
      </c>
      <c r="C317">
        <f>INDEX(resultados!$A$2:$ZZ$747, 311, MATCH($B$3, resultados!$A$1:$ZZ$1, 0))</f>
        <v/>
      </c>
    </row>
    <row r="318">
      <c r="A318">
        <f>INDEX(resultados!$A$2:$ZZ$747, 312, MATCH($B$1, resultados!$A$1:$ZZ$1, 0))</f>
        <v/>
      </c>
      <c r="B318">
        <f>INDEX(resultados!$A$2:$ZZ$747, 312, MATCH($B$2, resultados!$A$1:$ZZ$1, 0))</f>
        <v/>
      </c>
      <c r="C318">
        <f>INDEX(resultados!$A$2:$ZZ$747, 312, MATCH($B$3, resultados!$A$1:$ZZ$1, 0))</f>
        <v/>
      </c>
    </row>
    <row r="319">
      <c r="A319">
        <f>INDEX(resultados!$A$2:$ZZ$747, 313, MATCH($B$1, resultados!$A$1:$ZZ$1, 0))</f>
        <v/>
      </c>
      <c r="B319">
        <f>INDEX(resultados!$A$2:$ZZ$747, 313, MATCH($B$2, resultados!$A$1:$ZZ$1, 0))</f>
        <v/>
      </c>
      <c r="C319">
        <f>INDEX(resultados!$A$2:$ZZ$747, 313, MATCH($B$3, resultados!$A$1:$ZZ$1, 0))</f>
        <v/>
      </c>
    </row>
    <row r="320">
      <c r="A320">
        <f>INDEX(resultados!$A$2:$ZZ$747, 314, MATCH($B$1, resultados!$A$1:$ZZ$1, 0))</f>
        <v/>
      </c>
      <c r="B320">
        <f>INDEX(resultados!$A$2:$ZZ$747, 314, MATCH($B$2, resultados!$A$1:$ZZ$1, 0))</f>
        <v/>
      </c>
      <c r="C320">
        <f>INDEX(resultados!$A$2:$ZZ$747, 314, MATCH($B$3, resultados!$A$1:$ZZ$1, 0))</f>
        <v/>
      </c>
    </row>
    <row r="321">
      <c r="A321">
        <f>INDEX(resultados!$A$2:$ZZ$747, 315, MATCH($B$1, resultados!$A$1:$ZZ$1, 0))</f>
        <v/>
      </c>
      <c r="B321">
        <f>INDEX(resultados!$A$2:$ZZ$747, 315, MATCH($B$2, resultados!$A$1:$ZZ$1, 0))</f>
        <v/>
      </c>
      <c r="C321">
        <f>INDEX(resultados!$A$2:$ZZ$747, 315, MATCH($B$3, resultados!$A$1:$ZZ$1, 0))</f>
        <v/>
      </c>
    </row>
    <row r="322">
      <c r="A322">
        <f>INDEX(resultados!$A$2:$ZZ$747, 316, MATCH($B$1, resultados!$A$1:$ZZ$1, 0))</f>
        <v/>
      </c>
      <c r="B322">
        <f>INDEX(resultados!$A$2:$ZZ$747, 316, MATCH($B$2, resultados!$A$1:$ZZ$1, 0))</f>
        <v/>
      </c>
      <c r="C322">
        <f>INDEX(resultados!$A$2:$ZZ$747, 316, MATCH($B$3, resultados!$A$1:$ZZ$1, 0))</f>
        <v/>
      </c>
    </row>
    <row r="323">
      <c r="A323">
        <f>INDEX(resultados!$A$2:$ZZ$747, 317, MATCH($B$1, resultados!$A$1:$ZZ$1, 0))</f>
        <v/>
      </c>
      <c r="B323">
        <f>INDEX(resultados!$A$2:$ZZ$747, 317, MATCH($B$2, resultados!$A$1:$ZZ$1, 0))</f>
        <v/>
      </c>
      <c r="C323">
        <f>INDEX(resultados!$A$2:$ZZ$747, 317, MATCH($B$3, resultados!$A$1:$ZZ$1, 0))</f>
        <v/>
      </c>
    </row>
    <row r="324">
      <c r="A324">
        <f>INDEX(resultados!$A$2:$ZZ$747, 318, MATCH($B$1, resultados!$A$1:$ZZ$1, 0))</f>
        <v/>
      </c>
      <c r="B324">
        <f>INDEX(resultados!$A$2:$ZZ$747, 318, MATCH($B$2, resultados!$A$1:$ZZ$1, 0))</f>
        <v/>
      </c>
      <c r="C324">
        <f>INDEX(resultados!$A$2:$ZZ$747, 318, MATCH($B$3, resultados!$A$1:$ZZ$1, 0))</f>
        <v/>
      </c>
    </row>
    <row r="325">
      <c r="A325">
        <f>INDEX(resultados!$A$2:$ZZ$747, 319, MATCH($B$1, resultados!$A$1:$ZZ$1, 0))</f>
        <v/>
      </c>
      <c r="B325">
        <f>INDEX(resultados!$A$2:$ZZ$747, 319, MATCH($B$2, resultados!$A$1:$ZZ$1, 0))</f>
        <v/>
      </c>
      <c r="C325">
        <f>INDEX(resultados!$A$2:$ZZ$747, 319, MATCH($B$3, resultados!$A$1:$ZZ$1, 0))</f>
        <v/>
      </c>
    </row>
    <row r="326">
      <c r="A326">
        <f>INDEX(resultados!$A$2:$ZZ$747, 320, MATCH($B$1, resultados!$A$1:$ZZ$1, 0))</f>
        <v/>
      </c>
      <c r="B326">
        <f>INDEX(resultados!$A$2:$ZZ$747, 320, MATCH($B$2, resultados!$A$1:$ZZ$1, 0))</f>
        <v/>
      </c>
      <c r="C326">
        <f>INDEX(resultados!$A$2:$ZZ$747, 320, MATCH($B$3, resultados!$A$1:$ZZ$1, 0))</f>
        <v/>
      </c>
    </row>
    <row r="327">
      <c r="A327">
        <f>INDEX(resultados!$A$2:$ZZ$747, 321, MATCH($B$1, resultados!$A$1:$ZZ$1, 0))</f>
        <v/>
      </c>
      <c r="B327">
        <f>INDEX(resultados!$A$2:$ZZ$747, 321, MATCH($B$2, resultados!$A$1:$ZZ$1, 0))</f>
        <v/>
      </c>
      <c r="C327">
        <f>INDEX(resultados!$A$2:$ZZ$747, 321, MATCH($B$3, resultados!$A$1:$ZZ$1, 0))</f>
        <v/>
      </c>
    </row>
    <row r="328">
      <c r="A328">
        <f>INDEX(resultados!$A$2:$ZZ$747, 322, MATCH($B$1, resultados!$A$1:$ZZ$1, 0))</f>
        <v/>
      </c>
      <c r="B328">
        <f>INDEX(resultados!$A$2:$ZZ$747, 322, MATCH($B$2, resultados!$A$1:$ZZ$1, 0))</f>
        <v/>
      </c>
      <c r="C328">
        <f>INDEX(resultados!$A$2:$ZZ$747, 322, MATCH($B$3, resultados!$A$1:$ZZ$1, 0))</f>
        <v/>
      </c>
    </row>
    <row r="329">
      <c r="A329">
        <f>INDEX(resultados!$A$2:$ZZ$747, 323, MATCH($B$1, resultados!$A$1:$ZZ$1, 0))</f>
        <v/>
      </c>
      <c r="B329">
        <f>INDEX(resultados!$A$2:$ZZ$747, 323, MATCH($B$2, resultados!$A$1:$ZZ$1, 0))</f>
        <v/>
      </c>
      <c r="C329">
        <f>INDEX(resultados!$A$2:$ZZ$747, 323, MATCH($B$3, resultados!$A$1:$ZZ$1, 0))</f>
        <v/>
      </c>
    </row>
    <row r="330">
      <c r="A330">
        <f>INDEX(resultados!$A$2:$ZZ$747, 324, MATCH($B$1, resultados!$A$1:$ZZ$1, 0))</f>
        <v/>
      </c>
      <c r="B330">
        <f>INDEX(resultados!$A$2:$ZZ$747, 324, MATCH($B$2, resultados!$A$1:$ZZ$1, 0))</f>
        <v/>
      </c>
      <c r="C330">
        <f>INDEX(resultados!$A$2:$ZZ$747, 324, MATCH($B$3, resultados!$A$1:$ZZ$1, 0))</f>
        <v/>
      </c>
    </row>
    <row r="331">
      <c r="A331">
        <f>INDEX(resultados!$A$2:$ZZ$747, 325, MATCH($B$1, resultados!$A$1:$ZZ$1, 0))</f>
        <v/>
      </c>
      <c r="B331">
        <f>INDEX(resultados!$A$2:$ZZ$747, 325, MATCH($B$2, resultados!$A$1:$ZZ$1, 0))</f>
        <v/>
      </c>
      <c r="C331">
        <f>INDEX(resultados!$A$2:$ZZ$747, 325, MATCH($B$3, resultados!$A$1:$ZZ$1, 0))</f>
        <v/>
      </c>
    </row>
    <row r="332">
      <c r="A332">
        <f>INDEX(resultados!$A$2:$ZZ$747, 326, MATCH($B$1, resultados!$A$1:$ZZ$1, 0))</f>
        <v/>
      </c>
      <c r="B332">
        <f>INDEX(resultados!$A$2:$ZZ$747, 326, MATCH($B$2, resultados!$A$1:$ZZ$1, 0))</f>
        <v/>
      </c>
      <c r="C332">
        <f>INDEX(resultados!$A$2:$ZZ$747, 326, MATCH($B$3, resultados!$A$1:$ZZ$1, 0))</f>
        <v/>
      </c>
    </row>
    <row r="333">
      <c r="A333">
        <f>INDEX(resultados!$A$2:$ZZ$747, 327, MATCH($B$1, resultados!$A$1:$ZZ$1, 0))</f>
        <v/>
      </c>
      <c r="B333">
        <f>INDEX(resultados!$A$2:$ZZ$747, 327, MATCH($B$2, resultados!$A$1:$ZZ$1, 0))</f>
        <v/>
      </c>
      <c r="C333">
        <f>INDEX(resultados!$A$2:$ZZ$747, 327, MATCH($B$3, resultados!$A$1:$ZZ$1, 0))</f>
        <v/>
      </c>
    </row>
    <row r="334">
      <c r="A334">
        <f>INDEX(resultados!$A$2:$ZZ$747, 328, MATCH($B$1, resultados!$A$1:$ZZ$1, 0))</f>
        <v/>
      </c>
      <c r="B334">
        <f>INDEX(resultados!$A$2:$ZZ$747, 328, MATCH($B$2, resultados!$A$1:$ZZ$1, 0))</f>
        <v/>
      </c>
      <c r="C334">
        <f>INDEX(resultados!$A$2:$ZZ$747, 328, MATCH($B$3, resultados!$A$1:$ZZ$1, 0))</f>
        <v/>
      </c>
    </row>
    <row r="335">
      <c r="A335">
        <f>INDEX(resultados!$A$2:$ZZ$747, 329, MATCH($B$1, resultados!$A$1:$ZZ$1, 0))</f>
        <v/>
      </c>
      <c r="B335">
        <f>INDEX(resultados!$A$2:$ZZ$747, 329, MATCH($B$2, resultados!$A$1:$ZZ$1, 0))</f>
        <v/>
      </c>
      <c r="C335">
        <f>INDEX(resultados!$A$2:$ZZ$747, 329, MATCH($B$3, resultados!$A$1:$ZZ$1, 0))</f>
        <v/>
      </c>
    </row>
    <row r="336">
      <c r="A336">
        <f>INDEX(resultados!$A$2:$ZZ$747, 330, MATCH($B$1, resultados!$A$1:$ZZ$1, 0))</f>
        <v/>
      </c>
      <c r="B336">
        <f>INDEX(resultados!$A$2:$ZZ$747, 330, MATCH($B$2, resultados!$A$1:$ZZ$1, 0))</f>
        <v/>
      </c>
      <c r="C336">
        <f>INDEX(resultados!$A$2:$ZZ$747, 330, MATCH($B$3, resultados!$A$1:$ZZ$1, 0))</f>
        <v/>
      </c>
    </row>
    <row r="337">
      <c r="A337">
        <f>INDEX(resultados!$A$2:$ZZ$747, 331, MATCH($B$1, resultados!$A$1:$ZZ$1, 0))</f>
        <v/>
      </c>
      <c r="B337">
        <f>INDEX(resultados!$A$2:$ZZ$747, 331, MATCH($B$2, resultados!$A$1:$ZZ$1, 0))</f>
        <v/>
      </c>
      <c r="C337">
        <f>INDEX(resultados!$A$2:$ZZ$747, 331, MATCH($B$3, resultados!$A$1:$ZZ$1, 0))</f>
        <v/>
      </c>
    </row>
    <row r="338">
      <c r="A338">
        <f>INDEX(resultados!$A$2:$ZZ$747, 332, MATCH($B$1, resultados!$A$1:$ZZ$1, 0))</f>
        <v/>
      </c>
      <c r="B338">
        <f>INDEX(resultados!$A$2:$ZZ$747, 332, MATCH($B$2, resultados!$A$1:$ZZ$1, 0))</f>
        <v/>
      </c>
      <c r="C338">
        <f>INDEX(resultados!$A$2:$ZZ$747, 332, MATCH($B$3, resultados!$A$1:$ZZ$1, 0))</f>
        <v/>
      </c>
    </row>
    <row r="339">
      <c r="A339">
        <f>INDEX(resultados!$A$2:$ZZ$747, 333, MATCH($B$1, resultados!$A$1:$ZZ$1, 0))</f>
        <v/>
      </c>
      <c r="B339">
        <f>INDEX(resultados!$A$2:$ZZ$747, 333, MATCH($B$2, resultados!$A$1:$ZZ$1, 0))</f>
        <v/>
      </c>
      <c r="C339">
        <f>INDEX(resultados!$A$2:$ZZ$747, 333, MATCH($B$3, resultados!$A$1:$ZZ$1, 0))</f>
        <v/>
      </c>
    </row>
    <row r="340">
      <c r="A340">
        <f>INDEX(resultados!$A$2:$ZZ$747, 334, MATCH($B$1, resultados!$A$1:$ZZ$1, 0))</f>
        <v/>
      </c>
      <c r="B340">
        <f>INDEX(resultados!$A$2:$ZZ$747, 334, MATCH($B$2, resultados!$A$1:$ZZ$1, 0))</f>
        <v/>
      </c>
      <c r="C340">
        <f>INDEX(resultados!$A$2:$ZZ$747, 334, MATCH($B$3, resultados!$A$1:$ZZ$1, 0))</f>
        <v/>
      </c>
    </row>
    <row r="341">
      <c r="A341">
        <f>INDEX(resultados!$A$2:$ZZ$747, 335, MATCH($B$1, resultados!$A$1:$ZZ$1, 0))</f>
        <v/>
      </c>
      <c r="B341">
        <f>INDEX(resultados!$A$2:$ZZ$747, 335, MATCH($B$2, resultados!$A$1:$ZZ$1, 0))</f>
        <v/>
      </c>
      <c r="C341">
        <f>INDEX(resultados!$A$2:$ZZ$747, 335, MATCH($B$3, resultados!$A$1:$ZZ$1, 0))</f>
        <v/>
      </c>
    </row>
    <row r="342">
      <c r="A342">
        <f>INDEX(resultados!$A$2:$ZZ$747, 336, MATCH($B$1, resultados!$A$1:$ZZ$1, 0))</f>
        <v/>
      </c>
      <c r="B342">
        <f>INDEX(resultados!$A$2:$ZZ$747, 336, MATCH($B$2, resultados!$A$1:$ZZ$1, 0))</f>
        <v/>
      </c>
      <c r="C342">
        <f>INDEX(resultados!$A$2:$ZZ$747, 336, MATCH($B$3, resultados!$A$1:$ZZ$1, 0))</f>
        <v/>
      </c>
    </row>
    <row r="343">
      <c r="A343">
        <f>INDEX(resultados!$A$2:$ZZ$747, 337, MATCH($B$1, resultados!$A$1:$ZZ$1, 0))</f>
        <v/>
      </c>
      <c r="B343">
        <f>INDEX(resultados!$A$2:$ZZ$747, 337, MATCH($B$2, resultados!$A$1:$ZZ$1, 0))</f>
        <v/>
      </c>
      <c r="C343">
        <f>INDEX(resultados!$A$2:$ZZ$747, 337, MATCH($B$3, resultados!$A$1:$ZZ$1, 0))</f>
        <v/>
      </c>
    </row>
    <row r="344">
      <c r="A344">
        <f>INDEX(resultados!$A$2:$ZZ$747, 338, MATCH($B$1, resultados!$A$1:$ZZ$1, 0))</f>
        <v/>
      </c>
      <c r="B344">
        <f>INDEX(resultados!$A$2:$ZZ$747, 338, MATCH($B$2, resultados!$A$1:$ZZ$1, 0))</f>
        <v/>
      </c>
      <c r="C344">
        <f>INDEX(resultados!$A$2:$ZZ$747, 338, MATCH($B$3, resultados!$A$1:$ZZ$1, 0))</f>
        <v/>
      </c>
    </row>
    <row r="345">
      <c r="A345">
        <f>INDEX(resultados!$A$2:$ZZ$747, 339, MATCH($B$1, resultados!$A$1:$ZZ$1, 0))</f>
        <v/>
      </c>
      <c r="B345">
        <f>INDEX(resultados!$A$2:$ZZ$747, 339, MATCH($B$2, resultados!$A$1:$ZZ$1, 0))</f>
        <v/>
      </c>
      <c r="C345">
        <f>INDEX(resultados!$A$2:$ZZ$747, 339, MATCH($B$3, resultados!$A$1:$ZZ$1, 0))</f>
        <v/>
      </c>
    </row>
    <row r="346">
      <c r="A346">
        <f>INDEX(resultados!$A$2:$ZZ$747, 340, MATCH($B$1, resultados!$A$1:$ZZ$1, 0))</f>
        <v/>
      </c>
      <c r="B346">
        <f>INDEX(resultados!$A$2:$ZZ$747, 340, MATCH($B$2, resultados!$A$1:$ZZ$1, 0))</f>
        <v/>
      </c>
      <c r="C346">
        <f>INDEX(resultados!$A$2:$ZZ$747, 340, MATCH($B$3, resultados!$A$1:$ZZ$1, 0))</f>
        <v/>
      </c>
    </row>
    <row r="347">
      <c r="A347">
        <f>INDEX(resultados!$A$2:$ZZ$747, 341, MATCH($B$1, resultados!$A$1:$ZZ$1, 0))</f>
        <v/>
      </c>
      <c r="B347">
        <f>INDEX(resultados!$A$2:$ZZ$747, 341, MATCH($B$2, resultados!$A$1:$ZZ$1, 0))</f>
        <v/>
      </c>
      <c r="C347">
        <f>INDEX(resultados!$A$2:$ZZ$747, 341, MATCH($B$3, resultados!$A$1:$ZZ$1, 0))</f>
        <v/>
      </c>
    </row>
    <row r="348">
      <c r="A348">
        <f>INDEX(resultados!$A$2:$ZZ$747, 342, MATCH($B$1, resultados!$A$1:$ZZ$1, 0))</f>
        <v/>
      </c>
      <c r="B348">
        <f>INDEX(resultados!$A$2:$ZZ$747, 342, MATCH($B$2, resultados!$A$1:$ZZ$1, 0))</f>
        <v/>
      </c>
      <c r="C348">
        <f>INDEX(resultados!$A$2:$ZZ$747, 342, MATCH($B$3, resultados!$A$1:$ZZ$1, 0))</f>
        <v/>
      </c>
    </row>
    <row r="349">
      <c r="A349">
        <f>INDEX(resultados!$A$2:$ZZ$747, 343, MATCH($B$1, resultados!$A$1:$ZZ$1, 0))</f>
        <v/>
      </c>
      <c r="B349">
        <f>INDEX(resultados!$A$2:$ZZ$747, 343, MATCH($B$2, resultados!$A$1:$ZZ$1, 0))</f>
        <v/>
      </c>
      <c r="C349">
        <f>INDEX(resultados!$A$2:$ZZ$747, 343, MATCH($B$3, resultados!$A$1:$ZZ$1, 0))</f>
        <v/>
      </c>
    </row>
    <row r="350">
      <c r="A350">
        <f>INDEX(resultados!$A$2:$ZZ$747, 344, MATCH($B$1, resultados!$A$1:$ZZ$1, 0))</f>
        <v/>
      </c>
      <c r="B350">
        <f>INDEX(resultados!$A$2:$ZZ$747, 344, MATCH($B$2, resultados!$A$1:$ZZ$1, 0))</f>
        <v/>
      </c>
      <c r="C350">
        <f>INDEX(resultados!$A$2:$ZZ$747, 344, MATCH($B$3, resultados!$A$1:$ZZ$1, 0))</f>
        <v/>
      </c>
    </row>
    <row r="351">
      <c r="A351">
        <f>INDEX(resultados!$A$2:$ZZ$747, 345, MATCH($B$1, resultados!$A$1:$ZZ$1, 0))</f>
        <v/>
      </c>
      <c r="B351">
        <f>INDEX(resultados!$A$2:$ZZ$747, 345, MATCH($B$2, resultados!$A$1:$ZZ$1, 0))</f>
        <v/>
      </c>
      <c r="C351">
        <f>INDEX(resultados!$A$2:$ZZ$747, 345, MATCH($B$3, resultados!$A$1:$ZZ$1, 0))</f>
        <v/>
      </c>
    </row>
    <row r="352">
      <c r="A352">
        <f>INDEX(resultados!$A$2:$ZZ$747, 346, MATCH($B$1, resultados!$A$1:$ZZ$1, 0))</f>
        <v/>
      </c>
      <c r="B352">
        <f>INDEX(resultados!$A$2:$ZZ$747, 346, MATCH($B$2, resultados!$A$1:$ZZ$1, 0))</f>
        <v/>
      </c>
      <c r="C352">
        <f>INDEX(resultados!$A$2:$ZZ$747, 346, MATCH($B$3, resultados!$A$1:$ZZ$1, 0))</f>
        <v/>
      </c>
    </row>
    <row r="353">
      <c r="A353">
        <f>INDEX(resultados!$A$2:$ZZ$747, 347, MATCH($B$1, resultados!$A$1:$ZZ$1, 0))</f>
        <v/>
      </c>
      <c r="B353">
        <f>INDEX(resultados!$A$2:$ZZ$747, 347, MATCH($B$2, resultados!$A$1:$ZZ$1, 0))</f>
        <v/>
      </c>
      <c r="C353">
        <f>INDEX(resultados!$A$2:$ZZ$747, 347, MATCH($B$3, resultados!$A$1:$ZZ$1, 0))</f>
        <v/>
      </c>
    </row>
    <row r="354">
      <c r="A354">
        <f>INDEX(resultados!$A$2:$ZZ$747, 348, MATCH($B$1, resultados!$A$1:$ZZ$1, 0))</f>
        <v/>
      </c>
      <c r="B354">
        <f>INDEX(resultados!$A$2:$ZZ$747, 348, MATCH($B$2, resultados!$A$1:$ZZ$1, 0))</f>
        <v/>
      </c>
      <c r="C354">
        <f>INDEX(resultados!$A$2:$ZZ$747, 348, MATCH($B$3, resultados!$A$1:$ZZ$1, 0))</f>
        <v/>
      </c>
    </row>
    <row r="355">
      <c r="A355">
        <f>INDEX(resultados!$A$2:$ZZ$747, 349, MATCH($B$1, resultados!$A$1:$ZZ$1, 0))</f>
        <v/>
      </c>
      <c r="B355">
        <f>INDEX(resultados!$A$2:$ZZ$747, 349, MATCH($B$2, resultados!$A$1:$ZZ$1, 0))</f>
        <v/>
      </c>
      <c r="C355">
        <f>INDEX(resultados!$A$2:$ZZ$747, 349, MATCH($B$3, resultados!$A$1:$ZZ$1, 0))</f>
        <v/>
      </c>
    </row>
    <row r="356">
      <c r="A356">
        <f>INDEX(resultados!$A$2:$ZZ$747, 350, MATCH($B$1, resultados!$A$1:$ZZ$1, 0))</f>
        <v/>
      </c>
      <c r="B356">
        <f>INDEX(resultados!$A$2:$ZZ$747, 350, MATCH($B$2, resultados!$A$1:$ZZ$1, 0))</f>
        <v/>
      </c>
      <c r="C356">
        <f>INDEX(resultados!$A$2:$ZZ$747, 350, MATCH($B$3, resultados!$A$1:$ZZ$1, 0))</f>
        <v/>
      </c>
    </row>
    <row r="357">
      <c r="A357">
        <f>INDEX(resultados!$A$2:$ZZ$747, 351, MATCH($B$1, resultados!$A$1:$ZZ$1, 0))</f>
        <v/>
      </c>
      <c r="B357">
        <f>INDEX(resultados!$A$2:$ZZ$747, 351, MATCH($B$2, resultados!$A$1:$ZZ$1, 0))</f>
        <v/>
      </c>
      <c r="C357">
        <f>INDEX(resultados!$A$2:$ZZ$747, 351, MATCH($B$3, resultados!$A$1:$ZZ$1, 0))</f>
        <v/>
      </c>
    </row>
    <row r="358">
      <c r="A358">
        <f>INDEX(resultados!$A$2:$ZZ$747, 352, MATCH($B$1, resultados!$A$1:$ZZ$1, 0))</f>
        <v/>
      </c>
      <c r="B358">
        <f>INDEX(resultados!$A$2:$ZZ$747, 352, MATCH($B$2, resultados!$A$1:$ZZ$1, 0))</f>
        <v/>
      </c>
      <c r="C358">
        <f>INDEX(resultados!$A$2:$ZZ$747, 352, MATCH($B$3, resultados!$A$1:$ZZ$1, 0))</f>
        <v/>
      </c>
    </row>
    <row r="359">
      <c r="A359">
        <f>INDEX(resultados!$A$2:$ZZ$747, 353, MATCH($B$1, resultados!$A$1:$ZZ$1, 0))</f>
        <v/>
      </c>
      <c r="B359">
        <f>INDEX(resultados!$A$2:$ZZ$747, 353, MATCH($B$2, resultados!$A$1:$ZZ$1, 0))</f>
        <v/>
      </c>
      <c r="C359">
        <f>INDEX(resultados!$A$2:$ZZ$747, 353, MATCH($B$3, resultados!$A$1:$ZZ$1, 0))</f>
        <v/>
      </c>
    </row>
    <row r="360">
      <c r="A360">
        <f>INDEX(resultados!$A$2:$ZZ$747, 354, MATCH($B$1, resultados!$A$1:$ZZ$1, 0))</f>
        <v/>
      </c>
      <c r="B360">
        <f>INDEX(resultados!$A$2:$ZZ$747, 354, MATCH($B$2, resultados!$A$1:$ZZ$1, 0))</f>
        <v/>
      </c>
      <c r="C360">
        <f>INDEX(resultados!$A$2:$ZZ$747, 354, MATCH($B$3, resultados!$A$1:$ZZ$1, 0))</f>
        <v/>
      </c>
    </row>
    <row r="361">
      <c r="A361">
        <f>INDEX(resultados!$A$2:$ZZ$747, 355, MATCH($B$1, resultados!$A$1:$ZZ$1, 0))</f>
        <v/>
      </c>
      <c r="B361">
        <f>INDEX(resultados!$A$2:$ZZ$747, 355, MATCH($B$2, resultados!$A$1:$ZZ$1, 0))</f>
        <v/>
      </c>
      <c r="C361">
        <f>INDEX(resultados!$A$2:$ZZ$747, 355, MATCH($B$3, resultados!$A$1:$ZZ$1, 0))</f>
        <v/>
      </c>
    </row>
    <row r="362">
      <c r="A362">
        <f>INDEX(resultados!$A$2:$ZZ$747, 356, MATCH($B$1, resultados!$A$1:$ZZ$1, 0))</f>
        <v/>
      </c>
      <c r="B362">
        <f>INDEX(resultados!$A$2:$ZZ$747, 356, MATCH($B$2, resultados!$A$1:$ZZ$1, 0))</f>
        <v/>
      </c>
      <c r="C362">
        <f>INDEX(resultados!$A$2:$ZZ$747, 356, MATCH($B$3, resultados!$A$1:$ZZ$1, 0))</f>
        <v/>
      </c>
    </row>
    <row r="363">
      <c r="A363">
        <f>INDEX(resultados!$A$2:$ZZ$747, 357, MATCH($B$1, resultados!$A$1:$ZZ$1, 0))</f>
        <v/>
      </c>
      <c r="B363">
        <f>INDEX(resultados!$A$2:$ZZ$747, 357, MATCH($B$2, resultados!$A$1:$ZZ$1, 0))</f>
        <v/>
      </c>
      <c r="C363">
        <f>INDEX(resultados!$A$2:$ZZ$747, 357, MATCH($B$3, resultados!$A$1:$ZZ$1, 0))</f>
        <v/>
      </c>
    </row>
    <row r="364">
      <c r="A364">
        <f>INDEX(resultados!$A$2:$ZZ$747, 358, MATCH($B$1, resultados!$A$1:$ZZ$1, 0))</f>
        <v/>
      </c>
      <c r="B364">
        <f>INDEX(resultados!$A$2:$ZZ$747, 358, MATCH($B$2, resultados!$A$1:$ZZ$1, 0))</f>
        <v/>
      </c>
      <c r="C364">
        <f>INDEX(resultados!$A$2:$ZZ$747, 358, MATCH($B$3, resultados!$A$1:$ZZ$1, 0))</f>
        <v/>
      </c>
    </row>
    <row r="365">
      <c r="A365">
        <f>INDEX(resultados!$A$2:$ZZ$747, 359, MATCH($B$1, resultados!$A$1:$ZZ$1, 0))</f>
        <v/>
      </c>
      <c r="B365">
        <f>INDEX(resultados!$A$2:$ZZ$747, 359, MATCH($B$2, resultados!$A$1:$ZZ$1, 0))</f>
        <v/>
      </c>
      <c r="C365">
        <f>INDEX(resultados!$A$2:$ZZ$747, 359, MATCH($B$3, resultados!$A$1:$ZZ$1, 0))</f>
        <v/>
      </c>
    </row>
    <row r="366">
      <c r="A366">
        <f>INDEX(resultados!$A$2:$ZZ$747, 360, MATCH($B$1, resultados!$A$1:$ZZ$1, 0))</f>
        <v/>
      </c>
      <c r="B366">
        <f>INDEX(resultados!$A$2:$ZZ$747, 360, MATCH($B$2, resultados!$A$1:$ZZ$1, 0))</f>
        <v/>
      </c>
      <c r="C366">
        <f>INDEX(resultados!$A$2:$ZZ$747, 360, MATCH($B$3, resultados!$A$1:$ZZ$1, 0))</f>
        <v/>
      </c>
    </row>
    <row r="367">
      <c r="A367">
        <f>INDEX(resultados!$A$2:$ZZ$747, 361, MATCH($B$1, resultados!$A$1:$ZZ$1, 0))</f>
        <v/>
      </c>
      <c r="B367">
        <f>INDEX(resultados!$A$2:$ZZ$747, 361, MATCH($B$2, resultados!$A$1:$ZZ$1, 0))</f>
        <v/>
      </c>
      <c r="C367">
        <f>INDEX(resultados!$A$2:$ZZ$747, 361, MATCH($B$3, resultados!$A$1:$ZZ$1, 0))</f>
        <v/>
      </c>
    </row>
    <row r="368">
      <c r="A368">
        <f>INDEX(resultados!$A$2:$ZZ$747, 362, MATCH($B$1, resultados!$A$1:$ZZ$1, 0))</f>
        <v/>
      </c>
      <c r="B368">
        <f>INDEX(resultados!$A$2:$ZZ$747, 362, MATCH($B$2, resultados!$A$1:$ZZ$1, 0))</f>
        <v/>
      </c>
      <c r="C368">
        <f>INDEX(resultados!$A$2:$ZZ$747, 362, MATCH($B$3, resultados!$A$1:$ZZ$1, 0))</f>
        <v/>
      </c>
    </row>
    <row r="369">
      <c r="A369">
        <f>INDEX(resultados!$A$2:$ZZ$747, 363, MATCH($B$1, resultados!$A$1:$ZZ$1, 0))</f>
        <v/>
      </c>
      <c r="B369">
        <f>INDEX(resultados!$A$2:$ZZ$747, 363, MATCH($B$2, resultados!$A$1:$ZZ$1, 0))</f>
        <v/>
      </c>
      <c r="C369">
        <f>INDEX(resultados!$A$2:$ZZ$747, 363, MATCH($B$3, resultados!$A$1:$ZZ$1, 0))</f>
        <v/>
      </c>
    </row>
    <row r="370">
      <c r="A370">
        <f>INDEX(resultados!$A$2:$ZZ$747, 364, MATCH($B$1, resultados!$A$1:$ZZ$1, 0))</f>
        <v/>
      </c>
      <c r="B370">
        <f>INDEX(resultados!$A$2:$ZZ$747, 364, MATCH($B$2, resultados!$A$1:$ZZ$1, 0))</f>
        <v/>
      </c>
      <c r="C370">
        <f>INDEX(resultados!$A$2:$ZZ$747, 364, MATCH($B$3, resultados!$A$1:$ZZ$1, 0))</f>
        <v/>
      </c>
    </row>
    <row r="371">
      <c r="A371">
        <f>INDEX(resultados!$A$2:$ZZ$747, 365, MATCH($B$1, resultados!$A$1:$ZZ$1, 0))</f>
        <v/>
      </c>
      <c r="B371">
        <f>INDEX(resultados!$A$2:$ZZ$747, 365, MATCH($B$2, resultados!$A$1:$ZZ$1, 0))</f>
        <v/>
      </c>
      <c r="C371">
        <f>INDEX(resultados!$A$2:$ZZ$747, 365, MATCH($B$3, resultados!$A$1:$ZZ$1, 0))</f>
        <v/>
      </c>
    </row>
    <row r="372">
      <c r="A372">
        <f>INDEX(resultados!$A$2:$ZZ$747, 366, MATCH($B$1, resultados!$A$1:$ZZ$1, 0))</f>
        <v/>
      </c>
      <c r="B372">
        <f>INDEX(resultados!$A$2:$ZZ$747, 366, MATCH($B$2, resultados!$A$1:$ZZ$1, 0))</f>
        <v/>
      </c>
      <c r="C372">
        <f>INDEX(resultados!$A$2:$ZZ$747, 366, MATCH($B$3, resultados!$A$1:$ZZ$1, 0))</f>
        <v/>
      </c>
    </row>
    <row r="373">
      <c r="A373">
        <f>INDEX(resultados!$A$2:$ZZ$747, 367, MATCH($B$1, resultados!$A$1:$ZZ$1, 0))</f>
        <v/>
      </c>
      <c r="B373">
        <f>INDEX(resultados!$A$2:$ZZ$747, 367, MATCH($B$2, resultados!$A$1:$ZZ$1, 0))</f>
        <v/>
      </c>
      <c r="C373">
        <f>INDEX(resultados!$A$2:$ZZ$747, 367, MATCH($B$3, resultados!$A$1:$ZZ$1, 0))</f>
        <v/>
      </c>
    </row>
    <row r="374">
      <c r="A374">
        <f>INDEX(resultados!$A$2:$ZZ$747, 368, MATCH($B$1, resultados!$A$1:$ZZ$1, 0))</f>
        <v/>
      </c>
      <c r="B374">
        <f>INDEX(resultados!$A$2:$ZZ$747, 368, MATCH($B$2, resultados!$A$1:$ZZ$1, 0))</f>
        <v/>
      </c>
      <c r="C374">
        <f>INDEX(resultados!$A$2:$ZZ$747, 368, MATCH($B$3, resultados!$A$1:$ZZ$1, 0))</f>
        <v/>
      </c>
    </row>
    <row r="375">
      <c r="A375">
        <f>INDEX(resultados!$A$2:$ZZ$747, 369, MATCH($B$1, resultados!$A$1:$ZZ$1, 0))</f>
        <v/>
      </c>
      <c r="B375">
        <f>INDEX(resultados!$A$2:$ZZ$747, 369, MATCH($B$2, resultados!$A$1:$ZZ$1, 0))</f>
        <v/>
      </c>
      <c r="C375">
        <f>INDEX(resultados!$A$2:$ZZ$747, 369, MATCH($B$3, resultados!$A$1:$ZZ$1, 0))</f>
        <v/>
      </c>
    </row>
    <row r="376">
      <c r="A376">
        <f>INDEX(resultados!$A$2:$ZZ$747, 370, MATCH($B$1, resultados!$A$1:$ZZ$1, 0))</f>
        <v/>
      </c>
      <c r="B376">
        <f>INDEX(resultados!$A$2:$ZZ$747, 370, MATCH($B$2, resultados!$A$1:$ZZ$1, 0))</f>
        <v/>
      </c>
      <c r="C376">
        <f>INDEX(resultados!$A$2:$ZZ$747, 370, MATCH($B$3, resultados!$A$1:$ZZ$1, 0))</f>
        <v/>
      </c>
    </row>
    <row r="377">
      <c r="A377">
        <f>INDEX(resultados!$A$2:$ZZ$747, 371, MATCH($B$1, resultados!$A$1:$ZZ$1, 0))</f>
        <v/>
      </c>
      <c r="B377">
        <f>INDEX(resultados!$A$2:$ZZ$747, 371, MATCH($B$2, resultados!$A$1:$ZZ$1, 0))</f>
        <v/>
      </c>
      <c r="C377">
        <f>INDEX(resultados!$A$2:$ZZ$747, 371, MATCH($B$3, resultados!$A$1:$ZZ$1, 0))</f>
        <v/>
      </c>
    </row>
    <row r="378">
      <c r="A378">
        <f>INDEX(resultados!$A$2:$ZZ$747, 372, MATCH($B$1, resultados!$A$1:$ZZ$1, 0))</f>
        <v/>
      </c>
      <c r="B378">
        <f>INDEX(resultados!$A$2:$ZZ$747, 372, MATCH($B$2, resultados!$A$1:$ZZ$1, 0))</f>
        <v/>
      </c>
      <c r="C378">
        <f>INDEX(resultados!$A$2:$ZZ$747, 372, MATCH($B$3, resultados!$A$1:$ZZ$1, 0))</f>
        <v/>
      </c>
    </row>
    <row r="379">
      <c r="A379">
        <f>INDEX(resultados!$A$2:$ZZ$747, 373, MATCH($B$1, resultados!$A$1:$ZZ$1, 0))</f>
        <v/>
      </c>
      <c r="B379">
        <f>INDEX(resultados!$A$2:$ZZ$747, 373, MATCH($B$2, resultados!$A$1:$ZZ$1, 0))</f>
        <v/>
      </c>
      <c r="C379">
        <f>INDEX(resultados!$A$2:$ZZ$747, 373, MATCH($B$3, resultados!$A$1:$ZZ$1, 0))</f>
        <v/>
      </c>
    </row>
    <row r="380">
      <c r="A380">
        <f>INDEX(resultados!$A$2:$ZZ$747, 374, MATCH($B$1, resultados!$A$1:$ZZ$1, 0))</f>
        <v/>
      </c>
      <c r="B380">
        <f>INDEX(resultados!$A$2:$ZZ$747, 374, MATCH($B$2, resultados!$A$1:$ZZ$1, 0))</f>
        <v/>
      </c>
      <c r="C380">
        <f>INDEX(resultados!$A$2:$ZZ$747, 374, MATCH($B$3, resultados!$A$1:$ZZ$1, 0))</f>
        <v/>
      </c>
    </row>
    <row r="381">
      <c r="A381">
        <f>INDEX(resultados!$A$2:$ZZ$747, 375, MATCH($B$1, resultados!$A$1:$ZZ$1, 0))</f>
        <v/>
      </c>
      <c r="B381">
        <f>INDEX(resultados!$A$2:$ZZ$747, 375, MATCH($B$2, resultados!$A$1:$ZZ$1, 0))</f>
        <v/>
      </c>
      <c r="C381">
        <f>INDEX(resultados!$A$2:$ZZ$747, 375, MATCH($B$3, resultados!$A$1:$ZZ$1, 0))</f>
        <v/>
      </c>
    </row>
    <row r="382">
      <c r="A382">
        <f>INDEX(resultados!$A$2:$ZZ$747, 376, MATCH($B$1, resultados!$A$1:$ZZ$1, 0))</f>
        <v/>
      </c>
      <c r="B382">
        <f>INDEX(resultados!$A$2:$ZZ$747, 376, MATCH($B$2, resultados!$A$1:$ZZ$1, 0))</f>
        <v/>
      </c>
      <c r="C382">
        <f>INDEX(resultados!$A$2:$ZZ$747, 376, MATCH($B$3, resultados!$A$1:$ZZ$1, 0))</f>
        <v/>
      </c>
    </row>
    <row r="383">
      <c r="A383">
        <f>INDEX(resultados!$A$2:$ZZ$747, 377, MATCH($B$1, resultados!$A$1:$ZZ$1, 0))</f>
        <v/>
      </c>
      <c r="B383">
        <f>INDEX(resultados!$A$2:$ZZ$747, 377, MATCH($B$2, resultados!$A$1:$ZZ$1, 0))</f>
        <v/>
      </c>
      <c r="C383">
        <f>INDEX(resultados!$A$2:$ZZ$747, 377, MATCH($B$3, resultados!$A$1:$ZZ$1, 0))</f>
        <v/>
      </c>
    </row>
    <row r="384">
      <c r="A384">
        <f>INDEX(resultados!$A$2:$ZZ$747, 378, MATCH($B$1, resultados!$A$1:$ZZ$1, 0))</f>
        <v/>
      </c>
      <c r="B384">
        <f>INDEX(resultados!$A$2:$ZZ$747, 378, MATCH($B$2, resultados!$A$1:$ZZ$1, 0))</f>
        <v/>
      </c>
      <c r="C384">
        <f>INDEX(resultados!$A$2:$ZZ$747, 378, MATCH($B$3, resultados!$A$1:$ZZ$1, 0))</f>
        <v/>
      </c>
    </row>
    <row r="385">
      <c r="A385">
        <f>INDEX(resultados!$A$2:$ZZ$747, 379, MATCH($B$1, resultados!$A$1:$ZZ$1, 0))</f>
        <v/>
      </c>
      <c r="B385">
        <f>INDEX(resultados!$A$2:$ZZ$747, 379, MATCH($B$2, resultados!$A$1:$ZZ$1, 0))</f>
        <v/>
      </c>
      <c r="C385">
        <f>INDEX(resultados!$A$2:$ZZ$747, 379, MATCH($B$3, resultados!$A$1:$ZZ$1, 0))</f>
        <v/>
      </c>
    </row>
    <row r="386">
      <c r="A386">
        <f>INDEX(resultados!$A$2:$ZZ$747, 380, MATCH($B$1, resultados!$A$1:$ZZ$1, 0))</f>
        <v/>
      </c>
      <c r="B386">
        <f>INDEX(resultados!$A$2:$ZZ$747, 380, MATCH($B$2, resultados!$A$1:$ZZ$1, 0))</f>
        <v/>
      </c>
      <c r="C386">
        <f>INDEX(resultados!$A$2:$ZZ$747, 380, MATCH($B$3, resultados!$A$1:$ZZ$1, 0))</f>
        <v/>
      </c>
    </row>
    <row r="387">
      <c r="A387">
        <f>INDEX(resultados!$A$2:$ZZ$747, 381, MATCH($B$1, resultados!$A$1:$ZZ$1, 0))</f>
        <v/>
      </c>
      <c r="B387">
        <f>INDEX(resultados!$A$2:$ZZ$747, 381, MATCH($B$2, resultados!$A$1:$ZZ$1, 0))</f>
        <v/>
      </c>
      <c r="C387">
        <f>INDEX(resultados!$A$2:$ZZ$747, 381, MATCH($B$3, resultados!$A$1:$ZZ$1, 0))</f>
        <v/>
      </c>
    </row>
    <row r="388">
      <c r="A388">
        <f>INDEX(resultados!$A$2:$ZZ$747, 382, MATCH($B$1, resultados!$A$1:$ZZ$1, 0))</f>
        <v/>
      </c>
      <c r="B388">
        <f>INDEX(resultados!$A$2:$ZZ$747, 382, MATCH($B$2, resultados!$A$1:$ZZ$1, 0))</f>
        <v/>
      </c>
      <c r="C388">
        <f>INDEX(resultados!$A$2:$ZZ$747, 382, MATCH($B$3, resultados!$A$1:$ZZ$1, 0))</f>
        <v/>
      </c>
    </row>
    <row r="389">
      <c r="A389">
        <f>INDEX(resultados!$A$2:$ZZ$747, 383, MATCH($B$1, resultados!$A$1:$ZZ$1, 0))</f>
        <v/>
      </c>
      <c r="B389">
        <f>INDEX(resultados!$A$2:$ZZ$747, 383, MATCH($B$2, resultados!$A$1:$ZZ$1, 0))</f>
        <v/>
      </c>
      <c r="C389">
        <f>INDEX(resultados!$A$2:$ZZ$747, 383, MATCH($B$3, resultados!$A$1:$ZZ$1, 0))</f>
        <v/>
      </c>
    </row>
    <row r="390">
      <c r="A390">
        <f>INDEX(resultados!$A$2:$ZZ$747, 384, MATCH($B$1, resultados!$A$1:$ZZ$1, 0))</f>
        <v/>
      </c>
      <c r="B390">
        <f>INDEX(resultados!$A$2:$ZZ$747, 384, MATCH($B$2, resultados!$A$1:$ZZ$1, 0))</f>
        <v/>
      </c>
      <c r="C390">
        <f>INDEX(resultados!$A$2:$ZZ$747, 384, MATCH($B$3, resultados!$A$1:$ZZ$1, 0))</f>
        <v/>
      </c>
    </row>
    <row r="391">
      <c r="A391">
        <f>INDEX(resultados!$A$2:$ZZ$747, 385, MATCH($B$1, resultados!$A$1:$ZZ$1, 0))</f>
        <v/>
      </c>
      <c r="B391">
        <f>INDEX(resultados!$A$2:$ZZ$747, 385, MATCH($B$2, resultados!$A$1:$ZZ$1, 0))</f>
        <v/>
      </c>
      <c r="C391">
        <f>INDEX(resultados!$A$2:$ZZ$747, 385, MATCH($B$3, resultados!$A$1:$ZZ$1, 0))</f>
        <v/>
      </c>
    </row>
    <row r="392">
      <c r="A392">
        <f>INDEX(resultados!$A$2:$ZZ$747, 386, MATCH($B$1, resultados!$A$1:$ZZ$1, 0))</f>
        <v/>
      </c>
      <c r="B392">
        <f>INDEX(resultados!$A$2:$ZZ$747, 386, MATCH($B$2, resultados!$A$1:$ZZ$1, 0))</f>
        <v/>
      </c>
      <c r="C392">
        <f>INDEX(resultados!$A$2:$ZZ$747, 386, MATCH($B$3, resultados!$A$1:$ZZ$1, 0))</f>
        <v/>
      </c>
    </row>
    <row r="393">
      <c r="A393">
        <f>INDEX(resultados!$A$2:$ZZ$747, 387, MATCH($B$1, resultados!$A$1:$ZZ$1, 0))</f>
        <v/>
      </c>
      <c r="B393">
        <f>INDEX(resultados!$A$2:$ZZ$747, 387, MATCH($B$2, resultados!$A$1:$ZZ$1, 0))</f>
        <v/>
      </c>
      <c r="C393">
        <f>INDEX(resultados!$A$2:$ZZ$747, 387, MATCH($B$3, resultados!$A$1:$ZZ$1, 0))</f>
        <v/>
      </c>
    </row>
    <row r="394">
      <c r="A394">
        <f>INDEX(resultados!$A$2:$ZZ$747, 388, MATCH($B$1, resultados!$A$1:$ZZ$1, 0))</f>
        <v/>
      </c>
      <c r="B394">
        <f>INDEX(resultados!$A$2:$ZZ$747, 388, MATCH($B$2, resultados!$A$1:$ZZ$1, 0))</f>
        <v/>
      </c>
      <c r="C394">
        <f>INDEX(resultados!$A$2:$ZZ$747, 388, MATCH($B$3, resultados!$A$1:$ZZ$1, 0))</f>
        <v/>
      </c>
    </row>
    <row r="395">
      <c r="A395">
        <f>INDEX(resultados!$A$2:$ZZ$747, 389, MATCH($B$1, resultados!$A$1:$ZZ$1, 0))</f>
        <v/>
      </c>
      <c r="B395">
        <f>INDEX(resultados!$A$2:$ZZ$747, 389, MATCH($B$2, resultados!$A$1:$ZZ$1, 0))</f>
        <v/>
      </c>
      <c r="C395">
        <f>INDEX(resultados!$A$2:$ZZ$747, 389, MATCH($B$3, resultados!$A$1:$ZZ$1, 0))</f>
        <v/>
      </c>
    </row>
    <row r="396">
      <c r="A396">
        <f>INDEX(resultados!$A$2:$ZZ$747, 390, MATCH($B$1, resultados!$A$1:$ZZ$1, 0))</f>
        <v/>
      </c>
      <c r="B396">
        <f>INDEX(resultados!$A$2:$ZZ$747, 390, MATCH($B$2, resultados!$A$1:$ZZ$1, 0))</f>
        <v/>
      </c>
      <c r="C396">
        <f>INDEX(resultados!$A$2:$ZZ$747, 390, MATCH($B$3, resultados!$A$1:$ZZ$1, 0))</f>
        <v/>
      </c>
    </row>
    <row r="397">
      <c r="A397">
        <f>INDEX(resultados!$A$2:$ZZ$747, 391, MATCH($B$1, resultados!$A$1:$ZZ$1, 0))</f>
        <v/>
      </c>
      <c r="B397">
        <f>INDEX(resultados!$A$2:$ZZ$747, 391, MATCH($B$2, resultados!$A$1:$ZZ$1, 0))</f>
        <v/>
      </c>
      <c r="C397">
        <f>INDEX(resultados!$A$2:$ZZ$747, 391, MATCH($B$3, resultados!$A$1:$ZZ$1, 0))</f>
        <v/>
      </c>
    </row>
    <row r="398">
      <c r="A398">
        <f>INDEX(resultados!$A$2:$ZZ$747, 392, MATCH($B$1, resultados!$A$1:$ZZ$1, 0))</f>
        <v/>
      </c>
      <c r="B398">
        <f>INDEX(resultados!$A$2:$ZZ$747, 392, MATCH($B$2, resultados!$A$1:$ZZ$1, 0))</f>
        <v/>
      </c>
      <c r="C398">
        <f>INDEX(resultados!$A$2:$ZZ$747, 392, MATCH($B$3, resultados!$A$1:$ZZ$1, 0))</f>
        <v/>
      </c>
    </row>
    <row r="399">
      <c r="A399">
        <f>INDEX(resultados!$A$2:$ZZ$747, 393, MATCH($B$1, resultados!$A$1:$ZZ$1, 0))</f>
        <v/>
      </c>
      <c r="B399">
        <f>INDEX(resultados!$A$2:$ZZ$747, 393, MATCH($B$2, resultados!$A$1:$ZZ$1, 0))</f>
        <v/>
      </c>
      <c r="C399">
        <f>INDEX(resultados!$A$2:$ZZ$747, 393, MATCH($B$3, resultados!$A$1:$ZZ$1, 0))</f>
        <v/>
      </c>
    </row>
    <row r="400">
      <c r="A400">
        <f>INDEX(resultados!$A$2:$ZZ$747, 394, MATCH($B$1, resultados!$A$1:$ZZ$1, 0))</f>
        <v/>
      </c>
      <c r="B400">
        <f>INDEX(resultados!$A$2:$ZZ$747, 394, MATCH($B$2, resultados!$A$1:$ZZ$1, 0))</f>
        <v/>
      </c>
      <c r="C400">
        <f>INDEX(resultados!$A$2:$ZZ$747, 394, MATCH($B$3, resultados!$A$1:$ZZ$1, 0))</f>
        <v/>
      </c>
    </row>
    <row r="401">
      <c r="A401">
        <f>INDEX(resultados!$A$2:$ZZ$747, 395, MATCH($B$1, resultados!$A$1:$ZZ$1, 0))</f>
        <v/>
      </c>
      <c r="B401">
        <f>INDEX(resultados!$A$2:$ZZ$747, 395, MATCH($B$2, resultados!$A$1:$ZZ$1, 0))</f>
        <v/>
      </c>
      <c r="C401">
        <f>INDEX(resultados!$A$2:$ZZ$747, 395, MATCH($B$3, resultados!$A$1:$ZZ$1, 0))</f>
        <v/>
      </c>
    </row>
    <row r="402">
      <c r="A402">
        <f>INDEX(resultados!$A$2:$ZZ$747, 396, MATCH($B$1, resultados!$A$1:$ZZ$1, 0))</f>
        <v/>
      </c>
      <c r="B402">
        <f>INDEX(resultados!$A$2:$ZZ$747, 396, MATCH($B$2, resultados!$A$1:$ZZ$1, 0))</f>
        <v/>
      </c>
      <c r="C402">
        <f>INDEX(resultados!$A$2:$ZZ$747, 396, MATCH($B$3, resultados!$A$1:$ZZ$1, 0))</f>
        <v/>
      </c>
    </row>
    <row r="403">
      <c r="A403">
        <f>INDEX(resultados!$A$2:$ZZ$747, 397, MATCH($B$1, resultados!$A$1:$ZZ$1, 0))</f>
        <v/>
      </c>
      <c r="B403">
        <f>INDEX(resultados!$A$2:$ZZ$747, 397, MATCH($B$2, resultados!$A$1:$ZZ$1, 0))</f>
        <v/>
      </c>
      <c r="C403">
        <f>INDEX(resultados!$A$2:$ZZ$747, 397, MATCH($B$3, resultados!$A$1:$ZZ$1, 0))</f>
        <v/>
      </c>
    </row>
    <row r="404">
      <c r="A404">
        <f>INDEX(resultados!$A$2:$ZZ$747, 398, MATCH($B$1, resultados!$A$1:$ZZ$1, 0))</f>
        <v/>
      </c>
      <c r="B404">
        <f>INDEX(resultados!$A$2:$ZZ$747, 398, MATCH($B$2, resultados!$A$1:$ZZ$1, 0))</f>
        <v/>
      </c>
      <c r="C404">
        <f>INDEX(resultados!$A$2:$ZZ$747, 398, MATCH($B$3, resultados!$A$1:$ZZ$1, 0))</f>
        <v/>
      </c>
    </row>
    <row r="405">
      <c r="A405">
        <f>INDEX(resultados!$A$2:$ZZ$747, 399, MATCH($B$1, resultados!$A$1:$ZZ$1, 0))</f>
        <v/>
      </c>
      <c r="B405">
        <f>INDEX(resultados!$A$2:$ZZ$747, 399, MATCH($B$2, resultados!$A$1:$ZZ$1, 0))</f>
        <v/>
      </c>
      <c r="C405">
        <f>INDEX(resultados!$A$2:$ZZ$747, 399, MATCH($B$3, resultados!$A$1:$ZZ$1, 0))</f>
        <v/>
      </c>
    </row>
    <row r="406">
      <c r="A406">
        <f>INDEX(resultados!$A$2:$ZZ$747, 400, MATCH($B$1, resultados!$A$1:$ZZ$1, 0))</f>
        <v/>
      </c>
      <c r="B406">
        <f>INDEX(resultados!$A$2:$ZZ$747, 400, MATCH($B$2, resultados!$A$1:$ZZ$1, 0))</f>
        <v/>
      </c>
      <c r="C406">
        <f>INDEX(resultados!$A$2:$ZZ$747, 400, MATCH($B$3, resultados!$A$1:$ZZ$1, 0))</f>
        <v/>
      </c>
    </row>
    <row r="407">
      <c r="A407">
        <f>INDEX(resultados!$A$2:$ZZ$747, 401, MATCH($B$1, resultados!$A$1:$ZZ$1, 0))</f>
        <v/>
      </c>
      <c r="B407">
        <f>INDEX(resultados!$A$2:$ZZ$747, 401, MATCH($B$2, resultados!$A$1:$ZZ$1, 0))</f>
        <v/>
      </c>
      <c r="C407">
        <f>INDEX(resultados!$A$2:$ZZ$747, 401, MATCH($B$3, resultados!$A$1:$ZZ$1, 0))</f>
        <v/>
      </c>
    </row>
    <row r="408">
      <c r="A408">
        <f>INDEX(resultados!$A$2:$ZZ$747, 402, MATCH($B$1, resultados!$A$1:$ZZ$1, 0))</f>
        <v/>
      </c>
      <c r="B408">
        <f>INDEX(resultados!$A$2:$ZZ$747, 402, MATCH($B$2, resultados!$A$1:$ZZ$1, 0))</f>
        <v/>
      </c>
      <c r="C408">
        <f>INDEX(resultados!$A$2:$ZZ$747, 402, MATCH($B$3, resultados!$A$1:$ZZ$1, 0))</f>
        <v/>
      </c>
    </row>
    <row r="409">
      <c r="A409">
        <f>INDEX(resultados!$A$2:$ZZ$747, 403, MATCH($B$1, resultados!$A$1:$ZZ$1, 0))</f>
        <v/>
      </c>
      <c r="B409">
        <f>INDEX(resultados!$A$2:$ZZ$747, 403, MATCH($B$2, resultados!$A$1:$ZZ$1, 0))</f>
        <v/>
      </c>
      <c r="C409">
        <f>INDEX(resultados!$A$2:$ZZ$747, 403, MATCH($B$3, resultados!$A$1:$ZZ$1, 0))</f>
        <v/>
      </c>
    </row>
    <row r="410">
      <c r="A410">
        <f>INDEX(resultados!$A$2:$ZZ$747, 404, MATCH($B$1, resultados!$A$1:$ZZ$1, 0))</f>
        <v/>
      </c>
      <c r="B410">
        <f>INDEX(resultados!$A$2:$ZZ$747, 404, MATCH($B$2, resultados!$A$1:$ZZ$1, 0))</f>
        <v/>
      </c>
      <c r="C410">
        <f>INDEX(resultados!$A$2:$ZZ$747, 404, MATCH($B$3, resultados!$A$1:$ZZ$1, 0))</f>
        <v/>
      </c>
    </row>
    <row r="411">
      <c r="A411">
        <f>INDEX(resultados!$A$2:$ZZ$747, 405, MATCH($B$1, resultados!$A$1:$ZZ$1, 0))</f>
        <v/>
      </c>
      <c r="B411">
        <f>INDEX(resultados!$A$2:$ZZ$747, 405, MATCH($B$2, resultados!$A$1:$ZZ$1, 0))</f>
        <v/>
      </c>
      <c r="C411">
        <f>INDEX(resultados!$A$2:$ZZ$747, 405, MATCH($B$3, resultados!$A$1:$ZZ$1, 0))</f>
        <v/>
      </c>
    </row>
    <row r="412">
      <c r="A412">
        <f>INDEX(resultados!$A$2:$ZZ$747, 406, MATCH($B$1, resultados!$A$1:$ZZ$1, 0))</f>
        <v/>
      </c>
      <c r="B412">
        <f>INDEX(resultados!$A$2:$ZZ$747, 406, MATCH($B$2, resultados!$A$1:$ZZ$1, 0))</f>
        <v/>
      </c>
      <c r="C412">
        <f>INDEX(resultados!$A$2:$ZZ$747, 406, MATCH($B$3, resultados!$A$1:$ZZ$1, 0))</f>
        <v/>
      </c>
    </row>
    <row r="413">
      <c r="A413">
        <f>INDEX(resultados!$A$2:$ZZ$747, 407, MATCH($B$1, resultados!$A$1:$ZZ$1, 0))</f>
        <v/>
      </c>
      <c r="B413">
        <f>INDEX(resultados!$A$2:$ZZ$747, 407, MATCH($B$2, resultados!$A$1:$ZZ$1, 0))</f>
        <v/>
      </c>
      <c r="C413">
        <f>INDEX(resultados!$A$2:$ZZ$747, 407, MATCH($B$3, resultados!$A$1:$ZZ$1, 0))</f>
        <v/>
      </c>
    </row>
    <row r="414">
      <c r="A414">
        <f>INDEX(resultados!$A$2:$ZZ$747, 408, MATCH($B$1, resultados!$A$1:$ZZ$1, 0))</f>
        <v/>
      </c>
      <c r="B414">
        <f>INDEX(resultados!$A$2:$ZZ$747, 408, MATCH($B$2, resultados!$A$1:$ZZ$1, 0))</f>
        <v/>
      </c>
      <c r="C414">
        <f>INDEX(resultados!$A$2:$ZZ$747, 408, MATCH($B$3, resultados!$A$1:$ZZ$1, 0))</f>
        <v/>
      </c>
    </row>
    <row r="415">
      <c r="A415">
        <f>INDEX(resultados!$A$2:$ZZ$747, 409, MATCH($B$1, resultados!$A$1:$ZZ$1, 0))</f>
        <v/>
      </c>
      <c r="B415">
        <f>INDEX(resultados!$A$2:$ZZ$747, 409, MATCH($B$2, resultados!$A$1:$ZZ$1, 0))</f>
        <v/>
      </c>
      <c r="C415">
        <f>INDEX(resultados!$A$2:$ZZ$747, 409, MATCH($B$3, resultados!$A$1:$ZZ$1, 0))</f>
        <v/>
      </c>
    </row>
    <row r="416">
      <c r="A416">
        <f>INDEX(resultados!$A$2:$ZZ$747, 410, MATCH($B$1, resultados!$A$1:$ZZ$1, 0))</f>
        <v/>
      </c>
      <c r="B416">
        <f>INDEX(resultados!$A$2:$ZZ$747, 410, MATCH($B$2, resultados!$A$1:$ZZ$1, 0))</f>
        <v/>
      </c>
      <c r="C416">
        <f>INDEX(resultados!$A$2:$ZZ$747, 410, MATCH($B$3, resultados!$A$1:$ZZ$1, 0))</f>
        <v/>
      </c>
    </row>
    <row r="417">
      <c r="A417">
        <f>INDEX(resultados!$A$2:$ZZ$747, 411, MATCH($B$1, resultados!$A$1:$ZZ$1, 0))</f>
        <v/>
      </c>
      <c r="B417">
        <f>INDEX(resultados!$A$2:$ZZ$747, 411, MATCH($B$2, resultados!$A$1:$ZZ$1, 0))</f>
        <v/>
      </c>
      <c r="C417">
        <f>INDEX(resultados!$A$2:$ZZ$747, 411, MATCH($B$3, resultados!$A$1:$ZZ$1, 0))</f>
        <v/>
      </c>
    </row>
    <row r="418">
      <c r="A418">
        <f>INDEX(resultados!$A$2:$ZZ$747, 412, MATCH($B$1, resultados!$A$1:$ZZ$1, 0))</f>
        <v/>
      </c>
      <c r="B418">
        <f>INDEX(resultados!$A$2:$ZZ$747, 412, MATCH($B$2, resultados!$A$1:$ZZ$1, 0))</f>
        <v/>
      </c>
      <c r="C418">
        <f>INDEX(resultados!$A$2:$ZZ$747, 412, MATCH($B$3, resultados!$A$1:$ZZ$1, 0))</f>
        <v/>
      </c>
    </row>
    <row r="419">
      <c r="A419">
        <f>INDEX(resultados!$A$2:$ZZ$747, 413, MATCH($B$1, resultados!$A$1:$ZZ$1, 0))</f>
        <v/>
      </c>
      <c r="B419">
        <f>INDEX(resultados!$A$2:$ZZ$747, 413, MATCH($B$2, resultados!$A$1:$ZZ$1, 0))</f>
        <v/>
      </c>
      <c r="C419">
        <f>INDEX(resultados!$A$2:$ZZ$747, 413, MATCH($B$3, resultados!$A$1:$ZZ$1, 0))</f>
        <v/>
      </c>
    </row>
    <row r="420">
      <c r="A420">
        <f>INDEX(resultados!$A$2:$ZZ$747, 414, MATCH($B$1, resultados!$A$1:$ZZ$1, 0))</f>
        <v/>
      </c>
      <c r="B420">
        <f>INDEX(resultados!$A$2:$ZZ$747, 414, MATCH($B$2, resultados!$A$1:$ZZ$1, 0))</f>
        <v/>
      </c>
      <c r="C420">
        <f>INDEX(resultados!$A$2:$ZZ$747, 414, MATCH($B$3, resultados!$A$1:$ZZ$1, 0))</f>
        <v/>
      </c>
    </row>
    <row r="421">
      <c r="A421">
        <f>INDEX(resultados!$A$2:$ZZ$747, 415, MATCH($B$1, resultados!$A$1:$ZZ$1, 0))</f>
        <v/>
      </c>
      <c r="B421">
        <f>INDEX(resultados!$A$2:$ZZ$747, 415, MATCH($B$2, resultados!$A$1:$ZZ$1, 0))</f>
        <v/>
      </c>
      <c r="C421">
        <f>INDEX(resultados!$A$2:$ZZ$747, 415, MATCH($B$3, resultados!$A$1:$ZZ$1, 0))</f>
        <v/>
      </c>
    </row>
    <row r="422">
      <c r="A422">
        <f>INDEX(resultados!$A$2:$ZZ$747, 416, MATCH($B$1, resultados!$A$1:$ZZ$1, 0))</f>
        <v/>
      </c>
      <c r="B422">
        <f>INDEX(resultados!$A$2:$ZZ$747, 416, MATCH($B$2, resultados!$A$1:$ZZ$1, 0))</f>
        <v/>
      </c>
      <c r="C422">
        <f>INDEX(resultados!$A$2:$ZZ$747, 416, MATCH($B$3, resultados!$A$1:$ZZ$1, 0))</f>
        <v/>
      </c>
    </row>
    <row r="423">
      <c r="A423">
        <f>INDEX(resultados!$A$2:$ZZ$747, 417, MATCH($B$1, resultados!$A$1:$ZZ$1, 0))</f>
        <v/>
      </c>
      <c r="B423">
        <f>INDEX(resultados!$A$2:$ZZ$747, 417, MATCH($B$2, resultados!$A$1:$ZZ$1, 0))</f>
        <v/>
      </c>
      <c r="C423">
        <f>INDEX(resultados!$A$2:$ZZ$747, 417, MATCH($B$3, resultados!$A$1:$ZZ$1, 0))</f>
        <v/>
      </c>
    </row>
    <row r="424">
      <c r="A424">
        <f>INDEX(resultados!$A$2:$ZZ$747, 418, MATCH($B$1, resultados!$A$1:$ZZ$1, 0))</f>
        <v/>
      </c>
      <c r="B424">
        <f>INDEX(resultados!$A$2:$ZZ$747, 418, MATCH($B$2, resultados!$A$1:$ZZ$1, 0))</f>
        <v/>
      </c>
      <c r="C424">
        <f>INDEX(resultados!$A$2:$ZZ$747, 418, MATCH($B$3, resultados!$A$1:$ZZ$1, 0))</f>
        <v/>
      </c>
    </row>
    <row r="425">
      <c r="A425">
        <f>INDEX(resultados!$A$2:$ZZ$747, 419, MATCH($B$1, resultados!$A$1:$ZZ$1, 0))</f>
        <v/>
      </c>
      <c r="B425">
        <f>INDEX(resultados!$A$2:$ZZ$747, 419, MATCH($B$2, resultados!$A$1:$ZZ$1, 0))</f>
        <v/>
      </c>
      <c r="C425">
        <f>INDEX(resultados!$A$2:$ZZ$747, 419, MATCH($B$3, resultados!$A$1:$ZZ$1, 0))</f>
        <v/>
      </c>
    </row>
    <row r="426">
      <c r="A426">
        <f>INDEX(resultados!$A$2:$ZZ$747, 420, MATCH($B$1, resultados!$A$1:$ZZ$1, 0))</f>
        <v/>
      </c>
      <c r="B426">
        <f>INDEX(resultados!$A$2:$ZZ$747, 420, MATCH($B$2, resultados!$A$1:$ZZ$1, 0))</f>
        <v/>
      </c>
      <c r="C426">
        <f>INDEX(resultados!$A$2:$ZZ$747, 420, MATCH($B$3, resultados!$A$1:$ZZ$1, 0))</f>
        <v/>
      </c>
    </row>
    <row r="427">
      <c r="A427">
        <f>INDEX(resultados!$A$2:$ZZ$747, 421, MATCH($B$1, resultados!$A$1:$ZZ$1, 0))</f>
        <v/>
      </c>
      <c r="B427">
        <f>INDEX(resultados!$A$2:$ZZ$747, 421, MATCH($B$2, resultados!$A$1:$ZZ$1, 0))</f>
        <v/>
      </c>
      <c r="C427">
        <f>INDEX(resultados!$A$2:$ZZ$747, 421, MATCH($B$3, resultados!$A$1:$ZZ$1, 0))</f>
        <v/>
      </c>
    </row>
    <row r="428">
      <c r="A428">
        <f>INDEX(resultados!$A$2:$ZZ$747, 422, MATCH($B$1, resultados!$A$1:$ZZ$1, 0))</f>
        <v/>
      </c>
      <c r="B428">
        <f>INDEX(resultados!$A$2:$ZZ$747, 422, MATCH($B$2, resultados!$A$1:$ZZ$1, 0))</f>
        <v/>
      </c>
      <c r="C428">
        <f>INDEX(resultados!$A$2:$ZZ$747, 422, MATCH($B$3, resultados!$A$1:$ZZ$1, 0))</f>
        <v/>
      </c>
    </row>
    <row r="429">
      <c r="A429">
        <f>INDEX(resultados!$A$2:$ZZ$747, 423, MATCH($B$1, resultados!$A$1:$ZZ$1, 0))</f>
        <v/>
      </c>
      <c r="B429">
        <f>INDEX(resultados!$A$2:$ZZ$747, 423, MATCH($B$2, resultados!$A$1:$ZZ$1, 0))</f>
        <v/>
      </c>
      <c r="C429">
        <f>INDEX(resultados!$A$2:$ZZ$747, 423, MATCH($B$3, resultados!$A$1:$ZZ$1, 0))</f>
        <v/>
      </c>
    </row>
    <row r="430">
      <c r="A430">
        <f>INDEX(resultados!$A$2:$ZZ$747, 424, MATCH($B$1, resultados!$A$1:$ZZ$1, 0))</f>
        <v/>
      </c>
      <c r="B430">
        <f>INDEX(resultados!$A$2:$ZZ$747, 424, MATCH($B$2, resultados!$A$1:$ZZ$1, 0))</f>
        <v/>
      </c>
      <c r="C430">
        <f>INDEX(resultados!$A$2:$ZZ$747, 424, MATCH($B$3, resultados!$A$1:$ZZ$1, 0))</f>
        <v/>
      </c>
    </row>
    <row r="431">
      <c r="A431">
        <f>INDEX(resultados!$A$2:$ZZ$747, 425, MATCH($B$1, resultados!$A$1:$ZZ$1, 0))</f>
        <v/>
      </c>
      <c r="B431">
        <f>INDEX(resultados!$A$2:$ZZ$747, 425, MATCH($B$2, resultados!$A$1:$ZZ$1, 0))</f>
        <v/>
      </c>
      <c r="C431">
        <f>INDEX(resultados!$A$2:$ZZ$747, 425, MATCH($B$3, resultados!$A$1:$ZZ$1, 0))</f>
        <v/>
      </c>
    </row>
    <row r="432">
      <c r="A432">
        <f>INDEX(resultados!$A$2:$ZZ$747, 426, MATCH($B$1, resultados!$A$1:$ZZ$1, 0))</f>
        <v/>
      </c>
      <c r="B432">
        <f>INDEX(resultados!$A$2:$ZZ$747, 426, MATCH($B$2, resultados!$A$1:$ZZ$1, 0))</f>
        <v/>
      </c>
      <c r="C432">
        <f>INDEX(resultados!$A$2:$ZZ$747, 426, MATCH($B$3, resultados!$A$1:$ZZ$1, 0))</f>
        <v/>
      </c>
    </row>
    <row r="433">
      <c r="A433">
        <f>INDEX(resultados!$A$2:$ZZ$747, 427, MATCH($B$1, resultados!$A$1:$ZZ$1, 0))</f>
        <v/>
      </c>
      <c r="B433">
        <f>INDEX(resultados!$A$2:$ZZ$747, 427, MATCH($B$2, resultados!$A$1:$ZZ$1, 0))</f>
        <v/>
      </c>
      <c r="C433">
        <f>INDEX(resultados!$A$2:$ZZ$747, 427, MATCH($B$3, resultados!$A$1:$ZZ$1, 0))</f>
        <v/>
      </c>
    </row>
    <row r="434">
      <c r="A434">
        <f>INDEX(resultados!$A$2:$ZZ$747, 428, MATCH($B$1, resultados!$A$1:$ZZ$1, 0))</f>
        <v/>
      </c>
      <c r="B434">
        <f>INDEX(resultados!$A$2:$ZZ$747, 428, MATCH($B$2, resultados!$A$1:$ZZ$1, 0))</f>
        <v/>
      </c>
      <c r="C434">
        <f>INDEX(resultados!$A$2:$ZZ$747, 428, MATCH($B$3, resultados!$A$1:$ZZ$1, 0))</f>
        <v/>
      </c>
    </row>
    <row r="435">
      <c r="A435">
        <f>INDEX(resultados!$A$2:$ZZ$747, 429, MATCH($B$1, resultados!$A$1:$ZZ$1, 0))</f>
        <v/>
      </c>
      <c r="B435">
        <f>INDEX(resultados!$A$2:$ZZ$747, 429, MATCH($B$2, resultados!$A$1:$ZZ$1, 0))</f>
        <v/>
      </c>
      <c r="C435">
        <f>INDEX(resultados!$A$2:$ZZ$747, 429, MATCH($B$3, resultados!$A$1:$ZZ$1, 0))</f>
        <v/>
      </c>
    </row>
    <row r="436">
      <c r="A436">
        <f>INDEX(resultados!$A$2:$ZZ$747, 430, MATCH($B$1, resultados!$A$1:$ZZ$1, 0))</f>
        <v/>
      </c>
      <c r="B436">
        <f>INDEX(resultados!$A$2:$ZZ$747, 430, MATCH($B$2, resultados!$A$1:$ZZ$1, 0))</f>
        <v/>
      </c>
      <c r="C436">
        <f>INDEX(resultados!$A$2:$ZZ$747, 430, MATCH($B$3, resultados!$A$1:$ZZ$1, 0))</f>
        <v/>
      </c>
    </row>
    <row r="437">
      <c r="A437">
        <f>INDEX(resultados!$A$2:$ZZ$747, 431, MATCH($B$1, resultados!$A$1:$ZZ$1, 0))</f>
        <v/>
      </c>
      <c r="B437">
        <f>INDEX(resultados!$A$2:$ZZ$747, 431, MATCH($B$2, resultados!$A$1:$ZZ$1, 0))</f>
        <v/>
      </c>
      <c r="C437">
        <f>INDEX(resultados!$A$2:$ZZ$747, 431, MATCH($B$3, resultados!$A$1:$ZZ$1, 0))</f>
        <v/>
      </c>
    </row>
    <row r="438">
      <c r="A438">
        <f>INDEX(resultados!$A$2:$ZZ$747, 432, MATCH($B$1, resultados!$A$1:$ZZ$1, 0))</f>
        <v/>
      </c>
      <c r="B438">
        <f>INDEX(resultados!$A$2:$ZZ$747, 432, MATCH($B$2, resultados!$A$1:$ZZ$1, 0))</f>
        <v/>
      </c>
      <c r="C438">
        <f>INDEX(resultados!$A$2:$ZZ$747, 432, MATCH($B$3, resultados!$A$1:$ZZ$1, 0))</f>
        <v/>
      </c>
    </row>
    <row r="439">
      <c r="A439">
        <f>INDEX(resultados!$A$2:$ZZ$747, 433, MATCH($B$1, resultados!$A$1:$ZZ$1, 0))</f>
        <v/>
      </c>
      <c r="B439">
        <f>INDEX(resultados!$A$2:$ZZ$747, 433, MATCH($B$2, resultados!$A$1:$ZZ$1, 0))</f>
        <v/>
      </c>
      <c r="C439">
        <f>INDEX(resultados!$A$2:$ZZ$747, 433, MATCH($B$3, resultados!$A$1:$ZZ$1, 0))</f>
        <v/>
      </c>
    </row>
    <row r="440">
      <c r="A440">
        <f>INDEX(resultados!$A$2:$ZZ$747, 434, MATCH($B$1, resultados!$A$1:$ZZ$1, 0))</f>
        <v/>
      </c>
      <c r="B440">
        <f>INDEX(resultados!$A$2:$ZZ$747, 434, MATCH($B$2, resultados!$A$1:$ZZ$1, 0))</f>
        <v/>
      </c>
      <c r="C440">
        <f>INDEX(resultados!$A$2:$ZZ$747, 434, MATCH($B$3, resultados!$A$1:$ZZ$1, 0))</f>
        <v/>
      </c>
    </row>
    <row r="441">
      <c r="A441">
        <f>INDEX(resultados!$A$2:$ZZ$747, 435, MATCH($B$1, resultados!$A$1:$ZZ$1, 0))</f>
        <v/>
      </c>
      <c r="B441">
        <f>INDEX(resultados!$A$2:$ZZ$747, 435, MATCH($B$2, resultados!$A$1:$ZZ$1, 0))</f>
        <v/>
      </c>
      <c r="C441">
        <f>INDEX(resultados!$A$2:$ZZ$747, 435, MATCH($B$3, resultados!$A$1:$ZZ$1, 0))</f>
        <v/>
      </c>
    </row>
    <row r="442">
      <c r="A442">
        <f>INDEX(resultados!$A$2:$ZZ$747, 436, MATCH($B$1, resultados!$A$1:$ZZ$1, 0))</f>
        <v/>
      </c>
      <c r="B442">
        <f>INDEX(resultados!$A$2:$ZZ$747, 436, MATCH($B$2, resultados!$A$1:$ZZ$1, 0))</f>
        <v/>
      </c>
      <c r="C442">
        <f>INDEX(resultados!$A$2:$ZZ$747, 436, MATCH($B$3, resultados!$A$1:$ZZ$1, 0))</f>
        <v/>
      </c>
    </row>
    <row r="443">
      <c r="A443">
        <f>INDEX(resultados!$A$2:$ZZ$747, 437, MATCH($B$1, resultados!$A$1:$ZZ$1, 0))</f>
        <v/>
      </c>
      <c r="B443">
        <f>INDEX(resultados!$A$2:$ZZ$747, 437, MATCH($B$2, resultados!$A$1:$ZZ$1, 0))</f>
        <v/>
      </c>
      <c r="C443">
        <f>INDEX(resultados!$A$2:$ZZ$747, 437, MATCH($B$3, resultados!$A$1:$ZZ$1, 0))</f>
        <v/>
      </c>
    </row>
    <row r="444">
      <c r="A444">
        <f>INDEX(resultados!$A$2:$ZZ$747, 438, MATCH($B$1, resultados!$A$1:$ZZ$1, 0))</f>
        <v/>
      </c>
      <c r="B444">
        <f>INDEX(resultados!$A$2:$ZZ$747, 438, MATCH($B$2, resultados!$A$1:$ZZ$1, 0))</f>
        <v/>
      </c>
      <c r="C444">
        <f>INDEX(resultados!$A$2:$ZZ$747, 438, MATCH($B$3, resultados!$A$1:$ZZ$1, 0))</f>
        <v/>
      </c>
    </row>
    <row r="445">
      <c r="A445">
        <f>INDEX(resultados!$A$2:$ZZ$747, 439, MATCH($B$1, resultados!$A$1:$ZZ$1, 0))</f>
        <v/>
      </c>
      <c r="B445">
        <f>INDEX(resultados!$A$2:$ZZ$747, 439, MATCH($B$2, resultados!$A$1:$ZZ$1, 0))</f>
        <v/>
      </c>
      <c r="C445">
        <f>INDEX(resultados!$A$2:$ZZ$747, 439, MATCH($B$3, resultados!$A$1:$ZZ$1, 0))</f>
        <v/>
      </c>
    </row>
    <row r="446">
      <c r="A446">
        <f>INDEX(resultados!$A$2:$ZZ$747, 440, MATCH($B$1, resultados!$A$1:$ZZ$1, 0))</f>
        <v/>
      </c>
      <c r="B446">
        <f>INDEX(resultados!$A$2:$ZZ$747, 440, MATCH($B$2, resultados!$A$1:$ZZ$1, 0))</f>
        <v/>
      </c>
      <c r="C446">
        <f>INDEX(resultados!$A$2:$ZZ$747, 440, MATCH($B$3, resultados!$A$1:$ZZ$1, 0))</f>
        <v/>
      </c>
    </row>
    <row r="447">
      <c r="A447">
        <f>INDEX(resultados!$A$2:$ZZ$747, 441, MATCH($B$1, resultados!$A$1:$ZZ$1, 0))</f>
        <v/>
      </c>
      <c r="B447">
        <f>INDEX(resultados!$A$2:$ZZ$747, 441, MATCH($B$2, resultados!$A$1:$ZZ$1, 0))</f>
        <v/>
      </c>
      <c r="C447">
        <f>INDEX(resultados!$A$2:$ZZ$747, 441, MATCH($B$3, resultados!$A$1:$ZZ$1, 0))</f>
        <v/>
      </c>
    </row>
    <row r="448">
      <c r="A448">
        <f>INDEX(resultados!$A$2:$ZZ$747, 442, MATCH($B$1, resultados!$A$1:$ZZ$1, 0))</f>
        <v/>
      </c>
      <c r="B448">
        <f>INDEX(resultados!$A$2:$ZZ$747, 442, MATCH($B$2, resultados!$A$1:$ZZ$1, 0))</f>
        <v/>
      </c>
      <c r="C448">
        <f>INDEX(resultados!$A$2:$ZZ$747, 442, MATCH($B$3, resultados!$A$1:$ZZ$1, 0))</f>
        <v/>
      </c>
    </row>
    <row r="449">
      <c r="A449">
        <f>INDEX(resultados!$A$2:$ZZ$747, 443, MATCH($B$1, resultados!$A$1:$ZZ$1, 0))</f>
        <v/>
      </c>
      <c r="B449">
        <f>INDEX(resultados!$A$2:$ZZ$747, 443, MATCH($B$2, resultados!$A$1:$ZZ$1, 0))</f>
        <v/>
      </c>
      <c r="C449">
        <f>INDEX(resultados!$A$2:$ZZ$747, 443, MATCH($B$3, resultados!$A$1:$ZZ$1, 0))</f>
        <v/>
      </c>
    </row>
    <row r="450">
      <c r="A450">
        <f>INDEX(resultados!$A$2:$ZZ$747, 444, MATCH($B$1, resultados!$A$1:$ZZ$1, 0))</f>
        <v/>
      </c>
      <c r="B450">
        <f>INDEX(resultados!$A$2:$ZZ$747, 444, MATCH($B$2, resultados!$A$1:$ZZ$1, 0))</f>
        <v/>
      </c>
      <c r="C450">
        <f>INDEX(resultados!$A$2:$ZZ$747, 444, MATCH($B$3, resultados!$A$1:$ZZ$1, 0))</f>
        <v/>
      </c>
    </row>
    <row r="451">
      <c r="A451">
        <f>INDEX(resultados!$A$2:$ZZ$747, 445, MATCH($B$1, resultados!$A$1:$ZZ$1, 0))</f>
        <v/>
      </c>
      <c r="B451">
        <f>INDEX(resultados!$A$2:$ZZ$747, 445, MATCH($B$2, resultados!$A$1:$ZZ$1, 0))</f>
        <v/>
      </c>
      <c r="C451">
        <f>INDEX(resultados!$A$2:$ZZ$747, 445, MATCH($B$3, resultados!$A$1:$ZZ$1, 0))</f>
        <v/>
      </c>
    </row>
    <row r="452">
      <c r="A452">
        <f>INDEX(resultados!$A$2:$ZZ$747, 446, MATCH($B$1, resultados!$A$1:$ZZ$1, 0))</f>
        <v/>
      </c>
      <c r="B452">
        <f>INDEX(resultados!$A$2:$ZZ$747, 446, MATCH($B$2, resultados!$A$1:$ZZ$1, 0))</f>
        <v/>
      </c>
      <c r="C452">
        <f>INDEX(resultados!$A$2:$ZZ$747, 446, MATCH($B$3, resultados!$A$1:$ZZ$1, 0))</f>
        <v/>
      </c>
    </row>
    <row r="453">
      <c r="A453">
        <f>INDEX(resultados!$A$2:$ZZ$747, 447, MATCH($B$1, resultados!$A$1:$ZZ$1, 0))</f>
        <v/>
      </c>
      <c r="B453">
        <f>INDEX(resultados!$A$2:$ZZ$747, 447, MATCH($B$2, resultados!$A$1:$ZZ$1, 0))</f>
        <v/>
      </c>
      <c r="C453">
        <f>INDEX(resultados!$A$2:$ZZ$747, 447, MATCH($B$3, resultados!$A$1:$ZZ$1, 0))</f>
        <v/>
      </c>
    </row>
    <row r="454">
      <c r="A454">
        <f>INDEX(resultados!$A$2:$ZZ$747, 448, MATCH($B$1, resultados!$A$1:$ZZ$1, 0))</f>
        <v/>
      </c>
      <c r="B454">
        <f>INDEX(resultados!$A$2:$ZZ$747, 448, MATCH($B$2, resultados!$A$1:$ZZ$1, 0))</f>
        <v/>
      </c>
      <c r="C454">
        <f>INDEX(resultados!$A$2:$ZZ$747, 448, MATCH($B$3, resultados!$A$1:$ZZ$1, 0))</f>
        <v/>
      </c>
    </row>
    <row r="455">
      <c r="A455">
        <f>INDEX(resultados!$A$2:$ZZ$747, 449, MATCH($B$1, resultados!$A$1:$ZZ$1, 0))</f>
        <v/>
      </c>
      <c r="B455">
        <f>INDEX(resultados!$A$2:$ZZ$747, 449, MATCH($B$2, resultados!$A$1:$ZZ$1, 0))</f>
        <v/>
      </c>
      <c r="C455">
        <f>INDEX(resultados!$A$2:$ZZ$747, 449, MATCH($B$3, resultados!$A$1:$ZZ$1, 0))</f>
        <v/>
      </c>
    </row>
    <row r="456">
      <c r="A456">
        <f>INDEX(resultados!$A$2:$ZZ$747, 450, MATCH($B$1, resultados!$A$1:$ZZ$1, 0))</f>
        <v/>
      </c>
      <c r="B456">
        <f>INDEX(resultados!$A$2:$ZZ$747, 450, MATCH($B$2, resultados!$A$1:$ZZ$1, 0))</f>
        <v/>
      </c>
      <c r="C456">
        <f>INDEX(resultados!$A$2:$ZZ$747, 450, MATCH($B$3, resultados!$A$1:$ZZ$1, 0))</f>
        <v/>
      </c>
    </row>
    <row r="457">
      <c r="A457">
        <f>INDEX(resultados!$A$2:$ZZ$747, 451, MATCH($B$1, resultados!$A$1:$ZZ$1, 0))</f>
        <v/>
      </c>
      <c r="B457">
        <f>INDEX(resultados!$A$2:$ZZ$747, 451, MATCH($B$2, resultados!$A$1:$ZZ$1, 0))</f>
        <v/>
      </c>
      <c r="C457">
        <f>INDEX(resultados!$A$2:$ZZ$747, 451, MATCH($B$3, resultados!$A$1:$ZZ$1, 0))</f>
        <v/>
      </c>
    </row>
    <row r="458">
      <c r="A458">
        <f>INDEX(resultados!$A$2:$ZZ$747, 452, MATCH($B$1, resultados!$A$1:$ZZ$1, 0))</f>
        <v/>
      </c>
      <c r="B458">
        <f>INDEX(resultados!$A$2:$ZZ$747, 452, MATCH($B$2, resultados!$A$1:$ZZ$1, 0))</f>
        <v/>
      </c>
      <c r="C458">
        <f>INDEX(resultados!$A$2:$ZZ$747, 452, MATCH($B$3, resultados!$A$1:$ZZ$1, 0))</f>
        <v/>
      </c>
    </row>
    <row r="459">
      <c r="A459">
        <f>INDEX(resultados!$A$2:$ZZ$747, 453, MATCH($B$1, resultados!$A$1:$ZZ$1, 0))</f>
        <v/>
      </c>
      <c r="B459">
        <f>INDEX(resultados!$A$2:$ZZ$747, 453, MATCH($B$2, resultados!$A$1:$ZZ$1, 0))</f>
        <v/>
      </c>
      <c r="C459">
        <f>INDEX(resultados!$A$2:$ZZ$747, 453, MATCH($B$3, resultados!$A$1:$ZZ$1, 0))</f>
        <v/>
      </c>
    </row>
    <row r="460">
      <c r="A460">
        <f>INDEX(resultados!$A$2:$ZZ$747, 454, MATCH($B$1, resultados!$A$1:$ZZ$1, 0))</f>
        <v/>
      </c>
      <c r="B460">
        <f>INDEX(resultados!$A$2:$ZZ$747, 454, MATCH($B$2, resultados!$A$1:$ZZ$1, 0))</f>
        <v/>
      </c>
      <c r="C460">
        <f>INDEX(resultados!$A$2:$ZZ$747, 454, MATCH($B$3, resultados!$A$1:$ZZ$1, 0))</f>
        <v/>
      </c>
    </row>
    <row r="461">
      <c r="A461">
        <f>INDEX(resultados!$A$2:$ZZ$747, 455, MATCH($B$1, resultados!$A$1:$ZZ$1, 0))</f>
        <v/>
      </c>
      <c r="B461">
        <f>INDEX(resultados!$A$2:$ZZ$747, 455, MATCH($B$2, resultados!$A$1:$ZZ$1, 0))</f>
        <v/>
      </c>
      <c r="C461">
        <f>INDEX(resultados!$A$2:$ZZ$747, 455, MATCH($B$3, resultados!$A$1:$ZZ$1, 0))</f>
        <v/>
      </c>
    </row>
    <row r="462">
      <c r="A462">
        <f>INDEX(resultados!$A$2:$ZZ$747, 456, MATCH($B$1, resultados!$A$1:$ZZ$1, 0))</f>
        <v/>
      </c>
      <c r="B462">
        <f>INDEX(resultados!$A$2:$ZZ$747, 456, MATCH($B$2, resultados!$A$1:$ZZ$1, 0))</f>
        <v/>
      </c>
      <c r="C462">
        <f>INDEX(resultados!$A$2:$ZZ$747, 456, MATCH($B$3, resultados!$A$1:$ZZ$1, 0))</f>
        <v/>
      </c>
    </row>
    <row r="463">
      <c r="A463">
        <f>INDEX(resultados!$A$2:$ZZ$747, 457, MATCH($B$1, resultados!$A$1:$ZZ$1, 0))</f>
        <v/>
      </c>
      <c r="B463">
        <f>INDEX(resultados!$A$2:$ZZ$747, 457, MATCH($B$2, resultados!$A$1:$ZZ$1, 0))</f>
        <v/>
      </c>
      <c r="C463">
        <f>INDEX(resultados!$A$2:$ZZ$747, 457, MATCH($B$3, resultados!$A$1:$ZZ$1, 0))</f>
        <v/>
      </c>
    </row>
    <row r="464">
      <c r="A464">
        <f>INDEX(resultados!$A$2:$ZZ$747, 458, MATCH($B$1, resultados!$A$1:$ZZ$1, 0))</f>
        <v/>
      </c>
      <c r="B464">
        <f>INDEX(resultados!$A$2:$ZZ$747, 458, MATCH($B$2, resultados!$A$1:$ZZ$1, 0))</f>
        <v/>
      </c>
      <c r="C464">
        <f>INDEX(resultados!$A$2:$ZZ$747, 458, MATCH($B$3, resultados!$A$1:$ZZ$1, 0))</f>
        <v/>
      </c>
    </row>
    <row r="465">
      <c r="A465">
        <f>INDEX(resultados!$A$2:$ZZ$747, 459, MATCH($B$1, resultados!$A$1:$ZZ$1, 0))</f>
        <v/>
      </c>
      <c r="B465">
        <f>INDEX(resultados!$A$2:$ZZ$747, 459, MATCH($B$2, resultados!$A$1:$ZZ$1, 0))</f>
        <v/>
      </c>
      <c r="C465">
        <f>INDEX(resultados!$A$2:$ZZ$747, 459, MATCH($B$3, resultados!$A$1:$ZZ$1, 0))</f>
        <v/>
      </c>
    </row>
    <row r="466">
      <c r="A466">
        <f>INDEX(resultados!$A$2:$ZZ$747, 460, MATCH($B$1, resultados!$A$1:$ZZ$1, 0))</f>
        <v/>
      </c>
      <c r="B466">
        <f>INDEX(resultados!$A$2:$ZZ$747, 460, MATCH($B$2, resultados!$A$1:$ZZ$1, 0))</f>
        <v/>
      </c>
      <c r="C466">
        <f>INDEX(resultados!$A$2:$ZZ$747, 460, MATCH($B$3, resultados!$A$1:$ZZ$1, 0))</f>
        <v/>
      </c>
    </row>
    <row r="467">
      <c r="A467">
        <f>INDEX(resultados!$A$2:$ZZ$747, 461, MATCH($B$1, resultados!$A$1:$ZZ$1, 0))</f>
        <v/>
      </c>
      <c r="B467">
        <f>INDEX(resultados!$A$2:$ZZ$747, 461, MATCH($B$2, resultados!$A$1:$ZZ$1, 0))</f>
        <v/>
      </c>
      <c r="C467">
        <f>INDEX(resultados!$A$2:$ZZ$747, 461, MATCH($B$3, resultados!$A$1:$ZZ$1, 0))</f>
        <v/>
      </c>
    </row>
    <row r="468">
      <c r="A468">
        <f>INDEX(resultados!$A$2:$ZZ$747, 462, MATCH($B$1, resultados!$A$1:$ZZ$1, 0))</f>
        <v/>
      </c>
      <c r="B468">
        <f>INDEX(resultados!$A$2:$ZZ$747, 462, MATCH($B$2, resultados!$A$1:$ZZ$1, 0))</f>
        <v/>
      </c>
      <c r="C468">
        <f>INDEX(resultados!$A$2:$ZZ$747, 462, MATCH($B$3, resultados!$A$1:$ZZ$1, 0))</f>
        <v/>
      </c>
    </row>
    <row r="469">
      <c r="A469">
        <f>INDEX(resultados!$A$2:$ZZ$747, 463, MATCH($B$1, resultados!$A$1:$ZZ$1, 0))</f>
        <v/>
      </c>
      <c r="B469">
        <f>INDEX(resultados!$A$2:$ZZ$747, 463, MATCH($B$2, resultados!$A$1:$ZZ$1, 0))</f>
        <v/>
      </c>
      <c r="C469">
        <f>INDEX(resultados!$A$2:$ZZ$747, 463, MATCH($B$3, resultados!$A$1:$ZZ$1, 0))</f>
        <v/>
      </c>
    </row>
    <row r="470">
      <c r="A470">
        <f>INDEX(resultados!$A$2:$ZZ$747, 464, MATCH($B$1, resultados!$A$1:$ZZ$1, 0))</f>
        <v/>
      </c>
      <c r="B470">
        <f>INDEX(resultados!$A$2:$ZZ$747, 464, MATCH($B$2, resultados!$A$1:$ZZ$1, 0))</f>
        <v/>
      </c>
      <c r="C470">
        <f>INDEX(resultados!$A$2:$ZZ$747, 464, MATCH($B$3, resultados!$A$1:$ZZ$1, 0))</f>
        <v/>
      </c>
    </row>
    <row r="471">
      <c r="A471">
        <f>INDEX(resultados!$A$2:$ZZ$747, 465, MATCH($B$1, resultados!$A$1:$ZZ$1, 0))</f>
        <v/>
      </c>
      <c r="B471">
        <f>INDEX(resultados!$A$2:$ZZ$747, 465, MATCH($B$2, resultados!$A$1:$ZZ$1, 0))</f>
        <v/>
      </c>
      <c r="C471">
        <f>INDEX(resultados!$A$2:$ZZ$747, 465, MATCH($B$3, resultados!$A$1:$ZZ$1, 0))</f>
        <v/>
      </c>
    </row>
    <row r="472">
      <c r="A472">
        <f>INDEX(resultados!$A$2:$ZZ$747, 466, MATCH($B$1, resultados!$A$1:$ZZ$1, 0))</f>
        <v/>
      </c>
      <c r="B472">
        <f>INDEX(resultados!$A$2:$ZZ$747, 466, MATCH($B$2, resultados!$A$1:$ZZ$1, 0))</f>
        <v/>
      </c>
      <c r="C472">
        <f>INDEX(resultados!$A$2:$ZZ$747, 466, MATCH($B$3, resultados!$A$1:$ZZ$1, 0))</f>
        <v/>
      </c>
    </row>
    <row r="473">
      <c r="A473">
        <f>INDEX(resultados!$A$2:$ZZ$747, 467, MATCH($B$1, resultados!$A$1:$ZZ$1, 0))</f>
        <v/>
      </c>
      <c r="B473">
        <f>INDEX(resultados!$A$2:$ZZ$747, 467, MATCH($B$2, resultados!$A$1:$ZZ$1, 0))</f>
        <v/>
      </c>
      <c r="C473">
        <f>INDEX(resultados!$A$2:$ZZ$747, 467, MATCH($B$3, resultados!$A$1:$ZZ$1, 0))</f>
        <v/>
      </c>
    </row>
    <row r="474">
      <c r="A474">
        <f>INDEX(resultados!$A$2:$ZZ$747, 468, MATCH($B$1, resultados!$A$1:$ZZ$1, 0))</f>
        <v/>
      </c>
      <c r="B474">
        <f>INDEX(resultados!$A$2:$ZZ$747, 468, MATCH($B$2, resultados!$A$1:$ZZ$1, 0))</f>
        <v/>
      </c>
      <c r="C474">
        <f>INDEX(resultados!$A$2:$ZZ$747, 468, MATCH($B$3, resultados!$A$1:$ZZ$1, 0))</f>
        <v/>
      </c>
    </row>
    <row r="475">
      <c r="A475">
        <f>INDEX(resultados!$A$2:$ZZ$747, 469, MATCH($B$1, resultados!$A$1:$ZZ$1, 0))</f>
        <v/>
      </c>
      <c r="B475">
        <f>INDEX(resultados!$A$2:$ZZ$747, 469, MATCH($B$2, resultados!$A$1:$ZZ$1, 0))</f>
        <v/>
      </c>
      <c r="C475">
        <f>INDEX(resultados!$A$2:$ZZ$747, 469, MATCH($B$3, resultados!$A$1:$ZZ$1, 0))</f>
        <v/>
      </c>
    </row>
    <row r="476">
      <c r="A476">
        <f>INDEX(resultados!$A$2:$ZZ$747, 470, MATCH($B$1, resultados!$A$1:$ZZ$1, 0))</f>
        <v/>
      </c>
      <c r="B476">
        <f>INDEX(resultados!$A$2:$ZZ$747, 470, MATCH($B$2, resultados!$A$1:$ZZ$1, 0))</f>
        <v/>
      </c>
      <c r="C476">
        <f>INDEX(resultados!$A$2:$ZZ$747, 470, MATCH($B$3, resultados!$A$1:$ZZ$1, 0))</f>
        <v/>
      </c>
    </row>
    <row r="477">
      <c r="A477">
        <f>INDEX(resultados!$A$2:$ZZ$747, 471, MATCH($B$1, resultados!$A$1:$ZZ$1, 0))</f>
        <v/>
      </c>
      <c r="B477">
        <f>INDEX(resultados!$A$2:$ZZ$747, 471, MATCH($B$2, resultados!$A$1:$ZZ$1, 0))</f>
        <v/>
      </c>
      <c r="C477">
        <f>INDEX(resultados!$A$2:$ZZ$747, 471, MATCH($B$3, resultados!$A$1:$ZZ$1, 0))</f>
        <v/>
      </c>
    </row>
    <row r="478">
      <c r="A478">
        <f>INDEX(resultados!$A$2:$ZZ$747, 472, MATCH($B$1, resultados!$A$1:$ZZ$1, 0))</f>
        <v/>
      </c>
      <c r="B478">
        <f>INDEX(resultados!$A$2:$ZZ$747, 472, MATCH($B$2, resultados!$A$1:$ZZ$1, 0))</f>
        <v/>
      </c>
      <c r="C478">
        <f>INDEX(resultados!$A$2:$ZZ$747, 472, MATCH($B$3, resultados!$A$1:$ZZ$1, 0))</f>
        <v/>
      </c>
    </row>
    <row r="479">
      <c r="A479">
        <f>INDEX(resultados!$A$2:$ZZ$747, 473, MATCH($B$1, resultados!$A$1:$ZZ$1, 0))</f>
        <v/>
      </c>
      <c r="B479">
        <f>INDEX(resultados!$A$2:$ZZ$747, 473, MATCH($B$2, resultados!$A$1:$ZZ$1, 0))</f>
        <v/>
      </c>
      <c r="C479">
        <f>INDEX(resultados!$A$2:$ZZ$747, 473, MATCH($B$3, resultados!$A$1:$ZZ$1, 0))</f>
        <v/>
      </c>
    </row>
    <row r="480">
      <c r="A480">
        <f>INDEX(resultados!$A$2:$ZZ$747, 474, MATCH($B$1, resultados!$A$1:$ZZ$1, 0))</f>
        <v/>
      </c>
      <c r="B480">
        <f>INDEX(resultados!$A$2:$ZZ$747, 474, MATCH($B$2, resultados!$A$1:$ZZ$1, 0))</f>
        <v/>
      </c>
      <c r="C480">
        <f>INDEX(resultados!$A$2:$ZZ$747, 474, MATCH($B$3, resultados!$A$1:$ZZ$1, 0))</f>
        <v/>
      </c>
    </row>
    <row r="481">
      <c r="A481">
        <f>INDEX(resultados!$A$2:$ZZ$747, 475, MATCH($B$1, resultados!$A$1:$ZZ$1, 0))</f>
        <v/>
      </c>
      <c r="B481">
        <f>INDEX(resultados!$A$2:$ZZ$747, 475, MATCH($B$2, resultados!$A$1:$ZZ$1, 0))</f>
        <v/>
      </c>
      <c r="C481">
        <f>INDEX(resultados!$A$2:$ZZ$747, 475, MATCH($B$3, resultados!$A$1:$ZZ$1, 0))</f>
        <v/>
      </c>
    </row>
    <row r="482">
      <c r="A482">
        <f>INDEX(resultados!$A$2:$ZZ$747, 476, MATCH($B$1, resultados!$A$1:$ZZ$1, 0))</f>
        <v/>
      </c>
      <c r="B482">
        <f>INDEX(resultados!$A$2:$ZZ$747, 476, MATCH($B$2, resultados!$A$1:$ZZ$1, 0))</f>
        <v/>
      </c>
      <c r="C482">
        <f>INDEX(resultados!$A$2:$ZZ$747, 476, MATCH($B$3, resultados!$A$1:$ZZ$1, 0))</f>
        <v/>
      </c>
    </row>
    <row r="483">
      <c r="A483">
        <f>INDEX(resultados!$A$2:$ZZ$747, 477, MATCH($B$1, resultados!$A$1:$ZZ$1, 0))</f>
        <v/>
      </c>
      <c r="B483">
        <f>INDEX(resultados!$A$2:$ZZ$747, 477, MATCH($B$2, resultados!$A$1:$ZZ$1, 0))</f>
        <v/>
      </c>
      <c r="C483">
        <f>INDEX(resultados!$A$2:$ZZ$747, 477, MATCH($B$3, resultados!$A$1:$ZZ$1, 0))</f>
        <v/>
      </c>
    </row>
    <row r="484">
      <c r="A484">
        <f>INDEX(resultados!$A$2:$ZZ$747, 478, MATCH($B$1, resultados!$A$1:$ZZ$1, 0))</f>
        <v/>
      </c>
      <c r="B484">
        <f>INDEX(resultados!$A$2:$ZZ$747, 478, MATCH($B$2, resultados!$A$1:$ZZ$1, 0))</f>
        <v/>
      </c>
      <c r="C484">
        <f>INDEX(resultados!$A$2:$ZZ$747, 478, MATCH($B$3, resultados!$A$1:$ZZ$1, 0))</f>
        <v/>
      </c>
    </row>
    <row r="485">
      <c r="A485">
        <f>INDEX(resultados!$A$2:$ZZ$747, 479, MATCH($B$1, resultados!$A$1:$ZZ$1, 0))</f>
        <v/>
      </c>
      <c r="B485">
        <f>INDEX(resultados!$A$2:$ZZ$747, 479, MATCH($B$2, resultados!$A$1:$ZZ$1, 0))</f>
        <v/>
      </c>
      <c r="C485">
        <f>INDEX(resultados!$A$2:$ZZ$747, 479, MATCH($B$3, resultados!$A$1:$ZZ$1, 0))</f>
        <v/>
      </c>
    </row>
    <row r="486">
      <c r="A486">
        <f>INDEX(resultados!$A$2:$ZZ$747, 480, MATCH($B$1, resultados!$A$1:$ZZ$1, 0))</f>
        <v/>
      </c>
      <c r="B486">
        <f>INDEX(resultados!$A$2:$ZZ$747, 480, MATCH($B$2, resultados!$A$1:$ZZ$1, 0))</f>
        <v/>
      </c>
      <c r="C486">
        <f>INDEX(resultados!$A$2:$ZZ$747, 480, MATCH($B$3, resultados!$A$1:$ZZ$1, 0))</f>
        <v/>
      </c>
    </row>
    <row r="487">
      <c r="A487">
        <f>INDEX(resultados!$A$2:$ZZ$747, 481, MATCH($B$1, resultados!$A$1:$ZZ$1, 0))</f>
        <v/>
      </c>
      <c r="B487">
        <f>INDEX(resultados!$A$2:$ZZ$747, 481, MATCH($B$2, resultados!$A$1:$ZZ$1, 0))</f>
        <v/>
      </c>
      <c r="C487">
        <f>INDEX(resultados!$A$2:$ZZ$747, 481, MATCH($B$3, resultados!$A$1:$ZZ$1, 0))</f>
        <v/>
      </c>
    </row>
    <row r="488">
      <c r="A488">
        <f>INDEX(resultados!$A$2:$ZZ$747, 482, MATCH($B$1, resultados!$A$1:$ZZ$1, 0))</f>
        <v/>
      </c>
      <c r="B488">
        <f>INDEX(resultados!$A$2:$ZZ$747, 482, MATCH($B$2, resultados!$A$1:$ZZ$1, 0))</f>
        <v/>
      </c>
      <c r="C488">
        <f>INDEX(resultados!$A$2:$ZZ$747, 482, MATCH($B$3, resultados!$A$1:$ZZ$1, 0))</f>
        <v/>
      </c>
    </row>
    <row r="489">
      <c r="A489">
        <f>INDEX(resultados!$A$2:$ZZ$747, 483, MATCH($B$1, resultados!$A$1:$ZZ$1, 0))</f>
        <v/>
      </c>
      <c r="B489">
        <f>INDEX(resultados!$A$2:$ZZ$747, 483, MATCH($B$2, resultados!$A$1:$ZZ$1, 0))</f>
        <v/>
      </c>
      <c r="C489">
        <f>INDEX(resultados!$A$2:$ZZ$747, 483, MATCH($B$3, resultados!$A$1:$ZZ$1, 0))</f>
        <v/>
      </c>
    </row>
    <row r="490">
      <c r="A490">
        <f>INDEX(resultados!$A$2:$ZZ$747, 484, MATCH($B$1, resultados!$A$1:$ZZ$1, 0))</f>
        <v/>
      </c>
      <c r="B490">
        <f>INDEX(resultados!$A$2:$ZZ$747, 484, MATCH($B$2, resultados!$A$1:$ZZ$1, 0))</f>
        <v/>
      </c>
      <c r="C490">
        <f>INDEX(resultados!$A$2:$ZZ$747, 484, MATCH($B$3, resultados!$A$1:$ZZ$1, 0))</f>
        <v/>
      </c>
    </row>
    <row r="491">
      <c r="A491">
        <f>INDEX(resultados!$A$2:$ZZ$747, 485, MATCH($B$1, resultados!$A$1:$ZZ$1, 0))</f>
        <v/>
      </c>
      <c r="B491">
        <f>INDEX(resultados!$A$2:$ZZ$747, 485, MATCH($B$2, resultados!$A$1:$ZZ$1, 0))</f>
        <v/>
      </c>
      <c r="C491">
        <f>INDEX(resultados!$A$2:$ZZ$747, 485, MATCH($B$3, resultados!$A$1:$ZZ$1, 0))</f>
        <v/>
      </c>
    </row>
    <row r="492">
      <c r="A492">
        <f>INDEX(resultados!$A$2:$ZZ$747, 486, MATCH($B$1, resultados!$A$1:$ZZ$1, 0))</f>
        <v/>
      </c>
      <c r="B492">
        <f>INDEX(resultados!$A$2:$ZZ$747, 486, MATCH($B$2, resultados!$A$1:$ZZ$1, 0))</f>
        <v/>
      </c>
      <c r="C492">
        <f>INDEX(resultados!$A$2:$ZZ$747, 486, MATCH($B$3, resultados!$A$1:$ZZ$1, 0))</f>
        <v/>
      </c>
    </row>
    <row r="493">
      <c r="A493">
        <f>INDEX(resultados!$A$2:$ZZ$747, 487, MATCH($B$1, resultados!$A$1:$ZZ$1, 0))</f>
        <v/>
      </c>
      <c r="B493">
        <f>INDEX(resultados!$A$2:$ZZ$747, 487, MATCH($B$2, resultados!$A$1:$ZZ$1, 0))</f>
        <v/>
      </c>
      <c r="C493">
        <f>INDEX(resultados!$A$2:$ZZ$747, 487, MATCH($B$3, resultados!$A$1:$ZZ$1, 0))</f>
        <v/>
      </c>
    </row>
    <row r="494">
      <c r="A494">
        <f>INDEX(resultados!$A$2:$ZZ$747, 488, MATCH($B$1, resultados!$A$1:$ZZ$1, 0))</f>
        <v/>
      </c>
      <c r="B494">
        <f>INDEX(resultados!$A$2:$ZZ$747, 488, MATCH($B$2, resultados!$A$1:$ZZ$1, 0))</f>
        <v/>
      </c>
      <c r="C494">
        <f>INDEX(resultados!$A$2:$ZZ$747, 488, MATCH($B$3, resultados!$A$1:$ZZ$1, 0))</f>
        <v/>
      </c>
    </row>
    <row r="495">
      <c r="A495">
        <f>INDEX(resultados!$A$2:$ZZ$747, 489, MATCH($B$1, resultados!$A$1:$ZZ$1, 0))</f>
        <v/>
      </c>
      <c r="B495">
        <f>INDEX(resultados!$A$2:$ZZ$747, 489, MATCH($B$2, resultados!$A$1:$ZZ$1, 0))</f>
        <v/>
      </c>
      <c r="C495">
        <f>INDEX(resultados!$A$2:$ZZ$747, 489, MATCH($B$3, resultados!$A$1:$ZZ$1, 0))</f>
        <v/>
      </c>
    </row>
    <row r="496">
      <c r="A496">
        <f>INDEX(resultados!$A$2:$ZZ$747, 490, MATCH($B$1, resultados!$A$1:$ZZ$1, 0))</f>
        <v/>
      </c>
      <c r="B496">
        <f>INDEX(resultados!$A$2:$ZZ$747, 490, MATCH($B$2, resultados!$A$1:$ZZ$1, 0))</f>
        <v/>
      </c>
      <c r="C496">
        <f>INDEX(resultados!$A$2:$ZZ$747, 490, MATCH($B$3, resultados!$A$1:$ZZ$1, 0))</f>
        <v/>
      </c>
    </row>
    <row r="497">
      <c r="A497">
        <f>INDEX(resultados!$A$2:$ZZ$747, 491, MATCH($B$1, resultados!$A$1:$ZZ$1, 0))</f>
        <v/>
      </c>
      <c r="B497">
        <f>INDEX(resultados!$A$2:$ZZ$747, 491, MATCH($B$2, resultados!$A$1:$ZZ$1, 0))</f>
        <v/>
      </c>
      <c r="C497">
        <f>INDEX(resultados!$A$2:$ZZ$747, 491, MATCH($B$3, resultados!$A$1:$ZZ$1, 0))</f>
        <v/>
      </c>
    </row>
    <row r="498">
      <c r="A498">
        <f>INDEX(resultados!$A$2:$ZZ$747, 492, MATCH($B$1, resultados!$A$1:$ZZ$1, 0))</f>
        <v/>
      </c>
      <c r="B498">
        <f>INDEX(resultados!$A$2:$ZZ$747, 492, MATCH($B$2, resultados!$A$1:$ZZ$1, 0))</f>
        <v/>
      </c>
      <c r="C498">
        <f>INDEX(resultados!$A$2:$ZZ$747, 492, MATCH($B$3, resultados!$A$1:$ZZ$1, 0))</f>
        <v/>
      </c>
    </row>
    <row r="499">
      <c r="A499">
        <f>INDEX(resultados!$A$2:$ZZ$747, 493, MATCH($B$1, resultados!$A$1:$ZZ$1, 0))</f>
        <v/>
      </c>
      <c r="B499">
        <f>INDEX(resultados!$A$2:$ZZ$747, 493, MATCH($B$2, resultados!$A$1:$ZZ$1, 0))</f>
        <v/>
      </c>
      <c r="C499">
        <f>INDEX(resultados!$A$2:$ZZ$747, 493, MATCH($B$3, resultados!$A$1:$ZZ$1, 0))</f>
        <v/>
      </c>
    </row>
    <row r="500">
      <c r="A500">
        <f>INDEX(resultados!$A$2:$ZZ$747, 494, MATCH($B$1, resultados!$A$1:$ZZ$1, 0))</f>
        <v/>
      </c>
      <c r="B500">
        <f>INDEX(resultados!$A$2:$ZZ$747, 494, MATCH($B$2, resultados!$A$1:$ZZ$1, 0))</f>
        <v/>
      </c>
      <c r="C500">
        <f>INDEX(resultados!$A$2:$ZZ$747, 494, MATCH($B$3, resultados!$A$1:$ZZ$1, 0))</f>
        <v/>
      </c>
    </row>
    <row r="501">
      <c r="A501">
        <f>INDEX(resultados!$A$2:$ZZ$747, 495, MATCH($B$1, resultados!$A$1:$ZZ$1, 0))</f>
        <v/>
      </c>
      <c r="B501">
        <f>INDEX(resultados!$A$2:$ZZ$747, 495, MATCH($B$2, resultados!$A$1:$ZZ$1, 0))</f>
        <v/>
      </c>
      <c r="C501">
        <f>INDEX(resultados!$A$2:$ZZ$747, 495, MATCH($B$3, resultados!$A$1:$ZZ$1, 0))</f>
        <v/>
      </c>
    </row>
    <row r="502">
      <c r="A502">
        <f>INDEX(resultados!$A$2:$ZZ$747, 496, MATCH($B$1, resultados!$A$1:$ZZ$1, 0))</f>
        <v/>
      </c>
      <c r="B502">
        <f>INDEX(resultados!$A$2:$ZZ$747, 496, MATCH($B$2, resultados!$A$1:$ZZ$1, 0))</f>
        <v/>
      </c>
      <c r="C502">
        <f>INDEX(resultados!$A$2:$ZZ$747, 496, MATCH($B$3, resultados!$A$1:$ZZ$1, 0))</f>
        <v/>
      </c>
    </row>
    <row r="503">
      <c r="A503">
        <f>INDEX(resultados!$A$2:$ZZ$747, 497, MATCH($B$1, resultados!$A$1:$ZZ$1, 0))</f>
        <v/>
      </c>
      <c r="B503">
        <f>INDEX(resultados!$A$2:$ZZ$747, 497, MATCH($B$2, resultados!$A$1:$ZZ$1, 0))</f>
        <v/>
      </c>
      <c r="C503">
        <f>INDEX(resultados!$A$2:$ZZ$747, 497, MATCH($B$3, resultados!$A$1:$ZZ$1, 0))</f>
        <v/>
      </c>
    </row>
    <row r="504">
      <c r="A504">
        <f>INDEX(resultados!$A$2:$ZZ$747, 498, MATCH($B$1, resultados!$A$1:$ZZ$1, 0))</f>
        <v/>
      </c>
      <c r="B504">
        <f>INDEX(resultados!$A$2:$ZZ$747, 498, MATCH($B$2, resultados!$A$1:$ZZ$1, 0))</f>
        <v/>
      </c>
      <c r="C504">
        <f>INDEX(resultados!$A$2:$ZZ$747, 498, MATCH($B$3, resultados!$A$1:$ZZ$1, 0))</f>
        <v/>
      </c>
    </row>
    <row r="505">
      <c r="A505">
        <f>INDEX(resultados!$A$2:$ZZ$747, 499, MATCH($B$1, resultados!$A$1:$ZZ$1, 0))</f>
        <v/>
      </c>
      <c r="B505">
        <f>INDEX(resultados!$A$2:$ZZ$747, 499, MATCH($B$2, resultados!$A$1:$ZZ$1, 0))</f>
        <v/>
      </c>
      <c r="C505">
        <f>INDEX(resultados!$A$2:$ZZ$747, 499, MATCH($B$3, resultados!$A$1:$ZZ$1, 0))</f>
        <v/>
      </c>
    </row>
    <row r="506">
      <c r="A506">
        <f>INDEX(resultados!$A$2:$ZZ$747, 500, MATCH($B$1, resultados!$A$1:$ZZ$1, 0))</f>
        <v/>
      </c>
      <c r="B506">
        <f>INDEX(resultados!$A$2:$ZZ$747, 500, MATCH($B$2, resultados!$A$1:$ZZ$1, 0))</f>
        <v/>
      </c>
      <c r="C506">
        <f>INDEX(resultados!$A$2:$ZZ$747, 500, MATCH($B$3, resultados!$A$1:$ZZ$1, 0))</f>
        <v/>
      </c>
    </row>
    <row r="507">
      <c r="A507">
        <f>INDEX(resultados!$A$2:$ZZ$747, 501, MATCH($B$1, resultados!$A$1:$ZZ$1, 0))</f>
        <v/>
      </c>
      <c r="B507">
        <f>INDEX(resultados!$A$2:$ZZ$747, 501, MATCH($B$2, resultados!$A$1:$ZZ$1, 0))</f>
        <v/>
      </c>
      <c r="C507">
        <f>INDEX(resultados!$A$2:$ZZ$747, 501, MATCH($B$3, resultados!$A$1:$ZZ$1, 0))</f>
        <v/>
      </c>
    </row>
    <row r="508">
      <c r="A508">
        <f>INDEX(resultados!$A$2:$ZZ$747, 502, MATCH($B$1, resultados!$A$1:$ZZ$1, 0))</f>
        <v/>
      </c>
      <c r="B508">
        <f>INDEX(resultados!$A$2:$ZZ$747, 502, MATCH($B$2, resultados!$A$1:$ZZ$1, 0))</f>
        <v/>
      </c>
      <c r="C508">
        <f>INDEX(resultados!$A$2:$ZZ$747, 502, MATCH($B$3, resultados!$A$1:$ZZ$1, 0))</f>
        <v/>
      </c>
    </row>
    <row r="509">
      <c r="A509">
        <f>INDEX(resultados!$A$2:$ZZ$747, 503, MATCH($B$1, resultados!$A$1:$ZZ$1, 0))</f>
        <v/>
      </c>
      <c r="B509">
        <f>INDEX(resultados!$A$2:$ZZ$747, 503, MATCH($B$2, resultados!$A$1:$ZZ$1, 0))</f>
        <v/>
      </c>
      <c r="C509">
        <f>INDEX(resultados!$A$2:$ZZ$747, 503, MATCH($B$3, resultados!$A$1:$ZZ$1, 0))</f>
        <v/>
      </c>
    </row>
    <row r="510">
      <c r="A510">
        <f>INDEX(resultados!$A$2:$ZZ$747, 504, MATCH($B$1, resultados!$A$1:$ZZ$1, 0))</f>
        <v/>
      </c>
      <c r="B510">
        <f>INDEX(resultados!$A$2:$ZZ$747, 504, MATCH($B$2, resultados!$A$1:$ZZ$1, 0))</f>
        <v/>
      </c>
      <c r="C510">
        <f>INDEX(resultados!$A$2:$ZZ$747, 504, MATCH($B$3, resultados!$A$1:$ZZ$1, 0))</f>
        <v/>
      </c>
    </row>
    <row r="511">
      <c r="A511">
        <f>INDEX(resultados!$A$2:$ZZ$747, 505, MATCH($B$1, resultados!$A$1:$ZZ$1, 0))</f>
        <v/>
      </c>
      <c r="B511">
        <f>INDEX(resultados!$A$2:$ZZ$747, 505, MATCH($B$2, resultados!$A$1:$ZZ$1, 0))</f>
        <v/>
      </c>
      <c r="C511">
        <f>INDEX(resultados!$A$2:$ZZ$747, 505, MATCH($B$3, resultados!$A$1:$ZZ$1, 0))</f>
        <v/>
      </c>
    </row>
    <row r="512">
      <c r="A512">
        <f>INDEX(resultados!$A$2:$ZZ$747, 506, MATCH($B$1, resultados!$A$1:$ZZ$1, 0))</f>
        <v/>
      </c>
      <c r="B512">
        <f>INDEX(resultados!$A$2:$ZZ$747, 506, MATCH($B$2, resultados!$A$1:$ZZ$1, 0))</f>
        <v/>
      </c>
      <c r="C512">
        <f>INDEX(resultados!$A$2:$ZZ$747, 506, MATCH($B$3, resultados!$A$1:$ZZ$1, 0))</f>
        <v/>
      </c>
    </row>
    <row r="513">
      <c r="A513">
        <f>INDEX(resultados!$A$2:$ZZ$747, 507, MATCH($B$1, resultados!$A$1:$ZZ$1, 0))</f>
        <v/>
      </c>
      <c r="B513">
        <f>INDEX(resultados!$A$2:$ZZ$747, 507, MATCH($B$2, resultados!$A$1:$ZZ$1, 0))</f>
        <v/>
      </c>
      <c r="C513">
        <f>INDEX(resultados!$A$2:$ZZ$747, 507, MATCH($B$3, resultados!$A$1:$ZZ$1, 0))</f>
        <v/>
      </c>
    </row>
    <row r="514">
      <c r="A514">
        <f>INDEX(resultados!$A$2:$ZZ$747, 508, MATCH($B$1, resultados!$A$1:$ZZ$1, 0))</f>
        <v/>
      </c>
      <c r="B514">
        <f>INDEX(resultados!$A$2:$ZZ$747, 508, MATCH($B$2, resultados!$A$1:$ZZ$1, 0))</f>
        <v/>
      </c>
      <c r="C514">
        <f>INDEX(resultados!$A$2:$ZZ$747, 508, MATCH($B$3, resultados!$A$1:$ZZ$1, 0))</f>
        <v/>
      </c>
    </row>
    <row r="515">
      <c r="A515">
        <f>INDEX(resultados!$A$2:$ZZ$747, 509, MATCH($B$1, resultados!$A$1:$ZZ$1, 0))</f>
        <v/>
      </c>
      <c r="B515">
        <f>INDEX(resultados!$A$2:$ZZ$747, 509, MATCH($B$2, resultados!$A$1:$ZZ$1, 0))</f>
        <v/>
      </c>
      <c r="C515">
        <f>INDEX(resultados!$A$2:$ZZ$747, 509, MATCH($B$3, resultados!$A$1:$ZZ$1, 0))</f>
        <v/>
      </c>
    </row>
    <row r="516">
      <c r="A516">
        <f>INDEX(resultados!$A$2:$ZZ$747, 510, MATCH($B$1, resultados!$A$1:$ZZ$1, 0))</f>
        <v/>
      </c>
      <c r="B516">
        <f>INDEX(resultados!$A$2:$ZZ$747, 510, MATCH($B$2, resultados!$A$1:$ZZ$1, 0))</f>
        <v/>
      </c>
      <c r="C516">
        <f>INDEX(resultados!$A$2:$ZZ$747, 510, MATCH($B$3, resultados!$A$1:$ZZ$1, 0))</f>
        <v/>
      </c>
    </row>
    <row r="517">
      <c r="A517">
        <f>INDEX(resultados!$A$2:$ZZ$747, 511, MATCH($B$1, resultados!$A$1:$ZZ$1, 0))</f>
        <v/>
      </c>
      <c r="B517">
        <f>INDEX(resultados!$A$2:$ZZ$747, 511, MATCH($B$2, resultados!$A$1:$ZZ$1, 0))</f>
        <v/>
      </c>
      <c r="C517">
        <f>INDEX(resultados!$A$2:$ZZ$747, 511, MATCH($B$3, resultados!$A$1:$ZZ$1, 0))</f>
        <v/>
      </c>
    </row>
    <row r="518">
      <c r="A518">
        <f>INDEX(resultados!$A$2:$ZZ$747, 512, MATCH($B$1, resultados!$A$1:$ZZ$1, 0))</f>
        <v/>
      </c>
      <c r="B518">
        <f>INDEX(resultados!$A$2:$ZZ$747, 512, MATCH($B$2, resultados!$A$1:$ZZ$1, 0))</f>
        <v/>
      </c>
      <c r="C518">
        <f>INDEX(resultados!$A$2:$ZZ$747, 512, MATCH($B$3, resultados!$A$1:$ZZ$1, 0))</f>
        <v/>
      </c>
    </row>
    <row r="519">
      <c r="A519">
        <f>INDEX(resultados!$A$2:$ZZ$747, 513, MATCH($B$1, resultados!$A$1:$ZZ$1, 0))</f>
        <v/>
      </c>
      <c r="B519">
        <f>INDEX(resultados!$A$2:$ZZ$747, 513, MATCH($B$2, resultados!$A$1:$ZZ$1, 0))</f>
        <v/>
      </c>
      <c r="C519">
        <f>INDEX(resultados!$A$2:$ZZ$747, 513, MATCH($B$3, resultados!$A$1:$ZZ$1, 0))</f>
        <v/>
      </c>
    </row>
    <row r="520">
      <c r="A520">
        <f>INDEX(resultados!$A$2:$ZZ$747, 514, MATCH($B$1, resultados!$A$1:$ZZ$1, 0))</f>
        <v/>
      </c>
      <c r="B520">
        <f>INDEX(resultados!$A$2:$ZZ$747, 514, MATCH($B$2, resultados!$A$1:$ZZ$1, 0))</f>
        <v/>
      </c>
      <c r="C520">
        <f>INDEX(resultados!$A$2:$ZZ$747, 514, MATCH($B$3, resultados!$A$1:$ZZ$1, 0))</f>
        <v/>
      </c>
    </row>
    <row r="521">
      <c r="A521">
        <f>INDEX(resultados!$A$2:$ZZ$747, 515, MATCH($B$1, resultados!$A$1:$ZZ$1, 0))</f>
        <v/>
      </c>
      <c r="B521">
        <f>INDEX(resultados!$A$2:$ZZ$747, 515, MATCH($B$2, resultados!$A$1:$ZZ$1, 0))</f>
        <v/>
      </c>
      <c r="C521">
        <f>INDEX(resultados!$A$2:$ZZ$747, 515, MATCH($B$3, resultados!$A$1:$ZZ$1, 0))</f>
        <v/>
      </c>
    </row>
    <row r="522">
      <c r="A522">
        <f>INDEX(resultados!$A$2:$ZZ$747, 516, MATCH($B$1, resultados!$A$1:$ZZ$1, 0))</f>
        <v/>
      </c>
      <c r="B522">
        <f>INDEX(resultados!$A$2:$ZZ$747, 516, MATCH($B$2, resultados!$A$1:$ZZ$1, 0))</f>
        <v/>
      </c>
      <c r="C522">
        <f>INDEX(resultados!$A$2:$ZZ$747, 516, MATCH($B$3, resultados!$A$1:$ZZ$1, 0))</f>
        <v/>
      </c>
    </row>
    <row r="523">
      <c r="A523">
        <f>INDEX(resultados!$A$2:$ZZ$747, 517, MATCH($B$1, resultados!$A$1:$ZZ$1, 0))</f>
        <v/>
      </c>
      <c r="B523">
        <f>INDEX(resultados!$A$2:$ZZ$747, 517, MATCH($B$2, resultados!$A$1:$ZZ$1, 0))</f>
        <v/>
      </c>
      <c r="C523">
        <f>INDEX(resultados!$A$2:$ZZ$747, 517, MATCH($B$3, resultados!$A$1:$ZZ$1, 0))</f>
        <v/>
      </c>
    </row>
    <row r="524">
      <c r="A524">
        <f>INDEX(resultados!$A$2:$ZZ$747, 518, MATCH($B$1, resultados!$A$1:$ZZ$1, 0))</f>
        <v/>
      </c>
      <c r="B524">
        <f>INDEX(resultados!$A$2:$ZZ$747, 518, MATCH($B$2, resultados!$A$1:$ZZ$1, 0))</f>
        <v/>
      </c>
      <c r="C524">
        <f>INDEX(resultados!$A$2:$ZZ$747, 518, MATCH($B$3, resultados!$A$1:$ZZ$1, 0))</f>
        <v/>
      </c>
    </row>
    <row r="525">
      <c r="A525">
        <f>INDEX(resultados!$A$2:$ZZ$747, 519, MATCH($B$1, resultados!$A$1:$ZZ$1, 0))</f>
        <v/>
      </c>
      <c r="B525">
        <f>INDEX(resultados!$A$2:$ZZ$747, 519, MATCH($B$2, resultados!$A$1:$ZZ$1, 0))</f>
        <v/>
      </c>
      <c r="C525">
        <f>INDEX(resultados!$A$2:$ZZ$747, 519, MATCH($B$3, resultados!$A$1:$ZZ$1, 0))</f>
        <v/>
      </c>
    </row>
    <row r="526">
      <c r="A526">
        <f>INDEX(resultados!$A$2:$ZZ$747, 520, MATCH($B$1, resultados!$A$1:$ZZ$1, 0))</f>
        <v/>
      </c>
      <c r="B526">
        <f>INDEX(resultados!$A$2:$ZZ$747, 520, MATCH($B$2, resultados!$A$1:$ZZ$1, 0))</f>
        <v/>
      </c>
      <c r="C526">
        <f>INDEX(resultados!$A$2:$ZZ$747, 520, MATCH($B$3, resultados!$A$1:$ZZ$1, 0))</f>
        <v/>
      </c>
    </row>
    <row r="527">
      <c r="A527">
        <f>INDEX(resultados!$A$2:$ZZ$747, 521, MATCH($B$1, resultados!$A$1:$ZZ$1, 0))</f>
        <v/>
      </c>
      <c r="B527">
        <f>INDEX(resultados!$A$2:$ZZ$747, 521, MATCH($B$2, resultados!$A$1:$ZZ$1, 0))</f>
        <v/>
      </c>
      <c r="C527">
        <f>INDEX(resultados!$A$2:$ZZ$747, 521, MATCH($B$3, resultados!$A$1:$ZZ$1, 0))</f>
        <v/>
      </c>
    </row>
    <row r="528">
      <c r="A528">
        <f>INDEX(resultados!$A$2:$ZZ$747, 522, MATCH($B$1, resultados!$A$1:$ZZ$1, 0))</f>
        <v/>
      </c>
      <c r="B528">
        <f>INDEX(resultados!$A$2:$ZZ$747, 522, MATCH($B$2, resultados!$A$1:$ZZ$1, 0))</f>
        <v/>
      </c>
      <c r="C528">
        <f>INDEX(resultados!$A$2:$ZZ$747, 522, MATCH($B$3, resultados!$A$1:$ZZ$1, 0))</f>
        <v/>
      </c>
    </row>
    <row r="529">
      <c r="A529">
        <f>INDEX(resultados!$A$2:$ZZ$747, 523, MATCH($B$1, resultados!$A$1:$ZZ$1, 0))</f>
        <v/>
      </c>
      <c r="B529">
        <f>INDEX(resultados!$A$2:$ZZ$747, 523, MATCH($B$2, resultados!$A$1:$ZZ$1, 0))</f>
        <v/>
      </c>
      <c r="C529">
        <f>INDEX(resultados!$A$2:$ZZ$747, 523, MATCH($B$3, resultados!$A$1:$ZZ$1, 0))</f>
        <v/>
      </c>
    </row>
    <row r="530">
      <c r="A530">
        <f>INDEX(resultados!$A$2:$ZZ$747, 524, MATCH($B$1, resultados!$A$1:$ZZ$1, 0))</f>
        <v/>
      </c>
      <c r="B530">
        <f>INDEX(resultados!$A$2:$ZZ$747, 524, MATCH($B$2, resultados!$A$1:$ZZ$1, 0))</f>
        <v/>
      </c>
      <c r="C530">
        <f>INDEX(resultados!$A$2:$ZZ$747, 524, MATCH($B$3, resultados!$A$1:$ZZ$1, 0))</f>
        <v/>
      </c>
    </row>
    <row r="531">
      <c r="A531">
        <f>INDEX(resultados!$A$2:$ZZ$747, 525, MATCH($B$1, resultados!$A$1:$ZZ$1, 0))</f>
        <v/>
      </c>
      <c r="B531">
        <f>INDEX(resultados!$A$2:$ZZ$747, 525, MATCH($B$2, resultados!$A$1:$ZZ$1, 0))</f>
        <v/>
      </c>
      <c r="C531">
        <f>INDEX(resultados!$A$2:$ZZ$747, 525, MATCH($B$3, resultados!$A$1:$ZZ$1, 0))</f>
        <v/>
      </c>
    </row>
    <row r="532">
      <c r="A532">
        <f>INDEX(resultados!$A$2:$ZZ$747, 526, MATCH($B$1, resultados!$A$1:$ZZ$1, 0))</f>
        <v/>
      </c>
      <c r="B532">
        <f>INDEX(resultados!$A$2:$ZZ$747, 526, MATCH($B$2, resultados!$A$1:$ZZ$1, 0))</f>
        <v/>
      </c>
      <c r="C532">
        <f>INDEX(resultados!$A$2:$ZZ$747, 526, MATCH($B$3, resultados!$A$1:$ZZ$1, 0))</f>
        <v/>
      </c>
    </row>
    <row r="533">
      <c r="A533">
        <f>INDEX(resultados!$A$2:$ZZ$747, 527, MATCH($B$1, resultados!$A$1:$ZZ$1, 0))</f>
        <v/>
      </c>
      <c r="B533">
        <f>INDEX(resultados!$A$2:$ZZ$747, 527, MATCH($B$2, resultados!$A$1:$ZZ$1, 0))</f>
        <v/>
      </c>
      <c r="C533">
        <f>INDEX(resultados!$A$2:$ZZ$747, 527, MATCH($B$3, resultados!$A$1:$ZZ$1, 0))</f>
        <v/>
      </c>
    </row>
    <row r="534">
      <c r="A534">
        <f>INDEX(resultados!$A$2:$ZZ$747, 528, MATCH($B$1, resultados!$A$1:$ZZ$1, 0))</f>
        <v/>
      </c>
      <c r="B534">
        <f>INDEX(resultados!$A$2:$ZZ$747, 528, MATCH($B$2, resultados!$A$1:$ZZ$1, 0))</f>
        <v/>
      </c>
      <c r="C534">
        <f>INDEX(resultados!$A$2:$ZZ$747, 528, MATCH($B$3, resultados!$A$1:$ZZ$1, 0))</f>
        <v/>
      </c>
    </row>
    <row r="535">
      <c r="A535">
        <f>INDEX(resultados!$A$2:$ZZ$747, 529, MATCH($B$1, resultados!$A$1:$ZZ$1, 0))</f>
        <v/>
      </c>
      <c r="B535">
        <f>INDEX(resultados!$A$2:$ZZ$747, 529, MATCH($B$2, resultados!$A$1:$ZZ$1, 0))</f>
        <v/>
      </c>
      <c r="C535">
        <f>INDEX(resultados!$A$2:$ZZ$747, 529, MATCH($B$3, resultados!$A$1:$ZZ$1, 0))</f>
        <v/>
      </c>
    </row>
    <row r="536">
      <c r="A536">
        <f>INDEX(resultados!$A$2:$ZZ$747, 530, MATCH($B$1, resultados!$A$1:$ZZ$1, 0))</f>
        <v/>
      </c>
      <c r="B536">
        <f>INDEX(resultados!$A$2:$ZZ$747, 530, MATCH($B$2, resultados!$A$1:$ZZ$1, 0))</f>
        <v/>
      </c>
      <c r="C536">
        <f>INDEX(resultados!$A$2:$ZZ$747, 530, MATCH($B$3, resultados!$A$1:$ZZ$1, 0))</f>
        <v/>
      </c>
    </row>
    <row r="537">
      <c r="A537">
        <f>INDEX(resultados!$A$2:$ZZ$747, 531, MATCH($B$1, resultados!$A$1:$ZZ$1, 0))</f>
        <v/>
      </c>
      <c r="B537">
        <f>INDEX(resultados!$A$2:$ZZ$747, 531, MATCH($B$2, resultados!$A$1:$ZZ$1, 0))</f>
        <v/>
      </c>
      <c r="C537">
        <f>INDEX(resultados!$A$2:$ZZ$747, 531, MATCH($B$3, resultados!$A$1:$ZZ$1, 0))</f>
        <v/>
      </c>
    </row>
    <row r="538">
      <c r="A538">
        <f>INDEX(resultados!$A$2:$ZZ$747, 532, MATCH($B$1, resultados!$A$1:$ZZ$1, 0))</f>
        <v/>
      </c>
      <c r="B538">
        <f>INDEX(resultados!$A$2:$ZZ$747, 532, MATCH($B$2, resultados!$A$1:$ZZ$1, 0))</f>
        <v/>
      </c>
      <c r="C538">
        <f>INDEX(resultados!$A$2:$ZZ$747, 532, MATCH($B$3, resultados!$A$1:$ZZ$1, 0))</f>
        <v/>
      </c>
    </row>
    <row r="539">
      <c r="A539">
        <f>INDEX(resultados!$A$2:$ZZ$747, 533, MATCH($B$1, resultados!$A$1:$ZZ$1, 0))</f>
        <v/>
      </c>
      <c r="B539">
        <f>INDEX(resultados!$A$2:$ZZ$747, 533, MATCH($B$2, resultados!$A$1:$ZZ$1, 0))</f>
        <v/>
      </c>
      <c r="C539">
        <f>INDEX(resultados!$A$2:$ZZ$747, 533, MATCH($B$3, resultados!$A$1:$ZZ$1, 0))</f>
        <v/>
      </c>
    </row>
    <row r="540">
      <c r="A540">
        <f>INDEX(resultados!$A$2:$ZZ$747, 534, MATCH($B$1, resultados!$A$1:$ZZ$1, 0))</f>
        <v/>
      </c>
      <c r="B540">
        <f>INDEX(resultados!$A$2:$ZZ$747, 534, MATCH($B$2, resultados!$A$1:$ZZ$1, 0))</f>
        <v/>
      </c>
      <c r="C540">
        <f>INDEX(resultados!$A$2:$ZZ$747, 534, MATCH($B$3, resultados!$A$1:$ZZ$1, 0))</f>
        <v/>
      </c>
    </row>
    <row r="541">
      <c r="A541">
        <f>INDEX(resultados!$A$2:$ZZ$747, 535, MATCH($B$1, resultados!$A$1:$ZZ$1, 0))</f>
        <v/>
      </c>
      <c r="B541">
        <f>INDEX(resultados!$A$2:$ZZ$747, 535, MATCH($B$2, resultados!$A$1:$ZZ$1, 0))</f>
        <v/>
      </c>
      <c r="C541">
        <f>INDEX(resultados!$A$2:$ZZ$747, 535, MATCH($B$3, resultados!$A$1:$ZZ$1, 0))</f>
        <v/>
      </c>
    </row>
    <row r="542">
      <c r="A542">
        <f>INDEX(resultados!$A$2:$ZZ$747, 536, MATCH($B$1, resultados!$A$1:$ZZ$1, 0))</f>
        <v/>
      </c>
      <c r="B542">
        <f>INDEX(resultados!$A$2:$ZZ$747, 536, MATCH($B$2, resultados!$A$1:$ZZ$1, 0))</f>
        <v/>
      </c>
      <c r="C542">
        <f>INDEX(resultados!$A$2:$ZZ$747, 536, MATCH($B$3, resultados!$A$1:$ZZ$1, 0))</f>
        <v/>
      </c>
    </row>
    <row r="543">
      <c r="A543">
        <f>INDEX(resultados!$A$2:$ZZ$747, 537, MATCH($B$1, resultados!$A$1:$ZZ$1, 0))</f>
        <v/>
      </c>
      <c r="B543">
        <f>INDEX(resultados!$A$2:$ZZ$747, 537, MATCH($B$2, resultados!$A$1:$ZZ$1, 0))</f>
        <v/>
      </c>
      <c r="C543">
        <f>INDEX(resultados!$A$2:$ZZ$747, 537, MATCH($B$3, resultados!$A$1:$ZZ$1, 0))</f>
        <v/>
      </c>
    </row>
    <row r="544">
      <c r="A544">
        <f>INDEX(resultados!$A$2:$ZZ$747, 538, MATCH($B$1, resultados!$A$1:$ZZ$1, 0))</f>
        <v/>
      </c>
      <c r="B544">
        <f>INDEX(resultados!$A$2:$ZZ$747, 538, MATCH($B$2, resultados!$A$1:$ZZ$1, 0))</f>
        <v/>
      </c>
      <c r="C544">
        <f>INDEX(resultados!$A$2:$ZZ$747, 538, MATCH($B$3, resultados!$A$1:$ZZ$1, 0))</f>
        <v/>
      </c>
    </row>
    <row r="545">
      <c r="A545">
        <f>INDEX(resultados!$A$2:$ZZ$747, 539, MATCH($B$1, resultados!$A$1:$ZZ$1, 0))</f>
        <v/>
      </c>
      <c r="B545">
        <f>INDEX(resultados!$A$2:$ZZ$747, 539, MATCH($B$2, resultados!$A$1:$ZZ$1, 0))</f>
        <v/>
      </c>
      <c r="C545">
        <f>INDEX(resultados!$A$2:$ZZ$747, 539, MATCH($B$3, resultados!$A$1:$ZZ$1, 0))</f>
        <v/>
      </c>
    </row>
    <row r="546">
      <c r="A546">
        <f>INDEX(resultados!$A$2:$ZZ$747, 540, MATCH($B$1, resultados!$A$1:$ZZ$1, 0))</f>
        <v/>
      </c>
      <c r="B546">
        <f>INDEX(resultados!$A$2:$ZZ$747, 540, MATCH($B$2, resultados!$A$1:$ZZ$1, 0))</f>
        <v/>
      </c>
      <c r="C546">
        <f>INDEX(resultados!$A$2:$ZZ$747, 540, MATCH($B$3, resultados!$A$1:$ZZ$1, 0))</f>
        <v/>
      </c>
    </row>
    <row r="547">
      <c r="A547">
        <f>INDEX(resultados!$A$2:$ZZ$747, 541, MATCH($B$1, resultados!$A$1:$ZZ$1, 0))</f>
        <v/>
      </c>
      <c r="B547">
        <f>INDEX(resultados!$A$2:$ZZ$747, 541, MATCH($B$2, resultados!$A$1:$ZZ$1, 0))</f>
        <v/>
      </c>
      <c r="C547">
        <f>INDEX(resultados!$A$2:$ZZ$747, 541, MATCH($B$3, resultados!$A$1:$ZZ$1, 0))</f>
        <v/>
      </c>
    </row>
    <row r="548">
      <c r="A548">
        <f>INDEX(resultados!$A$2:$ZZ$747, 542, MATCH($B$1, resultados!$A$1:$ZZ$1, 0))</f>
        <v/>
      </c>
      <c r="B548">
        <f>INDEX(resultados!$A$2:$ZZ$747, 542, MATCH($B$2, resultados!$A$1:$ZZ$1, 0))</f>
        <v/>
      </c>
      <c r="C548">
        <f>INDEX(resultados!$A$2:$ZZ$747, 542, MATCH($B$3, resultados!$A$1:$ZZ$1, 0))</f>
        <v/>
      </c>
    </row>
    <row r="549">
      <c r="A549">
        <f>INDEX(resultados!$A$2:$ZZ$747, 543, MATCH($B$1, resultados!$A$1:$ZZ$1, 0))</f>
        <v/>
      </c>
      <c r="B549">
        <f>INDEX(resultados!$A$2:$ZZ$747, 543, MATCH($B$2, resultados!$A$1:$ZZ$1, 0))</f>
        <v/>
      </c>
      <c r="C549">
        <f>INDEX(resultados!$A$2:$ZZ$747, 543, MATCH($B$3, resultados!$A$1:$ZZ$1, 0))</f>
        <v/>
      </c>
    </row>
    <row r="550">
      <c r="A550">
        <f>INDEX(resultados!$A$2:$ZZ$747, 544, MATCH($B$1, resultados!$A$1:$ZZ$1, 0))</f>
        <v/>
      </c>
      <c r="B550">
        <f>INDEX(resultados!$A$2:$ZZ$747, 544, MATCH($B$2, resultados!$A$1:$ZZ$1, 0))</f>
        <v/>
      </c>
      <c r="C550">
        <f>INDEX(resultados!$A$2:$ZZ$747, 544, MATCH($B$3, resultados!$A$1:$ZZ$1, 0))</f>
        <v/>
      </c>
    </row>
    <row r="551">
      <c r="A551">
        <f>INDEX(resultados!$A$2:$ZZ$747, 545, MATCH($B$1, resultados!$A$1:$ZZ$1, 0))</f>
        <v/>
      </c>
      <c r="B551">
        <f>INDEX(resultados!$A$2:$ZZ$747, 545, MATCH($B$2, resultados!$A$1:$ZZ$1, 0))</f>
        <v/>
      </c>
      <c r="C551">
        <f>INDEX(resultados!$A$2:$ZZ$747, 545, MATCH($B$3, resultados!$A$1:$ZZ$1, 0))</f>
        <v/>
      </c>
    </row>
    <row r="552">
      <c r="A552">
        <f>INDEX(resultados!$A$2:$ZZ$747, 546, MATCH($B$1, resultados!$A$1:$ZZ$1, 0))</f>
        <v/>
      </c>
      <c r="B552">
        <f>INDEX(resultados!$A$2:$ZZ$747, 546, MATCH($B$2, resultados!$A$1:$ZZ$1, 0))</f>
        <v/>
      </c>
      <c r="C552">
        <f>INDEX(resultados!$A$2:$ZZ$747, 546, MATCH($B$3, resultados!$A$1:$ZZ$1, 0))</f>
        <v/>
      </c>
    </row>
    <row r="553">
      <c r="A553">
        <f>INDEX(resultados!$A$2:$ZZ$747, 547, MATCH($B$1, resultados!$A$1:$ZZ$1, 0))</f>
        <v/>
      </c>
      <c r="B553">
        <f>INDEX(resultados!$A$2:$ZZ$747, 547, MATCH($B$2, resultados!$A$1:$ZZ$1, 0))</f>
        <v/>
      </c>
      <c r="C553">
        <f>INDEX(resultados!$A$2:$ZZ$747, 547, MATCH($B$3, resultados!$A$1:$ZZ$1, 0))</f>
        <v/>
      </c>
    </row>
    <row r="554">
      <c r="A554">
        <f>INDEX(resultados!$A$2:$ZZ$747, 548, MATCH($B$1, resultados!$A$1:$ZZ$1, 0))</f>
        <v/>
      </c>
      <c r="B554">
        <f>INDEX(resultados!$A$2:$ZZ$747, 548, MATCH($B$2, resultados!$A$1:$ZZ$1, 0))</f>
        <v/>
      </c>
      <c r="C554">
        <f>INDEX(resultados!$A$2:$ZZ$747, 548, MATCH($B$3, resultados!$A$1:$ZZ$1, 0))</f>
        <v/>
      </c>
    </row>
    <row r="555">
      <c r="A555">
        <f>INDEX(resultados!$A$2:$ZZ$747, 549, MATCH($B$1, resultados!$A$1:$ZZ$1, 0))</f>
        <v/>
      </c>
      <c r="B555">
        <f>INDEX(resultados!$A$2:$ZZ$747, 549, MATCH($B$2, resultados!$A$1:$ZZ$1, 0))</f>
        <v/>
      </c>
      <c r="C555">
        <f>INDEX(resultados!$A$2:$ZZ$747, 549, MATCH($B$3, resultados!$A$1:$ZZ$1, 0))</f>
        <v/>
      </c>
    </row>
    <row r="556">
      <c r="A556">
        <f>INDEX(resultados!$A$2:$ZZ$747, 550, MATCH($B$1, resultados!$A$1:$ZZ$1, 0))</f>
        <v/>
      </c>
      <c r="B556">
        <f>INDEX(resultados!$A$2:$ZZ$747, 550, MATCH($B$2, resultados!$A$1:$ZZ$1, 0))</f>
        <v/>
      </c>
      <c r="C556">
        <f>INDEX(resultados!$A$2:$ZZ$747, 550, MATCH($B$3, resultados!$A$1:$ZZ$1, 0))</f>
        <v/>
      </c>
    </row>
    <row r="557">
      <c r="A557">
        <f>INDEX(resultados!$A$2:$ZZ$747, 551, MATCH($B$1, resultados!$A$1:$ZZ$1, 0))</f>
        <v/>
      </c>
      <c r="B557">
        <f>INDEX(resultados!$A$2:$ZZ$747, 551, MATCH($B$2, resultados!$A$1:$ZZ$1, 0))</f>
        <v/>
      </c>
      <c r="C557">
        <f>INDEX(resultados!$A$2:$ZZ$747, 551, MATCH($B$3, resultados!$A$1:$ZZ$1, 0))</f>
        <v/>
      </c>
    </row>
    <row r="558">
      <c r="A558">
        <f>INDEX(resultados!$A$2:$ZZ$747, 552, MATCH($B$1, resultados!$A$1:$ZZ$1, 0))</f>
        <v/>
      </c>
      <c r="B558">
        <f>INDEX(resultados!$A$2:$ZZ$747, 552, MATCH($B$2, resultados!$A$1:$ZZ$1, 0))</f>
        <v/>
      </c>
      <c r="C558">
        <f>INDEX(resultados!$A$2:$ZZ$747, 552, MATCH($B$3, resultados!$A$1:$ZZ$1, 0))</f>
        <v/>
      </c>
    </row>
    <row r="559">
      <c r="A559">
        <f>INDEX(resultados!$A$2:$ZZ$747, 553, MATCH($B$1, resultados!$A$1:$ZZ$1, 0))</f>
        <v/>
      </c>
      <c r="B559">
        <f>INDEX(resultados!$A$2:$ZZ$747, 553, MATCH($B$2, resultados!$A$1:$ZZ$1, 0))</f>
        <v/>
      </c>
      <c r="C559">
        <f>INDEX(resultados!$A$2:$ZZ$747, 553, MATCH($B$3, resultados!$A$1:$ZZ$1, 0))</f>
        <v/>
      </c>
    </row>
    <row r="560">
      <c r="A560">
        <f>INDEX(resultados!$A$2:$ZZ$747, 554, MATCH($B$1, resultados!$A$1:$ZZ$1, 0))</f>
        <v/>
      </c>
      <c r="B560">
        <f>INDEX(resultados!$A$2:$ZZ$747, 554, MATCH($B$2, resultados!$A$1:$ZZ$1, 0))</f>
        <v/>
      </c>
      <c r="C560">
        <f>INDEX(resultados!$A$2:$ZZ$747, 554, MATCH($B$3, resultados!$A$1:$ZZ$1, 0))</f>
        <v/>
      </c>
    </row>
    <row r="561">
      <c r="A561">
        <f>INDEX(resultados!$A$2:$ZZ$747, 555, MATCH($B$1, resultados!$A$1:$ZZ$1, 0))</f>
        <v/>
      </c>
      <c r="B561">
        <f>INDEX(resultados!$A$2:$ZZ$747, 555, MATCH($B$2, resultados!$A$1:$ZZ$1, 0))</f>
        <v/>
      </c>
      <c r="C561">
        <f>INDEX(resultados!$A$2:$ZZ$747, 555, MATCH($B$3, resultados!$A$1:$ZZ$1, 0))</f>
        <v/>
      </c>
    </row>
    <row r="562">
      <c r="A562">
        <f>INDEX(resultados!$A$2:$ZZ$747, 556, MATCH($B$1, resultados!$A$1:$ZZ$1, 0))</f>
        <v/>
      </c>
      <c r="B562">
        <f>INDEX(resultados!$A$2:$ZZ$747, 556, MATCH($B$2, resultados!$A$1:$ZZ$1, 0))</f>
        <v/>
      </c>
      <c r="C562">
        <f>INDEX(resultados!$A$2:$ZZ$747, 556, MATCH($B$3, resultados!$A$1:$ZZ$1, 0))</f>
        <v/>
      </c>
    </row>
    <row r="563">
      <c r="A563">
        <f>INDEX(resultados!$A$2:$ZZ$747, 557, MATCH($B$1, resultados!$A$1:$ZZ$1, 0))</f>
        <v/>
      </c>
      <c r="B563">
        <f>INDEX(resultados!$A$2:$ZZ$747, 557, MATCH($B$2, resultados!$A$1:$ZZ$1, 0))</f>
        <v/>
      </c>
      <c r="C563">
        <f>INDEX(resultados!$A$2:$ZZ$747, 557, MATCH($B$3, resultados!$A$1:$ZZ$1, 0))</f>
        <v/>
      </c>
    </row>
    <row r="564">
      <c r="A564">
        <f>INDEX(resultados!$A$2:$ZZ$747, 558, MATCH($B$1, resultados!$A$1:$ZZ$1, 0))</f>
        <v/>
      </c>
      <c r="B564">
        <f>INDEX(resultados!$A$2:$ZZ$747, 558, MATCH($B$2, resultados!$A$1:$ZZ$1, 0))</f>
        <v/>
      </c>
      <c r="C564">
        <f>INDEX(resultados!$A$2:$ZZ$747, 558, MATCH($B$3, resultados!$A$1:$ZZ$1, 0))</f>
        <v/>
      </c>
    </row>
    <row r="565">
      <c r="A565">
        <f>INDEX(resultados!$A$2:$ZZ$747, 559, MATCH($B$1, resultados!$A$1:$ZZ$1, 0))</f>
        <v/>
      </c>
      <c r="B565">
        <f>INDEX(resultados!$A$2:$ZZ$747, 559, MATCH($B$2, resultados!$A$1:$ZZ$1, 0))</f>
        <v/>
      </c>
      <c r="C565">
        <f>INDEX(resultados!$A$2:$ZZ$747, 559, MATCH($B$3, resultados!$A$1:$ZZ$1, 0))</f>
        <v/>
      </c>
    </row>
    <row r="566">
      <c r="A566">
        <f>INDEX(resultados!$A$2:$ZZ$747, 560, MATCH($B$1, resultados!$A$1:$ZZ$1, 0))</f>
        <v/>
      </c>
      <c r="B566">
        <f>INDEX(resultados!$A$2:$ZZ$747, 560, MATCH($B$2, resultados!$A$1:$ZZ$1, 0))</f>
        <v/>
      </c>
      <c r="C566">
        <f>INDEX(resultados!$A$2:$ZZ$747, 560, MATCH($B$3, resultados!$A$1:$ZZ$1, 0))</f>
        <v/>
      </c>
    </row>
    <row r="567">
      <c r="A567">
        <f>INDEX(resultados!$A$2:$ZZ$747, 561, MATCH($B$1, resultados!$A$1:$ZZ$1, 0))</f>
        <v/>
      </c>
      <c r="B567">
        <f>INDEX(resultados!$A$2:$ZZ$747, 561, MATCH($B$2, resultados!$A$1:$ZZ$1, 0))</f>
        <v/>
      </c>
      <c r="C567">
        <f>INDEX(resultados!$A$2:$ZZ$747, 561, MATCH($B$3, resultados!$A$1:$ZZ$1, 0))</f>
        <v/>
      </c>
    </row>
    <row r="568">
      <c r="A568">
        <f>INDEX(resultados!$A$2:$ZZ$747, 562, MATCH($B$1, resultados!$A$1:$ZZ$1, 0))</f>
        <v/>
      </c>
      <c r="B568">
        <f>INDEX(resultados!$A$2:$ZZ$747, 562, MATCH($B$2, resultados!$A$1:$ZZ$1, 0))</f>
        <v/>
      </c>
      <c r="C568">
        <f>INDEX(resultados!$A$2:$ZZ$747, 562, MATCH($B$3, resultados!$A$1:$ZZ$1, 0))</f>
        <v/>
      </c>
    </row>
    <row r="569">
      <c r="A569">
        <f>INDEX(resultados!$A$2:$ZZ$747, 563, MATCH($B$1, resultados!$A$1:$ZZ$1, 0))</f>
        <v/>
      </c>
      <c r="B569">
        <f>INDEX(resultados!$A$2:$ZZ$747, 563, MATCH($B$2, resultados!$A$1:$ZZ$1, 0))</f>
        <v/>
      </c>
      <c r="C569">
        <f>INDEX(resultados!$A$2:$ZZ$747, 563, MATCH($B$3, resultados!$A$1:$ZZ$1, 0))</f>
        <v/>
      </c>
    </row>
    <row r="570">
      <c r="A570">
        <f>INDEX(resultados!$A$2:$ZZ$747, 564, MATCH($B$1, resultados!$A$1:$ZZ$1, 0))</f>
        <v/>
      </c>
      <c r="B570">
        <f>INDEX(resultados!$A$2:$ZZ$747, 564, MATCH($B$2, resultados!$A$1:$ZZ$1, 0))</f>
        <v/>
      </c>
      <c r="C570">
        <f>INDEX(resultados!$A$2:$ZZ$747, 564, MATCH($B$3, resultados!$A$1:$ZZ$1, 0))</f>
        <v/>
      </c>
    </row>
    <row r="571">
      <c r="A571">
        <f>INDEX(resultados!$A$2:$ZZ$747, 565, MATCH($B$1, resultados!$A$1:$ZZ$1, 0))</f>
        <v/>
      </c>
      <c r="B571">
        <f>INDEX(resultados!$A$2:$ZZ$747, 565, MATCH($B$2, resultados!$A$1:$ZZ$1, 0))</f>
        <v/>
      </c>
      <c r="C571">
        <f>INDEX(resultados!$A$2:$ZZ$747, 565, MATCH($B$3, resultados!$A$1:$ZZ$1, 0))</f>
        <v/>
      </c>
    </row>
    <row r="572">
      <c r="A572">
        <f>INDEX(resultados!$A$2:$ZZ$747, 566, MATCH($B$1, resultados!$A$1:$ZZ$1, 0))</f>
        <v/>
      </c>
      <c r="B572">
        <f>INDEX(resultados!$A$2:$ZZ$747, 566, MATCH($B$2, resultados!$A$1:$ZZ$1, 0))</f>
        <v/>
      </c>
      <c r="C572">
        <f>INDEX(resultados!$A$2:$ZZ$747, 566, MATCH($B$3, resultados!$A$1:$ZZ$1, 0))</f>
        <v/>
      </c>
    </row>
    <row r="573">
      <c r="A573">
        <f>INDEX(resultados!$A$2:$ZZ$747, 567, MATCH($B$1, resultados!$A$1:$ZZ$1, 0))</f>
        <v/>
      </c>
      <c r="B573">
        <f>INDEX(resultados!$A$2:$ZZ$747, 567, MATCH($B$2, resultados!$A$1:$ZZ$1, 0))</f>
        <v/>
      </c>
      <c r="C573">
        <f>INDEX(resultados!$A$2:$ZZ$747, 567, MATCH($B$3, resultados!$A$1:$ZZ$1, 0))</f>
        <v/>
      </c>
    </row>
    <row r="574">
      <c r="A574">
        <f>INDEX(resultados!$A$2:$ZZ$747, 568, MATCH($B$1, resultados!$A$1:$ZZ$1, 0))</f>
        <v/>
      </c>
      <c r="B574">
        <f>INDEX(resultados!$A$2:$ZZ$747, 568, MATCH($B$2, resultados!$A$1:$ZZ$1, 0))</f>
        <v/>
      </c>
      <c r="C574">
        <f>INDEX(resultados!$A$2:$ZZ$747, 568, MATCH($B$3, resultados!$A$1:$ZZ$1, 0))</f>
        <v/>
      </c>
    </row>
    <row r="575">
      <c r="A575">
        <f>INDEX(resultados!$A$2:$ZZ$747, 569, MATCH($B$1, resultados!$A$1:$ZZ$1, 0))</f>
        <v/>
      </c>
      <c r="B575">
        <f>INDEX(resultados!$A$2:$ZZ$747, 569, MATCH($B$2, resultados!$A$1:$ZZ$1, 0))</f>
        <v/>
      </c>
      <c r="C575">
        <f>INDEX(resultados!$A$2:$ZZ$747, 569, MATCH($B$3, resultados!$A$1:$ZZ$1, 0))</f>
        <v/>
      </c>
    </row>
    <row r="576">
      <c r="A576">
        <f>INDEX(resultados!$A$2:$ZZ$747, 570, MATCH($B$1, resultados!$A$1:$ZZ$1, 0))</f>
        <v/>
      </c>
      <c r="B576">
        <f>INDEX(resultados!$A$2:$ZZ$747, 570, MATCH($B$2, resultados!$A$1:$ZZ$1, 0))</f>
        <v/>
      </c>
      <c r="C576">
        <f>INDEX(resultados!$A$2:$ZZ$747, 570, MATCH($B$3, resultados!$A$1:$ZZ$1, 0))</f>
        <v/>
      </c>
    </row>
    <row r="577">
      <c r="A577">
        <f>INDEX(resultados!$A$2:$ZZ$747, 571, MATCH($B$1, resultados!$A$1:$ZZ$1, 0))</f>
        <v/>
      </c>
      <c r="B577">
        <f>INDEX(resultados!$A$2:$ZZ$747, 571, MATCH($B$2, resultados!$A$1:$ZZ$1, 0))</f>
        <v/>
      </c>
      <c r="C577">
        <f>INDEX(resultados!$A$2:$ZZ$747, 571, MATCH($B$3, resultados!$A$1:$ZZ$1, 0))</f>
        <v/>
      </c>
    </row>
    <row r="578">
      <c r="A578">
        <f>INDEX(resultados!$A$2:$ZZ$747, 572, MATCH($B$1, resultados!$A$1:$ZZ$1, 0))</f>
        <v/>
      </c>
      <c r="B578">
        <f>INDEX(resultados!$A$2:$ZZ$747, 572, MATCH($B$2, resultados!$A$1:$ZZ$1, 0))</f>
        <v/>
      </c>
      <c r="C578">
        <f>INDEX(resultados!$A$2:$ZZ$747, 572, MATCH($B$3, resultados!$A$1:$ZZ$1, 0))</f>
        <v/>
      </c>
    </row>
    <row r="579">
      <c r="A579">
        <f>INDEX(resultados!$A$2:$ZZ$747, 573, MATCH($B$1, resultados!$A$1:$ZZ$1, 0))</f>
        <v/>
      </c>
      <c r="B579">
        <f>INDEX(resultados!$A$2:$ZZ$747, 573, MATCH($B$2, resultados!$A$1:$ZZ$1, 0))</f>
        <v/>
      </c>
      <c r="C579">
        <f>INDEX(resultados!$A$2:$ZZ$747, 573, MATCH($B$3, resultados!$A$1:$ZZ$1, 0))</f>
        <v/>
      </c>
    </row>
    <row r="580">
      <c r="A580">
        <f>INDEX(resultados!$A$2:$ZZ$747, 574, MATCH($B$1, resultados!$A$1:$ZZ$1, 0))</f>
        <v/>
      </c>
      <c r="B580">
        <f>INDEX(resultados!$A$2:$ZZ$747, 574, MATCH($B$2, resultados!$A$1:$ZZ$1, 0))</f>
        <v/>
      </c>
      <c r="C580">
        <f>INDEX(resultados!$A$2:$ZZ$747, 574, MATCH($B$3, resultados!$A$1:$ZZ$1, 0))</f>
        <v/>
      </c>
    </row>
    <row r="581">
      <c r="A581">
        <f>INDEX(resultados!$A$2:$ZZ$747, 575, MATCH($B$1, resultados!$A$1:$ZZ$1, 0))</f>
        <v/>
      </c>
      <c r="B581">
        <f>INDEX(resultados!$A$2:$ZZ$747, 575, MATCH($B$2, resultados!$A$1:$ZZ$1, 0))</f>
        <v/>
      </c>
      <c r="C581">
        <f>INDEX(resultados!$A$2:$ZZ$747, 575, MATCH($B$3, resultados!$A$1:$ZZ$1, 0))</f>
        <v/>
      </c>
    </row>
    <row r="582">
      <c r="A582">
        <f>INDEX(resultados!$A$2:$ZZ$747, 576, MATCH($B$1, resultados!$A$1:$ZZ$1, 0))</f>
        <v/>
      </c>
      <c r="B582">
        <f>INDEX(resultados!$A$2:$ZZ$747, 576, MATCH($B$2, resultados!$A$1:$ZZ$1, 0))</f>
        <v/>
      </c>
      <c r="C582">
        <f>INDEX(resultados!$A$2:$ZZ$747, 576, MATCH($B$3, resultados!$A$1:$ZZ$1, 0))</f>
        <v/>
      </c>
    </row>
    <row r="583">
      <c r="A583">
        <f>INDEX(resultados!$A$2:$ZZ$747, 577, MATCH($B$1, resultados!$A$1:$ZZ$1, 0))</f>
        <v/>
      </c>
      <c r="B583">
        <f>INDEX(resultados!$A$2:$ZZ$747, 577, MATCH($B$2, resultados!$A$1:$ZZ$1, 0))</f>
        <v/>
      </c>
      <c r="C583">
        <f>INDEX(resultados!$A$2:$ZZ$747, 577, MATCH($B$3, resultados!$A$1:$ZZ$1, 0))</f>
        <v/>
      </c>
    </row>
    <row r="584">
      <c r="A584">
        <f>INDEX(resultados!$A$2:$ZZ$747, 578, MATCH($B$1, resultados!$A$1:$ZZ$1, 0))</f>
        <v/>
      </c>
      <c r="B584">
        <f>INDEX(resultados!$A$2:$ZZ$747, 578, MATCH($B$2, resultados!$A$1:$ZZ$1, 0))</f>
        <v/>
      </c>
      <c r="C584">
        <f>INDEX(resultados!$A$2:$ZZ$747, 578, MATCH($B$3, resultados!$A$1:$ZZ$1, 0))</f>
        <v/>
      </c>
    </row>
    <row r="585">
      <c r="A585">
        <f>INDEX(resultados!$A$2:$ZZ$747, 579, MATCH($B$1, resultados!$A$1:$ZZ$1, 0))</f>
        <v/>
      </c>
      <c r="B585">
        <f>INDEX(resultados!$A$2:$ZZ$747, 579, MATCH($B$2, resultados!$A$1:$ZZ$1, 0))</f>
        <v/>
      </c>
      <c r="C585">
        <f>INDEX(resultados!$A$2:$ZZ$747, 579, MATCH($B$3, resultados!$A$1:$ZZ$1, 0))</f>
        <v/>
      </c>
    </row>
    <row r="586">
      <c r="A586">
        <f>INDEX(resultados!$A$2:$ZZ$747, 580, MATCH($B$1, resultados!$A$1:$ZZ$1, 0))</f>
        <v/>
      </c>
      <c r="B586">
        <f>INDEX(resultados!$A$2:$ZZ$747, 580, MATCH($B$2, resultados!$A$1:$ZZ$1, 0))</f>
        <v/>
      </c>
      <c r="C586">
        <f>INDEX(resultados!$A$2:$ZZ$747, 580, MATCH($B$3, resultados!$A$1:$ZZ$1, 0))</f>
        <v/>
      </c>
    </row>
    <row r="587">
      <c r="A587">
        <f>INDEX(resultados!$A$2:$ZZ$747, 581, MATCH($B$1, resultados!$A$1:$ZZ$1, 0))</f>
        <v/>
      </c>
      <c r="B587">
        <f>INDEX(resultados!$A$2:$ZZ$747, 581, MATCH($B$2, resultados!$A$1:$ZZ$1, 0))</f>
        <v/>
      </c>
      <c r="C587">
        <f>INDEX(resultados!$A$2:$ZZ$747, 581, MATCH($B$3, resultados!$A$1:$ZZ$1, 0))</f>
        <v/>
      </c>
    </row>
    <row r="588">
      <c r="A588">
        <f>INDEX(resultados!$A$2:$ZZ$747, 582, MATCH($B$1, resultados!$A$1:$ZZ$1, 0))</f>
        <v/>
      </c>
      <c r="B588">
        <f>INDEX(resultados!$A$2:$ZZ$747, 582, MATCH($B$2, resultados!$A$1:$ZZ$1, 0))</f>
        <v/>
      </c>
      <c r="C588">
        <f>INDEX(resultados!$A$2:$ZZ$747, 582, MATCH($B$3, resultados!$A$1:$ZZ$1, 0))</f>
        <v/>
      </c>
    </row>
    <row r="589">
      <c r="A589">
        <f>INDEX(resultados!$A$2:$ZZ$747, 583, MATCH($B$1, resultados!$A$1:$ZZ$1, 0))</f>
        <v/>
      </c>
      <c r="B589">
        <f>INDEX(resultados!$A$2:$ZZ$747, 583, MATCH($B$2, resultados!$A$1:$ZZ$1, 0))</f>
        <v/>
      </c>
      <c r="C589">
        <f>INDEX(resultados!$A$2:$ZZ$747, 583, MATCH($B$3, resultados!$A$1:$ZZ$1, 0))</f>
        <v/>
      </c>
    </row>
    <row r="590">
      <c r="A590">
        <f>INDEX(resultados!$A$2:$ZZ$747, 584, MATCH($B$1, resultados!$A$1:$ZZ$1, 0))</f>
        <v/>
      </c>
      <c r="B590">
        <f>INDEX(resultados!$A$2:$ZZ$747, 584, MATCH($B$2, resultados!$A$1:$ZZ$1, 0))</f>
        <v/>
      </c>
      <c r="C590">
        <f>INDEX(resultados!$A$2:$ZZ$747, 584, MATCH($B$3, resultados!$A$1:$ZZ$1, 0))</f>
        <v/>
      </c>
    </row>
    <row r="591">
      <c r="A591">
        <f>INDEX(resultados!$A$2:$ZZ$747, 585, MATCH($B$1, resultados!$A$1:$ZZ$1, 0))</f>
        <v/>
      </c>
      <c r="B591">
        <f>INDEX(resultados!$A$2:$ZZ$747, 585, MATCH($B$2, resultados!$A$1:$ZZ$1, 0))</f>
        <v/>
      </c>
      <c r="C591">
        <f>INDEX(resultados!$A$2:$ZZ$747, 585, MATCH($B$3, resultados!$A$1:$ZZ$1, 0))</f>
        <v/>
      </c>
    </row>
    <row r="592">
      <c r="A592">
        <f>INDEX(resultados!$A$2:$ZZ$747, 586, MATCH($B$1, resultados!$A$1:$ZZ$1, 0))</f>
        <v/>
      </c>
      <c r="B592">
        <f>INDEX(resultados!$A$2:$ZZ$747, 586, MATCH($B$2, resultados!$A$1:$ZZ$1, 0))</f>
        <v/>
      </c>
      <c r="C592">
        <f>INDEX(resultados!$A$2:$ZZ$747, 586, MATCH($B$3, resultados!$A$1:$ZZ$1, 0))</f>
        <v/>
      </c>
    </row>
    <row r="593">
      <c r="A593">
        <f>INDEX(resultados!$A$2:$ZZ$747, 587, MATCH($B$1, resultados!$A$1:$ZZ$1, 0))</f>
        <v/>
      </c>
      <c r="B593">
        <f>INDEX(resultados!$A$2:$ZZ$747, 587, MATCH($B$2, resultados!$A$1:$ZZ$1, 0))</f>
        <v/>
      </c>
      <c r="C593">
        <f>INDEX(resultados!$A$2:$ZZ$747, 587, MATCH($B$3, resultados!$A$1:$ZZ$1, 0))</f>
        <v/>
      </c>
    </row>
    <row r="594">
      <c r="A594">
        <f>INDEX(resultados!$A$2:$ZZ$747, 588, MATCH($B$1, resultados!$A$1:$ZZ$1, 0))</f>
        <v/>
      </c>
      <c r="B594">
        <f>INDEX(resultados!$A$2:$ZZ$747, 588, MATCH($B$2, resultados!$A$1:$ZZ$1, 0))</f>
        <v/>
      </c>
      <c r="C594">
        <f>INDEX(resultados!$A$2:$ZZ$747, 588, MATCH($B$3, resultados!$A$1:$ZZ$1, 0))</f>
        <v/>
      </c>
    </row>
    <row r="595">
      <c r="A595">
        <f>INDEX(resultados!$A$2:$ZZ$747, 589, MATCH($B$1, resultados!$A$1:$ZZ$1, 0))</f>
        <v/>
      </c>
      <c r="B595">
        <f>INDEX(resultados!$A$2:$ZZ$747, 589, MATCH($B$2, resultados!$A$1:$ZZ$1, 0))</f>
        <v/>
      </c>
      <c r="C595">
        <f>INDEX(resultados!$A$2:$ZZ$747, 589, MATCH($B$3, resultados!$A$1:$ZZ$1, 0))</f>
        <v/>
      </c>
    </row>
    <row r="596">
      <c r="A596">
        <f>INDEX(resultados!$A$2:$ZZ$747, 590, MATCH($B$1, resultados!$A$1:$ZZ$1, 0))</f>
        <v/>
      </c>
      <c r="B596">
        <f>INDEX(resultados!$A$2:$ZZ$747, 590, MATCH($B$2, resultados!$A$1:$ZZ$1, 0))</f>
        <v/>
      </c>
      <c r="C596">
        <f>INDEX(resultados!$A$2:$ZZ$747, 590, MATCH($B$3, resultados!$A$1:$ZZ$1, 0))</f>
        <v/>
      </c>
    </row>
    <row r="597">
      <c r="A597">
        <f>INDEX(resultados!$A$2:$ZZ$747, 591, MATCH($B$1, resultados!$A$1:$ZZ$1, 0))</f>
        <v/>
      </c>
      <c r="B597">
        <f>INDEX(resultados!$A$2:$ZZ$747, 591, MATCH($B$2, resultados!$A$1:$ZZ$1, 0))</f>
        <v/>
      </c>
      <c r="C597">
        <f>INDEX(resultados!$A$2:$ZZ$747, 591, MATCH($B$3, resultados!$A$1:$ZZ$1, 0))</f>
        <v/>
      </c>
    </row>
    <row r="598">
      <c r="A598">
        <f>INDEX(resultados!$A$2:$ZZ$747, 592, MATCH($B$1, resultados!$A$1:$ZZ$1, 0))</f>
        <v/>
      </c>
      <c r="B598">
        <f>INDEX(resultados!$A$2:$ZZ$747, 592, MATCH($B$2, resultados!$A$1:$ZZ$1, 0))</f>
        <v/>
      </c>
      <c r="C598">
        <f>INDEX(resultados!$A$2:$ZZ$747, 592, MATCH($B$3, resultados!$A$1:$ZZ$1, 0))</f>
        <v/>
      </c>
    </row>
    <row r="599">
      <c r="A599">
        <f>INDEX(resultados!$A$2:$ZZ$747, 593, MATCH($B$1, resultados!$A$1:$ZZ$1, 0))</f>
        <v/>
      </c>
      <c r="B599">
        <f>INDEX(resultados!$A$2:$ZZ$747, 593, MATCH($B$2, resultados!$A$1:$ZZ$1, 0))</f>
        <v/>
      </c>
      <c r="C599">
        <f>INDEX(resultados!$A$2:$ZZ$747, 593, MATCH($B$3, resultados!$A$1:$ZZ$1, 0))</f>
        <v/>
      </c>
    </row>
    <row r="600">
      <c r="A600">
        <f>INDEX(resultados!$A$2:$ZZ$747, 594, MATCH($B$1, resultados!$A$1:$ZZ$1, 0))</f>
        <v/>
      </c>
      <c r="B600">
        <f>INDEX(resultados!$A$2:$ZZ$747, 594, MATCH($B$2, resultados!$A$1:$ZZ$1, 0))</f>
        <v/>
      </c>
      <c r="C600">
        <f>INDEX(resultados!$A$2:$ZZ$747, 594, MATCH($B$3, resultados!$A$1:$ZZ$1, 0))</f>
        <v/>
      </c>
    </row>
    <row r="601">
      <c r="A601">
        <f>INDEX(resultados!$A$2:$ZZ$747, 595, MATCH($B$1, resultados!$A$1:$ZZ$1, 0))</f>
        <v/>
      </c>
      <c r="B601">
        <f>INDEX(resultados!$A$2:$ZZ$747, 595, MATCH($B$2, resultados!$A$1:$ZZ$1, 0))</f>
        <v/>
      </c>
      <c r="C601">
        <f>INDEX(resultados!$A$2:$ZZ$747, 595, MATCH($B$3, resultados!$A$1:$ZZ$1, 0))</f>
        <v/>
      </c>
    </row>
    <row r="602">
      <c r="A602">
        <f>INDEX(resultados!$A$2:$ZZ$747, 596, MATCH($B$1, resultados!$A$1:$ZZ$1, 0))</f>
        <v/>
      </c>
      <c r="B602">
        <f>INDEX(resultados!$A$2:$ZZ$747, 596, MATCH($B$2, resultados!$A$1:$ZZ$1, 0))</f>
        <v/>
      </c>
      <c r="C602">
        <f>INDEX(resultados!$A$2:$ZZ$747, 596, MATCH($B$3, resultados!$A$1:$ZZ$1, 0))</f>
        <v/>
      </c>
    </row>
    <row r="603">
      <c r="A603">
        <f>INDEX(resultados!$A$2:$ZZ$747, 597, MATCH($B$1, resultados!$A$1:$ZZ$1, 0))</f>
        <v/>
      </c>
      <c r="B603">
        <f>INDEX(resultados!$A$2:$ZZ$747, 597, MATCH($B$2, resultados!$A$1:$ZZ$1, 0))</f>
        <v/>
      </c>
      <c r="C603">
        <f>INDEX(resultados!$A$2:$ZZ$747, 597, MATCH($B$3, resultados!$A$1:$ZZ$1, 0))</f>
        <v/>
      </c>
    </row>
    <row r="604">
      <c r="A604">
        <f>INDEX(resultados!$A$2:$ZZ$747, 598, MATCH($B$1, resultados!$A$1:$ZZ$1, 0))</f>
        <v/>
      </c>
      <c r="B604">
        <f>INDEX(resultados!$A$2:$ZZ$747, 598, MATCH($B$2, resultados!$A$1:$ZZ$1, 0))</f>
        <v/>
      </c>
      <c r="C604">
        <f>INDEX(resultados!$A$2:$ZZ$747, 598, MATCH($B$3, resultados!$A$1:$ZZ$1, 0))</f>
        <v/>
      </c>
    </row>
    <row r="605">
      <c r="A605">
        <f>INDEX(resultados!$A$2:$ZZ$747, 599, MATCH($B$1, resultados!$A$1:$ZZ$1, 0))</f>
        <v/>
      </c>
      <c r="B605">
        <f>INDEX(resultados!$A$2:$ZZ$747, 599, MATCH($B$2, resultados!$A$1:$ZZ$1, 0))</f>
        <v/>
      </c>
      <c r="C605">
        <f>INDEX(resultados!$A$2:$ZZ$747, 599, MATCH($B$3, resultados!$A$1:$ZZ$1, 0))</f>
        <v/>
      </c>
    </row>
    <row r="606">
      <c r="A606">
        <f>INDEX(resultados!$A$2:$ZZ$747, 600, MATCH($B$1, resultados!$A$1:$ZZ$1, 0))</f>
        <v/>
      </c>
      <c r="B606">
        <f>INDEX(resultados!$A$2:$ZZ$747, 600, MATCH($B$2, resultados!$A$1:$ZZ$1, 0))</f>
        <v/>
      </c>
      <c r="C606">
        <f>INDEX(resultados!$A$2:$ZZ$747, 600, MATCH($B$3, resultados!$A$1:$ZZ$1, 0))</f>
        <v/>
      </c>
    </row>
    <row r="607">
      <c r="A607">
        <f>INDEX(resultados!$A$2:$ZZ$747, 601, MATCH($B$1, resultados!$A$1:$ZZ$1, 0))</f>
        <v/>
      </c>
      <c r="B607">
        <f>INDEX(resultados!$A$2:$ZZ$747, 601, MATCH($B$2, resultados!$A$1:$ZZ$1, 0))</f>
        <v/>
      </c>
      <c r="C607">
        <f>INDEX(resultados!$A$2:$ZZ$747, 601, MATCH($B$3, resultados!$A$1:$ZZ$1, 0))</f>
        <v/>
      </c>
    </row>
    <row r="608">
      <c r="A608">
        <f>INDEX(resultados!$A$2:$ZZ$747, 602, MATCH($B$1, resultados!$A$1:$ZZ$1, 0))</f>
        <v/>
      </c>
      <c r="B608">
        <f>INDEX(resultados!$A$2:$ZZ$747, 602, MATCH($B$2, resultados!$A$1:$ZZ$1, 0))</f>
        <v/>
      </c>
      <c r="C608">
        <f>INDEX(resultados!$A$2:$ZZ$747, 602, MATCH($B$3, resultados!$A$1:$ZZ$1, 0))</f>
        <v/>
      </c>
    </row>
    <row r="609">
      <c r="A609">
        <f>INDEX(resultados!$A$2:$ZZ$747, 603, MATCH($B$1, resultados!$A$1:$ZZ$1, 0))</f>
        <v/>
      </c>
      <c r="B609">
        <f>INDEX(resultados!$A$2:$ZZ$747, 603, MATCH($B$2, resultados!$A$1:$ZZ$1, 0))</f>
        <v/>
      </c>
      <c r="C609">
        <f>INDEX(resultados!$A$2:$ZZ$747, 603, MATCH($B$3, resultados!$A$1:$ZZ$1, 0))</f>
        <v/>
      </c>
    </row>
    <row r="610">
      <c r="A610">
        <f>INDEX(resultados!$A$2:$ZZ$747, 604, MATCH($B$1, resultados!$A$1:$ZZ$1, 0))</f>
        <v/>
      </c>
      <c r="B610">
        <f>INDEX(resultados!$A$2:$ZZ$747, 604, MATCH($B$2, resultados!$A$1:$ZZ$1, 0))</f>
        <v/>
      </c>
      <c r="C610">
        <f>INDEX(resultados!$A$2:$ZZ$747, 604, MATCH($B$3, resultados!$A$1:$ZZ$1, 0))</f>
        <v/>
      </c>
    </row>
    <row r="611">
      <c r="A611">
        <f>INDEX(resultados!$A$2:$ZZ$747, 605, MATCH($B$1, resultados!$A$1:$ZZ$1, 0))</f>
        <v/>
      </c>
      <c r="B611">
        <f>INDEX(resultados!$A$2:$ZZ$747, 605, MATCH($B$2, resultados!$A$1:$ZZ$1, 0))</f>
        <v/>
      </c>
      <c r="C611">
        <f>INDEX(resultados!$A$2:$ZZ$747, 605, MATCH($B$3, resultados!$A$1:$ZZ$1, 0))</f>
        <v/>
      </c>
    </row>
    <row r="612">
      <c r="A612">
        <f>INDEX(resultados!$A$2:$ZZ$747, 606, MATCH($B$1, resultados!$A$1:$ZZ$1, 0))</f>
        <v/>
      </c>
      <c r="B612">
        <f>INDEX(resultados!$A$2:$ZZ$747, 606, MATCH($B$2, resultados!$A$1:$ZZ$1, 0))</f>
        <v/>
      </c>
      <c r="C612">
        <f>INDEX(resultados!$A$2:$ZZ$747, 606, MATCH($B$3, resultados!$A$1:$ZZ$1, 0))</f>
        <v/>
      </c>
    </row>
    <row r="613">
      <c r="A613">
        <f>INDEX(resultados!$A$2:$ZZ$747, 607, MATCH($B$1, resultados!$A$1:$ZZ$1, 0))</f>
        <v/>
      </c>
      <c r="B613">
        <f>INDEX(resultados!$A$2:$ZZ$747, 607, MATCH($B$2, resultados!$A$1:$ZZ$1, 0))</f>
        <v/>
      </c>
      <c r="C613">
        <f>INDEX(resultados!$A$2:$ZZ$747, 607, MATCH($B$3, resultados!$A$1:$ZZ$1, 0))</f>
        <v/>
      </c>
    </row>
    <row r="614">
      <c r="A614">
        <f>INDEX(resultados!$A$2:$ZZ$747, 608, MATCH($B$1, resultados!$A$1:$ZZ$1, 0))</f>
        <v/>
      </c>
      <c r="B614">
        <f>INDEX(resultados!$A$2:$ZZ$747, 608, MATCH($B$2, resultados!$A$1:$ZZ$1, 0))</f>
        <v/>
      </c>
      <c r="C614">
        <f>INDEX(resultados!$A$2:$ZZ$747, 608, MATCH($B$3, resultados!$A$1:$ZZ$1, 0))</f>
        <v/>
      </c>
    </row>
    <row r="615">
      <c r="A615">
        <f>INDEX(resultados!$A$2:$ZZ$747, 609, MATCH($B$1, resultados!$A$1:$ZZ$1, 0))</f>
        <v/>
      </c>
      <c r="B615">
        <f>INDEX(resultados!$A$2:$ZZ$747, 609, MATCH($B$2, resultados!$A$1:$ZZ$1, 0))</f>
        <v/>
      </c>
      <c r="C615">
        <f>INDEX(resultados!$A$2:$ZZ$747, 609, MATCH($B$3, resultados!$A$1:$ZZ$1, 0))</f>
        <v/>
      </c>
    </row>
    <row r="616">
      <c r="A616">
        <f>INDEX(resultados!$A$2:$ZZ$747, 610, MATCH($B$1, resultados!$A$1:$ZZ$1, 0))</f>
        <v/>
      </c>
      <c r="B616">
        <f>INDEX(resultados!$A$2:$ZZ$747, 610, MATCH($B$2, resultados!$A$1:$ZZ$1, 0))</f>
        <v/>
      </c>
      <c r="C616">
        <f>INDEX(resultados!$A$2:$ZZ$747, 610, MATCH($B$3, resultados!$A$1:$ZZ$1, 0))</f>
        <v/>
      </c>
    </row>
    <row r="617">
      <c r="A617">
        <f>INDEX(resultados!$A$2:$ZZ$747, 611, MATCH($B$1, resultados!$A$1:$ZZ$1, 0))</f>
        <v/>
      </c>
      <c r="B617">
        <f>INDEX(resultados!$A$2:$ZZ$747, 611, MATCH($B$2, resultados!$A$1:$ZZ$1, 0))</f>
        <v/>
      </c>
      <c r="C617">
        <f>INDEX(resultados!$A$2:$ZZ$747, 611, MATCH($B$3, resultados!$A$1:$ZZ$1, 0))</f>
        <v/>
      </c>
    </row>
    <row r="618">
      <c r="A618">
        <f>INDEX(resultados!$A$2:$ZZ$747, 612, MATCH($B$1, resultados!$A$1:$ZZ$1, 0))</f>
        <v/>
      </c>
      <c r="B618">
        <f>INDEX(resultados!$A$2:$ZZ$747, 612, MATCH($B$2, resultados!$A$1:$ZZ$1, 0))</f>
        <v/>
      </c>
      <c r="C618">
        <f>INDEX(resultados!$A$2:$ZZ$747, 612, MATCH($B$3, resultados!$A$1:$ZZ$1, 0))</f>
        <v/>
      </c>
    </row>
    <row r="619">
      <c r="A619">
        <f>INDEX(resultados!$A$2:$ZZ$747, 613, MATCH($B$1, resultados!$A$1:$ZZ$1, 0))</f>
        <v/>
      </c>
      <c r="B619">
        <f>INDEX(resultados!$A$2:$ZZ$747, 613, MATCH($B$2, resultados!$A$1:$ZZ$1, 0))</f>
        <v/>
      </c>
      <c r="C619">
        <f>INDEX(resultados!$A$2:$ZZ$747, 613, MATCH($B$3, resultados!$A$1:$ZZ$1, 0))</f>
        <v/>
      </c>
    </row>
    <row r="620">
      <c r="A620">
        <f>INDEX(resultados!$A$2:$ZZ$747, 614, MATCH($B$1, resultados!$A$1:$ZZ$1, 0))</f>
        <v/>
      </c>
      <c r="B620">
        <f>INDEX(resultados!$A$2:$ZZ$747, 614, MATCH($B$2, resultados!$A$1:$ZZ$1, 0))</f>
        <v/>
      </c>
      <c r="C620">
        <f>INDEX(resultados!$A$2:$ZZ$747, 614, MATCH($B$3, resultados!$A$1:$ZZ$1, 0))</f>
        <v/>
      </c>
    </row>
    <row r="621">
      <c r="A621">
        <f>INDEX(resultados!$A$2:$ZZ$747, 615, MATCH($B$1, resultados!$A$1:$ZZ$1, 0))</f>
        <v/>
      </c>
      <c r="B621">
        <f>INDEX(resultados!$A$2:$ZZ$747, 615, MATCH($B$2, resultados!$A$1:$ZZ$1, 0))</f>
        <v/>
      </c>
      <c r="C621">
        <f>INDEX(resultados!$A$2:$ZZ$747, 615, MATCH($B$3, resultados!$A$1:$ZZ$1, 0))</f>
        <v/>
      </c>
    </row>
    <row r="622">
      <c r="A622">
        <f>INDEX(resultados!$A$2:$ZZ$747, 616, MATCH($B$1, resultados!$A$1:$ZZ$1, 0))</f>
        <v/>
      </c>
      <c r="B622">
        <f>INDEX(resultados!$A$2:$ZZ$747, 616, MATCH($B$2, resultados!$A$1:$ZZ$1, 0))</f>
        <v/>
      </c>
      <c r="C622">
        <f>INDEX(resultados!$A$2:$ZZ$747, 616, MATCH($B$3, resultados!$A$1:$ZZ$1, 0))</f>
        <v/>
      </c>
    </row>
    <row r="623">
      <c r="A623">
        <f>INDEX(resultados!$A$2:$ZZ$747, 617, MATCH($B$1, resultados!$A$1:$ZZ$1, 0))</f>
        <v/>
      </c>
      <c r="B623">
        <f>INDEX(resultados!$A$2:$ZZ$747, 617, MATCH($B$2, resultados!$A$1:$ZZ$1, 0))</f>
        <v/>
      </c>
      <c r="C623">
        <f>INDEX(resultados!$A$2:$ZZ$747, 617, MATCH($B$3, resultados!$A$1:$ZZ$1, 0))</f>
        <v/>
      </c>
    </row>
    <row r="624">
      <c r="A624">
        <f>INDEX(resultados!$A$2:$ZZ$747, 618, MATCH($B$1, resultados!$A$1:$ZZ$1, 0))</f>
        <v/>
      </c>
      <c r="B624">
        <f>INDEX(resultados!$A$2:$ZZ$747, 618, MATCH($B$2, resultados!$A$1:$ZZ$1, 0))</f>
        <v/>
      </c>
      <c r="C624">
        <f>INDEX(resultados!$A$2:$ZZ$747, 618, MATCH($B$3, resultados!$A$1:$ZZ$1, 0))</f>
        <v/>
      </c>
    </row>
    <row r="625">
      <c r="A625">
        <f>INDEX(resultados!$A$2:$ZZ$747, 619, MATCH($B$1, resultados!$A$1:$ZZ$1, 0))</f>
        <v/>
      </c>
      <c r="B625">
        <f>INDEX(resultados!$A$2:$ZZ$747, 619, MATCH($B$2, resultados!$A$1:$ZZ$1, 0))</f>
        <v/>
      </c>
      <c r="C625">
        <f>INDEX(resultados!$A$2:$ZZ$747, 619, MATCH($B$3, resultados!$A$1:$ZZ$1, 0))</f>
        <v/>
      </c>
    </row>
    <row r="626">
      <c r="A626">
        <f>INDEX(resultados!$A$2:$ZZ$747, 620, MATCH($B$1, resultados!$A$1:$ZZ$1, 0))</f>
        <v/>
      </c>
      <c r="B626">
        <f>INDEX(resultados!$A$2:$ZZ$747, 620, MATCH($B$2, resultados!$A$1:$ZZ$1, 0))</f>
        <v/>
      </c>
      <c r="C626">
        <f>INDEX(resultados!$A$2:$ZZ$747, 620, MATCH($B$3, resultados!$A$1:$ZZ$1, 0))</f>
        <v/>
      </c>
    </row>
    <row r="627">
      <c r="A627">
        <f>INDEX(resultados!$A$2:$ZZ$747, 621, MATCH($B$1, resultados!$A$1:$ZZ$1, 0))</f>
        <v/>
      </c>
      <c r="B627">
        <f>INDEX(resultados!$A$2:$ZZ$747, 621, MATCH($B$2, resultados!$A$1:$ZZ$1, 0))</f>
        <v/>
      </c>
      <c r="C627">
        <f>INDEX(resultados!$A$2:$ZZ$747, 621, MATCH($B$3, resultados!$A$1:$ZZ$1, 0))</f>
        <v/>
      </c>
    </row>
    <row r="628">
      <c r="A628">
        <f>INDEX(resultados!$A$2:$ZZ$747, 622, MATCH($B$1, resultados!$A$1:$ZZ$1, 0))</f>
        <v/>
      </c>
      <c r="B628">
        <f>INDEX(resultados!$A$2:$ZZ$747, 622, MATCH($B$2, resultados!$A$1:$ZZ$1, 0))</f>
        <v/>
      </c>
      <c r="C628">
        <f>INDEX(resultados!$A$2:$ZZ$747, 622, MATCH($B$3, resultados!$A$1:$ZZ$1, 0))</f>
        <v/>
      </c>
    </row>
    <row r="629">
      <c r="A629">
        <f>INDEX(resultados!$A$2:$ZZ$747, 623, MATCH($B$1, resultados!$A$1:$ZZ$1, 0))</f>
        <v/>
      </c>
      <c r="B629">
        <f>INDEX(resultados!$A$2:$ZZ$747, 623, MATCH($B$2, resultados!$A$1:$ZZ$1, 0))</f>
        <v/>
      </c>
      <c r="C629">
        <f>INDEX(resultados!$A$2:$ZZ$747, 623, MATCH($B$3, resultados!$A$1:$ZZ$1, 0))</f>
        <v/>
      </c>
    </row>
    <row r="630">
      <c r="A630">
        <f>INDEX(resultados!$A$2:$ZZ$747, 624, MATCH($B$1, resultados!$A$1:$ZZ$1, 0))</f>
        <v/>
      </c>
      <c r="B630">
        <f>INDEX(resultados!$A$2:$ZZ$747, 624, MATCH($B$2, resultados!$A$1:$ZZ$1, 0))</f>
        <v/>
      </c>
      <c r="C630">
        <f>INDEX(resultados!$A$2:$ZZ$747, 624, MATCH($B$3, resultados!$A$1:$ZZ$1, 0))</f>
        <v/>
      </c>
    </row>
    <row r="631">
      <c r="A631">
        <f>INDEX(resultados!$A$2:$ZZ$747, 625, MATCH($B$1, resultados!$A$1:$ZZ$1, 0))</f>
        <v/>
      </c>
      <c r="B631">
        <f>INDEX(resultados!$A$2:$ZZ$747, 625, MATCH($B$2, resultados!$A$1:$ZZ$1, 0))</f>
        <v/>
      </c>
      <c r="C631">
        <f>INDEX(resultados!$A$2:$ZZ$747, 625, MATCH($B$3, resultados!$A$1:$ZZ$1, 0))</f>
        <v/>
      </c>
    </row>
    <row r="632">
      <c r="A632">
        <f>INDEX(resultados!$A$2:$ZZ$747, 626, MATCH($B$1, resultados!$A$1:$ZZ$1, 0))</f>
        <v/>
      </c>
      <c r="B632">
        <f>INDEX(resultados!$A$2:$ZZ$747, 626, MATCH($B$2, resultados!$A$1:$ZZ$1, 0))</f>
        <v/>
      </c>
      <c r="C632">
        <f>INDEX(resultados!$A$2:$ZZ$747, 626, MATCH($B$3, resultados!$A$1:$ZZ$1, 0))</f>
        <v/>
      </c>
    </row>
    <row r="633">
      <c r="A633">
        <f>INDEX(resultados!$A$2:$ZZ$747, 627, MATCH($B$1, resultados!$A$1:$ZZ$1, 0))</f>
        <v/>
      </c>
      <c r="B633">
        <f>INDEX(resultados!$A$2:$ZZ$747, 627, MATCH($B$2, resultados!$A$1:$ZZ$1, 0))</f>
        <v/>
      </c>
      <c r="C633">
        <f>INDEX(resultados!$A$2:$ZZ$747, 627, MATCH($B$3, resultados!$A$1:$ZZ$1, 0))</f>
        <v/>
      </c>
    </row>
    <row r="634">
      <c r="A634">
        <f>INDEX(resultados!$A$2:$ZZ$747, 628, MATCH($B$1, resultados!$A$1:$ZZ$1, 0))</f>
        <v/>
      </c>
      <c r="B634">
        <f>INDEX(resultados!$A$2:$ZZ$747, 628, MATCH($B$2, resultados!$A$1:$ZZ$1, 0))</f>
        <v/>
      </c>
      <c r="C634">
        <f>INDEX(resultados!$A$2:$ZZ$747, 628, MATCH($B$3, resultados!$A$1:$ZZ$1, 0))</f>
        <v/>
      </c>
    </row>
    <row r="635">
      <c r="A635">
        <f>INDEX(resultados!$A$2:$ZZ$747, 629, MATCH($B$1, resultados!$A$1:$ZZ$1, 0))</f>
        <v/>
      </c>
      <c r="B635">
        <f>INDEX(resultados!$A$2:$ZZ$747, 629, MATCH($B$2, resultados!$A$1:$ZZ$1, 0))</f>
        <v/>
      </c>
      <c r="C635">
        <f>INDEX(resultados!$A$2:$ZZ$747, 629, MATCH($B$3, resultados!$A$1:$ZZ$1, 0))</f>
        <v/>
      </c>
    </row>
    <row r="636">
      <c r="A636">
        <f>INDEX(resultados!$A$2:$ZZ$747, 630, MATCH($B$1, resultados!$A$1:$ZZ$1, 0))</f>
        <v/>
      </c>
      <c r="B636">
        <f>INDEX(resultados!$A$2:$ZZ$747, 630, MATCH($B$2, resultados!$A$1:$ZZ$1, 0))</f>
        <v/>
      </c>
      <c r="C636">
        <f>INDEX(resultados!$A$2:$ZZ$747, 630, MATCH($B$3, resultados!$A$1:$ZZ$1, 0))</f>
        <v/>
      </c>
    </row>
    <row r="637">
      <c r="A637">
        <f>INDEX(resultados!$A$2:$ZZ$747, 631, MATCH($B$1, resultados!$A$1:$ZZ$1, 0))</f>
        <v/>
      </c>
      <c r="B637">
        <f>INDEX(resultados!$A$2:$ZZ$747, 631, MATCH($B$2, resultados!$A$1:$ZZ$1, 0))</f>
        <v/>
      </c>
      <c r="C637">
        <f>INDEX(resultados!$A$2:$ZZ$747, 631, MATCH($B$3, resultados!$A$1:$ZZ$1, 0))</f>
        <v/>
      </c>
    </row>
    <row r="638">
      <c r="A638">
        <f>INDEX(resultados!$A$2:$ZZ$747, 632, MATCH($B$1, resultados!$A$1:$ZZ$1, 0))</f>
        <v/>
      </c>
      <c r="B638">
        <f>INDEX(resultados!$A$2:$ZZ$747, 632, MATCH($B$2, resultados!$A$1:$ZZ$1, 0))</f>
        <v/>
      </c>
      <c r="C638">
        <f>INDEX(resultados!$A$2:$ZZ$747, 632, MATCH($B$3, resultados!$A$1:$ZZ$1, 0))</f>
        <v/>
      </c>
    </row>
    <row r="639">
      <c r="A639">
        <f>INDEX(resultados!$A$2:$ZZ$747, 633, MATCH($B$1, resultados!$A$1:$ZZ$1, 0))</f>
        <v/>
      </c>
      <c r="B639">
        <f>INDEX(resultados!$A$2:$ZZ$747, 633, MATCH($B$2, resultados!$A$1:$ZZ$1, 0))</f>
        <v/>
      </c>
      <c r="C639">
        <f>INDEX(resultados!$A$2:$ZZ$747, 633, MATCH($B$3, resultados!$A$1:$ZZ$1, 0))</f>
        <v/>
      </c>
    </row>
    <row r="640">
      <c r="A640">
        <f>INDEX(resultados!$A$2:$ZZ$747, 634, MATCH($B$1, resultados!$A$1:$ZZ$1, 0))</f>
        <v/>
      </c>
      <c r="B640">
        <f>INDEX(resultados!$A$2:$ZZ$747, 634, MATCH($B$2, resultados!$A$1:$ZZ$1, 0))</f>
        <v/>
      </c>
      <c r="C640">
        <f>INDEX(resultados!$A$2:$ZZ$747, 634, MATCH($B$3, resultados!$A$1:$ZZ$1, 0))</f>
        <v/>
      </c>
    </row>
    <row r="641">
      <c r="A641">
        <f>INDEX(resultados!$A$2:$ZZ$747, 635, MATCH($B$1, resultados!$A$1:$ZZ$1, 0))</f>
        <v/>
      </c>
      <c r="B641">
        <f>INDEX(resultados!$A$2:$ZZ$747, 635, MATCH($B$2, resultados!$A$1:$ZZ$1, 0))</f>
        <v/>
      </c>
      <c r="C641">
        <f>INDEX(resultados!$A$2:$ZZ$747, 635, MATCH($B$3, resultados!$A$1:$ZZ$1, 0))</f>
        <v/>
      </c>
    </row>
    <row r="642">
      <c r="A642">
        <f>INDEX(resultados!$A$2:$ZZ$747, 636, MATCH($B$1, resultados!$A$1:$ZZ$1, 0))</f>
        <v/>
      </c>
      <c r="B642">
        <f>INDEX(resultados!$A$2:$ZZ$747, 636, MATCH($B$2, resultados!$A$1:$ZZ$1, 0))</f>
        <v/>
      </c>
      <c r="C642">
        <f>INDEX(resultados!$A$2:$ZZ$747, 636, MATCH($B$3, resultados!$A$1:$ZZ$1, 0))</f>
        <v/>
      </c>
    </row>
    <row r="643">
      <c r="A643">
        <f>INDEX(resultados!$A$2:$ZZ$747, 637, MATCH($B$1, resultados!$A$1:$ZZ$1, 0))</f>
        <v/>
      </c>
      <c r="B643">
        <f>INDEX(resultados!$A$2:$ZZ$747, 637, MATCH($B$2, resultados!$A$1:$ZZ$1, 0))</f>
        <v/>
      </c>
      <c r="C643">
        <f>INDEX(resultados!$A$2:$ZZ$747, 637, MATCH($B$3, resultados!$A$1:$ZZ$1, 0))</f>
        <v/>
      </c>
    </row>
    <row r="644">
      <c r="A644">
        <f>INDEX(resultados!$A$2:$ZZ$747, 638, MATCH($B$1, resultados!$A$1:$ZZ$1, 0))</f>
        <v/>
      </c>
      <c r="B644">
        <f>INDEX(resultados!$A$2:$ZZ$747, 638, MATCH($B$2, resultados!$A$1:$ZZ$1, 0))</f>
        <v/>
      </c>
      <c r="C644">
        <f>INDEX(resultados!$A$2:$ZZ$747, 638, MATCH($B$3, resultados!$A$1:$ZZ$1, 0))</f>
        <v/>
      </c>
    </row>
    <row r="645">
      <c r="A645">
        <f>INDEX(resultados!$A$2:$ZZ$747, 639, MATCH($B$1, resultados!$A$1:$ZZ$1, 0))</f>
        <v/>
      </c>
      <c r="B645">
        <f>INDEX(resultados!$A$2:$ZZ$747, 639, MATCH($B$2, resultados!$A$1:$ZZ$1, 0))</f>
        <v/>
      </c>
      <c r="C645">
        <f>INDEX(resultados!$A$2:$ZZ$747, 639, MATCH($B$3, resultados!$A$1:$ZZ$1, 0))</f>
        <v/>
      </c>
    </row>
    <row r="646">
      <c r="A646">
        <f>INDEX(resultados!$A$2:$ZZ$747, 640, MATCH($B$1, resultados!$A$1:$ZZ$1, 0))</f>
        <v/>
      </c>
      <c r="B646">
        <f>INDEX(resultados!$A$2:$ZZ$747, 640, MATCH($B$2, resultados!$A$1:$ZZ$1, 0))</f>
        <v/>
      </c>
      <c r="C646">
        <f>INDEX(resultados!$A$2:$ZZ$747, 640, MATCH($B$3, resultados!$A$1:$ZZ$1, 0))</f>
        <v/>
      </c>
    </row>
    <row r="647">
      <c r="A647">
        <f>INDEX(resultados!$A$2:$ZZ$747, 641, MATCH($B$1, resultados!$A$1:$ZZ$1, 0))</f>
        <v/>
      </c>
      <c r="B647">
        <f>INDEX(resultados!$A$2:$ZZ$747, 641, MATCH($B$2, resultados!$A$1:$ZZ$1, 0))</f>
        <v/>
      </c>
      <c r="C647">
        <f>INDEX(resultados!$A$2:$ZZ$747, 641, MATCH($B$3, resultados!$A$1:$ZZ$1, 0))</f>
        <v/>
      </c>
    </row>
    <row r="648">
      <c r="A648">
        <f>INDEX(resultados!$A$2:$ZZ$747, 642, MATCH($B$1, resultados!$A$1:$ZZ$1, 0))</f>
        <v/>
      </c>
      <c r="B648">
        <f>INDEX(resultados!$A$2:$ZZ$747, 642, MATCH($B$2, resultados!$A$1:$ZZ$1, 0))</f>
        <v/>
      </c>
      <c r="C648">
        <f>INDEX(resultados!$A$2:$ZZ$747, 642, MATCH($B$3, resultados!$A$1:$ZZ$1, 0))</f>
        <v/>
      </c>
    </row>
    <row r="649">
      <c r="A649">
        <f>INDEX(resultados!$A$2:$ZZ$747, 643, MATCH($B$1, resultados!$A$1:$ZZ$1, 0))</f>
        <v/>
      </c>
      <c r="B649">
        <f>INDEX(resultados!$A$2:$ZZ$747, 643, MATCH($B$2, resultados!$A$1:$ZZ$1, 0))</f>
        <v/>
      </c>
      <c r="C649">
        <f>INDEX(resultados!$A$2:$ZZ$747, 643, MATCH($B$3, resultados!$A$1:$ZZ$1, 0))</f>
        <v/>
      </c>
    </row>
    <row r="650">
      <c r="A650">
        <f>INDEX(resultados!$A$2:$ZZ$747, 644, MATCH($B$1, resultados!$A$1:$ZZ$1, 0))</f>
        <v/>
      </c>
      <c r="B650">
        <f>INDEX(resultados!$A$2:$ZZ$747, 644, MATCH($B$2, resultados!$A$1:$ZZ$1, 0))</f>
        <v/>
      </c>
      <c r="C650">
        <f>INDEX(resultados!$A$2:$ZZ$747, 644, MATCH($B$3, resultados!$A$1:$ZZ$1, 0))</f>
        <v/>
      </c>
    </row>
    <row r="651">
      <c r="A651">
        <f>INDEX(resultados!$A$2:$ZZ$747, 645, MATCH($B$1, resultados!$A$1:$ZZ$1, 0))</f>
        <v/>
      </c>
      <c r="B651">
        <f>INDEX(resultados!$A$2:$ZZ$747, 645, MATCH($B$2, resultados!$A$1:$ZZ$1, 0))</f>
        <v/>
      </c>
      <c r="C651">
        <f>INDEX(resultados!$A$2:$ZZ$747, 645, MATCH($B$3, resultados!$A$1:$ZZ$1, 0))</f>
        <v/>
      </c>
    </row>
    <row r="652">
      <c r="A652">
        <f>INDEX(resultados!$A$2:$ZZ$747, 646, MATCH($B$1, resultados!$A$1:$ZZ$1, 0))</f>
        <v/>
      </c>
      <c r="B652">
        <f>INDEX(resultados!$A$2:$ZZ$747, 646, MATCH($B$2, resultados!$A$1:$ZZ$1, 0))</f>
        <v/>
      </c>
      <c r="C652">
        <f>INDEX(resultados!$A$2:$ZZ$747, 646, MATCH($B$3, resultados!$A$1:$ZZ$1, 0))</f>
        <v/>
      </c>
    </row>
    <row r="653">
      <c r="A653">
        <f>INDEX(resultados!$A$2:$ZZ$747, 647, MATCH($B$1, resultados!$A$1:$ZZ$1, 0))</f>
        <v/>
      </c>
      <c r="B653">
        <f>INDEX(resultados!$A$2:$ZZ$747, 647, MATCH($B$2, resultados!$A$1:$ZZ$1, 0))</f>
        <v/>
      </c>
      <c r="C653">
        <f>INDEX(resultados!$A$2:$ZZ$747, 647, MATCH($B$3, resultados!$A$1:$ZZ$1, 0))</f>
        <v/>
      </c>
    </row>
    <row r="654">
      <c r="A654">
        <f>INDEX(resultados!$A$2:$ZZ$747, 648, MATCH($B$1, resultados!$A$1:$ZZ$1, 0))</f>
        <v/>
      </c>
      <c r="B654">
        <f>INDEX(resultados!$A$2:$ZZ$747, 648, MATCH($B$2, resultados!$A$1:$ZZ$1, 0))</f>
        <v/>
      </c>
      <c r="C654">
        <f>INDEX(resultados!$A$2:$ZZ$747, 648, MATCH($B$3, resultados!$A$1:$ZZ$1, 0))</f>
        <v/>
      </c>
    </row>
    <row r="655">
      <c r="A655">
        <f>INDEX(resultados!$A$2:$ZZ$747, 649, MATCH($B$1, resultados!$A$1:$ZZ$1, 0))</f>
        <v/>
      </c>
      <c r="B655">
        <f>INDEX(resultados!$A$2:$ZZ$747, 649, MATCH($B$2, resultados!$A$1:$ZZ$1, 0))</f>
        <v/>
      </c>
      <c r="C655">
        <f>INDEX(resultados!$A$2:$ZZ$747, 649, MATCH($B$3, resultados!$A$1:$ZZ$1, 0))</f>
        <v/>
      </c>
    </row>
    <row r="656">
      <c r="A656">
        <f>INDEX(resultados!$A$2:$ZZ$747, 650, MATCH($B$1, resultados!$A$1:$ZZ$1, 0))</f>
        <v/>
      </c>
      <c r="B656">
        <f>INDEX(resultados!$A$2:$ZZ$747, 650, MATCH($B$2, resultados!$A$1:$ZZ$1, 0))</f>
        <v/>
      </c>
      <c r="C656">
        <f>INDEX(resultados!$A$2:$ZZ$747, 650, MATCH($B$3, resultados!$A$1:$ZZ$1, 0))</f>
        <v/>
      </c>
    </row>
    <row r="657">
      <c r="A657">
        <f>INDEX(resultados!$A$2:$ZZ$747, 651, MATCH($B$1, resultados!$A$1:$ZZ$1, 0))</f>
        <v/>
      </c>
      <c r="B657">
        <f>INDEX(resultados!$A$2:$ZZ$747, 651, MATCH($B$2, resultados!$A$1:$ZZ$1, 0))</f>
        <v/>
      </c>
      <c r="C657">
        <f>INDEX(resultados!$A$2:$ZZ$747, 651, MATCH($B$3, resultados!$A$1:$ZZ$1, 0))</f>
        <v/>
      </c>
    </row>
    <row r="658">
      <c r="A658">
        <f>INDEX(resultados!$A$2:$ZZ$747, 652, MATCH($B$1, resultados!$A$1:$ZZ$1, 0))</f>
        <v/>
      </c>
      <c r="B658">
        <f>INDEX(resultados!$A$2:$ZZ$747, 652, MATCH($B$2, resultados!$A$1:$ZZ$1, 0))</f>
        <v/>
      </c>
      <c r="C658">
        <f>INDEX(resultados!$A$2:$ZZ$747, 652, MATCH($B$3, resultados!$A$1:$ZZ$1, 0))</f>
        <v/>
      </c>
    </row>
    <row r="659">
      <c r="A659">
        <f>INDEX(resultados!$A$2:$ZZ$747, 653, MATCH($B$1, resultados!$A$1:$ZZ$1, 0))</f>
        <v/>
      </c>
      <c r="B659">
        <f>INDEX(resultados!$A$2:$ZZ$747, 653, MATCH($B$2, resultados!$A$1:$ZZ$1, 0))</f>
        <v/>
      </c>
      <c r="C659">
        <f>INDEX(resultados!$A$2:$ZZ$747, 653, MATCH($B$3, resultados!$A$1:$ZZ$1, 0))</f>
        <v/>
      </c>
    </row>
    <row r="660">
      <c r="A660">
        <f>INDEX(resultados!$A$2:$ZZ$747, 654, MATCH($B$1, resultados!$A$1:$ZZ$1, 0))</f>
        <v/>
      </c>
      <c r="B660">
        <f>INDEX(resultados!$A$2:$ZZ$747, 654, MATCH($B$2, resultados!$A$1:$ZZ$1, 0))</f>
        <v/>
      </c>
      <c r="C660">
        <f>INDEX(resultados!$A$2:$ZZ$747, 654, MATCH($B$3, resultados!$A$1:$ZZ$1, 0))</f>
        <v/>
      </c>
    </row>
    <row r="661">
      <c r="A661">
        <f>INDEX(resultados!$A$2:$ZZ$747, 655, MATCH($B$1, resultados!$A$1:$ZZ$1, 0))</f>
        <v/>
      </c>
      <c r="B661">
        <f>INDEX(resultados!$A$2:$ZZ$747, 655, MATCH($B$2, resultados!$A$1:$ZZ$1, 0))</f>
        <v/>
      </c>
      <c r="C661">
        <f>INDEX(resultados!$A$2:$ZZ$747, 655, MATCH($B$3, resultados!$A$1:$ZZ$1, 0))</f>
        <v/>
      </c>
    </row>
    <row r="662">
      <c r="A662">
        <f>INDEX(resultados!$A$2:$ZZ$747, 656, MATCH($B$1, resultados!$A$1:$ZZ$1, 0))</f>
        <v/>
      </c>
      <c r="B662">
        <f>INDEX(resultados!$A$2:$ZZ$747, 656, MATCH($B$2, resultados!$A$1:$ZZ$1, 0))</f>
        <v/>
      </c>
      <c r="C662">
        <f>INDEX(resultados!$A$2:$ZZ$747, 656, MATCH($B$3, resultados!$A$1:$ZZ$1, 0))</f>
        <v/>
      </c>
    </row>
    <row r="663">
      <c r="A663">
        <f>INDEX(resultados!$A$2:$ZZ$747, 657, MATCH($B$1, resultados!$A$1:$ZZ$1, 0))</f>
        <v/>
      </c>
      <c r="B663">
        <f>INDEX(resultados!$A$2:$ZZ$747, 657, MATCH($B$2, resultados!$A$1:$ZZ$1, 0))</f>
        <v/>
      </c>
      <c r="C663">
        <f>INDEX(resultados!$A$2:$ZZ$747, 657, MATCH($B$3, resultados!$A$1:$ZZ$1, 0))</f>
        <v/>
      </c>
    </row>
    <row r="664">
      <c r="A664">
        <f>INDEX(resultados!$A$2:$ZZ$747, 658, MATCH($B$1, resultados!$A$1:$ZZ$1, 0))</f>
        <v/>
      </c>
      <c r="B664">
        <f>INDEX(resultados!$A$2:$ZZ$747, 658, MATCH($B$2, resultados!$A$1:$ZZ$1, 0))</f>
        <v/>
      </c>
      <c r="C664">
        <f>INDEX(resultados!$A$2:$ZZ$747, 658, MATCH($B$3, resultados!$A$1:$ZZ$1, 0))</f>
        <v/>
      </c>
    </row>
    <row r="665">
      <c r="A665">
        <f>INDEX(resultados!$A$2:$ZZ$747, 659, MATCH($B$1, resultados!$A$1:$ZZ$1, 0))</f>
        <v/>
      </c>
      <c r="B665">
        <f>INDEX(resultados!$A$2:$ZZ$747, 659, MATCH($B$2, resultados!$A$1:$ZZ$1, 0))</f>
        <v/>
      </c>
      <c r="C665">
        <f>INDEX(resultados!$A$2:$ZZ$747, 659, MATCH($B$3, resultados!$A$1:$ZZ$1, 0))</f>
        <v/>
      </c>
    </row>
    <row r="666">
      <c r="A666">
        <f>INDEX(resultados!$A$2:$ZZ$747, 660, MATCH($B$1, resultados!$A$1:$ZZ$1, 0))</f>
        <v/>
      </c>
      <c r="B666">
        <f>INDEX(resultados!$A$2:$ZZ$747, 660, MATCH($B$2, resultados!$A$1:$ZZ$1, 0))</f>
        <v/>
      </c>
      <c r="C666">
        <f>INDEX(resultados!$A$2:$ZZ$747, 660, MATCH($B$3, resultados!$A$1:$ZZ$1, 0))</f>
        <v/>
      </c>
    </row>
    <row r="667">
      <c r="A667">
        <f>INDEX(resultados!$A$2:$ZZ$747, 661, MATCH($B$1, resultados!$A$1:$ZZ$1, 0))</f>
        <v/>
      </c>
      <c r="B667">
        <f>INDEX(resultados!$A$2:$ZZ$747, 661, MATCH($B$2, resultados!$A$1:$ZZ$1, 0))</f>
        <v/>
      </c>
      <c r="C667">
        <f>INDEX(resultados!$A$2:$ZZ$747, 661, MATCH($B$3, resultados!$A$1:$ZZ$1, 0))</f>
        <v/>
      </c>
    </row>
    <row r="668">
      <c r="A668">
        <f>INDEX(resultados!$A$2:$ZZ$747, 662, MATCH($B$1, resultados!$A$1:$ZZ$1, 0))</f>
        <v/>
      </c>
      <c r="B668">
        <f>INDEX(resultados!$A$2:$ZZ$747, 662, MATCH($B$2, resultados!$A$1:$ZZ$1, 0))</f>
        <v/>
      </c>
      <c r="C668">
        <f>INDEX(resultados!$A$2:$ZZ$747, 662, MATCH($B$3, resultados!$A$1:$ZZ$1, 0))</f>
        <v/>
      </c>
    </row>
    <row r="669">
      <c r="A669">
        <f>INDEX(resultados!$A$2:$ZZ$747, 663, MATCH($B$1, resultados!$A$1:$ZZ$1, 0))</f>
        <v/>
      </c>
      <c r="B669">
        <f>INDEX(resultados!$A$2:$ZZ$747, 663, MATCH($B$2, resultados!$A$1:$ZZ$1, 0))</f>
        <v/>
      </c>
      <c r="C669">
        <f>INDEX(resultados!$A$2:$ZZ$747, 663, MATCH($B$3, resultados!$A$1:$ZZ$1, 0))</f>
        <v/>
      </c>
    </row>
    <row r="670">
      <c r="A670">
        <f>INDEX(resultados!$A$2:$ZZ$747, 664, MATCH($B$1, resultados!$A$1:$ZZ$1, 0))</f>
        <v/>
      </c>
      <c r="B670">
        <f>INDEX(resultados!$A$2:$ZZ$747, 664, MATCH($B$2, resultados!$A$1:$ZZ$1, 0))</f>
        <v/>
      </c>
      <c r="C670">
        <f>INDEX(resultados!$A$2:$ZZ$747, 664, MATCH($B$3, resultados!$A$1:$ZZ$1, 0))</f>
        <v/>
      </c>
    </row>
    <row r="671">
      <c r="A671">
        <f>INDEX(resultados!$A$2:$ZZ$747, 665, MATCH($B$1, resultados!$A$1:$ZZ$1, 0))</f>
        <v/>
      </c>
      <c r="B671">
        <f>INDEX(resultados!$A$2:$ZZ$747, 665, MATCH($B$2, resultados!$A$1:$ZZ$1, 0))</f>
        <v/>
      </c>
      <c r="C671">
        <f>INDEX(resultados!$A$2:$ZZ$747, 665, MATCH($B$3, resultados!$A$1:$ZZ$1, 0))</f>
        <v/>
      </c>
    </row>
    <row r="672">
      <c r="A672">
        <f>INDEX(resultados!$A$2:$ZZ$747, 666, MATCH($B$1, resultados!$A$1:$ZZ$1, 0))</f>
        <v/>
      </c>
      <c r="B672">
        <f>INDEX(resultados!$A$2:$ZZ$747, 666, MATCH($B$2, resultados!$A$1:$ZZ$1, 0))</f>
        <v/>
      </c>
      <c r="C672">
        <f>INDEX(resultados!$A$2:$ZZ$747, 666, MATCH($B$3, resultados!$A$1:$ZZ$1, 0))</f>
        <v/>
      </c>
    </row>
    <row r="673">
      <c r="A673">
        <f>INDEX(resultados!$A$2:$ZZ$747, 667, MATCH($B$1, resultados!$A$1:$ZZ$1, 0))</f>
        <v/>
      </c>
      <c r="B673">
        <f>INDEX(resultados!$A$2:$ZZ$747, 667, MATCH($B$2, resultados!$A$1:$ZZ$1, 0))</f>
        <v/>
      </c>
      <c r="C673">
        <f>INDEX(resultados!$A$2:$ZZ$747, 667, MATCH($B$3, resultados!$A$1:$ZZ$1, 0))</f>
        <v/>
      </c>
    </row>
    <row r="674">
      <c r="A674">
        <f>INDEX(resultados!$A$2:$ZZ$747, 668, MATCH($B$1, resultados!$A$1:$ZZ$1, 0))</f>
        <v/>
      </c>
      <c r="B674">
        <f>INDEX(resultados!$A$2:$ZZ$747, 668, MATCH($B$2, resultados!$A$1:$ZZ$1, 0))</f>
        <v/>
      </c>
      <c r="C674">
        <f>INDEX(resultados!$A$2:$ZZ$747, 668, MATCH($B$3, resultados!$A$1:$ZZ$1, 0))</f>
        <v/>
      </c>
    </row>
    <row r="675">
      <c r="A675">
        <f>INDEX(resultados!$A$2:$ZZ$747, 669, MATCH($B$1, resultados!$A$1:$ZZ$1, 0))</f>
        <v/>
      </c>
      <c r="B675">
        <f>INDEX(resultados!$A$2:$ZZ$747, 669, MATCH($B$2, resultados!$A$1:$ZZ$1, 0))</f>
        <v/>
      </c>
      <c r="C675">
        <f>INDEX(resultados!$A$2:$ZZ$747, 669, MATCH($B$3, resultados!$A$1:$ZZ$1, 0))</f>
        <v/>
      </c>
    </row>
    <row r="676">
      <c r="A676">
        <f>INDEX(resultados!$A$2:$ZZ$747, 670, MATCH($B$1, resultados!$A$1:$ZZ$1, 0))</f>
        <v/>
      </c>
      <c r="B676">
        <f>INDEX(resultados!$A$2:$ZZ$747, 670, MATCH($B$2, resultados!$A$1:$ZZ$1, 0))</f>
        <v/>
      </c>
      <c r="C676">
        <f>INDEX(resultados!$A$2:$ZZ$747, 670, MATCH($B$3, resultados!$A$1:$ZZ$1, 0))</f>
        <v/>
      </c>
    </row>
    <row r="677">
      <c r="A677">
        <f>INDEX(resultados!$A$2:$ZZ$747, 671, MATCH($B$1, resultados!$A$1:$ZZ$1, 0))</f>
        <v/>
      </c>
      <c r="B677">
        <f>INDEX(resultados!$A$2:$ZZ$747, 671, MATCH($B$2, resultados!$A$1:$ZZ$1, 0))</f>
        <v/>
      </c>
      <c r="C677">
        <f>INDEX(resultados!$A$2:$ZZ$747, 671, MATCH($B$3, resultados!$A$1:$ZZ$1, 0))</f>
        <v/>
      </c>
    </row>
    <row r="678">
      <c r="A678">
        <f>INDEX(resultados!$A$2:$ZZ$747, 672, MATCH($B$1, resultados!$A$1:$ZZ$1, 0))</f>
        <v/>
      </c>
      <c r="B678">
        <f>INDEX(resultados!$A$2:$ZZ$747, 672, MATCH($B$2, resultados!$A$1:$ZZ$1, 0))</f>
        <v/>
      </c>
      <c r="C678">
        <f>INDEX(resultados!$A$2:$ZZ$747, 672, MATCH($B$3, resultados!$A$1:$ZZ$1, 0))</f>
        <v/>
      </c>
    </row>
    <row r="679">
      <c r="A679">
        <f>INDEX(resultados!$A$2:$ZZ$747, 673, MATCH($B$1, resultados!$A$1:$ZZ$1, 0))</f>
        <v/>
      </c>
      <c r="B679">
        <f>INDEX(resultados!$A$2:$ZZ$747, 673, MATCH($B$2, resultados!$A$1:$ZZ$1, 0))</f>
        <v/>
      </c>
      <c r="C679">
        <f>INDEX(resultados!$A$2:$ZZ$747, 673, MATCH($B$3, resultados!$A$1:$ZZ$1, 0))</f>
        <v/>
      </c>
    </row>
    <row r="680">
      <c r="A680">
        <f>INDEX(resultados!$A$2:$ZZ$747, 674, MATCH($B$1, resultados!$A$1:$ZZ$1, 0))</f>
        <v/>
      </c>
      <c r="B680">
        <f>INDEX(resultados!$A$2:$ZZ$747, 674, MATCH($B$2, resultados!$A$1:$ZZ$1, 0))</f>
        <v/>
      </c>
      <c r="C680">
        <f>INDEX(resultados!$A$2:$ZZ$747, 674, MATCH($B$3, resultados!$A$1:$ZZ$1, 0))</f>
        <v/>
      </c>
    </row>
    <row r="681">
      <c r="A681">
        <f>INDEX(resultados!$A$2:$ZZ$747, 675, MATCH($B$1, resultados!$A$1:$ZZ$1, 0))</f>
        <v/>
      </c>
      <c r="B681">
        <f>INDEX(resultados!$A$2:$ZZ$747, 675, MATCH($B$2, resultados!$A$1:$ZZ$1, 0))</f>
        <v/>
      </c>
      <c r="C681">
        <f>INDEX(resultados!$A$2:$ZZ$747, 675, MATCH($B$3, resultados!$A$1:$ZZ$1, 0))</f>
        <v/>
      </c>
    </row>
    <row r="682">
      <c r="A682">
        <f>INDEX(resultados!$A$2:$ZZ$747, 676, MATCH($B$1, resultados!$A$1:$ZZ$1, 0))</f>
        <v/>
      </c>
      <c r="B682">
        <f>INDEX(resultados!$A$2:$ZZ$747, 676, MATCH($B$2, resultados!$A$1:$ZZ$1, 0))</f>
        <v/>
      </c>
      <c r="C682">
        <f>INDEX(resultados!$A$2:$ZZ$747, 676, MATCH($B$3, resultados!$A$1:$ZZ$1, 0))</f>
        <v/>
      </c>
    </row>
    <row r="683">
      <c r="A683">
        <f>INDEX(resultados!$A$2:$ZZ$747, 677, MATCH($B$1, resultados!$A$1:$ZZ$1, 0))</f>
        <v/>
      </c>
      <c r="B683">
        <f>INDEX(resultados!$A$2:$ZZ$747, 677, MATCH($B$2, resultados!$A$1:$ZZ$1, 0))</f>
        <v/>
      </c>
      <c r="C683">
        <f>INDEX(resultados!$A$2:$ZZ$747, 677, MATCH($B$3, resultados!$A$1:$ZZ$1, 0))</f>
        <v/>
      </c>
    </row>
    <row r="684">
      <c r="A684">
        <f>INDEX(resultados!$A$2:$ZZ$747, 678, MATCH($B$1, resultados!$A$1:$ZZ$1, 0))</f>
        <v/>
      </c>
      <c r="B684">
        <f>INDEX(resultados!$A$2:$ZZ$747, 678, MATCH($B$2, resultados!$A$1:$ZZ$1, 0))</f>
        <v/>
      </c>
      <c r="C684">
        <f>INDEX(resultados!$A$2:$ZZ$747, 678, MATCH($B$3, resultados!$A$1:$ZZ$1, 0))</f>
        <v/>
      </c>
    </row>
    <row r="685">
      <c r="A685">
        <f>INDEX(resultados!$A$2:$ZZ$747, 679, MATCH($B$1, resultados!$A$1:$ZZ$1, 0))</f>
        <v/>
      </c>
      <c r="B685">
        <f>INDEX(resultados!$A$2:$ZZ$747, 679, MATCH($B$2, resultados!$A$1:$ZZ$1, 0))</f>
        <v/>
      </c>
      <c r="C685">
        <f>INDEX(resultados!$A$2:$ZZ$747, 679, MATCH($B$3, resultados!$A$1:$ZZ$1, 0))</f>
        <v/>
      </c>
    </row>
    <row r="686">
      <c r="A686">
        <f>INDEX(resultados!$A$2:$ZZ$747, 680, MATCH($B$1, resultados!$A$1:$ZZ$1, 0))</f>
        <v/>
      </c>
      <c r="B686">
        <f>INDEX(resultados!$A$2:$ZZ$747, 680, MATCH($B$2, resultados!$A$1:$ZZ$1, 0))</f>
        <v/>
      </c>
      <c r="C686">
        <f>INDEX(resultados!$A$2:$ZZ$747, 680, MATCH($B$3, resultados!$A$1:$ZZ$1, 0))</f>
        <v/>
      </c>
    </row>
    <row r="687">
      <c r="A687">
        <f>INDEX(resultados!$A$2:$ZZ$747, 681, MATCH($B$1, resultados!$A$1:$ZZ$1, 0))</f>
        <v/>
      </c>
      <c r="B687">
        <f>INDEX(resultados!$A$2:$ZZ$747, 681, MATCH($B$2, resultados!$A$1:$ZZ$1, 0))</f>
        <v/>
      </c>
      <c r="C687">
        <f>INDEX(resultados!$A$2:$ZZ$747, 681, MATCH($B$3, resultados!$A$1:$ZZ$1, 0))</f>
        <v/>
      </c>
    </row>
    <row r="688">
      <c r="A688">
        <f>INDEX(resultados!$A$2:$ZZ$747, 682, MATCH($B$1, resultados!$A$1:$ZZ$1, 0))</f>
        <v/>
      </c>
      <c r="B688">
        <f>INDEX(resultados!$A$2:$ZZ$747, 682, MATCH($B$2, resultados!$A$1:$ZZ$1, 0))</f>
        <v/>
      </c>
      <c r="C688">
        <f>INDEX(resultados!$A$2:$ZZ$747, 682, MATCH($B$3, resultados!$A$1:$ZZ$1, 0))</f>
        <v/>
      </c>
    </row>
    <row r="689">
      <c r="A689">
        <f>INDEX(resultados!$A$2:$ZZ$747, 683, MATCH($B$1, resultados!$A$1:$ZZ$1, 0))</f>
        <v/>
      </c>
      <c r="B689">
        <f>INDEX(resultados!$A$2:$ZZ$747, 683, MATCH($B$2, resultados!$A$1:$ZZ$1, 0))</f>
        <v/>
      </c>
      <c r="C689">
        <f>INDEX(resultados!$A$2:$ZZ$747, 683, MATCH($B$3, resultados!$A$1:$ZZ$1, 0))</f>
        <v/>
      </c>
    </row>
    <row r="690">
      <c r="A690">
        <f>INDEX(resultados!$A$2:$ZZ$747, 684, MATCH($B$1, resultados!$A$1:$ZZ$1, 0))</f>
        <v/>
      </c>
      <c r="B690">
        <f>INDEX(resultados!$A$2:$ZZ$747, 684, MATCH($B$2, resultados!$A$1:$ZZ$1, 0))</f>
        <v/>
      </c>
      <c r="C690">
        <f>INDEX(resultados!$A$2:$ZZ$747, 684, MATCH($B$3, resultados!$A$1:$ZZ$1, 0))</f>
        <v/>
      </c>
    </row>
    <row r="691">
      <c r="A691">
        <f>INDEX(resultados!$A$2:$ZZ$747, 685, MATCH($B$1, resultados!$A$1:$ZZ$1, 0))</f>
        <v/>
      </c>
      <c r="B691">
        <f>INDEX(resultados!$A$2:$ZZ$747, 685, MATCH($B$2, resultados!$A$1:$ZZ$1, 0))</f>
        <v/>
      </c>
      <c r="C691">
        <f>INDEX(resultados!$A$2:$ZZ$747, 685, MATCH($B$3, resultados!$A$1:$ZZ$1, 0))</f>
        <v/>
      </c>
    </row>
    <row r="692">
      <c r="A692">
        <f>INDEX(resultados!$A$2:$ZZ$747, 686, MATCH($B$1, resultados!$A$1:$ZZ$1, 0))</f>
        <v/>
      </c>
      <c r="B692">
        <f>INDEX(resultados!$A$2:$ZZ$747, 686, MATCH($B$2, resultados!$A$1:$ZZ$1, 0))</f>
        <v/>
      </c>
      <c r="C692">
        <f>INDEX(resultados!$A$2:$ZZ$747, 686, MATCH($B$3, resultados!$A$1:$ZZ$1, 0))</f>
        <v/>
      </c>
    </row>
    <row r="693">
      <c r="A693">
        <f>INDEX(resultados!$A$2:$ZZ$747, 687, MATCH($B$1, resultados!$A$1:$ZZ$1, 0))</f>
        <v/>
      </c>
      <c r="B693">
        <f>INDEX(resultados!$A$2:$ZZ$747, 687, MATCH($B$2, resultados!$A$1:$ZZ$1, 0))</f>
        <v/>
      </c>
      <c r="C693">
        <f>INDEX(resultados!$A$2:$ZZ$747, 687, MATCH($B$3, resultados!$A$1:$ZZ$1, 0))</f>
        <v/>
      </c>
    </row>
    <row r="694">
      <c r="A694">
        <f>INDEX(resultados!$A$2:$ZZ$747, 688, MATCH($B$1, resultados!$A$1:$ZZ$1, 0))</f>
        <v/>
      </c>
      <c r="B694">
        <f>INDEX(resultados!$A$2:$ZZ$747, 688, MATCH($B$2, resultados!$A$1:$ZZ$1, 0))</f>
        <v/>
      </c>
      <c r="C694">
        <f>INDEX(resultados!$A$2:$ZZ$747, 688, MATCH($B$3, resultados!$A$1:$ZZ$1, 0))</f>
        <v/>
      </c>
    </row>
    <row r="695">
      <c r="A695">
        <f>INDEX(resultados!$A$2:$ZZ$747, 689, MATCH($B$1, resultados!$A$1:$ZZ$1, 0))</f>
        <v/>
      </c>
      <c r="B695">
        <f>INDEX(resultados!$A$2:$ZZ$747, 689, MATCH($B$2, resultados!$A$1:$ZZ$1, 0))</f>
        <v/>
      </c>
      <c r="C695">
        <f>INDEX(resultados!$A$2:$ZZ$747, 689, MATCH($B$3, resultados!$A$1:$ZZ$1, 0))</f>
        <v/>
      </c>
    </row>
    <row r="696">
      <c r="A696">
        <f>INDEX(resultados!$A$2:$ZZ$747, 690, MATCH($B$1, resultados!$A$1:$ZZ$1, 0))</f>
        <v/>
      </c>
      <c r="B696">
        <f>INDEX(resultados!$A$2:$ZZ$747, 690, MATCH($B$2, resultados!$A$1:$ZZ$1, 0))</f>
        <v/>
      </c>
      <c r="C696">
        <f>INDEX(resultados!$A$2:$ZZ$747, 690, MATCH($B$3, resultados!$A$1:$ZZ$1, 0))</f>
        <v/>
      </c>
    </row>
    <row r="697">
      <c r="A697">
        <f>INDEX(resultados!$A$2:$ZZ$747, 691, MATCH($B$1, resultados!$A$1:$ZZ$1, 0))</f>
        <v/>
      </c>
      <c r="B697">
        <f>INDEX(resultados!$A$2:$ZZ$747, 691, MATCH($B$2, resultados!$A$1:$ZZ$1, 0))</f>
        <v/>
      </c>
      <c r="C697">
        <f>INDEX(resultados!$A$2:$ZZ$747, 691, MATCH($B$3, resultados!$A$1:$ZZ$1, 0))</f>
        <v/>
      </c>
    </row>
    <row r="698">
      <c r="A698">
        <f>INDEX(resultados!$A$2:$ZZ$747, 692, MATCH($B$1, resultados!$A$1:$ZZ$1, 0))</f>
        <v/>
      </c>
      <c r="B698">
        <f>INDEX(resultados!$A$2:$ZZ$747, 692, MATCH($B$2, resultados!$A$1:$ZZ$1, 0))</f>
        <v/>
      </c>
      <c r="C698">
        <f>INDEX(resultados!$A$2:$ZZ$747, 692, MATCH($B$3, resultados!$A$1:$ZZ$1, 0))</f>
        <v/>
      </c>
    </row>
    <row r="699">
      <c r="A699">
        <f>INDEX(resultados!$A$2:$ZZ$747, 693, MATCH($B$1, resultados!$A$1:$ZZ$1, 0))</f>
        <v/>
      </c>
      <c r="B699">
        <f>INDEX(resultados!$A$2:$ZZ$747, 693, MATCH($B$2, resultados!$A$1:$ZZ$1, 0))</f>
        <v/>
      </c>
      <c r="C699">
        <f>INDEX(resultados!$A$2:$ZZ$747, 693, MATCH($B$3, resultados!$A$1:$ZZ$1, 0))</f>
        <v/>
      </c>
    </row>
    <row r="700">
      <c r="A700">
        <f>INDEX(resultados!$A$2:$ZZ$747, 694, MATCH($B$1, resultados!$A$1:$ZZ$1, 0))</f>
        <v/>
      </c>
      <c r="B700">
        <f>INDEX(resultados!$A$2:$ZZ$747, 694, MATCH($B$2, resultados!$A$1:$ZZ$1, 0))</f>
        <v/>
      </c>
      <c r="C700">
        <f>INDEX(resultados!$A$2:$ZZ$747, 694, MATCH($B$3, resultados!$A$1:$ZZ$1, 0))</f>
        <v/>
      </c>
    </row>
    <row r="701">
      <c r="A701">
        <f>INDEX(resultados!$A$2:$ZZ$747, 695, MATCH($B$1, resultados!$A$1:$ZZ$1, 0))</f>
        <v/>
      </c>
      <c r="B701">
        <f>INDEX(resultados!$A$2:$ZZ$747, 695, MATCH($B$2, resultados!$A$1:$ZZ$1, 0))</f>
        <v/>
      </c>
      <c r="C701">
        <f>INDEX(resultados!$A$2:$ZZ$747, 695, MATCH($B$3, resultados!$A$1:$ZZ$1, 0))</f>
        <v/>
      </c>
    </row>
    <row r="702">
      <c r="A702">
        <f>INDEX(resultados!$A$2:$ZZ$747, 696, MATCH($B$1, resultados!$A$1:$ZZ$1, 0))</f>
        <v/>
      </c>
      <c r="B702">
        <f>INDEX(resultados!$A$2:$ZZ$747, 696, MATCH($B$2, resultados!$A$1:$ZZ$1, 0))</f>
        <v/>
      </c>
      <c r="C702">
        <f>INDEX(resultados!$A$2:$ZZ$747, 696, MATCH($B$3, resultados!$A$1:$ZZ$1, 0))</f>
        <v/>
      </c>
    </row>
    <row r="703">
      <c r="A703">
        <f>INDEX(resultados!$A$2:$ZZ$747, 697, MATCH($B$1, resultados!$A$1:$ZZ$1, 0))</f>
        <v/>
      </c>
      <c r="B703">
        <f>INDEX(resultados!$A$2:$ZZ$747, 697, MATCH($B$2, resultados!$A$1:$ZZ$1, 0))</f>
        <v/>
      </c>
      <c r="C703">
        <f>INDEX(resultados!$A$2:$ZZ$747, 697, MATCH($B$3, resultados!$A$1:$ZZ$1, 0))</f>
        <v/>
      </c>
    </row>
    <row r="704">
      <c r="A704">
        <f>INDEX(resultados!$A$2:$ZZ$747, 698, MATCH($B$1, resultados!$A$1:$ZZ$1, 0))</f>
        <v/>
      </c>
      <c r="B704">
        <f>INDEX(resultados!$A$2:$ZZ$747, 698, MATCH($B$2, resultados!$A$1:$ZZ$1, 0))</f>
        <v/>
      </c>
      <c r="C704">
        <f>INDEX(resultados!$A$2:$ZZ$747, 698, MATCH($B$3, resultados!$A$1:$ZZ$1, 0))</f>
        <v/>
      </c>
    </row>
    <row r="705">
      <c r="A705">
        <f>INDEX(resultados!$A$2:$ZZ$747, 699, MATCH($B$1, resultados!$A$1:$ZZ$1, 0))</f>
        <v/>
      </c>
      <c r="B705">
        <f>INDEX(resultados!$A$2:$ZZ$747, 699, MATCH($B$2, resultados!$A$1:$ZZ$1, 0))</f>
        <v/>
      </c>
      <c r="C705">
        <f>INDEX(resultados!$A$2:$ZZ$747, 699, MATCH($B$3, resultados!$A$1:$ZZ$1, 0))</f>
        <v/>
      </c>
    </row>
    <row r="706">
      <c r="A706">
        <f>INDEX(resultados!$A$2:$ZZ$747, 700, MATCH($B$1, resultados!$A$1:$ZZ$1, 0))</f>
        <v/>
      </c>
      <c r="B706">
        <f>INDEX(resultados!$A$2:$ZZ$747, 700, MATCH($B$2, resultados!$A$1:$ZZ$1, 0))</f>
        <v/>
      </c>
      <c r="C706">
        <f>INDEX(resultados!$A$2:$ZZ$747, 700, MATCH($B$3, resultados!$A$1:$ZZ$1, 0))</f>
        <v/>
      </c>
    </row>
    <row r="707">
      <c r="A707">
        <f>INDEX(resultados!$A$2:$ZZ$747, 701, MATCH($B$1, resultados!$A$1:$ZZ$1, 0))</f>
        <v/>
      </c>
      <c r="B707">
        <f>INDEX(resultados!$A$2:$ZZ$747, 701, MATCH($B$2, resultados!$A$1:$ZZ$1, 0))</f>
        <v/>
      </c>
      <c r="C707">
        <f>INDEX(resultados!$A$2:$ZZ$747, 701, MATCH($B$3, resultados!$A$1:$ZZ$1, 0))</f>
        <v/>
      </c>
    </row>
    <row r="708">
      <c r="A708">
        <f>INDEX(resultados!$A$2:$ZZ$747, 702, MATCH($B$1, resultados!$A$1:$ZZ$1, 0))</f>
        <v/>
      </c>
      <c r="B708">
        <f>INDEX(resultados!$A$2:$ZZ$747, 702, MATCH($B$2, resultados!$A$1:$ZZ$1, 0))</f>
        <v/>
      </c>
      <c r="C708">
        <f>INDEX(resultados!$A$2:$ZZ$747, 702, MATCH($B$3, resultados!$A$1:$ZZ$1, 0))</f>
        <v/>
      </c>
    </row>
    <row r="709">
      <c r="A709">
        <f>INDEX(resultados!$A$2:$ZZ$747, 703, MATCH($B$1, resultados!$A$1:$ZZ$1, 0))</f>
        <v/>
      </c>
      <c r="B709">
        <f>INDEX(resultados!$A$2:$ZZ$747, 703, MATCH($B$2, resultados!$A$1:$ZZ$1, 0))</f>
        <v/>
      </c>
      <c r="C709">
        <f>INDEX(resultados!$A$2:$ZZ$747, 703, MATCH($B$3, resultados!$A$1:$ZZ$1, 0))</f>
        <v/>
      </c>
    </row>
    <row r="710">
      <c r="A710">
        <f>INDEX(resultados!$A$2:$ZZ$747, 704, MATCH($B$1, resultados!$A$1:$ZZ$1, 0))</f>
        <v/>
      </c>
      <c r="B710">
        <f>INDEX(resultados!$A$2:$ZZ$747, 704, MATCH($B$2, resultados!$A$1:$ZZ$1, 0))</f>
        <v/>
      </c>
      <c r="C710">
        <f>INDEX(resultados!$A$2:$ZZ$747, 704, MATCH($B$3, resultados!$A$1:$ZZ$1, 0))</f>
        <v/>
      </c>
    </row>
    <row r="711">
      <c r="A711">
        <f>INDEX(resultados!$A$2:$ZZ$747, 705, MATCH($B$1, resultados!$A$1:$ZZ$1, 0))</f>
        <v/>
      </c>
      <c r="B711">
        <f>INDEX(resultados!$A$2:$ZZ$747, 705, MATCH($B$2, resultados!$A$1:$ZZ$1, 0))</f>
        <v/>
      </c>
      <c r="C711">
        <f>INDEX(resultados!$A$2:$ZZ$747, 705, MATCH($B$3, resultados!$A$1:$ZZ$1, 0))</f>
        <v/>
      </c>
    </row>
    <row r="712">
      <c r="A712">
        <f>INDEX(resultados!$A$2:$ZZ$747, 706, MATCH($B$1, resultados!$A$1:$ZZ$1, 0))</f>
        <v/>
      </c>
      <c r="B712">
        <f>INDEX(resultados!$A$2:$ZZ$747, 706, MATCH($B$2, resultados!$A$1:$ZZ$1, 0))</f>
        <v/>
      </c>
      <c r="C712">
        <f>INDEX(resultados!$A$2:$ZZ$747, 706, MATCH($B$3, resultados!$A$1:$ZZ$1, 0))</f>
        <v/>
      </c>
    </row>
    <row r="713">
      <c r="A713">
        <f>INDEX(resultados!$A$2:$ZZ$747, 707, MATCH($B$1, resultados!$A$1:$ZZ$1, 0))</f>
        <v/>
      </c>
      <c r="B713">
        <f>INDEX(resultados!$A$2:$ZZ$747, 707, MATCH($B$2, resultados!$A$1:$ZZ$1, 0))</f>
        <v/>
      </c>
      <c r="C713">
        <f>INDEX(resultados!$A$2:$ZZ$747, 707, MATCH($B$3, resultados!$A$1:$ZZ$1, 0))</f>
        <v/>
      </c>
    </row>
    <row r="714">
      <c r="A714">
        <f>INDEX(resultados!$A$2:$ZZ$747, 708, MATCH($B$1, resultados!$A$1:$ZZ$1, 0))</f>
        <v/>
      </c>
      <c r="B714">
        <f>INDEX(resultados!$A$2:$ZZ$747, 708, MATCH($B$2, resultados!$A$1:$ZZ$1, 0))</f>
        <v/>
      </c>
      <c r="C714">
        <f>INDEX(resultados!$A$2:$ZZ$747, 708, MATCH($B$3, resultados!$A$1:$ZZ$1, 0))</f>
        <v/>
      </c>
    </row>
    <row r="715">
      <c r="A715">
        <f>INDEX(resultados!$A$2:$ZZ$747, 709, MATCH($B$1, resultados!$A$1:$ZZ$1, 0))</f>
        <v/>
      </c>
      <c r="B715">
        <f>INDEX(resultados!$A$2:$ZZ$747, 709, MATCH($B$2, resultados!$A$1:$ZZ$1, 0))</f>
        <v/>
      </c>
      <c r="C715">
        <f>INDEX(resultados!$A$2:$ZZ$747, 709, MATCH($B$3, resultados!$A$1:$ZZ$1, 0))</f>
        <v/>
      </c>
    </row>
    <row r="716">
      <c r="A716">
        <f>INDEX(resultados!$A$2:$ZZ$747, 710, MATCH($B$1, resultados!$A$1:$ZZ$1, 0))</f>
        <v/>
      </c>
      <c r="B716">
        <f>INDEX(resultados!$A$2:$ZZ$747, 710, MATCH($B$2, resultados!$A$1:$ZZ$1, 0))</f>
        <v/>
      </c>
      <c r="C716">
        <f>INDEX(resultados!$A$2:$ZZ$747, 710, MATCH($B$3, resultados!$A$1:$ZZ$1, 0))</f>
        <v/>
      </c>
    </row>
    <row r="717">
      <c r="A717">
        <f>INDEX(resultados!$A$2:$ZZ$747, 711, MATCH($B$1, resultados!$A$1:$ZZ$1, 0))</f>
        <v/>
      </c>
      <c r="B717">
        <f>INDEX(resultados!$A$2:$ZZ$747, 711, MATCH($B$2, resultados!$A$1:$ZZ$1, 0))</f>
        <v/>
      </c>
      <c r="C717">
        <f>INDEX(resultados!$A$2:$ZZ$747, 711, MATCH($B$3, resultados!$A$1:$ZZ$1, 0))</f>
        <v/>
      </c>
    </row>
    <row r="718">
      <c r="A718">
        <f>INDEX(resultados!$A$2:$ZZ$747, 712, MATCH($B$1, resultados!$A$1:$ZZ$1, 0))</f>
        <v/>
      </c>
      <c r="B718">
        <f>INDEX(resultados!$A$2:$ZZ$747, 712, MATCH($B$2, resultados!$A$1:$ZZ$1, 0))</f>
        <v/>
      </c>
      <c r="C718">
        <f>INDEX(resultados!$A$2:$ZZ$747, 712, MATCH($B$3, resultados!$A$1:$ZZ$1, 0))</f>
        <v/>
      </c>
    </row>
    <row r="719">
      <c r="A719">
        <f>INDEX(resultados!$A$2:$ZZ$747, 713, MATCH($B$1, resultados!$A$1:$ZZ$1, 0))</f>
        <v/>
      </c>
      <c r="B719">
        <f>INDEX(resultados!$A$2:$ZZ$747, 713, MATCH($B$2, resultados!$A$1:$ZZ$1, 0))</f>
        <v/>
      </c>
      <c r="C719">
        <f>INDEX(resultados!$A$2:$ZZ$747, 713, MATCH($B$3, resultados!$A$1:$ZZ$1, 0))</f>
        <v/>
      </c>
    </row>
    <row r="720">
      <c r="A720">
        <f>INDEX(resultados!$A$2:$ZZ$747, 714, MATCH($B$1, resultados!$A$1:$ZZ$1, 0))</f>
        <v/>
      </c>
      <c r="B720">
        <f>INDEX(resultados!$A$2:$ZZ$747, 714, MATCH($B$2, resultados!$A$1:$ZZ$1, 0))</f>
        <v/>
      </c>
      <c r="C720">
        <f>INDEX(resultados!$A$2:$ZZ$747, 714, MATCH($B$3, resultados!$A$1:$ZZ$1, 0))</f>
        <v/>
      </c>
    </row>
    <row r="721">
      <c r="A721">
        <f>INDEX(resultados!$A$2:$ZZ$747, 715, MATCH($B$1, resultados!$A$1:$ZZ$1, 0))</f>
        <v/>
      </c>
      <c r="B721">
        <f>INDEX(resultados!$A$2:$ZZ$747, 715, MATCH($B$2, resultados!$A$1:$ZZ$1, 0))</f>
        <v/>
      </c>
      <c r="C721">
        <f>INDEX(resultados!$A$2:$ZZ$747, 715, MATCH($B$3, resultados!$A$1:$ZZ$1, 0))</f>
        <v/>
      </c>
    </row>
    <row r="722">
      <c r="A722">
        <f>INDEX(resultados!$A$2:$ZZ$747, 716, MATCH($B$1, resultados!$A$1:$ZZ$1, 0))</f>
        <v/>
      </c>
      <c r="B722">
        <f>INDEX(resultados!$A$2:$ZZ$747, 716, MATCH($B$2, resultados!$A$1:$ZZ$1, 0))</f>
        <v/>
      </c>
      <c r="C722">
        <f>INDEX(resultados!$A$2:$ZZ$747, 716, MATCH($B$3, resultados!$A$1:$ZZ$1, 0))</f>
        <v/>
      </c>
    </row>
    <row r="723">
      <c r="A723">
        <f>INDEX(resultados!$A$2:$ZZ$747, 717, MATCH($B$1, resultados!$A$1:$ZZ$1, 0))</f>
        <v/>
      </c>
      <c r="B723">
        <f>INDEX(resultados!$A$2:$ZZ$747, 717, MATCH($B$2, resultados!$A$1:$ZZ$1, 0))</f>
        <v/>
      </c>
      <c r="C723">
        <f>INDEX(resultados!$A$2:$ZZ$747, 717, MATCH($B$3, resultados!$A$1:$ZZ$1, 0))</f>
        <v/>
      </c>
    </row>
    <row r="724">
      <c r="A724">
        <f>INDEX(resultados!$A$2:$ZZ$747, 718, MATCH($B$1, resultados!$A$1:$ZZ$1, 0))</f>
        <v/>
      </c>
      <c r="B724">
        <f>INDEX(resultados!$A$2:$ZZ$747, 718, MATCH($B$2, resultados!$A$1:$ZZ$1, 0))</f>
        <v/>
      </c>
      <c r="C724">
        <f>INDEX(resultados!$A$2:$ZZ$747, 718, MATCH($B$3, resultados!$A$1:$ZZ$1, 0))</f>
        <v/>
      </c>
    </row>
    <row r="725">
      <c r="A725">
        <f>INDEX(resultados!$A$2:$ZZ$747, 719, MATCH($B$1, resultados!$A$1:$ZZ$1, 0))</f>
        <v/>
      </c>
      <c r="B725">
        <f>INDEX(resultados!$A$2:$ZZ$747, 719, MATCH($B$2, resultados!$A$1:$ZZ$1, 0))</f>
        <v/>
      </c>
      <c r="C725">
        <f>INDEX(resultados!$A$2:$ZZ$747, 719, MATCH($B$3, resultados!$A$1:$ZZ$1, 0))</f>
        <v/>
      </c>
    </row>
    <row r="726">
      <c r="A726">
        <f>INDEX(resultados!$A$2:$ZZ$747, 720, MATCH($B$1, resultados!$A$1:$ZZ$1, 0))</f>
        <v/>
      </c>
      <c r="B726">
        <f>INDEX(resultados!$A$2:$ZZ$747, 720, MATCH($B$2, resultados!$A$1:$ZZ$1, 0))</f>
        <v/>
      </c>
      <c r="C726">
        <f>INDEX(resultados!$A$2:$ZZ$747, 720, MATCH($B$3, resultados!$A$1:$ZZ$1, 0))</f>
        <v/>
      </c>
    </row>
    <row r="727">
      <c r="A727">
        <f>INDEX(resultados!$A$2:$ZZ$747, 721, MATCH($B$1, resultados!$A$1:$ZZ$1, 0))</f>
        <v/>
      </c>
      <c r="B727">
        <f>INDEX(resultados!$A$2:$ZZ$747, 721, MATCH($B$2, resultados!$A$1:$ZZ$1, 0))</f>
        <v/>
      </c>
      <c r="C727">
        <f>INDEX(resultados!$A$2:$ZZ$747, 721, MATCH($B$3, resultados!$A$1:$ZZ$1, 0))</f>
        <v/>
      </c>
    </row>
    <row r="728">
      <c r="A728">
        <f>INDEX(resultados!$A$2:$ZZ$747, 722, MATCH($B$1, resultados!$A$1:$ZZ$1, 0))</f>
        <v/>
      </c>
      <c r="B728">
        <f>INDEX(resultados!$A$2:$ZZ$747, 722, MATCH($B$2, resultados!$A$1:$ZZ$1, 0))</f>
        <v/>
      </c>
      <c r="C728">
        <f>INDEX(resultados!$A$2:$ZZ$747, 722, MATCH($B$3, resultados!$A$1:$ZZ$1, 0))</f>
        <v/>
      </c>
    </row>
    <row r="729">
      <c r="A729">
        <f>INDEX(resultados!$A$2:$ZZ$747, 723, MATCH($B$1, resultados!$A$1:$ZZ$1, 0))</f>
        <v/>
      </c>
      <c r="B729">
        <f>INDEX(resultados!$A$2:$ZZ$747, 723, MATCH($B$2, resultados!$A$1:$ZZ$1, 0))</f>
        <v/>
      </c>
      <c r="C729">
        <f>INDEX(resultados!$A$2:$ZZ$747, 723, MATCH($B$3, resultados!$A$1:$ZZ$1, 0))</f>
        <v/>
      </c>
    </row>
    <row r="730">
      <c r="A730">
        <f>INDEX(resultados!$A$2:$ZZ$747, 724, MATCH($B$1, resultados!$A$1:$ZZ$1, 0))</f>
        <v/>
      </c>
      <c r="B730">
        <f>INDEX(resultados!$A$2:$ZZ$747, 724, MATCH($B$2, resultados!$A$1:$ZZ$1, 0))</f>
        <v/>
      </c>
      <c r="C730">
        <f>INDEX(resultados!$A$2:$ZZ$747, 724, MATCH($B$3, resultados!$A$1:$ZZ$1, 0))</f>
        <v/>
      </c>
    </row>
    <row r="731">
      <c r="A731">
        <f>INDEX(resultados!$A$2:$ZZ$747, 725, MATCH($B$1, resultados!$A$1:$ZZ$1, 0))</f>
        <v/>
      </c>
      <c r="B731">
        <f>INDEX(resultados!$A$2:$ZZ$747, 725, MATCH($B$2, resultados!$A$1:$ZZ$1, 0))</f>
        <v/>
      </c>
      <c r="C731">
        <f>INDEX(resultados!$A$2:$ZZ$747, 725, MATCH($B$3, resultados!$A$1:$ZZ$1, 0))</f>
        <v/>
      </c>
    </row>
    <row r="732">
      <c r="A732">
        <f>INDEX(resultados!$A$2:$ZZ$747, 726, MATCH($B$1, resultados!$A$1:$ZZ$1, 0))</f>
        <v/>
      </c>
      <c r="B732">
        <f>INDEX(resultados!$A$2:$ZZ$747, 726, MATCH($B$2, resultados!$A$1:$ZZ$1, 0))</f>
        <v/>
      </c>
      <c r="C732">
        <f>INDEX(resultados!$A$2:$ZZ$747, 726, MATCH($B$3, resultados!$A$1:$ZZ$1, 0))</f>
        <v/>
      </c>
    </row>
    <row r="733">
      <c r="A733">
        <f>INDEX(resultados!$A$2:$ZZ$747, 727, MATCH($B$1, resultados!$A$1:$ZZ$1, 0))</f>
        <v/>
      </c>
      <c r="B733">
        <f>INDEX(resultados!$A$2:$ZZ$747, 727, MATCH($B$2, resultados!$A$1:$ZZ$1, 0))</f>
        <v/>
      </c>
      <c r="C733">
        <f>INDEX(resultados!$A$2:$ZZ$747, 727, MATCH($B$3, resultados!$A$1:$ZZ$1, 0))</f>
        <v/>
      </c>
    </row>
    <row r="734">
      <c r="A734">
        <f>INDEX(resultados!$A$2:$ZZ$747, 728, MATCH($B$1, resultados!$A$1:$ZZ$1, 0))</f>
        <v/>
      </c>
      <c r="B734">
        <f>INDEX(resultados!$A$2:$ZZ$747, 728, MATCH($B$2, resultados!$A$1:$ZZ$1, 0))</f>
        <v/>
      </c>
      <c r="C734">
        <f>INDEX(resultados!$A$2:$ZZ$747, 728, MATCH($B$3, resultados!$A$1:$ZZ$1, 0))</f>
        <v/>
      </c>
    </row>
    <row r="735">
      <c r="A735">
        <f>INDEX(resultados!$A$2:$ZZ$747, 729, MATCH($B$1, resultados!$A$1:$ZZ$1, 0))</f>
        <v/>
      </c>
      <c r="B735">
        <f>INDEX(resultados!$A$2:$ZZ$747, 729, MATCH($B$2, resultados!$A$1:$ZZ$1, 0))</f>
        <v/>
      </c>
      <c r="C735">
        <f>INDEX(resultados!$A$2:$ZZ$747, 729, MATCH($B$3, resultados!$A$1:$ZZ$1, 0))</f>
        <v/>
      </c>
    </row>
    <row r="736">
      <c r="A736">
        <f>INDEX(resultados!$A$2:$ZZ$747, 730, MATCH($B$1, resultados!$A$1:$ZZ$1, 0))</f>
        <v/>
      </c>
      <c r="B736">
        <f>INDEX(resultados!$A$2:$ZZ$747, 730, MATCH($B$2, resultados!$A$1:$ZZ$1, 0))</f>
        <v/>
      </c>
      <c r="C736">
        <f>INDEX(resultados!$A$2:$ZZ$747, 730, MATCH($B$3, resultados!$A$1:$ZZ$1, 0))</f>
        <v/>
      </c>
    </row>
    <row r="737">
      <c r="A737">
        <f>INDEX(resultados!$A$2:$ZZ$747, 731, MATCH($B$1, resultados!$A$1:$ZZ$1, 0))</f>
        <v/>
      </c>
      <c r="B737">
        <f>INDEX(resultados!$A$2:$ZZ$747, 731, MATCH($B$2, resultados!$A$1:$ZZ$1, 0))</f>
        <v/>
      </c>
      <c r="C737">
        <f>INDEX(resultados!$A$2:$ZZ$747, 731, MATCH($B$3, resultados!$A$1:$ZZ$1, 0))</f>
        <v/>
      </c>
    </row>
    <row r="738">
      <c r="A738">
        <f>INDEX(resultados!$A$2:$ZZ$747, 732, MATCH($B$1, resultados!$A$1:$ZZ$1, 0))</f>
        <v/>
      </c>
      <c r="B738">
        <f>INDEX(resultados!$A$2:$ZZ$747, 732, MATCH($B$2, resultados!$A$1:$ZZ$1, 0))</f>
        <v/>
      </c>
      <c r="C738">
        <f>INDEX(resultados!$A$2:$ZZ$747, 732, MATCH($B$3, resultados!$A$1:$ZZ$1, 0))</f>
        <v/>
      </c>
    </row>
    <row r="739">
      <c r="A739">
        <f>INDEX(resultados!$A$2:$ZZ$747, 733, MATCH($B$1, resultados!$A$1:$ZZ$1, 0))</f>
        <v/>
      </c>
      <c r="B739">
        <f>INDEX(resultados!$A$2:$ZZ$747, 733, MATCH($B$2, resultados!$A$1:$ZZ$1, 0))</f>
        <v/>
      </c>
      <c r="C739">
        <f>INDEX(resultados!$A$2:$ZZ$747, 733, MATCH($B$3, resultados!$A$1:$ZZ$1, 0))</f>
        <v/>
      </c>
    </row>
    <row r="740">
      <c r="A740">
        <f>INDEX(resultados!$A$2:$ZZ$747, 734, MATCH($B$1, resultados!$A$1:$ZZ$1, 0))</f>
        <v/>
      </c>
      <c r="B740">
        <f>INDEX(resultados!$A$2:$ZZ$747, 734, MATCH($B$2, resultados!$A$1:$ZZ$1, 0))</f>
        <v/>
      </c>
      <c r="C740">
        <f>INDEX(resultados!$A$2:$ZZ$747, 734, MATCH($B$3, resultados!$A$1:$ZZ$1, 0))</f>
        <v/>
      </c>
    </row>
    <row r="741">
      <c r="A741">
        <f>INDEX(resultados!$A$2:$ZZ$747, 735, MATCH($B$1, resultados!$A$1:$ZZ$1, 0))</f>
        <v/>
      </c>
      <c r="B741">
        <f>INDEX(resultados!$A$2:$ZZ$747, 735, MATCH($B$2, resultados!$A$1:$ZZ$1, 0))</f>
        <v/>
      </c>
      <c r="C741">
        <f>INDEX(resultados!$A$2:$ZZ$747, 735, MATCH($B$3, resultados!$A$1:$ZZ$1, 0))</f>
        <v/>
      </c>
    </row>
    <row r="742">
      <c r="A742">
        <f>INDEX(resultados!$A$2:$ZZ$747, 736, MATCH($B$1, resultados!$A$1:$ZZ$1, 0))</f>
        <v/>
      </c>
      <c r="B742">
        <f>INDEX(resultados!$A$2:$ZZ$747, 736, MATCH($B$2, resultados!$A$1:$ZZ$1, 0))</f>
        <v/>
      </c>
      <c r="C742">
        <f>INDEX(resultados!$A$2:$ZZ$747, 736, MATCH($B$3, resultados!$A$1:$ZZ$1, 0))</f>
        <v/>
      </c>
    </row>
    <row r="743">
      <c r="A743">
        <f>INDEX(resultados!$A$2:$ZZ$747, 737, MATCH($B$1, resultados!$A$1:$ZZ$1, 0))</f>
        <v/>
      </c>
      <c r="B743">
        <f>INDEX(resultados!$A$2:$ZZ$747, 737, MATCH($B$2, resultados!$A$1:$ZZ$1, 0))</f>
        <v/>
      </c>
      <c r="C743">
        <f>INDEX(resultados!$A$2:$ZZ$747, 737, MATCH($B$3, resultados!$A$1:$ZZ$1, 0))</f>
        <v/>
      </c>
    </row>
    <row r="744">
      <c r="A744">
        <f>INDEX(resultados!$A$2:$ZZ$747, 738, MATCH($B$1, resultados!$A$1:$ZZ$1, 0))</f>
        <v/>
      </c>
      <c r="B744">
        <f>INDEX(resultados!$A$2:$ZZ$747, 738, MATCH($B$2, resultados!$A$1:$ZZ$1, 0))</f>
        <v/>
      </c>
      <c r="C744">
        <f>INDEX(resultados!$A$2:$ZZ$747, 738, MATCH($B$3, resultados!$A$1:$ZZ$1, 0))</f>
        <v/>
      </c>
    </row>
    <row r="745">
      <c r="A745">
        <f>INDEX(resultados!$A$2:$ZZ$747, 739, MATCH($B$1, resultados!$A$1:$ZZ$1, 0))</f>
        <v/>
      </c>
      <c r="B745">
        <f>INDEX(resultados!$A$2:$ZZ$747, 739, MATCH($B$2, resultados!$A$1:$ZZ$1, 0))</f>
        <v/>
      </c>
      <c r="C745">
        <f>INDEX(resultados!$A$2:$ZZ$747, 739, MATCH($B$3, resultados!$A$1:$ZZ$1, 0))</f>
        <v/>
      </c>
    </row>
    <row r="746">
      <c r="A746">
        <f>INDEX(resultados!$A$2:$ZZ$747, 740, MATCH($B$1, resultados!$A$1:$ZZ$1, 0))</f>
        <v/>
      </c>
      <c r="B746">
        <f>INDEX(resultados!$A$2:$ZZ$747, 740, MATCH($B$2, resultados!$A$1:$ZZ$1, 0))</f>
        <v/>
      </c>
      <c r="C746">
        <f>INDEX(resultados!$A$2:$ZZ$747, 740, MATCH($B$3, resultados!$A$1:$ZZ$1, 0))</f>
        <v/>
      </c>
    </row>
    <row r="747">
      <c r="A747">
        <f>INDEX(resultados!$A$2:$ZZ$747, 741, MATCH($B$1, resultados!$A$1:$ZZ$1, 0))</f>
        <v/>
      </c>
      <c r="B747">
        <f>INDEX(resultados!$A$2:$ZZ$747, 741, MATCH($B$2, resultados!$A$1:$ZZ$1, 0))</f>
        <v/>
      </c>
      <c r="C747">
        <f>INDEX(resultados!$A$2:$ZZ$747, 741, MATCH($B$3, resultados!$A$1:$ZZ$1, 0))</f>
        <v/>
      </c>
    </row>
    <row r="748">
      <c r="A748">
        <f>INDEX(resultados!$A$2:$ZZ$747, 742, MATCH($B$1, resultados!$A$1:$ZZ$1, 0))</f>
        <v/>
      </c>
      <c r="B748">
        <f>INDEX(resultados!$A$2:$ZZ$747, 742, MATCH($B$2, resultados!$A$1:$ZZ$1, 0))</f>
        <v/>
      </c>
      <c r="C748">
        <f>INDEX(resultados!$A$2:$ZZ$747, 742, MATCH($B$3, resultados!$A$1:$ZZ$1, 0))</f>
        <v/>
      </c>
    </row>
    <row r="749">
      <c r="A749">
        <f>INDEX(resultados!$A$2:$ZZ$747, 743, MATCH($B$1, resultados!$A$1:$ZZ$1, 0))</f>
        <v/>
      </c>
      <c r="B749">
        <f>INDEX(resultados!$A$2:$ZZ$747, 743, MATCH($B$2, resultados!$A$1:$ZZ$1, 0))</f>
        <v/>
      </c>
      <c r="C749">
        <f>INDEX(resultados!$A$2:$ZZ$747, 743, MATCH($B$3, resultados!$A$1:$ZZ$1, 0))</f>
        <v/>
      </c>
    </row>
    <row r="750">
      <c r="A750">
        <f>INDEX(resultados!$A$2:$ZZ$747, 744, MATCH($B$1, resultados!$A$1:$ZZ$1, 0))</f>
        <v/>
      </c>
      <c r="B750">
        <f>INDEX(resultados!$A$2:$ZZ$747, 744, MATCH($B$2, resultados!$A$1:$ZZ$1, 0))</f>
        <v/>
      </c>
      <c r="C750">
        <f>INDEX(resultados!$A$2:$ZZ$747, 744, MATCH($B$3, resultados!$A$1:$ZZ$1, 0))</f>
        <v/>
      </c>
    </row>
    <row r="751">
      <c r="A751">
        <f>INDEX(resultados!$A$2:$ZZ$747, 745, MATCH($B$1, resultados!$A$1:$ZZ$1, 0))</f>
        <v/>
      </c>
      <c r="B751">
        <f>INDEX(resultados!$A$2:$ZZ$747, 745, MATCH($B$2, resultados!$A$1:$ZZ$1, 0))</f>
        <v/>
      </c>
      <c r="C751">
        <f>INDEX(resultados!$A$2:$ZZ$747, 745, MATCH($B$3, resultados!$A$1:$ZZ$1, 0))</f>
        <v/>
      </c>
    </row>
    <row r="752">
      <c r="A752">
        <f>INDEX(resultados!$A$2:$ZZ$747, 746, MATCH($B$1, resultados!$A$1:$ZZ$1, 0))</f>
        <v/>
      </c>
      <c r="B752">
        <f>INDEX(resultados!$A$2:$ZZ$747, 746, MATCH($B$2, resultados!$A$1:$ZZ$1, 0))</f>
        <v/>
      </c>
      <c r="C752">
        <f>INDEX(resultados!$A$2:$ZZ$747, 746,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3.1895</v>
      </c>
      <c r="E2" t="n">
        <v>31.35</v>
      </c>
      <c r="F2" t="n">
        <v>18.54</v>
      </c>
      <c r="G2" t="n">
        <v>5.22</v>
      </c>
      <c r="H2" t="n">
        <v>0.07000000000000001</v>
      </c>
      <c r="I2" t="n">
        <v>213</v>
      </c>
      <c r="J2" t="n">
        <v>242.64</v>
      </c>
      <c r="K2" t="n">
        <v>58.47</v>
      </c>
      <c r="L2" t="n">
        <v>1</v>
      </c>
      <c r="M2" t="n">
        <v>211</v>
      </c>
      <c r="N2" t="n">
        <v>58.17</v>
      </c>
      <c r="O2" t="n">
        <v>30160.1</v>
      </c>
      <c r="P2" t="n">
        <v>295.98</v>
      </c>
      <c r="Q2" t="n">
        <v>1390.52</v>
      </c>
      <c r="R2" t="n">
        <v>178.05</v>
      </c>
      <c r="S2" t="n">
        <v>39.31</v>
      </c>
      <c r="T2" t="n">
        <v>67526.23</v>
      </c>
      <c r="U2" t="n">
        <v>0.22</v>
      </c>
      <c r="V2" t="n">
        <v>0.6899999999999999</v>
      </c>
      <c r="W2" t="n">
        <v>3.74</v>
      </c>
      <c r="X2" t="n">
        <v>4.41</v>
      </c>
      <c r="Y2" t="n">
        <v>1</v>
      </c>
      <c r="Z2" t="n">
        <v>10</v>
      </c>
      <c r="AA2" t="n">
        <v>769.5625045204689</v>
      </c>
      <c r="AB2" t="n">
        <v>1052.949369386485</v>
      </c>
      <c r="AC2" t="n">
        <v>952.4573593959601</v>
      </c>
      <c r="AD2" t="n">
        <v>769562.5045204689</v>
      </c>
      <c r="AE2" t="n">
        <v>1052949.369386485</v>
      </c>
      <c r="AF2" t="n">
        <v>1.030806074955077e-06</v>
      </c>
      <c r="AG2" t="n">
        <v>28</v>
      </c>
      <c r="AH2" t="n">
        <v>952457.3593959601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3.609</v>
      </c>
      <c r="E3" t="n">
        <v>27.71</v>
      </c>
      <c r="F3" t="n">
        <v>17.4</v>
      </c>
      <c r="G3" t="n">
        <v>6.52</v>
      </c>
      <c r="H3" t="n">
        <v>0.09</v>
      </c>
      <c r="I3" t="n">
        <v>160</v>
      </c>
      <c r="J3" t="n">
        <v>243.08</v>
      </c>
      <c r="K3" t="n">
        <v>58.47</v>
      </c>
      <c r="L3" t="n">
        <v>1.25</v>
      </c>
      <c r="M3" t="n">
        <v>158</v>
      </c>
      <c r="N3" t="n">
        <v>58.36</v>
      </c>
      <c r="O3" t="n">
        <v>30214.33</v>
      </c>
      <c r="P3" t="n">
        <v>276.56</v>
      </c>
      <c r="Q3" t="n">
        <v>1390.18</v>
      </c>
      <c r="R3" t="n">
        <v>143.2</v>
      </c>
      <c r="S3" t="n">
        <v>39.31</v>
      </c>
      <c r="T3" t="n">
        <v>50368.02</v>
      </c>
      <c r="U3" t="n">
        <v>0.27</v>
      </c>
      <c r="V3" t="n">
        <v>0.74</v>
      </c>
      <c r="W3" t="n">
        <v>3.63</v>
      </c>
      <c r="X3" t="n">
        <v>3.27</v>
      </c>
      <c r="Y3" t="n">
        <v>1</v>
      </c>
      <c r="Z3" t="n">
        <v>10</v>
      </c>
      <c r="AA3" t="n">
        <v>650.5560600941307</v>
      </c>
      <c r="AB3" t="n">
        <v>890.1195019285815</v>
      </c>
      <c r="AC3" t="n">
        <v>805.1677459550842</v>
      </c>
      <c r="AD3" t="n">
        <v>650556.0600941307</v>
      </c>
      <c r="AE3" t="n">
        <v>890119.5019285815</v>
      </c>
      <c r="AF3" t="n">
        <v>1.166383171190742e-06</v>
      </c>
      <c r="AG3" t="n">
        <v>25</v>
      </c>
      <c r="AH3" t="n">
        <v>805167.7459550842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3.9176</v>
      </c>
      <c r="E4" t="n">
        <v>25.53</v>
      </c>
      <c r="F4" t="n">
        <v>16.72</v>
      </c>
      <c r="G4" t="n">
        <v>7.84</v>
      </c>
      <c r="H4" t="n">
        <v>0.11</v>
      </c>
      <c r="I4" t="n">
        <v>128</v>
      </c>
      <c r="J4" t="n">
        <v>243.52</v>
      </c>
      <c r="K4" t="n">
        <v>58.47</v>
      </c>
      <c r="L4" t="n">
        <v>1.5</v>
      </c>
      <c r="M4" t="n">
        <v>126</v>
      </c>
      <c r="N4" t="n">
        <v>58.55</v>
      </c>
      <c r="O4" t="n">
        <v>30268.64</v>
      </c>
      <c r="P4" t="n">
        <v>264.84</v>
      </c>
      <c r="Q4" t="n">
        <v>1390.05</v>
      </c>
      <c r="R4" t="n">
        <v>122.6</v>
      </c>
      <c r="S4" t="n">
        <v>39.31</v>
      </c>
      <c r="T4" t="n">
        <v>40227.91</v>
      </c>
      <c r="U4" t="n">
        <v>0.32</v>
      </c>
      <c r="V4" t="n">
        <v>0.77</v>
      </c>
      <c r="W4" t="n">
        <v>3.56</v>
      </c>
      <c r="X4" t="n">
        <v>2.6</v>
      </c>
      <c r="Y4" t="n">
        <v>1</v>
      </c>
      <c r="Z4" t="n">
        <v>10</v>
      </c>
      <c r="AA4" t="n">
        <v>581.5714019192998</v>
      </c>
      <c r="AB4" t="n">
        <v>795.7316492254507</v>
      </c>
      <c r="AC4" t="n">
        <v>719.788137439757</v>
      </c>
      <c r="AD4" t="n">
        <v>581571.4019192997</v>
      </c>
      <c r="AE4" t="n">
        <v>795731.6492254507</v>
      </c>
      <c r="AF4" t="n">
        <v>1.266118789541937e-06</v>
      </c>
      <c r="AG4" t="n">
        <v>23</v>
      </c>
      <c r="AH4" t="n">
        <v>719788.137439757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4.1616</v>
      </c>
      <c r="E5" t="n">
        <v>24.03</v>
      </c>
      <c r="F5" t="n">
        <v>16.27</v>
      </c>
      <c r="G5" t="n">
        <v>9.210000000000001</v>
      </c>
      <c r="H5" t="n">
        <v>0.13</v>
      </c>
      <c r="I5" t="n">
        <v>106</v>
      </c>
      <c r="J5" t="n">
        <v>243.96</v>
      </c>
      <c r="K5" t="n">
        <v>58.47</v>
      </c>
      <c r="L5" t="n">
        <v>1.75</v>
      </c>
      <c r="M5" t="n">
        <v>104</v>
      </c>
      <c r="N5" t="n">
        <v>58.74</v>
      </c>
      <c r="O5" t="n">
        <v>30323.01</v>
      </c>
      <c r="P5" t="n">
        <v>256.42</v>
      </c>
      <c r="Q5" t="n">
        <v>1390.04</v>
      </c>
      <c r="R5" t="n">
        <v>108.12</v>
      </c>
      <c r="S5" t="n">
        <v>39.31</v>
      </c>
      <c r="T5" t="n">
        <v>33094.67</v>
      </c>
      <c r="U5" t="n">
        <v>0.36</v>
      </c>
      <c r="V5" t="n">
        <v>0.79</v>
      </c>
      <c r="W5" t="n">
        <v>3.53</v>
      </c>
      <c r="X5" t="n">
        <v>2.14</v>
      </c>
      <c r="Y5" t="n">
        <v>1</v>
      </c>
      <c r="Z5" t="n">
        <v>10</v>
      </c>
      <c r="AA5" t="n">
        <v>530.635272990389</v>
      </c>
      <c r="AB5" t="n">
        <v>726.0385904815022</v>
      </c>
      <c r="AC5" t="n">
        <v>656.7464864075087</v>
      </c>
      <c r="AD5" t="n">
        <v>530635.272990389</v>
      </c>
      <c r="AE5" t="n">
        <v>726038.5904815022</v>
      </c>
      <c r="AF5" t="n">
        <v>1.344976504634911e-06</v>
      </c>
      <c r="AG5" t="n">
        <v>21</v>
      </c>
      <c r="AH5" t="n">
        <v>656746.4864075086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4.3445</v>
      </c>
      <c r="E6" t="n">
        <v>23.02</v>
      </c>
      <c r="F6" t="n">
        <v>15.96</v>
      </c>
      <c r="G6" t="n">
        <v>10.53</v>
      </c>
      <c r="H6" t="n">
        <v>0.15</v>
      </c>
      <c r="I6" t="n">
        <v>91</v>
      </c>
      <c r="J6" t="n">
        <v>244.41</v>
      </c>
      <c r="K6" t="n">
        <v>58.47</v>
      </c>
      <c r="L6" t="n">
        <v>2</v>
      </c>
      <c r="M6" t="n">
        <v>89</v>
      </c>
      <c r="N6" t="n">
        <v>58.93</v>
      </c>
      <c r="O6" t="n">
        <v>30377.45</v>
      </c>
      <c r="P6" t="n">
        <v>250.62</v>
      </c>
      <c r="Q6" t="n">
        <v>1390.25</v>
      </c>
      <c r="R6" t="n">
        <v>98.59</v>
      </c>
      <c r="S6" t="n">
        <v>39.31</v>
      </c>
      <c r="T6" t="n">
        <v>28407.84</v>
      </c>
      <c r="U6" t="n">
        <v>0.4</v>
      </c>
      <c r="V6" t="n">
        <v>0.8</v>
      </c>
      <c r="W6" t="n">
        <v>3.51</v>
      </c>
      <c r="X6" t="n">
        <v>1.84</v>
      </c>
      <c r="Y6" t="n">
        <v>1</v>
      </c>
      <c r="Z6" t="n">
        <v>10</v>
      </c>
      <c r="AA6" t="n">
        <v>499.6397136087348</v>
      </c>
      <c r="AB6" t="n">
        <v>683.6290987079512</v>
      </c>
      <c r="AC6" t="n">
        <v>618.3844970067298</v>
      </c>
      <c r="AD6" t="n">
        <v>499639.7136087348</v>
      </c>
      <c r="AE6" t="n">
        <v>683629.0987079513</v>
      </c>
      <c r="AF6" t="n">
        <v>1.404087472218947e-06</v>
      </c>
      <c r="AG6" t="n">
        <v>20</v>
      </c>
      <c r="AH6" t="n">
        <v>618384.4970067298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4.4905</v>
      </c>
      <c r="E7" t="n">
        <v>22.27</v>
      </c>
      <c r="F7" t="n">
        <v>15.73</v>
      </c>
      <c r="G7" t="n">
        <v>11.8</v>
      </c>
      <c r="H7" t="n">
        <v>0.16</v>
      </c>
      <c r="I7" t="n">
        <v>80</v>
      </c>
      <c r="J7" t="n">
        <v>244.85</v>
      </c>
      <c r="K7" t="n">
        <v>58.47</v>
      </c>
      <c r="L7" t="n">
        <v>2.25</v>
      </c>
      <c r="M7" t="n">
        <v>78</v>
      </c>
      <c r="N7" t="n">
        <v>59.12</v>
      </c>
      <c r="O7" t="n">
        <v>30431.96</v>
      </c>
      <c r="P7" t="n">
        <v>245.85</v>
      </c>
      <c r="Q7" t="n">
        <v>1389.89</v>
      </c>
      <c r="R7" t="n">
        <v>91.37</v>
      </c>
      <c r="S7" t="n">
        <v>39.31</v>
      </c>
      <c r="T7" t="n">
        <v>24850.32</v>
      </c>
      <c r="U7" t="n">
        <v>0.43</v>
      </c>
      <c r="V7" t="n">
        <v>0.82</v>
      </c>
      <c r="W7" t="n">
        <v>3.5</v>
      </c>
      <c r="X7" t="n">
        <v>1.61</v>
      </c>
      <c r="Y7" t="n">
        <v>1</v>
      </c>
      <c r="Z7" t="n">
        <v>10</v>
      </c>
      <c r="AA7" t="n">
        <v>482.3405344938661</v>
      </c>
      <c r="AB7" t="n">
        <v>659.9595986570685</v>
      </c>
      <c r="AC7" t="n">
        <v>596.9739808203511</v>
      </c>
      <c r="AD7" t="n">
        <v>482340.5344938661</v>
      </c>
      <c r="AE7" t="n">
        <v>659959.5986570684</v>
      </c>
      <c r="AF7" t="n">
        <v>1.451272826331955e-06</v>
      </c>
      <c r="AG7" t="n">
        <v>20</v>
      </c>
      <c r="AH7" t="n">
        <v>596973.9808203512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4.6196</v>
      </c>
      <c r="E8" t="n">
        <v>21.65</v>
      </c>
      <c r="F8" t="n">
        <v>15.54</v>
      </c>
      <c r="G8" t="n">
        <v>13.13</v>
      </c>
      <c r="H8" t="n">
        <v>0.18</v>
      </c>
      <c r="I8" t="n">
        <v>71</v>
      </c>
      <c r="J8" t="n">
        <v>245.29</v>
      </c>
      <c r="K8" t="n">
        <v>58.47</v>
      </c>
      <c r="L8" t="n">
        <v>2.5</v>
      </c>
      <c r="M8" t="n">
        <v>69</v>
      </c>
      <c r="N8" t="n">
        <v>59.32</v>
      </c>
      <c r="O8" t="n">
        <v>30486.54</v>
      </c>
      <c r="P8" t="n">
        <v>241.67</v>
      </c>
      <c r="Q8" t="n">
        <v>1389.85</v>
      </c>
      <c r="R8" t="n">
        <v>85.48</v>
      </c>
      <c r="S8" t="n">
        <v>39.31</v>
      </c>
      <c r="T8" t="n">
        <v>21951.75</v>
      </c>
      <c r="U8" t="n">
        <v>0.46</v>
      </c>
      <c r="V8" t="n">
        <v>0.83</v>
      </c>
      <c r="W8" t="n">
        <v>3.47</v>
      </c>
      <c r="X8" t="n">
        <v>1.41</v>
      </c>
      <c r="Y8" t="n">
        <v>1</v>
      </c>
      <c r="Z8" t="n">
        <v>10</v>
      </c>
      <c r="AA8" t="n">
        <v>460.2209272260578</v>
      </c>
      <c r="AB8" t="n">
        <v>629.6945761450523</v>
      </c>
      <c r="AC8" t="n">
        <v>569.5974095796561</v>
      </c>
      <c r="AD8" t="n">
        <v>460220.9272260578</v>
      </c>
      <c r="AE8" t="n">
        <v>629694.5761450523</v>
      </c>
      <c r="AF8" t="n">
        <v>1.492996314112705e-06</v>
      </c>
      <c r="AG8" t="n">
        <v>19</v>
      </c>
      <c r="AH8" t="n">
        <v>569597.4095796561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4.7383</v>
      </c>
      <c r="E9" t="n">
        <v>21.1</v>
      </c>
      <c r="F9" t="n">
        <v>15.37</v>
      </c>
      <c r="G9" t="n">
        <v>14.64</v>
      </c>
      <c r="H9" t="n">
        <v>0.2</v>
      </c>
      <c r="I9" t="n">
        <v>63</v>
      </c>
      <c r="J9" t="n">
        <v>245.73</v>
      </c>
      <c r="K9" t="n">
        <v>58.47</v>
      </c>
      <c r="L9" t="n">
        <v>2.75</v>
      </c>
      <c r="M9" t="n">
        <v>61</v>
      </c>
      <c r="N9" t="n">
        <v>59.51</v>
      </c>
      <c r="O9" t="n">
        <v>30541.19</v>
      </c>
      <c r="P9" t="n">
        <v>238</v>
      </c>
      <c r="Q9" t="n">
        <v>1389.71</v>
      </c>
      <c r="R9" t="n">
        <v>80.12</v>
      </c>
      <c r="S9" t="n">
        <v>39.31</v>
      </c>
      <c r="T9" t="n">
        <v>19310.66</v>
      </c>
      <c r="U9" t="n">
        <v>0.49</v>
      </c>
      <c r="V9" t="n">
        <v>0.84</v>
      </c>
      <c r="W9" t="n">
        <v>3.46</v>
      </c>
      <c r="X9" t="n">
        <v>1.25</v>
      </c>
      <c r="Y9" t="n">
        <v>1</v>
      </c>
      <c r="Z9" t="n">
        <v>10</v>
      </c>
      <c r="AA9" t="n">
        <v>447.950602547453</v>
      </c>
      <c r="AB9" t="n">
        <v>612.9057765912653</v>
      </c>
      <c r="AC9" t="n">
        <v>554.4109094920543</v>
      </c>
      <c r="AD9" t="n">
        <v>447950.602547453</v>
      </c>
      <c r="AE9" t="n">
        <v>612905.7765912653</v>
      </c>
      <c r="AF9" t="n">
        <v>1.531358653381295e-06</v>
      </c>
      <c r="AG9" t="n">
        <v>19</v>
      </c>
      <c r="AH9" t="n">
        <v>554410.9094920544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4.8137</v>
      </c>
      <c r="E10" t="n">
        <v>20.77</v>
      </c>
      <c r="F10" t="n">
        <v>15.28</v>
      </c>
      <c r="G10" t="n">
        <v>15.81</v>
      </c>
      <c r="H10" t="n">
        <v>0.22</v>
      </c>
      <c r="I10" t="n">
        <v>58</v>
      </c>
      <c r="J10" t="n">
        <v>246.18</v>
      </c>
      <c r="K10" t="n">
        <v>58.47</v>
      </c>
      <c r="L10" t="n">
        <v>3</v>
      </c>
      <c r="M10" t="n">
        <v>56</v>
      </c>
      <c r="N10" t="n">
        <v>59.7</v>
      </c>
      <c r="O10" t="n">
        <v>30595.91</v>
      </c>
      <c r="P10" t="n">
        <v>235.4</v>
      </c>
      <c r="Q10" t="n">
        <v>1389.63</v>
      </c>
      <c r="R10" t="n">
        <v>77.52</v>
      </c>
      <c r="S10" t="n">
        <v>39.31</v>
      </c>
      <c r="T10" t="n">
        <v>18035.37</v>
      </c>
      <c r="U10" t="n">
        <v>0.51</v>
      </c>
      <c r="V10" t="n">
        <v>0.84</v>
      </c>
      <c r="W10" t="n">
        <v>3.45</v>
      </c>
      <c r="X10" t="n">
        <v>1.16</v>
      </c>
      <c r="Y10" t="n">
        <v>1</v>
      </c>
      <c r="Z10" t="n">
        <v>10</v>
      </c>
      <c r="AA10" t="n">
        <v>440.19547543091</v>
      </c>
      <c r="AB10" t="n">
        <v>602.2948695383493</v>
      </c>
      <c r="AC10" t="n">
        <v>544.812692515767</v>
      </c>
      <c r="AD10" t="n">
        <v>440195.47543091</v>
      </c>
      <c r="AE10" t="n">
        <v>602294.8695383493</v>
      </c>
      <c r="AF10" t="n">
        <v>1.555726980094451e-06</v>
      </c>
      <c r="AG10" t="n">
        <v>19</v>
      </c>
      <c r="AH10" t="n">
        <v>544812.6925157671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4.8924</v>
      </c>
      <c r="E11" t="n">
        <v>20.44</v>
      </c>
      <c r="F11" t="n">
        <v>15.18</v>
      </c>
      <c r="G11" t="n">
        <v>17.18</v>
      </c>
      <c r="H11" t="n">
        <v>0.23</v>
      </c>
      <c r="I11" t="n">
        <v>53</v>
      </c>
      <c r="J11" t="n">
        <v>246.62</v>
      </c>
      <c r="K11" t="n">
        <v>58.47</v>
      </c>
      <c r="L11" t="n">
        <v>3.25</v>
      </c>
      <c r="M11" t="n">
        <v>51</v>
      </c>
      <c r="N11" t="n">
        <v>59.9</v>
      </c>
      <c r="O11" t="n">
        <v>30650.7</v>
      </c>
      <c r="P11" t="n">
        <v>232.91</v>
      </c>
      <c r="Q11" t="n">
        <v>1389.84</v>
      </c>
      <c r="R11" t="n">
        <v>74.18000000000001</v>
      </c>
      <c r="S11" t="n">
        <v>39.31</v>
      </c>
      <c r="T11" t="n">
        <v>16390.01</v>
      </c>
      <c r="U11" t="n">
        <v>0.53</v>
      </c>
      <c r="V11" t="n">
        <v>0.85</v>
      </c>
      <c r="W11" t="n">
        <v>3.45</v>
      </c>
      <c r="X11" t="n">
        <v>1.06</v>
      </c>
      <c r="Y11" t="n">
        <v>1</v>
      </c>
      <c r="Z11" t="n">
        <v>10</v>
      </c>
      <c r="AA11" t="n">
        <v>424.7946541430757</v>
      </c>
      <c r="AB11" t="n">
        <v>581.2227864160515</v>
      </c>
      <c r="AC11" t="n">
        <v>525.751699431807</v>
      </c>
      <c r="AD11" t="n">
        <v>424794.6541430757</v>
      </c>
      <c r="AE11" t="n">
        <v>581222.7864160514</v>
      </c>
      <c r="AF11" t="n">
        <v>1.581161825085505e-06</v>
      </c>
      <c r="AG11" t="n">
        <v>18</v>
      </c>
      <c r="AH11" t="n">
        <v>525751.6994318069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4.9748</v>
      </c>
      <c r="E12" t="n">
        <v>20.1</v>
      </c>
      <c r="F12" t="n">
        <v>15.08</v>
      </c>
      <c r="G12" t="n">
        <v>18.85</v>
      </c>
      <c r="H12" t="n">
        <v>0.25</v>
      </c>
      <c r="I12" t="n">
        <v>48</v>
      </c>
      <c r="J12" t="n">
        <v>247.07</v>
      </c>
      <c r="K12" t="n">
        <v>58.47</v>
      </c>
      <c r="L12" t="n">
        <v>3.5</v>
      </c>
      <c r="M12" t="n">
        <v>46</v>
      </c>
      <c r="N12" t="n">
        <v>60.09</v>
      </c>
      <c r="O12" t="n">
        <v>30705.56</v>
      </c>
      <c r="P12" t="n">
        <v>230.05</v>
      </c>
      <c r="Q12" t="n">
        <v>1389.98</v>
      </c>
      <c r="R12" t="n">
        <v>70.73</v>
      </c>
      <c r="S12" t="n">
        <v>39.31</v>
      </c>
      <c r="T12" t="n">
        <v>14691.63</v>
      </c>
      <c r="U12" t="n">
        <v>0.5600000000000001</v>
      </c>
      <c r="V12" t="n">
        <v>0.85</v>
      </c>
      <c r="W12" t="n">
        <v>3.45</v>
      </c>
      <c r="X12" t="n">
        <v>0.95</v>
      </c>
      <c r="Y12" t="n">
        <v>1</v>
      </c>
      <c r="Z12" t="n">
        <v>10</v>
      </c>
      <c r="AA12" t="n">
        <v>416.8254330109679</v>
      </c>
      <c r="AB12" t="n">
        <v>570.3189464858782</v>
      </c>
      <c r="AC12" t="n">
        <v>515.888506680934</v>
      </c>
      <c r="AD12" t="n">
        <v>416825.4330109679</v>
      </c>
      <c r="AE12" t="n">
        <v>570318.9464858782</v>
      </c>
      <c r="AF12" t="n">
        <v>1.60779246329723e-06</v>
      </c>
      <c r="AG12" t="n">
        <v>18</v>
      </c>
      <c r="AH12" t="n">
        <v>515888.506680934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5.026</v>
      </c>
      <c r="E13" t="n">
        <v>19.9</v>
      </c>
      <c r="F13" t="n">
        <v>15.01</v>
      </c>
      <c r="G13" t="n">
        <v>20.02</v>
      </c>
      <c r="H13" t="n">
        <v>0.27</v>
      </c>
      <c r="I13" t="n">
        <v>45</v>
      </c>
      <c r="J13" t="n">
        <v>247.51</v>
      </c>
      <c r="K13" t="n">
        <v>58.47</v>
      </c>
      <c r="L13" t="n">
        <v>3.75</v>
      </c>
      <c r="M13" t="n">
        <v>43</v>
      </c>
      <c r="N13" t="n">
        <v>60.29</v>
      </c>
      <c r="O13" t="n">
        <v>30760.49</v>
      </c>
      <c r="P13" t="n">
        <v>228.4</v>
      </c>
      <c r="Q13" t="n">
        <v>1389.7</v>
      </c>
      <c r="R13" t="n">
        <v>68.98999999999999</v>
      </c>
      <c r="S13" t="n">
        <v>39.31</v>
      </c>
      <c r="T13" t="n">
        <v>13835.16</v>
      </c>
      <c r="U13" t="n">
        <v>0.57</v>
      </c>
      <c r="V13" t="n">
        <v>0.85</v>
      </c>
      <c r="W13" t="n">
        <v>3.44</v>
      </c>
      <c r="X13" t="n">
        <v>0.89</v>
      </c>
      <c r="Y13" t="n">
        <v>1</v>
      </c>
      <c r="Z13" t="n">
        <v>10</v>
      </c>
      <c r="AA13" t="n">
        <v>412.1308892642262</v>
      </c>
      <c r="AB13" t="n">
        <v>563.8956646229333</v>
      </c>
      <c r="AC13" t="n">
        <v>510.0782538238557</v>
      </c>
      <c r="AD13" t="n">
        <v>412130.8892642262</v>
      </c>
      <c r="AE13" t="n">
        <v>563895.6646229333</v>
      </c>
      <c r="AF13" t="n">
        <v>1.624339655972477e-06</v>
      </c>
      <c r="AG13" t="n">
        <v>18</v>
      </c>
      <c r="AH13" t="n">
        <v>510078.2538238557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5.0767</v>
      </c>
      <c r="E14" t="n">
        <v>19.7</v>
      </c>
      <c r="F14" t="n">
        <v>14.96</v>
      </c>
      <c r="G14" t="n">
        <v>21.37</v>
      </c>
      <c r="H14" t="n">
        <v>0.29</v>
      </c>
      <c r="I14" t="n">
        <v>42</v>
      </c>
      <c r="J14" t="n">
        <v>247.96</v>
      </c>
      <c r="K14" t="n">
        <v>58.47</v>
      </c>
      <c r="L14" t="n">
        <v>4</v>
      </c>
      <c r="M14" t="n">
        <v>40</v>
      </c>
      <c r="N14" t="n">
        <v>60.48</v>
      </c>
      <c r="O14" t="n">
        <v>30815.5</v>
      </c>
      <c r="P14" t="n">
        <v>226.08</v>
      </c>
      <c r="Q14" t="n">
        <v>1389.79</v>
      </c>
      <c r="R14" t="n">
        <v>67.54000000000001</v>
      </c>
      <c r="S14" t="n">
        <v>39.31</v>
      </c>
      <c r="T14" t="n">
        <v>13125.16</v>
      </c>
      <c r="U14" t="n">
        <v>0.58</v>
      </c>
      <c r="V14" t="n">
        <v>0.86</v>
      </c>
      <c r="W14" t="n">
        <v>3.42</v>
      </c>
      <c r="X14" t="n">
        <v>0.83</v>
      </c>
      <c r="Y14" t="n">
        <v>1</v>
      </c>
      <c r="Z14" t="n">
        <v>10</v>
      </c>
      <c r="AA14" t="n">
        <v>406.8692669381978</v>
      </c>
      <c r="AB14" t="n">
        <v>556.6964808300669</v>
      </c>
      <c r="AC14" t="n">
        <v>503.5661500280626</v>
      </c>
      <c r="AD14" t="n">
        <v>406869.2669381978</v>
      </c>
      <c r="AE14" t="n">
        <v>556696.4808300668</v>
      </c>
      <c r="AF14" t="n">
        <v>1.640725254969255e-06</v>
      </c>
      <c r="AG14" t="n">
        <v>18</v>
      </c>
      <c r="AH14" t="n">
        <v>503566.1500280626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5.1344</v>
      </c>
      <c r="E15" t="n">
        <v>19.48</v>
      </c>
      <c r="F15" t="n">
        <v>14.88</v>
      </c>
      <c r="G15" t="n">
        <v>22.89</v>
      </c>
      <c r="H15" t="n">
        <v>0.3</v>
      </c>
      <c r="I15" t="n">
        <v>39</v>
      </c>
      <c r="J15" t="n">
        <v>248.4</v>
      </c>
      <c r="K15" t="n">
        <v>58.47</v>
      </c>
      <c r="L15" t="n">
        <v>4.25</v>
      </c>
      <c r="M15" t="n">
        <v>37</v>
      </c>
      <c r="N15" t="n">
        <v>60.68</v>
      </c>
      <c r="O15" t="n">
        <v>30870.57</v>
      </c>
      <c r="P15" t="n">
        <v>223.78</v>
      </c>
      <c r="Q15" t="n">
        <v>1389.76</v>
      </c>
      <c r="R15" t="n">
        <v>64.81999999999999</v>
      </c>
      <c r="S15" t="n">
        <v>39.31</v>
      </c>
      <c r="T15" t="n">
        <v>11779.15</v>
      </c>
      <c r="U15" t="n">
        <v>0.61</v>
      </c>
      <c r="V15" t="n">
        <v>0.86</v>
      </c>
      <c r="W15" t="n">
        <v>3.42</v>
      </c>
      <c r="X15" t="n">
        <v>0.75</v>
      </c>
      <c r="Y15" t="n">
        <v>1</v>
      </c>
      <c r="Z15" t="n">
        <v>10</v>
      </c>
      <c r="AA15" t="n">
        <v>393.5330880671175</v>
      </c>
      <c r="AB15" t="n">
        <v>538.4493325479668</v>
      </c>
      <c r="AC15" t="n">
        <v>487.0604839679727</v>
      </c>
      <c r="AD15" t="n">
        <v>393533.0880671176</v>
      </c>
      <c r="AE15" t="n">
        <v>538449.3325479669</v>
      </c>
      <c r="AF15" t="n">
        <v>1.659373165464601e-06</v>
      </c>
      <c r="AG15" t="n">
        <v>17</v>
      </c>
      <c r="AH15" t="n">
        <v>487060.4839679727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5.1732</v>
      </c>
      <c r="E16" t="n">
        <v>19.33</v>
      </c>
      <c r="F16" t="n">
        <v>14.83</v>
      </c>
      <c r="G16" t="n">
        <v>24.04</v>
      </c>
      <c r="H16" t="n">
        <v>0.32</v>
      </c>
      <c r="I16" t="n">
        <v>37</v>
      </c>
      <c r="J16" t="n">
        <v>248.85</v>
      </c>
      <c r="K16" t="n">
        <v>58.47</v>
      </c>
      <c r="L16" t="n">
        <v>4.5</v>
      </c>
      <c r="M16" t="n">
        <v>35</v>
      </c>
      <c r="N16" t="n">
        <v>60.88</v>
      </c>
      <c r="O16" t="n">
        <v>30925.72</v>
      </c>
      <c r="P16" t="n">
        <v>221.94</v>
      </c>
      <c r="Q16" t="n">
        <v>1389.7</v>
      </c>
      <c r="R16" t="n">
        <v>63.23</v>
      </c>
      <c r="S16" t="n">
        <v>39.31</v>
      </c>
      <c r="T16" t="n">
        <v>10996.69</v>
      </c>
      <c r="U16" t="n">
        <v>0.62</v>
      </c>
      <c r="V16" t="n">
        <v>0.87</v>
      </c>
      <c r="W16" t="n">
        <v>3.42</v>
      </c>
      <c r="X16" t="n">
        <v>0.7</v>
      </c>
      <c r="Y16" t="n">
        <v>1</v>
      </c>
      <c r="Z16" t="n">
        <v>10</v>
      </c>
      <c r="AA16" t="n">
        <v>389.5772096441264</v>
      </c>
      <c r="AB16" t="n">
        <v>533.0367251685914</v>
      </c>
      <c r="AC16" t="n">
        <v>482.1644482402427</v>
      </c>
      <c r="AD16" t="n">
        <v>389577.2096441264</v>
      </c>
      <c r="AE16" t="n">
        <v>533036.7251685914</v>
      </c>
      <c r="AF16" t="n">
        <v>1.671912834913812e-06</v>
      </c>
      <c r="AG16" t="n">
        <v>17</v>
      </c>
      <c r="AH16" t="n">
        <v>482164.4482402427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5.2059</v>
      </c>
      <c r="E17" t="n">
        <v>19.21</v>
      </c>
      <c r="F17" t="n">
        <v>14.8</v>
      </c>
      <c r="G17" t="n">
        <v>25.37</v>
      </c>
      <c r="H17" t="n">
        <v>0.34</v>
      </c>
      <c r="I17" t="n">
        <v>35</v>
      </c>
      <c r="J17" t="n">
        <v>249.3</v>
      </c>
      <c r="K17" t="n">
        <v>58.47</v>
      </c>
      <c r="L17" t="n">
        <v>4.75</v>
      </c>
      <c r="M17" t="n">
        <v>33</v>
      </c>
      <c r="N17" t="n">
        <v>61.07</v>
      </c>
      <c r="O17" t="n">
        <v>30980.93</v>
      </c>
      <c r="P17" t="n">
        <v>220.03</v>
      </c>
      <c r="Q17" t="n">
        <v>1389.77</v>
      </c>
      <c r="R17" t="n">
        <v>62.58</v>
      </c>
      <c r="S17" t="n">
        <v>39.31</v>
      </c>
      <c r="T17" t="n">
        <v>10682.29</v>
      </c>
      <c r="U17" t="n">
        <v>0.63</v>
      </c>
      <c r="V17" t="n">
        <v>0.87</v>
      </c>
      <c r="W17" t="n">
        <v>3.41</v>
      </c>
      <c r="X17" t="n">
        <v>0.68</v>
      </c>
      <c r="Y17" t="n">
        <v>1</v>
      </c>
      <c r="Z17" t="n">
        <v>10</v>
      </c>
      <c r="AA17" t="n">
        <v>385.9314033074068</v>
      </c>
      <c r="AB17" t="n">
        <v>528.0483720970675</v>
      </c>
      <c r="AC17" t="n">
        <v>477.6521765846676</v>
      </c>
      <c r="AD17" t="n">
        <v>385931.4033074068</v>
      </c>
      <c r="AE17" t="n">
        <v>528048.3720970675</v>
      </c>
      <c r="AF17" t="n">
        <v>1.682481061485698e-06</v>
      </c>
      <c r="AG17" t="n">
        <v>17</v>
      </c>
      <c r="AH17" t="n">
        <v>477652.1765846676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5.2434</v>
      </c>
      <c r="E18" t="n">
        <v>19.07</v>
      </c>
      <c r="F18" t="n">
        <v>14.76</v>
      </c>
      <c r="G18" t="n">
        <v>26.83</v>
      </c>
      <c r="H18" t="n">
        <v>0.36</v>
      </c>
      <c r="I18" t="n">
        <v>33</v>
      </c>
      <c r="J18" t="n">
        <v>249.75</v>
      </c>
      <c r="K18" t="n">
        <v>58.47</v>
      </c>
      <c r="L18" t="n">
        <v>5</v>
      </c>
      <c r="M18" t="n">
        <v>31</v>
      </c>
      <c r="N18" t="n">
        <v>61.27</v>
      </c>
      <c r="O18" t="n">
        <v>31036.22</v>
      </c>
      <c r="P18" t="n">
        <v>218.82</v>
      </c>
      <c r="Q18" t="n">
        <v>1389.74</v>
      </c>
      <c r="R18" t="n">
        <v>61.03</v>
      </c>
      <c r="S18" t="n">
        <v>39.31</v>
      </c>
      <c r="T18" t="n">
        <v>9917.07</v>
      </c>
      <c r="U18" t="n">
        <v>0.64</v>
      </c>
      <c r="V18" t="n">
        <v>0.87</v>
      </c>
      <c r="W18" t="n">
        <v>3.41</v>
      </c>
      <c r="X18" t="n">
        <v>0.63</v>
      </c>
      <c r="Y18" t="n">
        <v>1</v>
      </c>
      <c r="Z18" t="n">
        <v>10</v>
      </c>
      <c r="AA18" t="n">
        <v>382.8156970030788</v>
      </c>
      <c r="AB18" t="n">
        <v>523.785325276225</v>
      </c>
      <c r="AC18" t="n">
        <v>473.7959889691825</v>
      </c>
      <c r="AD18" t="n">
        <v>382815.6970030788</v>
      </c>
      <c r="AE18" t="n">
        <v>523785.325276225</v>
      </c>
      <c r="AF18" t="n">
        <v>1.694600587370889e-06</v>
      </c>
      <c r="AG18" t="n">
        <v>17</v>
      </c>
      <c r="AH18" t="n">
        <v>473795.9889691825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5.2805</v>
      </c>
      <c r="E19" t="n">
        <v>18.94</v>
      </c>
      <c r="F19" t="n">
        <v>14.72</v>
      </c>
      <c r="G19" t="n">
        <v>28.48</v>
      </c>
      <c r="H19" t="n">
        <v>0.37</v>
      </c>
      <c r="I19" t="n">
        <v>31</v>
      </c>
      <c r="J19" t="n">
        <v>250.2</v>
      </c>
      <c r="K19" t="n">
        <v>58.47</v>
      </c>
      <c r="L19" t="n">
        <v>5.25</v>
      </c>
      <c r="M19" t="n">
        <v>29</v>
      </c>
      <c r="N19" t="n">
        <v>61.47</v>
      </c>
      <c r="O19" t="n">
        <v>31091.59</v>
      </c>
      <c r="P19" t="n">
        <v>216.78</v>
      </c>
      <c r="Q19" t="n">
        <v>1389.71</v>
      </c>
      <c r="R19" t="n">
        <v>59.93</v>
      </c>
      <c r="S19" t="n">
        <v>39.31</v>
      </c>
      <c r="T19" t="n">
        <v>9376.27</v>
      </c>
      <c r="U19" t="n">
        <v>0.66</v>
      </c>
      <c r="V19" t="n">
        <v>0.87</v>
      </c>
      <c r="W19" t="n">
        <v>3.41</v>
      </c>
      <c r="X19" t="n">
        <v>0.59</v>
      </c>
      <c r="Y19" t="n">
        <v>1</v>
      </c>
      <c r="Z19" t="n">
        <v>10</v>
      </c>
      <c r="AA19" t="n">
        <v>378.9074716301902</v>
      </c>
      <c r="AB19" t="n">
        <v>518.437918902304</v>
      </c>
      <c r="AC19" t="n">
        <v>468.9589315544565</v>
      </c>
      <c r="AD19" t="n">
        <v>378907.4716301901</v>
      </c>
      <c r="AE19" t="n">
        <v>518437.918902304</v>
      </c>
      <c r="AF19" t="n">
        <v>1.706590838313304e-06</v>
      </c>
      <c r="AG19" t="n">
        <v>17</v>
      </c>
      <c r="AH19" t="n">
        <v>468958.9315544565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5.3149</v>
      </c>
      <c r="E20" t="n">
        <v>18.82</v>
      </c>
      <c r="F20" t="n">
        <v>14.69</v>
      </c>
      <c r="G20" t="n">
        <v>30.39</v>
      </c>
      <c r="H20" t="n">
        <v>0.39</v>
      </c>
      <c r="I20" t="n">
        <v>29</v>
      </c>
      <c r="J20" t="n">
        <v>250.64</v>
      </c>
      <c r="K20" t="n">
        <v>58.47</v>
      </c>
      <c r="L20" t="n">
        <v>5.5</v>
      </c>
      <c r="M20" t="n">
        <v>27</v>
      </c>
      <c r="N20" t="n">
        <v>61.67</v>
      </c>
      <c r="O20" t="n">
        <v>31147.02</v>
      </c>
      <c r="P20" t="n">
        <v>215.17</v>
      </c>
      <c r="Q20" t="n">
        <v>1389.71</v>
      </c>
      <c r="R20" t="n">
        <v>58.8</v>
      </c>
      <c r="S20" t="n">
        <v>39.31</v>
      </c>
      <c r="T20" t="n">
        <v>8818.889999999999</v>
      </c>
      <c r="U20" t="n">
        <v>0.67</v>
      </c>
      <c r="V20" t="n">
        <v>0.87</v>
      </c>
      <c r="W20" t="n">
        <v>3.41</v>
      </c>
      <c r="X20" t="n">
        <v>0.57</v>
      </c>
      <c r="Y20" t="n">
        <v>1</v>
      </c>
      <c r="Z20" t="n">
        <v>10</v>
      </c>
      <c r="AA20" t="n">
        <v>375.6309408616549</v>
      </c>
      <c r="AB20" t="n">
        <v>513.9548249544586</v>
      </c>
      <c r="AC20" t="n">
        <v>464.9036978009315</v>
      </c>
      <c r="AD20" t="n">
        <v>375630.9408616549</v>
      </c>
      <c r="AE20" t="n">
        <v>513954.8249544585</v>
      </c>
      <c r="AF20" t="n">
        <v>1.717708483391985e-06</v>
      </c>
      <c r="AG20" t="n">
        <v>17</v>
      </c>
      <c r="AH20" t="n">
        <v>464903.6978009315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5.3302</v>
      </c>
      <c r="E21" t="n">
        <v>18.76</v>
      </c>
      <c r="F21" t="n">
        <v>14.68</v>
      </c>
      <c r="G21" t="n">
        <v>31.46</v>
      </c>
      <c r="H21" t="n">
        <v>0.41</v>
      </c>
      <c r="I21" t="n">
        <v>28</v>
      </c>
      <c r="J21" t="n">
        <v>251.09</v>
      </c>
      <c r="K21" t="n">
        <v>58.47</v>
      </c>
      <c r="L21" t="n">
        <v>5.75</v>
      </c>
      <c r="M21" t="n">
        <v>26</v>
      </c>
      <c r="N21" t="n">
        <v>61.87</v>
      </c>
      <c r="O21" t="n">
        <v>31202.53</v>
      </c>
      <c r="P21" t="n">
        <v>213.91</v>
      </c>
      <c r="Q21" t="n">
        <v>1389.74</v>
      </c>
      <c r="R21" t="n">
        <v>58.52</v>
      </c>
      <c r="S21" t="n">
        <v>39.31</v>
      </c>
      <c r="T21" t="n">
        <v>8684.530000000001</v>
      </c>
      <c r="U21" t="n">
        <v>0.67</v>
      </c>
      <c r="V21" t="n">
        <v>0.87</v>
      </c>
      <c r="W21" t="n">
        <v>3.42</v>
      </c>
      <c r="X21" t="n">
        <v>0.5600000000000001</v>
      </c>
      <c r="Y21" t="n">
        <v>1</v>
      </c>
      <c r="Z21" t="n">
        <v>10</v>
      </c>
      <c r="AA21" t="n">
        <v>373.6367264946745</v>
      </c>
      <c r="AB21" t="n">
        <v>511.2262528790273</v>
      </c>
      <c r="AC21" t="n">
        <v>462.4355368148044</v>
      </c>
      <c r="AD21" t="n">
        <v>373636.7264946745</v>
      </c>
      <c r="AE21" t="n">
        <v>511226.2528790273</v>
      </c>
      <c r="AF21" t="n">
        <v>1.722653249953143e-06</v>
      </c>
      <c r="AG21" t="n">
        <v>17</v>
      </c>
      <c r="AH21" t="n">
        <v>462435.5368148044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5.3493</v>
      </c>
      <c r="E22" t="n">
        <v>18.69</v>
      </c>
      <c r="F22" t="n">
        <v>14.66</v>
      </c>
      <c r="G22" t="n">
        <v>32.58</v>
      </c>
      <c r="H22" t="n">
        <v>0.42</v>
      </c>
      <c r="I22" t="n">
        <v>27</v>
      </c>
      <c r="J22" t="n">
        <v>251.55</v>
      </c>
      <c r="K22" t="n">
        <v>58.47</v>
      </c>
      <c r="L22" t="n">
        <v>6</v>
      </c>
      <c r="M22" t="n">
        <v>25</v>
      </c>
      <c r="N22" t="n">
        <v>62.07</v>
      </c>
      <c r="O22" t="n">
        <v>31258.11</v>
      </c>
      <c r="P22" t="n">
        <v>212.47</v>
      </c>
      <c r="Q22" t="n">
        <v>1389.77</v>
      </c>
      <c r="R22" t="n">
        <v>58.02</v>
      </c>
      <c r="S22" t="n">
        <v>39.31</v>
      </c>
      <c r="T22" t="n">
        <v>8441.26</v>
      </c>
      <c r="U22" t="n">
        <v>0.68</v>
      </c>
      <c r="V22" t="n">
        <v>0.88</v>
      </c>
      <c r="W22" t="n">
        <v>3.41</v>
      </c>
      <c r="X22" t="n">
        <v>0.54</v>
      </c>
      <c r="Y22" t="n">
        <v>1</v>
      </c>
      <c r="Z22" t="n">
        <v>10</v>
      </c>
      <c r="AA22" t="n">
        <v>371.2876706092416</v>
      </c>
      <c r="AB22" t="n">
        <v>508.0121709835463</v>
      </c>
      <c r="AC22" t="n">
        <v>459.5282023844359</v>
      </c>
      <c r="AD22" t="n">
        <v>371287.6706092416</v>
      </c>
      <c r="AE22" t="n">
        <v>508012.1709835463</v>
      </c>
      <c r="AF22" t="n">
        <v>1.728826128470667e-06</v>
      </c>
      <c r="AG22" t="n">
        <v>17</v>
      </c>
      <c r="AH22" t="n">
        <v>459528.2023844359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5.3687</v>
      </c>
      <c r="E23" t="n">
        <v>18.63</v>
      </c>
      <c r="F23" t="n">
        <v>14.64</v>
      </c>
      <c r="G23" t="n">
        <v>33.79</v>
      </c>
      <c r="H23" t="n">
        <v>0.44</v>
      </c>
      <c r="I23" t="n">
        <v>26</v>
      </c>
      <c r="J23" t="n">
        <v>252</v>
      </c>
      <c r="K23" t="n">
        <v>58.47</v>
      </c>
      <c r="L23" t="n">
        <v>6.25</v>
      </c>
      <c r="M23" t="n">
        <v>24</v>
      </c>
      <c r="N23" t="n">
        <v>62.27</v>
      </c>
      <c r="O23" t="n">
        <v>31313.77</v>
      </c>
      <c r="P23" t="n">
        <v>211.15</v>
      </c>
      <c r="Q23" t="n">
        <v>1389.68</v>
      </c>
      <c r="R23" t="n">
        <v>57.35</v>
      </c>
      <c r="S23" t="n">
        <v>39.31</v>
      </c>
      <c r="T23" t="n">
        <v>8110.01</v>
      </c>
      <c r="U23" t="n">
        <v>0.6899999999999999</v>
      </c>
      <c r="V23" t="n">
        <v>0.88</v>
      </c>
      <c r="W23" t="n">
        <v>3.41</v>
      </c>
      <c r="X23" t="n">
        <v>0.52</v>
      </c>
      <c r="Y23" t="n">
        <v>1</v>
      </c>
      <c r="Z23" t="n">
        <v>10</v>
      </c>
      <c r="AA23" t="n">
        <v>369.0638423121428</v>
      </c>
      <c r="AB23" t="n">
        <v>504.9694309990754</v>
      </c>
      <c r="AC23" t="n">
        <v>456.7758572335705</v>
      </c>
      <c r="AD23" t="n">
        <v>369063.8423121428</v>
      </c>
      <c r="AE23" t="n">
        <v>504969.4309990754</v>
      </c>
      <c r="AF23" t="n">
        <v>1.735095963195272e-06</v>
      </c>
      <c r="AG23" t="n">
        <v>17</v>
      </c>
      <c r="AH23" t="n">
        <v>456775.8572335705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5.3912</v>
      </c>
      <c r="E24" t="n">
        <v>18.55</v>
      </c>
      <c r="F24" t="n">
        <v>14.61</v>
      </c>
      <c r="G24" t="n">
        <v>35.07</v>
      </c>
      <c r="H24" t="n">
        <v>0.46</v>
      </c>
      <c r="I24" t="n">
        <v>25</v>
      </c>
      <c r="J24" t="n">
        <v>252.45</v>
      </c>
      <c r="K24" t="n">
        <v>58.47</v>
      </c>
      <c r="L24" t="n">
        <v>6.5</v>
      </c>
      <c r="M24" t="n">
        <v>23</v>
      </c>
      <c r="N24" t="n">
        <v>62.47</v>
      </c>
      <c r="O24" t="n">
        <v>31369.49</v>
      </c>
      <c r="P24" t="n">
        <v>209.77</v>
      </c>
      <c r="Q24" t="n">
        <v>1389.62</v>
      </c>
      <c r="R24" t="n">
        <v>56.4</v>
      </c>
      <c r="S24" t="n">
        <v>39.31</v>
      </c>
      <c r="T24" t="n">
        <v>7639.07</v>
      </c>
      <c r="U24" t="n">
        <v>0.7</v>
      </c>
      <c r="V24" t="n">
        <v>0.88</v>
      </c>
      <c r="W24" t="n">
        <v>3.41</v>
      </c>
      <c r="X24" t="n">
        <v>0.49</v>
      </c>
      <c r="Y24" t="n">
        <v>1</v>
      </c>
      <c r="Z24" t="n">
        <v>10</v>
      </c>
      <c r="AA24" t="n">
        <v>366.6473535867912</v>
      </c>
      <c r="AB24" t="n">
        <v>501.6630845170908</v>
      </c>
      <c r="AC24" t="n">
        <v>453.7850638193399</v>
      </c>
      <c r="AD24" t="n">
        <v>366647.3535867912</v>
      </c>
      <c r="AE24" t="n">
        <v>501663.0845170908</v>
      </c>
      <c r="AF24" t="n">
        <v>1.742367678726387e-06</v>
      </c>
      <c r="AG24" t="n">
        <v>17</v>
      </c>
      <c r="AH24" t="n">
        <v>453785.06381934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5.4319</v>
      </c>
      <c r="E25" t="n">
        <v>18.41</v>
      </c>
      <c r="F25" t="n">
        <v>14.57</v>
      </c>
      <c r="G25" t="n">
        <v>38</v>
      </c>
      <c r="H25" t="n">
        <v>0.47</v>
      </c>
      <c r="I25" t="n">
        <v>23</v>
      </c>
      <c r="J25" t="n">
        <v>252.9</v>
      </c>
      <c r="K25" t="n">
        <v>58.47</v>
      </c>
      <c r="L25" t="n">
        <v>6.75</v>
      </c>
      <c r="M25" t="n">
        <v>21</v>
      </c>
      <c r="N25" t="n">
        <v>62.68</v>
      </c>
      <c r="O25" t="n">
        <v>31425.3</v>
      </c>
      <c r="P25" t="n">
        <v>207.12</v>
      </c>
      <c r="Q25" t="n">
        <v>1389.64</v>
      </c>
      <c r="R25" t="n">
        <v>55.07</v>
      </c>
      <c r="S25" t="n">
        <v>39.31</v>
      </c>
      <c r="T25" t="n">
        <v>6987.29</v>
      </c>
      <c r="U25" t="n">
        <v>0.71</v>
      </c>
      <c r="V25" t="n">
        <v>0.88</v>
      </c>
      <c r="W25" t="n">
        <v>3.4</v>
      </c>
      <c r="X25" t="n">
        <v>0.44</v>
      </c>
      <c r="Y25" t="n">
        <v>1</v>
      </c>
      <c r="Z25" t="n">
        <v>10</v>
      </c>
      <c r="AA25" t="n">
        <v>354.3925726081934</v>
      </c>
      <c r="AB25" t="n">
        <v>484.8955525393931</v>
      </c>
      <c r="AC25" t="n">
        <v>438.6178015602149</v>
      </c>
      <c r="AD25" t="n">
        <v>354392.5726081934</v>
      </c>
      <c r="AE25" t="n">
        <v>484895.5525393931</v>
      </c>
      <c r="AF25" t="n">
        <v>1.75552140415378e-06</v>
      </c>
      <c r="AG25" t="n">
        <v>16</v>
      </c>
      <c r="AH25" t="n">
        <v>438617.8015602149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5.4528</v>
      </c>
      <c r="E26" t="n">
        <v>18.34</v>
      </c>
      <c r="F26" t="n">
        <v>14.54</v>
      </c>
      <c r="G26" t="n">
        <v>39.66</v>
      </c>
      <c r="H26" t="n">
        <v>0.49</v>
      </c>
      <c r="I26" t="n">
        <v>22</v>
      </c>
      <c r="J26" t="n">
        <v>253.35</v>
      </c>
      <c r="K26" t="n">
        <v>58.47</v>
      </c>
      <c r="L26" t="n">
        <v>7</v>
      </c>
      <c r="M26" t="n">
        <v>20</v>
      </c>
      <c r="N26" t="n">
        <v>62.88</v>
      </c>
      <c r="O26" t="n">
        <v>31481.17</v>
      </c>
      <c r="P26" t="n">
        <v>205.48</v>
      </c>
      <c r="Q26" t="n">
        <v>1389.8</v>
      </c>
      <c r="R26" t="n">
        <v>54.37</v>
      </c>
      <c r="S26" t="n">
        <v>39.31</v>
      </c>
      <c r="T26" t="n">
        <v>6640.87</v>
      </c>
      <c r="U26" t="n">
        <v>0.72</v>
      </c>
      <c r="V26" t="n">
        <v>0.88</v>
      </c>
      <c r="W26" t="n">
        <v>3.4</v>
      </c>
      <c r="X26" t="n">
        <v>0.42</v>
      </c>
      <c r="Y26" t="n">
        <v>1</v>
      </c>
      <c r="Z26" t="n">
        <v>10</v>
      </c>
      <c r="AA26" t="n">
        <v>351.839186765824</v>
      </c>
      <c r="AB26" t="n">
        <v>481.4018973824302</v>
      </c>
      <c r="AC26" t="n">
        <v>435.4575759480568</v>
      </c>
      <c r="AD26" t="n">
        <v>351839.186765824</v>
      </c>
      <c r="AE26" t="n">
        <v>481401.8973824302</v>
      </c>
      <c r="AF26" t="n">
        <v>1.762276019913793e-06</v>
      </c>
      <c r="AG26" t="n">
        <v>16</v>
      </c>
      <c r="AH26" t="n">
        <v>435457.5759480568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5.4488</v>
      </c>
      <c r="E27" t="n">
        <v>18.35</v>
      </c>
      <c r="F27" t="n">
        <v>14.56</v>
      </c>
      <c r="G27" t="n">
        <v>39.7</v>
      </c>
      <c r="H27" t="n">
        <v>0.51</v>
      </c>
      <c r="I27" t="n">
        <v>22</v>
      </c>
      <c r="J27" t="n">
        <v>253.81</v>
      </c>
      <c r="K27" t="n">
        <v>58.47</v>
      </c>
      <c r="L27" t="n">
        <v>7.25</v>
      </c>
      <c r="M27" t="n">
        <v>20</v>
      </c>
      <c r="N27" t="n">
        <v>63.08</v>
      </c>
      <c r="O27" t="n">
        <v>31537.13</v>
      </c>
      <c r="P27" t="n">
        <v>204.99</v>
      </c>
      <c r="Q27" t="n">
        <v>1389.65</v>
      </c>
      <c r="R27" t="n">
        <v>54.78</v>
      </c>
      <c r="S27" t="n">
        <v>39.31</v>
      </c>
      <c r="T27" t="n">
        <v>6845.2</v>
      </c>
      <c r="U27" t="n">
        <v>0.72</v>
      </c>
      <c r="V27" t="n">
        <v>0.88</v>
      </c>
      <c r="W27" t="n">
        <v>3.4</v>
      </c>
      <c r="X27" t="n">
        <v>0.43</v>
      </c>
      <c r="Y27" t="n">
        <v>1</v>
      </c>
      <c r="Z27" t="n">
        <v>10</v>
      </c>
      <c r="AA27" t="n">
        <v>351.5436039875464</v>
      </c>
      <c r="AB27" t="n">
        <v>480.9974679849989</v>
      </c>
      <c r="AC27" t="n">
        <v>435.0917447246961</v>
      </c>
      <c r="AD27" t="n">
        <v>351543.6039875463</v>
      </c>
      <c r="AE27" t="n">
        <v>480997.4679849989</v>
      </c>
      <c r="AF27" t="n">
        <v>1.760983270486039e-06</v>
      </c>
      <c r="AG27" t="n">
        <v>16</v>
      </c>
      <c r="AH27" t="n">
        <v>435091.7447246961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5.4812</v>
      </c>
      <c r="E28" t="n">
        <v>18.24</v>
      </c>
      <c r="F28" t="n">
        <v>14.5</v>
      </c>
      <c r="G28" t="n">
        <v>41.42</v>
      </c>
      <c r="H28" t="n">
        <v>0.52</v>
      </c>
      <c r="I28" t="n">
        <v>21</v>
      </c>
      <c r="J28" t="n">
        <v>254.26</v>
      </c>
      <c r="K28" t="n">
        <v>58.47</v>
      </c>
      <c r="L28" t="n">
        <v>7.5</v>
      </c>
      <c r="M28" t="n">
        <v>19</v>
      </c>
      <c r="N28" t="n">
        <v>63.29</v>
      </c>
      <c r="O28" t="n">
        <v>31593.16</v>
      </c>
      <c r="P28" t="n">
        <v>202.33</v>
      </c>
      <c r="Q28" t="n">
        <v>1389.65</v>
      </c>
      <c r="R28" t="n">
        <v>53.09</v>
      </c>
      <c r="S28" t="n">
        <v>39.31</v>
      </c>
      <c r="T28" t="n">
        <v>6008.03</v>
      </c>
      <c r="U28" t="n">
        <v>0.74</v>
      </c>
      <c r="V28" t="n">
        <v>0.89</v>
      </c>
      <c r="W28" t="n">
        <v>3.39</v>
      </c>
      <c r="X28" t="n">
        <v>0.37</v>
      </c>
      <c r="Y28" t="n">
        <v>1</v>
      </c>
      <c r="Z28" t="n">
        <v>10</v>
      </c>
      <c r="AA28" t="n">
        <v>347.4869091001069</v>
      </c>
      <c r="AB28" t="n">
        <v>475.4469190712568</v>
      </c>
      <c r="AC28" t="n">
        <v>430.0709324090371</v>
      </c>
      <c r="AD28" t="n">
        <v>347486.9091001069</v>
      </c>
      <c r="AE28" t="n">
        <v>475446.9190712568</v>
      </c>
      <c r="AF28" t="n">
        <v>1.771454540850844e-06</v>
      </c>
      <c r="AG28" t="n">
        <v>16</v>
      </c>
      <c r="AH28" t="n">
        <v>430070.9324090371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5.4912</v>
      </c>
      <c r="E29" t="n">
        <v>18.21</v>
      </c>
      <c r="F29" t="n">
        <v>14.51</v>
      </c>
      <c r="G29" t="n">
        <v>43.53</v>
      </c>
      <c r="H29" t="n">
        <v>0.54</v>
      </c>
      <c r="I29" t="n">
        <v>20</v>
      </c>
      <c r="J29" t="n">
        <v>254.72</v>
      </c>
      <c r="K29" t="n">
        <v>58.47</v>
      </c>
      <c r="L29" t="n">
        <v>7.75</v>
      </c>
      <c r="M29" t="n">
        <v>18</v>
      </c>
      <c r="N29" t="n">
        <v>63.49</v>
      </c>
      <c r="O29" t="n">
        <v>31649.26</v>
      </c>
      <c r="P29" t="n">
        <v>201.99</v>
      </c>
      <c r="Q29" t="n">
        <v>1389.59</v>
      </c>
      <c r="R29" t="n">
        <v>53.32</v>
      </c>
      <c r="S29" t="n">
        <v>39.31</v>
      </c>
      <c r="T29" t="n">
        <v>6125.1</v>
      </c>
      <c r="U29" t="n">
        <v>0.74</v>
      </c>
      <c r="V29" t="n">
        <v>0.88</v>
      </c>
      <c r="W29" t="n">
        <v>3.4</v>
      </c>
      <c r="X29" t="n">
        <v>0.39</v>
      </c>
      <c r="Y29" t="n">
        <v>1</v>
      </c>
      <c r="Z29" t="n">
        <v>10</v>
      </c>
      <c r="AA29" t="n">
        <v>346.7611027127179</v>
      </c>
      <c r="AB29" t="n">
        <v>474.4538387517132</v>
      </c>
      <c r="AC29" t="n">
        <v>429.1726302813939</v>
      </c>
      <c r="AD29" t="n">
        <v>346761.1027127179</v>
      </c>
      <c r="AE29" t="n">
        <v>474453.8387517132</v>
      </c>
      <c r="AF29" t="n">
        <v>1.774686414420228e-06</v>
      </c>
      <c r="AG29" t="n">
        <v>16</v>
      </c>
      <c r="AH29" t="n">
        <v>429172.6302813939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5.5135</v>
      </c>
      <c r="E30" t="n">
        <v>18.14</v>
      </c>
      <c r="F30" t="n">
        <v>14.48</v>
      </c>
      <c r="G30" t="n">
        <v>45.74</v>
      </c>
      <c r="H30" t="n">
        <v>0.5600000000000001</v>
      </c>
      <c r="I30" t="n">
        <v>19</v>
      </c>
      <c r="J30" t="n">
        <v>255.17</v>
      </c>
      <c r="K30" t="n">
        <v>58.47</v>
      </c>
      <c r="L30" t="n">
        <v>8</v>
      </c>
      <c r="M30" t="n">
        <v>17</v>
      </c>
      <c r="N30" t="n">
        <v>63.7</v>
      </c>
      <c r="O30" t="n">
        <v>31705.44</v>
      </c>
      <c r="P30" t="n">
        <v>200.6</v>
      </c>
      <c r="Q30" t="n">
        <v>1389.58</v>
      </c>
      <c r="R30" t="n">
        <v>52.48</v>
      </c>
      <c r="S30" t="n">
        <v>39.31</v>
      </c>
      <c r="T30" t="n">
        <v>5710.21</v>
      </c>
      <c r="U30" t="n">
        <v>0.75</v>
      </c>
      <c r="V30" t="n">
        <v>0.89</v>
      </c>
      <c r="W30" t="n">
        <v>3.39</v>
      </c>
      <c r="X30" t="n">
        <v>0.36</v>
      </c>
      <c r="Y30" t="n">
        <v>1</v>
      </c>
      <c r="Z30" t="n">
        <v>10</v>
      </c>
      <c r="AA30" t="n">
        <v>344.4555256997946</v>
      </c>
      <c r="AB30" t="n">
        <v>471.2992465677524</v>
      </c>
      <c r="AC30" t="n">
        <v>426.3191079479724</v>
      </c>
      <c r="AD30" t="n">
        <v>344455.5256997946</v>
      </c>
      <c r="AE30" t="n">
        <v>471299.2465677524</v>
      </c>
      <c r="AF30" t="n">
        <v>1.781893492479954e-06</v>
      </c>
      <c r="AG30" t="n">
        <v>16</v>
      </c>
      <c r="AH30" t="n">
        <v>426319.1079479724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5.5154</v>
      </c>
      <c r="E31" t="n">
        <v>18.13</v>
      </c>
      <c r="F31" t="n">
        <v>14.48</v>
      </c>
      <c r="G31" t="n">
        <v>45.72</v>
      </c>
      <c r="H31" t="n">
        <v>0.57</v>
      </c>
      <c r="I31" t="n">
        <v>19</v>
      </c>
      <c r="J31" t="n">
        <v>255.63</v>
      </c>
      <c r="K31" t="n">
        <v>58.47</v>
      </c>
      <c r="L31" t="n">
        <v>8.25</v>
      </c>
      <c r="M31" t="n">
        <v>17</v>
      </c>
      <c r="N31" t="n">
        <v>63.91</v>
      </c>
      <c r="O31" t="n">
        <v>31761.69</v>
      </c>
      <c r="P31" t="n">
        <v>199.02</v>
      </c>
      <c r="Q31" t="n">
        <v>1389.6</v>
      </c>
      <c r="R31" t="n">
        <v>52.4</v>
      </c>
      <c r="S31" t="n">
        <v>39.31</v>
      </c>
      <c r="T31" t="n">
        <v>5668.41</v>
      </c>
      <c r="U31" t="n">
        <v>0.75</v>
      </c>
      <c r="V31" t="n">
        <v>0.89</v>
      </c>
      <c r="W31" t="n">
        <v>3.39</v>
      </c>
      <c r="X31" t="n">
        <v>0.36</v>
      </c>
      <c r="Y31" t="n">
        <v>1</v>
      </c>
      <c r="Z31" t="n">
        <v>10</v>
      </c>
      <c r="AA31" t="n">
        <v>342.8214026820202</v>
      </c>
      <c r="AB31" t="n">
        <v>469.0633673624141</v>
      </c>
      <c r="AC31" t="n">
        <v>424.2966179159152</v>
      </c>
      <c r="AD31" t="n">
        <v>342821.4026820202</v>
      </c>
      <c r="AE31" t="n">
        <v>469063.3673624141</v>
      </c>
      <c r="AF31" t="n">
        <v>1.782507548458137e-06</v>
      </c>
      <c r="AG31" t="n">
        <v>16</v>
      </c>
      <c r="AH31" t="n">
        <v>424296.6179159153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5.5351</v>
      </c>
      <c r="E32" t="n">
        <v>18.07</v>
      </c>
      <c r="F32" t="n">
        <v>14.46</v>
      </c>
      <c r="G32" t="n">
        <v>48.2</v>
      </c>
      <c r="H32" t="n">
        <v>0.59</v>
      </c>
      <c r="I32" t="n">
        <v>18</v>
      </c>
      <c r="J32" t="n">
        <v>256.09</v>
      </c>
      <c r="K32" t="n">
        <v>58.47</v>
      </c>
      <c r="L32" t="n">
        <v>8.5</v>
      </c>
      <c r="M32" t="n">
        <v>16</v>
      </c>
      <c r="N32" t="n">
        <v>64.11</v>
      </c>
      <c r="O32" t="n">
        <v>31818.02</v>
      </c>
      <c r="P32" t="n">
        <v>196.86</v>
      </c>
      <c r="Q32" t="n">
        <v>1389.57</v>
      </c>
      <c r="R32" t="n">
        <v>51.72</v>
      </c>
      <c r="S32" t="n">
        <v>39.31</v>
      </c>
      <c r="T32" t="n">
        <v>5333.09</v>
      </c>
      <c r="U32" t="n">
        <v>0.76</v>
      </c>
      <c r="V32" t="n">
        <v>0.89</v>
      </c>
      <c r="W32" t="n">
        <v>3.39</v>
      </c>
      <c r="X32" t="n">
        <v>0.34</v>
      </c>
      <c r="Y32" t="n">
        <v>1</v>
      </c>
      <c r="Z32" t="n">
        <v>10</v>
      </c>
      <c r="AA32" t="n">
        <v>339.899257859673</v>
      </c>
      <c r="AB32" t="n">
        <v>465.0651599005474</v>
      </c>
      <c r="AC32" t="n">
        <v>420.6799937626899</v>
      </c>
      <c r="AD32" t="n">
        <v>339899.257859673</v>
      </c>
      <c r="AE32" t="n">
        <v>465065.1599005474</v>
      </c>
      <c r="AF32" t="n">
        <v>1.788874339389824e-06</v>
      </c>
      <c r="AG32" t="n">
        <v>16</v>
      </c>
      <c r="AH32" t="n">
        <v>420679.9937626899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5.5526</v>
      </c>
      <c r="E33" t="n">
        <v>18.01</v>
      </c>
      <c r="F33" t="n">
        <v>14.45</v>
      </c>
      <c r="G33" t="n">
        <v>51</v>
      </c>
      <c r="H33" t="n">
        <v>0.61</v>
      </c>
      <c r="I33" t="n">
        <v>17</v>
      </c>
      <c r="J33" t="n">
        <v>256.54</v>
      </c>
      <c r="K33" t="n">
        <v>58.47</v>
      </c>
      <c r="L33" t="n">
        <v>8.75</v>
      </c>
      <c r="M33" t="n">
        <v>15</v>
      </c>
      <c r="N33" t="n">
        <v>64.31999999999999</v>
      </c>
      <c r="O33" t="n">
        <v>31874.43</v>
      </c>
      <c r="P33" t="n">
        <v>194.54</v>
      </c>
      <c r="Q33" t="n">
        <v>1389.62</v>
      </c>
      <c r="R33" t="n">
        <v>51.47</v>
      </c>
      <c r="S33" t="n">
        <v>39.31</v>
      </c>
      <c r="T33" t="n">
        <v>5216.05</v>
      </c>
      <c r="U33" t="n">
        <v>0.76</v>
      </c>
      <c r="V33" t="n">
        <v>0.89</v>
      </c>
      <c r="W33" t="n">
        <v>3.39</v>
      </c>
      <c r="X33" t="n">
        <v>0.33</v>
      </c>
      <c r="Y33" t="n">
        <v>1</v>
      </c>
      <c r="Z33" t="n">
        <v>10</v>
      </c>
      <c r="AA33" t="n">
        <v>336.9383618249119</v>
      </c>
      <c r="AB33" t="n">
        <v>461.0139313202735</v>
      </c>
      <c r="AC33" t="n">
        <v>417.0154087521821</v>
      </c>
      <c r="AD33" t="n">
        <v>336938.3618249119</v>
      </c>
      <c r="AE33" t="n">
        <v>461013.9313202734</v>
      </c>
      <c r="AF33" t="n">
        <v>1.794530118136247e-06</v>
      </c>
      <c r="AG33" t="n">
        <v>16</v>
      </c>
      <c r="AH33" t="n">
        <v>417015.408752182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5.5555</v>
      </c>
      <c r="E34" t="n">
        <v>18</v>
      </c>
      <c r="F34" t="n">
        <v>14.44</v>
      </c>
      <c r="G34" t="n">
        <v>50.97</v>
      </c>
      <c r="H34" t="n">
        <v>0.62</v>
      </c>
      <c r="I34" t="n">
        <v>17</v>
      </c>
      <c r="J34" t="n">
        <v>257</v>
      </c>
      <c r="K34" t="n">
        <v>58.47</v>
      </c>
      <c r="L34" t="n">
        <v>9</v>
      </c>
      <c r="M34" t="n">
        <v>15</v>
      </c>
      <c r="N34" t="n">
        <v>64.53</v>
      </c>
      <c r="O34" t="n">
        <v>31931.04</v>
      </c>
      <c r="P34" t="n">
        <v>194.55</v>
      </c>
      <c r="Q34" t="n">
        <v>1389.65</v>
      </c>
      <c r="R34" t="n">
        <v>51.28</v>
      </c>
      <c r="S34" t="n">
        <v>39.31</v>
      </c>
      <c r="T34" t="n">
        <v>5120.48</v>
      </c>
      <c r="U34" t="n">
        <v>0.77</v>
      </c>
      <c r="V34" t="n">
        <v>0.89</v>
      </c>
      <c r="W34" t="n">
        <v>3.39</v>
      </c>
      <c r="X34" t="n">
        <v>0.32</v>
      </c>
      <c r="Y34" t="n">
        <v>1</v>
      </c>
      <c r="Z34" t="n">
        <v>10</v>
      </c>
      <c r="AA34" t="n">
        <v>336.8243537110205</v>
      </c>
      <c r="AB34" t="n">
        <v>460.8579403891641</v>
      </c>
      <c r="AC34" t="n">
        <v>416.8743053766033</v>
      </c>
      <c r="AD34" t="n">
        <v>336824.3537110206</v>
      </c>
      <c r="AE34" t="n">
        <v>460857.9403891641</v>
      </c>
      <c r="AF34" t="n">
        <v>1.795467361471368e-06</v>
      </c>
      <c r="AG34" t="n">
        <v>16</v>
      </c>
      <c r="AH34" t="n">
        <v>416874.3053766033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5.5779</v>
      </c>
      <c r="E35" t="n">
        <v>17.93</v>
      </c>
      <c r="F35" t="n">
        <v>14.42</v>
      </c>
      <c r="G35" t="n">
        <v>54.06</v>
      </c>
      <c r="H35" t="n">
        <v>0.64</v>
      </c>
      <c r="I35" t="n">
        <v>16</v>
      </c>
      <c r="J35" t="n">
        <v>257.46</v>
      </c>
      <c r="K35" t="n">
        <v>58.47</v>
      </c>
      <c r="L35" t="n">
        <v>9.25</v>
      </c>
      <c r="M35" t="n">
        <v>14</v>
      </c>
      <c r="N35" t="n">
        <v>64.73999999999999</v>
      </c>
      <c r="O35" t="n">
        <v>31987.61</v>
      </c>
      <c r="P35" t="n">
        <v>191.48</v>
      </c>
      <c r="Q35" t="n">
        <v>1389.57</v>
      </c>
      <c r="R35" t="n">
        <v>50.52</v>
      </c>
      <c r="S35" t="n">
        <v>39.31</v>
      </c>
      <c r="T35" t="n">
        <v>4743.64</v>
      </c>
      <c r="U35" t="n">
        <v>0.78</v>
      </c>
      <c r="V35" t="n">
        <v>0.89</v>
      </c>
      <c r="W35" t="n">
        <v>3.38</v>
      </c>
      <c r="X35" t="n">
        <v>0.29</v>
      </c>
      <c r="Y35" t="n">
        <v>1</v>
      </c>
      <c r="Z35" t="n">
        <v>10</v>
      </c>
      <c r="AA35" t="n">
        <v>332.9560710295456</v>
      </c>
      <c r="AB35" t="n">
        <v>455.5651853677826</v>
      </c>
      <c r="AC35" t="n">
        <v>412.086683466034</v>
      </c>
      <c r="AD35" t="n">
        <v>332956.0710295456</v>
      </c>
      <c r="AE35" t="n">
        <v>455565.1853677826</v>
      </c>
      <c r="AF35" t="n">
        <v>1.802706758266788e-06</v>
      </c>
      <c r="AG35" t="n">
        <v>16</v>
      </c>
      <c r="AH35" t="n">
        <v>412086.683466034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5.5718</v>
      </c>
      <c r="E36" t="n">
        <v>17.95</v>
      </c>
      <c r="F36" t="n">
        <v>14.44</v>
      </c>
      <c r="G36" t="n">
        <v>54.13</v>
      </c>
      <c r="H36" t="n">
        <v>0.66</v>
      </c>
      <c r="I36" t="n">
        <v>16</v>
      </c>
      <c r="J36" t="n">
        <v>257.92</v>
      </c>
      <c r="K36" t="n">
        <v>58.47</v>
      </c>
      <c r="L36" t="n">
        <v>9.5</v>
      </c>
      <c r="M36" t="n">
        <v>14</v>
      </c>
      <c r="N36" t="n">
        <v>64.95</v>
      </c>
      <c r="O36" t="n">
        <v>32044.25</v>
      </c>
      <c r="P36" t="n">
        <v>191.45</v>
      </c>
      <c r="Q36" t="n">
        <v>1389.64</v>
      </c>
      <c r="R36" t="n">
        <v>51.1</v>
      </c>
      <c r="S36" t="n">
        <v>39.31</v>
      </c>
      <c r="T36" t="n">
        <v>5036.94</v>
      </c>
      <c r="U36" t="n">
        <v>0.77</v>
      </c>
      <c r="V36" t="n">
        <v>0.89</v>
      </c>
      <c r="W36" t="n">
        <v>3.39</v>
      </c>
      <c r="X36" t="n">
        <v>0.31</v>
      </c>
      <c r="Y36" t="n">
        <v>1</v>
      </c>
      <c r="Z36" t="n">
        <v>10</v>
      </c>
      <c r="AA36" t="n">
        <v>333.1806362189091</v>
      </c>
      <c r="AB36" t="n">
        <v>455.8724453669866</v>
      </c>
      <c r="AC36" t="n">
        <v>412.3646190021562</v>
      </c>
      <c r="AD36" t="n">
        <v>333180.6362189091</v>
      </c>
      <c r="AE36" t="n">
        <v>455872.4453669866</v>
      </c>
      <c r="AF36" t="n">
        <v>1.800735315389464e-06</v>
      </c>
      <c r="AG36" t="n">
        <v>16</v>
      </c>
      <c r="AH36" t="n">
        <v>412364.6190021562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5.5928</v>
      </c>
      <c r="E37" t="n">
        <v>17.88</v>
      </c>
      <c r="F37" t="n">
        <v>14.41</v>
      </c>
      <c r="G37" t="n">
        <v>57.66</v>
      </c>
      <c r="H37" t="n">
        <v>0.67</v>
      </c>
      <c r="I37" t="n">
        <v>15</v>
      </c>
      <c r="J37" t="n">
        <v>258.38</v>
      </c>
      <c r="K37" t="n">
        <v>58.47</v>
      </c>
      <c r="L37" t="n">
        <v>9.75</v>
      </c>
      <c r="M37" t="n">
        <v>13</v>
      </c>
      <c r="N37" t="n">
        <v>65.16</v>
      </c>
      <c r="O37" t="n">
        <v>32100.97</v>
      </c>
      <c r="P37" t="n">
        <v>189.32</v>
      </c>
      <c r="Q37" t="n">
        <v>1389.66</v>
      </c>
      <c r="R37" t="n">
        <v>50.46</v>
      </c>
      <c r="S37" t="n">
        <v>39.31</v>
      </c>
      <c r="T37" t="n">
        <v>4721.39</v>
      </c>
      <c r="U37" t="n">
        <v>0.78</v>
      </c>
      <c r="V37" t="n">
        <v>0.89</v>
      </c>
      <c r="W37" t="n">
        <v>3.39</v>
      </c>
      <c r="X37" t="n">
        <v>0.29</v>
      </c>
      <c r="Y37" t="n">
        <v>1</v>
      </c>
      <c r="Z37" t="n">
        <v>10</v>
      </c>
      <c r="AA37" t="n">
        <v>330.2899511681221</v>
      </c>
      <c r="AB37" t="n">
        <v>451.917282552476</v>
      </c>
      <c r="AC37" t="n">
        <v>408.7869313755564</v>
      </c>
      <c r="AD37" t="n">
        <v>330289.9511681221</v>
      </c>
      <c r="AE37" t="n">
        <v>451917.282552476</v>
      </c>
      <c r="AF37" t="n">
        <v>1.807522249885171e-06</v>
      </c>
      <c r="AG37" t="n">
        <v>16</v>
      </c>
      <c r="AH37" t="n">
        <v>408786.9313755565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5.5948</v>
      </c>
      <c r="E38" t="n">
        <v>17.87</v>
      </c>
      <c r="F38" t="n">
        <v>14.41</v>
      </c>
      <c r="G38" t="n">
        <v>57.63</v>
      </c>
      <c r="H38" t="n">
        <v>0.6899999999999999</v>
      </c>
      <c r="I38" t="n">
        <v>15</v>
      </c>
      <c r="J38" t="n">
        <v>258.84</v>
      </c>
      <c r="K38" t="n">
        <v>58.47</v>
      </c>
      <c r="L38" t="n">
        <v>10</v>
      </c>
      <c r="M38" t="n">
        <v>12</v>
      </c>
      <c r="N38" t="n">
        <v>65.37</v>
      </c>
      <c r="O38" t="n">
        <v>32157.77</v>
      </c>
      <c r="P38" t="n">
        <v>187.75</v>
      </c>
      <c r="Q38" t="n">
        <v>1389.59</v>
      </c>
      <c r="R38" t="n">
        <v>50.23</v>
      </c>
      <c r="S38" t="n">
        <v>39.31</v>
      </c>
      <c r="T38" t="n">
        <v>4605.21</v>
      </c>
      <c r="U38" t="n">
        <v>0.78</v>
      </c>
      <c r="V38" t="n">
        <v>0.89</v>
      </c>
      <c r="W38" t="n">
        <v>3.39</v>
      </c>
      <c r="X38" t="n">
        <v>0.29</v>
      </c>
      <c r="Y38" t="n">
        <v>1</v>
      </c>
      <c r="Z38" t="n">
        <v>10</v>
      </c>
      <c r="AA38" t="n">
        <v>328.6899101210884</v>
      </c>
      <c r="AB38" t="n">
        <v>449.7280358030953</v>
      </c>
      <c r="AC38" t="n">
        <v>406.8066232633096</v>
      </c>
      <c r="AD38" t="n">
        <v>328689.9101210884</v>
      </c>
      <c r="AE38" t="n">
        <v>449728.0358030953</v>
      </c>
      <c r="AF38" t="n">
        <v>1.808168624599048e-06</v>
      </c>
      <c r="AG38" t="n">
        <v>16</v>
      </c>
      <c r="AH38" t="n">
        <v>406806.6232633097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5.6182</v>
      </c>
      <c r="E39" t="n">
        <v>17.8</v>
      </c>
      <c r="F39" t="n">
        <v>14.38</v>
      </c>
      <c r="G39" t="n">
        <v>61.63</v>
      </c>
      <c r="H39" t="n">
        <v>0.7</v>
      </c>
      <c r="I39" t="n">
        <v>14</v>
      </c>
      <c r="J39" t="n">
        <v>259.3</v>
      </c>
      <c r="K39" t="n">
        <v>58.47</v>
      </c>
      <c r="L39" t="n">
        <v>10.25</v>
      </c>
      <c r="M39" t="n">
        <v>12</v>
      </c>
      <c r="N39" t="n">
        <v>65.58</v>
      </c>
      <c r="O39" t="n">
        <v>32214.64</v>
      </c>
      <c r="P39" t="n">
        <v>186.21</v>
      </c>
      <c r="Q39" t="n">
        <v>1389.6</v>
      </c>
      <c r="R39" t="n">
        <v>49.4</v>
      </c>
      <c r="S39" t="n">
        <v>39.31</v>
      </c>
      <c r="T39" t="n">
        <v>4194.32</v>
      </c>
      <c r="U39" t="n">
        <v>0.8</v>
      </c>
      <c r="V39" t="n">
        <v>0.89</v>
      </c>
      <c r="W39" t="n">
        <v>3.38</v>
      </c>
      <c r="X39" t="n">
        <v>0.26</v>
      </c>
      <c r="Y39" t="n">
        <v>1</v>
      </c>
      <c r="Z39" t="n">
        <v>10</v>
      </c>
      <c r="AA39" t="n">
        <v>326.3141021949286</v>
      </c>
      <c r="AB39" t="n">
        <v>446.4773505852751</v>
      </c>
      <c r="AC39" t="n">
        <v>403.8661788803129</v>
      </c>
      <c r="AD39" t="n">
        <v>326314.1021949286</v>
      </c>
      <c r="AE39" t="n">
        <v>446477.3505852752</v>
      </c>
      <c r="AF39" t="n">
        <v>1.815731208751407e-06</v>
      </c>
      <c r="AG39" t="n">
        <v>16</v>
      </c>
      <c r="AH39" t="n">
        <v>403866.1788803129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5.618</v>
      </c>
      <c r="E40" t="n">
        <v>17.8</v>
      </c>
      <c r="F40" t="n">
        <v>14.38</v>
      </c>
      <c r="G40" t="n">
        <v>61.64</v>
      </c>
      <c r="H40" t="n">
        <v>0.72</v>
      </c>
      <c r="I40" t="n">
        <v>14</v>
      </c>
      <c r="J40" t="n">
        <v>259.76</v>
      </c>
      <c r="K40" t="n">
        <v>58.47</v>
      </c>
      <c r="L40" t="n">
        <v>10.5</v>
      </c>
      <c r="M40" t="n">
        <v>10</v>
      </c>
      <c r="N40" t="n">
        <v>65.79000000000001</v>
      </c>
      <c r="O40" t="n">
        <v>32271.6</v>
      </c>
      <c r="P40" t="n">
        <v>184.51</v>
      </c>
      <c r="Q40" t="n">
        <v>1389.57</v>
      </c>
      <c r="R40" t="n">
        <v>49.36</v>
      </c>
      <c r="S40" t="n">
        <v>39.31</v>
      </c>
      <c r="T40" t="n">
        <v>4174.13</v>
      </c>
      <c r="U40" t="n">
        <v>0.8</v>
      </c>
      <c r="V40" t="n">
        <v>0.89</v>
      </c>
      <c r="W40" t="n">
        <v>3.39</v>
      </c>
      <c r="X40" t="n">
        <v>0.26</v>
      </c>
      <c r="Y40" t="n">
        <v>1</v>
      </c>
      <c r="Z40" t="n">
        <v>10</v>
      </c>
      <c r="AA40" t="n">
        <v>324.6744935684347</v>
      </c>
      <c r="AB40" t="n">
        <v>444.2339657280788</v>
      </c>
      <c r="AC40" t="n">
        <v>401.8368995252769</v>
      </c>
      <c r="AD40" t="n">
        <v>324674.4935684347</v>
      </c>
      <c r="AE40" t="n">
        <v>444233.9657280788</v>
      </c>
      <c r="AF40" t="n">
        <v>1.815666571280019e-06</v>
      </c>
      <c r="AG40" t="n">
        <v>16</v>
      </c>
      <c r="AH40" t="n">
        <v>401836.8995252769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5.6145</v>
      </c>
      <c r="E41" t="n">
        <v>17.81</v>
      </c>
      <c r="F41" t="n">
        <v>14.39</v>
      </c>
      <c r="G41" t="n">
        <v>61.68</v>
      </c>
      <c r="H41" t="n">
        <v>0.74</v>
      </c>
      <c r="I41" t="n">
        <v>14</v>
      </c>
      <c r="J41" t="n">
        <v>260.23</v>
      </c>
      <c r="K41" t="n">
        <v>58.47</v>
      </c>
      <c r="L41" t="n">
        <v>10.75</v>
      </c>
      <c r="M41" t="n">
        <v>10</v>
      </c>
      <c r="N41" t="n">
        <v>66</v>
      </c>
      <c r="O41" t="n">
        <v>32328.64</v>
      </c>
      <c r="P41" t="n">
        <v>183.5</v>
      </c>
      <c r="Q41" t="n">
        <v>1389.74</v>
      </c>
      <c r="R41" t="n">
        <v>49.58</v>
      </c>
      <c r="S41" t="n">
        <v>39.31</v>
      </c>
      <c r="T41" t="n">
        <v>4286.4</v>
      </c>
      <c r="U41" t="n">
        <v>0.79</v>
      </c>
      <c r="V41" t="n">
        <v>0.89</v>
      </c>
      <c r="W41" t="n">
        <v>3.39</v>
      </c>
      <c r="X41" t="n">
        <v>0.27</v>
      </c>
      <c r="Y41" t="n">
        <v>1</v>
      </c>
      <c r="Z41" t="n">
        <v>10</v>
      </c>
      <c r="AA41" t="n">
        <v>323.8329029418798</v>
      </c>
      <c r="AB41" t="n">
        <v>443.0824643044682</v>
      </c>
      <c r="AC41" t="n">
        <v>400.7952957813934</v>
      </c>
      <c r="AD41" t="n">
        <v>323832.9029418798</v>
      </c>
      <c r="AE41" t="n">
        <v>443082.4643044682</v>
      </c>
      <c r="AF41" t="n">
        <v>1.814535415530735e-06</v>
      </c>
      <c r="AG41" t="n">
        <v>16</v>
      </c>
      <c r="AH41" t="n">
        <v>400795.2957813934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5.6343</v>
      </c>
      <c r="E42" t="n">
        <v>17.75</v>
      </c>
      <c r="F42" t="n">
        <v>14.38</v>
      </c>
      <c r="G42" t="n">
        <v>66.36</v>
      </c>
      <c r="H42" t="n">
        <v>0.75</v>
      </c>
      <c r="I42" t="n">
        <v>13</v>
      </c>
      <c r="J42" t="n">
        <v>260.69</v>
      </c>
      <c r="K42" t="n">
        <v>58.47</v>
      </c>
      <c r="L42" t="n">
        <v>11</v>
      </c>
      <c r="M42" t="n">
        <v>8</v>
      </c>
      <c r="N42" t="n">
        <v>66.20999999999999</v>
      </c>
      <c r="O42" t="n">
        <v>32385.75</v>
      </c>
      <c r="P42" t="n">
        <v>182.42</v>
      </c>
      <c r="Q42" t="n">
        <v>1389.66</v>
      </c>
      <c r="R42" t="n">
        <v>49.23</v>
      </c>
      <c r="S42" t="n">
        <v>39.31</v>
      </c>
      <c r="T42" t="n">
        <v>4116.35</v>
      </c>
      <c r="U42" t="n">
        <v>0.8</v>
      </c>
      <c r="V42" t="n">
        <v>0.89</v>
      </c>
      <c r="W42" t="n">
        <v>3.39</v>
      </c>
      <c r="X42" t="n">
        <v>0.26</v>
      </c>
      <c r="Y42" t="n">
        <v>1</v>
      </c>
      <c r="Z42" t="n">
        <v>10</v>
      </c>
      <c r="AA42" t="n">
        <v>322.0818655135575</v>
      </c>
      <c r="AB42" t="n">
        <v>440.6866176447185</v>
      </c>
      <c r="AC42" t="n">
        <v>398.6281053642581</v>
      </c>
      <c r="AD42" t="n">
        <v>322081.8655135576</v>
      </c>
      <c r="AE42" t="n">
        <v>440686.6176447185</v>
      </c>
      <c r="AF42" t="n">
        <v>1.820934525198115e-06</v>
      </c>
      <c r="AG42" t="n">
        <v>16</v>
      </c>
      <c r="AH42" t="n">
        <v>398628.1053642582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5.6357</v>
      </c>
      <c r="E43" t="n">
        <v>17.74</v>
      </c>
      <c r="F43" t="n">
        <v>14.37</v>
      </c>
      <c r="G43" t="n">
        <v>66.34</v>
      </c>
      <c r="H43" t="n">
        <v>0.77</v>
      </c>
      <c r="I43" t="n">
        <v>13</v>
      </c>
      <c r="J43" t="n">
        <v>261.15</v>
      </c>
      <c r="K43" t="n">
        <v>58.47</v>
      </c>
      <c r="L43" t="n">
        <v>11.25</v>
      </c>
      <c r="M43" t="n">
        <v>7</v>
      </c>
      <c r="N43" t="n">
        <v>66.43000000000001</v>
      </c>
      <c r="O43" t="n">
        <v>32442.95</v>
      </c>
      <c r="P43" t="n">
        <v>181.48</v>
      </c>
      <c r="Q43" t="n">
        <v>1389.6</v>
      </c>
      <c r="R43" t="n">
        <v>48.84</v>
      </c>
      <c r="S43" t="n">
        <v>39.31</v>
      </c>
      <c r="T43" t="n">
        <v>3918.04</v>
      </c>
      <c r="U43" t="n">
        <v>0.8</v>
      </c>
      <c r="V43" t="n">
        <v>0.89</v>
      </c>
      <c r="W43" t="n">
        <v>3.39</v>
      </c>
      <c r="X43" t="n">
        <v>0.25</v>
      </c>
      <c r="Y43" t="n">
        <v>1</v>
      </c>
      <c r="Z43" t="n">
        <v>10</v>
      </c>
      <c r="AA43" t="n">
        <v>321.1118999405766</v>
      </c>
      <c r="AB43" t="n">
        <v>439.3594679559049</v>
      </c>
      <c r="AC43" t="n">
        <v>397.4276169790787</v>
      </c>
      <c r="AD43" t="n">
        <v>321111.8999405766</v>
      </c>
      <c r="AE43" t="n">
        <v>439359.4679559049</v>
      </c>
      <c r="AF43" t="n">
        <v>1.821386987497829e-06</v>
      </c>
      <c r="AG43" t="n">
        <v>16</v>
      </c>
      <c r="AH43" t="n">
        <v>397427.6169790787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5.6357</v>
      </c>
      <c r="E44" t="n">
        <v>17.74</v>
      </c>
      <c r="F44" t="n">
        <v>14.37</v>
      </c>
      <c r="G44" t="n">
        <v>66.34</v>
      </c>
      <c r="H44" t="n">
        <v>0.78</v>
      </c>
      <c r="I44" t="n">
        <v>13</v>
      </c>
      <c r="J44" t="n">
        <v>261.62</v>
      </c>
      <c r="K44" t="n">
        <v>58.47</v>
      </c>
      <c r="L44" t="n">
        <v>11.5</v>
      </c>
      <c r="M44" t="n">
        <v>4</v>
      </c>
      <c r="N44" t="n">
        <v>66.64</v>
      </c>
      <c r="O44" t="n">
        <v>32500.22</v>
      </c>
      <c r="P44" t="n">
        <v>179.93</v>
      </c>
      <c r="Q44" t="n">
        <v>1389.66</v>
      </c>
      <c r="R44" t="n">
        <v>48.86</v>
      </c>
      <c r="S44" t="n">
        <v>39.31</v>
      </c>
      <c r="T44" t="n">
        <v>3931.06</v>
      </c>
      <c r="U44" t="n">
        <v>0.8</v>
      </c>
      <c r="V44" t="n">
        <v>0.89</v>
      </c>
      <c r="W44" t="n">
        <v>3.39</v>
      </c>
      <c r="X44" t="n">
        <v>0.25</v>
      </c>
      <c r="Y44" t="n">
        <v>1</v>
      </c>
      <c r="Z44" t="n">
        <v>10</v>
      </c>
      <c r="AA44" t="n">
        <v>319.6151851085618</v>
      </c>
      <c r="AB44" t="n">
        <v>437.3115966923441</v>
      </c>
      <c r="AC44" t="n">
        <v>395.5751916747068</v>
      </c>
      <c r="AD44" t="n">
        <v>319615.1851085618</v>
      </c>
      <c r="AE44" t="n">
        <v>437311.5966923441</v>
      </c>
      <c r="AF44" t="n">
        <v>1.821386987497829e-06</v>
      </c>
      <c r="AG44" t="n">
        <v>16</v>
      </c>
      <c r="AH44" t="n">
        <v>395575.1916747068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5.6333</v>
      </c>
      <c r="E45" t="n">
        <v>17.75</v>
      </c>
      <c r="F45" t="n">
        <v>14.38</v>
      </c>
      <c r="G45" t="n">
        <v>66.37</v>
      </c>
      <c r="H45" t="n">
        <v>0.8</v>
      </c>
      <c r="I45" t="n">
        <v>13</v>
      </c>
      <c r="J45" t="n">
        <v>262.08</v>
      </c>
      <c r="K45" t="n">
        <v>58.47</v>
      </c>
      <c r="L45" t="n">
        <v>11.75</v>
      </c>
      <c r="M45" t="n">
        <v>2</v>
      </c>
      <c r="N45" t="n">
        <v>66.86</v>
      </c>
      <c r="O45" t="n">
        <v>32557.58</v>
      </c>
      <c r="P45" t="n">
        <v>179.42</v>
      </c>
      <c r="Q45" t="n">
        <v>1389.59</v>
      </c>
      <c r="R45" t="n">
        <v>48.91</v>
      </c>
      <c r="S45" t="n">
        <v>39.31</v>
      </c>
      <c r="T45" t="n">
        <v>3957.94</v>
      </c>
      <c r="U45" t="n">
        <v>0.8</v>
      </c>
      <c r="V45" t="n">
        <v>0.89</v>
      </c>
      <c r="W45" t="n">
        <v>3.4</v>
      </c>
      <c r="X45" t="n">
        <v>0.26</v>
      </c>
      <c r="Y45" t="n">
        <v>1</v>
      </c>
      <c r="Z45" t="n">
        <v>10</v>
      </c>
      <c r="AA45" t="n">
        <v>319.218523167753</v>
      </c>
      <c r="AB45" t="n">
        <v>436.7688663254397</v>
      </c>
      <c r="AC45" t="n">
        <v>395.0842587322929</v>
      </c>
      <c r="AD45" t="n">
        <v>319218.523167753</v>
      </c>
      <c r="AE45" t="n">
        <v>436768.8663254397</v>
      </c>
      <c r="AF45" t="n">
        <v>1.820611337841177e-06</v>
      </c>
      <c r="AG45" t="n">
        <v>16</v>
      </c>
      <c r="AH45" t="n">
        <v>395084.2587322929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5.6354</v>
      </c>
      <c r="E46" t="n">
        <v>17.74</v>
      </c>
      <c r="F46" t="n">
        <v>14.37</v>
      </c>
      <c r="G46" t="n">
        <v>66.34</v>
      </c>
      <c r="H46" t="n">
        <v>0.8100000000000001</v>
      </c>
      <c r="I46" t="n">
        <v>13</v>
      </c>
      <c r="J46" t="n">
        <v>262.55</v>
      </c>
      <c r="K46" t="n">
        <v>58.47</v>
      </c>
      <c r="L46" t="n">
        <v>12</v>
      </c>
      <c r="M46" t="n">
        <v>2</v>
      </c>
      <c r="N46" t="n">
        <v>67.06999999999999</v>
      </c>
      <c r="O46" t="n">
        <v>32615.02</v>
      </c>
      <c r="P46" t="n">
        <v>179.4</v>
      </c>
      <c r="Q46" t="n">
        <v>1389.72</v>
      </c>
      <c r="R46" t="n">
        <v>48.75</v>
      </c>
      <c r="S46" t="n">
        <v>39.31</v>
      </c>
      <c r="T46" t="n">
        <v>3874.17</v>
      </c>
      <c r="U46" t="n">
        <v>0.8100000000000001</v>
      </c>
      <c r="V46" t="n">
        <v>0.89</v>
      </c>
      <c r="W46" t="n">
        <v>3.4</v>
      </c>
      <c r="X46" t="n">
        <v>0.25</v>
      </c>
      <c r="Y46" t="n">
        <v>1</v>
      </c>
      <c r="Z46" t="n">
        <v>10</v>
      </c>
      <c r="AA46" t="n">
        <v>319.1136705283487</v>
      </c>
      <c r="AB46" t="n">
        <v>436.6254023184348</v>
      </c>
      <c r="AC46" t="n">
        <v>394.9544867287636</v>
      </c>
      <c r="AD46" t="n">
        <v>319113.6705283487</v>
      </c>
      <c r="AE46" t="n">
        <v>436625.4023184348</v>
      </c>
      <c r="AF46" t="n">
        <v>1.821290031290748e-06</v>
      </c>
      <c r="AG46" t="n">
        <v>16</v>
      </c>
      <c r="AH46" t="n">
        <v>394954.4867287636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5.6349</v>
      </c>
      <c r="E47" t="n">
        <v>17.75</v>
      </c>
      <c r="F47" t="n">
        <v>14.38</v>
      </c>
      <c r="G47" t="n">
        <v>66.34999999999999</v>
      </c>
      <c r="H47" t="n">
        <v>0.83</v>
      </c>
      <c r="I47" t="n">
        <v>13</v>
      </c>
      <c r="J47" t="n">
        <v>263.01</v>
      </c>
      <c r="K47" t="n">
        <v>58.47</v>
      </c>
      <c r="L47" t="n">
        <v>12.25</v>
      </c>
      <c r="M47" t="n">
        <v>1</v>
      </c>
      <c r="N47" t="n">
        <v>67.29000000000001</v>
      </c>
      <c r="O47" t="n">
        <v>32672.53</v>
      </c>
      <c r="P47" t="n">
        <v>179.33</v>
      </c>
      <c r="Q47" t="n">
        <v>1389.63</v>
      </c>
      <c r="R47" t="n">
        <v>48.79</v>
      </c>
      <c r="S47" t="n">
        <v>39.31</v>
      </c>
      <c r="T47" t="n">
        <v>3896.1</v>
      </c>
      <c r="U47" t="n">
        <v>0.8100000000000001</v>
      </c>
      <c r="V47" t="n">
        <v>0.89</v>
      </c>
      <c r="W47" t="n">
        <v>3.4</v>
      </c>
      <c r="X47" t="n">
        <v>0.25</v>
      </c>
      <c r="Y47" t="n">
        <v>1</v>
      </c>
      <c r="Z47" t="n">
        <v>10</v>
      </c>
      <c r="AA47" t="n">
        <v>319.0768188347425</v>
      </c>
      <c r="AB47" t="n">
        <v>436.5749802054608</v>
      </c>
      <c r="AC47" t="n">
        <v>394.9088768314839</v>
      </c>
      <c r="AD47" t="n">
        <v>319076.8188347425</v>
      </c>
      <c r="AE47" t="n">
        <v>436574.9802054608</v>
      </c>
      <c r="AF47" t="n">
        <v>1.821128437612278e-06</v>
      </c>
      <c r="AG47" t="n">
        <v>16</v>
      </c>
      <c r="AH47" t="n">
        <v>394908.8768314839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5.6324</v>
      </c>
      <c r="E48" t="n">
        <v>17.75</v>
      </c>
      <c r="F48" t="n">
        <v>14.38</v>
      </c>
      <c r="G48" t="n">
        <v>66.39</v>
      </c>
      <c r="H48" t="n">
        <v>0.84</v>
      </c>
      <c r="I48" t="n">
        <v>13</v>
      </c>
      <c r="J48" t="n">
        <v>263.48</v>
      </c>
      <c r="K48" t="n">
        <v>58.47</v>
      </c>
      <c r="L48" t="n">
        <v>12.5</v>
      </c>
      <c r="M48" t="n">
        <v>0</v>
      </c>
      <c r="N48" t="n">
        <v>67.51000000000001</v>
      </c>
      <c r="O48" t="n">
        <v>32730.13</v>
      </c>
      <c r="P48" t="n">
        <v>179.65</v>
      </c>
      <c r="Q48" t="n">
        <v>1389.59</v>
      </c>
      <c r="R48" t="n">
        <v>48.84</v>
      </c>
      <c r="S48" t="n">
        <v>39.31</v>
      </c>
      <c r="T48" t="n">
        <v>3920.79</v>
      </c>
      <c r="U48" t="n">
        <v>0.8</v>
      </c>
      <c r="V48" t="n">
        <v>0.89</v>
      </c>
      <c r="W48" t="n">
        <v>3.4</v>
      </c>
      <c r="X48" t="n">
        <v>0.26</v>
      </c>
      <c r="Y48" t="n">
        <v>1</v>
      </c>
      <c r="Z48" t="n">
        <v>10</v>
      </c>
      <c r="AA48" t="n">
        <v>319.47157724774</v>
      </c>
      <c r="AB48" t="n">
        <v>437.115106081636</v>
      </c>
      <c r="AC48" t="n">
        <v>395.3974538521085</v>
      </c>
      <c r="AD48" t="n">
        <v>319471.57724774</v>
      </c>
      <c r="AE48" t="n">
        <v>437115.106081636</v>
      </c>
      <c r="AF48" t="n">
        <v>1.820320469219932e-06</v>
      </c>
      <c r="AG48" t="n">
        <v>16</v>
      </c>
      <c r="AH48" t="n">
        <v>395397.4538521084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5.4099</v>
      </c>
      <c r="E2" t="n">
        <v>18.48</v>
      </c>
      <c r="F2" t="n">
        <v>15.54</v>
      </c>
      <c r="G2" t="n">
        <v>13.13</v>
      </c>
      <c r="H2" t="n">
        <v>0.24</v>
      </c>
      <c r="I2" t="n">
        <v>71</v>
      </c>
      <c r="J2" t="n">
        <v>71.52</v>
      </c>
      <c r="K2" t="n">
        <v>32.27</v>
      </c>
      <c r="L2" t="n">
        <v>1</v>
      </c>
      <c r="M2" t="n">
        <v>69</v>
      </c>
      <c r="N2" t="n">
        <v>8.25</v>
      </c>
      <c r="O2" t="n">
        <v>9054.6</v>
      </c>
      <c r="P2" t="n">
        <v>97.81</v>
      </c>
      <c r="Q2" t="n">
        <v>1389.88</v>
      </c>
      <c r="R2" t="n">
        <v>85.54000000000001</v>
      </c>
      <c r="S2" t="n">
        <v>39.31</v>
      </c>
      <c r="T2" t="n">
        <v>21982.02</v>
      </c>
      <c r="U2" t="n">
        <v>0.46</v>
      </c>
      <c r="V2" t="n">
        <v>0.83</v>
      </c>
      <c r="W2" t="n">
        <v>3.47</v>
      </c>
      <c r="X2" t="n">
        <v>1.41</v>
      </c>
      <c r="Y2" t="n">
        <v>1</v>
      </c>
      <c r="Z2" t="n">
        <v>10</v>
      </c>
      <c r="AA2" t="n">
        <v>236.9601425139443</v>
      </c>
      <c r="AB2" t="n">
        <v>324.2193209311125</v>
      </c>
      <c r="AC2" t="n">
        <v>293.2762839862183</v>
      </c>
      <c r="AD2" t="n">
        <v>236960.1425139443</v>
      </c>
      <c r="AE2" t="n">
        <v>324219.3209311125</v>
      </c>
      <c r="AF2" t="n">
        <v>1.872698646551821e-06</v>
      </c>
      <c r="AG2" t="n">
        <v>17</v>
      </c>
      <c r="AH2" t="n">
        <v>293276.2839862183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5.5863</v>
      </c>
      <c r="E3" t="n">
        <v>17.9</v>
      </c>
      <c r="F3" t="n">
        <v>15.22</v>
      </c>
      <c r="G3" t="n">
        <v>16.91</v>
      </c>
      <c r="H3" t="n">
        <v>0.3</v>
      </c>
      <c r="I3" t="n">
        <v>54</v>
      </c>
      <c r="J3" t="n">
        <v>71.81</v>
      </c>
      <c r="K3" t="n">
        <v>32.27</v>
      </c>
      <c r="L3" t="n">
        <v>1.25</v>
      </c>
      <c r="M3" t="n">
        <v>41</v>
      </c>
      <c r="N3" t="n">
        <v>8.289999999999999</v>
      </c>
      <c r="O3" t="n">
        <v>9090.98</v>
      </c>
      <c r="P3" t="n">
        <v>91.28</v>
      </c>
      <c r="Q3" t="n">
        <v>1389.94</v>
      </c>
      <c r="R3" t="n">
        <v>75.12</v>
      </c>
      <c r="S3" t="n">
        <v>39.31</v>
      </c>
      <c r="T3" t="n">
        <v>16854.82</v>
      </c>
      <c r="U3" t="n">
        <v>0.52</v>
      </c>
      <c r="V3" t="n">
        <v>0.84</v>
      </c>
      <c r="W3" t="n">
        <v>3.46</v>
      </c>
      <c r="X3" t="n">
        <v>1.09</v>
      </c>
      <c r="Y3" t="n">
        <v>1</v>
      </c>
      <c r="Z3" t="n">
        <v>10</v>
      </c>
      <c r="AA3" t="n">
        <v>219.5174843322571</v>
      </c>
      <c r="AB3" t="n">
        <v>300.3535064911709</v>
      </c>
      <c r="AC3" t="n">
        <v>271.6881893805361</v>
      </c>
      <c r="AD3" t="n">
        <v>219517.4843322571</v>
      </c>
      <c r="AE3" t="n">
        <v>300353.5064911709</v>
      </c>
      <c r="AF3" t="n">
        <v>1.933761520403785e-06</v>
      </c>
      <c r="AG3" t="n">
        <v>16</v>
      </c>
      <c r="AH3" t="n">
        <v>271688.1893805361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5.6438</v>
      </c>
      <c r="E4" t="n">
        <v>17.72</v>
      </c>
      <c r="F4" t="n">
        <v>15.13</v>
      </c>
      <c r="G4" t="n">
        <v>18.91</v>
      </c>
      <c r="H4" t="n">
        <v>0.36</v>
      </c>
      <c r="I4" t="n">
        <v>48</v>
      </c>
      <c r="J4" t="n">
        <v>72.11</v>
      </c>
      <c r="K4" t="n">
        <v>32.27</v>
      </c>
      <c r="L4" t="n">
        <v>1.5</v>
      </c>
      <c r="M4" t="n">
        <v>6</v>
      </c>
      <c r="N4" t="n">
        <v>8.34</v>
      </c>
      <c r="O4" t="n">
        <v>9127.379999999999</v>
      </c>
      <c r="P4" t="n">
        <v>88.28</v>
      </c>
      <c r="Q4" t="n">
        <v>1389.87</v>
      </c>
      <c r="R4" t="n">
        <v>70.91</v>
      </c>
      <c r="S4" t="n">
        <v>39.31</v>
      </c>
      <c r="T4" t="n">
        <v>14780.02</v>
      </c>
      <c r="U4" t="n">
        <v>0.55</v>
      </c>
      <c r="V4" t="n">
        <v>0.85</v>
      </c>
      <c r="W4" t="n">
        <v>3.49</v>
      </c>
      <c r="X4" t="n">
        <v>1</v>
      </c>
      <c r="Y4" t="n">
        <v>1</v>
      </c>
      <c r="Z4" t="n">
        <v>10</v>
      </c>
      <c r="AA4" t="n">
        <v>215.5299368816389</v>
      </c>
      <c r="AB4" t="n">
        <v>294.8975681510599</v>
      </c>
      <c r="AC4" t="n">
        <v>266.7529581381461</v>
      </c>
      <c r="AD4" t="n">
        <v>215529.9368816389</v>
      </c>
      <c r="AE4" t="n">
        <v>294897.5681510599</v>
      </c>
      <c r="AF4" t="n">
        <v>1.95366580184646e-06</v>
      </c>
      <c r="AG4" t="n">
        <v>16</v>
      </c>
      <c r="AH4" t="n">
        <v>266752.9581381461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5.644</v>
      </c>
      <c r="E5" t="n">
        <v>17.72</v>
      </c>
      <c r="F5" t="n">
        <v>15.13</v>
      </c>
      <c r="G5" t="n">
        <v>18.91</v>
      </c>
      <c r="H5" t="n">
        <v>0.42</v>
      </c>
      <c r="I5" t="n">
        <v>48</v>
      </c>
      <c r="J5" t="n">
        <v>72.40000000000001</v>
      </c>
      <c r="K5" t="n">
        <v>32.27</v>
      </c>
      <c r="L5" t="n">
        <v>1.75</v>
      </c>
      <c r="M5" t="n">
        <v>0</v>
      </c>
      <c r="N5" t="n">
        <v>8.380000000000001</v>
      </c>
      <c r="O5" t="n">
        <v>9163.799999999999</v>
      </c>
      <c r="P5" t="n">
        <v>88.34</v>
      </c>
      <c r="Q5" t="n">
        <v>1389.98</v>
      </c>
      <c r="R5" t="n">
        <v>70.62</v>
      </c>
      <c r="S5" t="n">
        <v>39.31</v>
      </c>
      <c r="T5" t="n">
        <v>14633.53</v>
      </c>
      <c r="U5" t="n">
        <v>0.5600000000000001</v>
      </c>
      <c r="V5" t="n">
        <v>0.85</v>
      </c>
      <c r="W5" t="n">
        <v>3.5</v>
      </c>
      <c r="X5" t="n">
        <v>1</v>
      </c>
      <c r="Y5" t="n">
        <v>1</v>
      </c>
      <c r="Z5" t="n">
        <v>10</v>
      </c>
      <c r="AA5" t="n">
        <v>215.5843620522424</v>
      </c>
      <c r="AB5" t="n">
        <v>294.9720350705487</v>
      </c>
      <c r="AC5" t="n">
        <v>266.8203180393538</v>
      </c>
      <c r="AD5" t="n">
        <v>215584.3620522424</v>
      </c>
      <c r="AE5" t="n">
        <v>294972.0350705487</v>
      </c>
      <c r="AF5" t="n">
        <v>1.953735034129739e-06</v>
      </c>
      <c r="AG5" t="n">
        <v>16</v>
      </c>
      <c r="AH5" t="n">
        <v>266820.3180393538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5.3025</v>
      </c>
      <c r="E2" t="n">
        <v>18.86</v>
      </c>
      <c r="F2" t="n">
        <v>16.12</v>
      </c>
      <c r="G2" t="n">
        <v>10.29</v>
      </c>
      <c r="H2" t="n">
        <v>0.43</v>
      </c>
      <c r="I2" t="n">
        <v>94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63.83</v>
      </c>
      <c r="Q2" t="n">
        <v>1390.02</v>
      </c>
      <c r="R2" t="n">
        <v>99.76000000000001</v>
      </c>
      <c r="S2" t="n">
        <v>39.31</v>
      </c>
      <c r="T2" t="n">
        <v>28974</v>
      </c>
      <c r="U2" t="n">
        <v>0.39</v>
      </c>
      <c r="V2" t="n">
        <v>0.8</v>
      </c>
      <c r="W2" t="n">
        <v>3.63</v>
      </c>
      <c r="X2" t="n">
        <v>1.99</v>
      </c>
      <c r="Y2" t="n">
        <v>1</v>
      </c>
      <c r="Z2" t="n">
        <v>10</v>
      </c>
      <c r="AA2" t="n">
        <v>199.1172943637514</v>
      </c>
      <c r="AB2" t="n">
        <v>272.4410665834122</v>
      </c>
      <c r="AC2" t="n">
        <v>246.4396735622097</v>
      </c>
      <c r="AD2" t="n">
        <v>199117.2943637514</v>
      </c>
      <c r="AE2" t="n">
        <v>272441.0665834122</v>
      </c>
      <c r="AF2" t="n">
        <v>1.877342129681684e-06</v>
      </c>
      <c r="AG2" t="n">
        <v>17</v>
      </c>
      <c r="AH2" t="n">
        <v>246439.6735622097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4.336</v>
      </c>
      <c r="E2" t="n">
        <v>23.06</v>
      </c>
      <c r="F2" t="n">
        <v>16.91</v>
      </c>
      <c r="G2" t="n">
        <v>7.46</v>
      </c>
      <c r="H2" t="n">
        <v>0.12</v>
      </c>
      <c r="I2" t="n">
        <v>136</v>
      </c>
      <c r="J2" t="n">
        <v>141.81</v>
      </c>
      <c r="K2" t="n">
        <v>47.83</v>
      </c>
      <c r="L2" t="n">
        <v>1</v>
      </c>
      <c r="M2" t="n">
        <v>134</v>
      </c>
      <c r="N2" t="n">
        <v>22.98</v>
      </c>
      <c r="O2" t="n">
        <v>17723.39</v>
      </c>
      <c r="P2" t="n">
        <v>187.85</v>
      </c>
      <c r="Q2" t="n">
        <v>1390.27</v>
      </c>
      <c r="R2" t="n">
        <v>127.39</v>
      </c>
      <c r="S2" t="n">
        <v>39.31</v>
      </c>
      <c r="T2" t="n">
        <v>42580.08</v>
      </c>
      <c r="U2" t="n">
        <v>0.31</v>
      </c>
      <c r="V2" t="n">
        <v>0.76</v>
      </c>
      <c r="W2" t="n">
        <v>3.6</v>
      </c>
      <c r="X2" t="n">
        <v>2.78</v>
      </c>
      <c r="Y2" t="n">
        <v>1</v>
      </c>
      <c r="Z2" t="n">
        <v>10</v>
      </c>
      <c r="AA2" t="n">
        <v>420.1027166749623</v>
      </c>
      <c r="AB2" t="n">
        <v>574.8030705785064</v>
      </c>
      <c r="AC2" t="n">
        <v>519.9446722636694</v>
      </c>
      <c r="AD2" t="n">
        <v>420102.7166749623</v>
      </c>
      <c r="AE2" t="n">
        <v>574803.0705785064</v>
      </c>
      <c r="AF2" t="n">
        <v>1.447104071222963e-06</v>
      </c>
      <c r="AG2" t="n">
        <v>21</v>
      </c>
      <c r="AH2" t="n">
        <v>519944.6722636694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4.672</v>
      </c>
      <c r="E3" t="n">
        <v>21.4</v>
      </c>
      <c r="F3" t="n">
        <v>16.2</v>
      </c>
      <c r="G3" t="n">
        <v>9.44</v>
      </c>
      <c r="H3" t="n">
        <v>0.16</v>
      </c>
      <c r="I3" t="n">
        <v>103</v>
      </c>
      <c r="J3" t="n">
        <v>142.15</v>
      </c>
      <c r="K3" t="n">
        <v>47.83</v>
      </c>
      <c r="L3" t="n">
        <v>1.25</v>
      </c>
      <c r="M3" t="n">
        <v>101</v>
      </c>
      <c r="N3" t="n">
        <v>23.07</v>
      </c>
      <c r="O3" t="n">
        <v>17765.46</v>
      </c>
      <c r="P3" t="n">
        <v>177.73</v>
      </c>
      <c r="Q3" t="n">
        <v>1390.25</v>
      </c>
      <c r="R3" t="n">
        <v>105.82</v>
      </c>
      <c r="S3" t="n">
        <v>39.31</v>
      </c>
      <c r="T3" t="n">
        <v>31958.87</v>
      </c>
      <c r="U3" t="n">
        <v>0.37</v>
      </c>
      <c r="V3" t="n">
        <v>0.79</v>
      </c>
      <c r="W3" t="n">
        <v>3.53</v>
      </c>
      <c r="X3" t="n">
        <v>2.07</v>
      </c>
      <c r="Y3" t="n">
        <v>1</v>
      </c>
      <c r="Z3" t="n">
        <v>10</v>
      </c>
      <c r="AA3" t="n">
        <v>373.5712647974477</v>
      </c>
      <c r="AB3" t="n">
        <v>511.1366852969151</v>
      </c>
      <c r="AC3" t="n">
        <v>462.3545174370203</v>
      </c>
      <c r="AD3" t="n">
        <v>373571.2647974477</v>
      </c>
      <c r="AE3" t="n">
        <v>511136.6852969151</v>
      </c>
      <c r="AF3" t="n">
        <v>1.559241287074188e-06</v>
      </c>
      <c r="AG3" t="n">
        <v>19</v>
      </c>
      <c r="AH3" t="n">
        <v>462354.5174370203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4.9006</v>
      </c>
      <c r="E4" t="n">
        <v>20.41</v>
      </c>
      <c r="F4" t="n">
        <v>15.78</v>
      </c>
      <c r="G4" t="n">
        <v>11.41</v>
      </c>
      <c r="H4" t="n">
        <v>0.19</v>
      </c>
      <c r="I4" t="n">
        <v>83</v>
      </c>
      <c r="J4" t="n">
        <v>142.49</v>
      </c>
      <c r="K4" t="n">
        <v>47.83</v>
      </c>
      <c r="L4" t="n">
        <v>1.5</v>
      </c>
      <c r="M4" t="n">
        <v>81</v>
      </c>
      <c r="N4" t="n">
        <v>23.16</v>
      </c>
      <c r="O4" t="n">
        <v>17807.56</v>
      </c>
      <c r="P4" t="n">
        <v>171.05</v>
      </c>
      <c r="Q4" t="n">
        <v>1390.01</v>
      </c>
      <c r="R4" t="n">
        <v>92.72</v>
      </c>
      <c r="S4" t="n">
        <v>39.31</v>
      </c>
      <c r="T4" t="n">
        <v>25508.37</v>
      </c>
      <c r="U4" t="n">
        <v>0.42</v>
      </c>
      <c r="V4" t="n">
        <v>0.8100000000000001</v>
      </c>
      <c r="W4" t="n">
        <v>3.5</v>
      </c>
      <c r="X4" t="n">
        <v>1.65</v>
      </c>
      <c r="Y4" t="n">
        <v>1</v>
      </c>
      <c r="Z4" t="n">
        <v>10</v>
      </c>
      <c r="AA4" t="n">
        <v>347.4123911509685</v>
      </c>
      <c r="AB4" t="n">
        <v>475.3449603257458</v>
      </c>
      <c r="AC4" t="n">
        <v>429.9787044630978</v>
      </c>
      <c r="AD4" t="n">
        <v>347412.3911509685</v>
      </c>
      <c r="AE4" t="n">
        <v>475344.9603257457</v>
      </c>
      <c r="AF4" t="n">
        <v>1.635534642858683e-06</v>
      </c>
      <c r="AG4" t="n">
        <v>18</v>
      </c>
      <c r="AH4" t="n">
        <v>429978.7044630977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5.0711</v>
      </c>
      <c r="E5" t="n">
        <v>19.72</v>
      </c>
      <c r="F5" t="n">
        <v>15.5</v>
      </c>
      <c r="G5" t="n">
        <v>13.48</v>
      </c>
      <c r="H5" t="n">
        <v>0.22</v>
      </c>
      <c r="I5" t="n">
        <v>69</v>
      </c>
      <c r="J5" t="n">
        <v>142.83</v>
      </c>
      <c r="K5" t="n">
        <v>47.83</v>
      </c>
      <c r="L5" t="n">
        <v>1.75</v>
      </c>
      <c r="M5" t="n">
        <v>67</v>
      </c>
      <c r="N5" t="n">
        <v>23.25</v>
      </c>
      <c r="O5" t="n">
        <v>17849.7</v>
      </c>
      <c r="P5" t="n">
        <v>165.91</v>
      </c>
      <c r="Q5" t="n">
        <v>1389.97</v>
      </c>
      <c r="R5" t="n">
        <v>84.01000000000001</v>
      </c>
      <c r="S5" t="n">
        <v>39.31</v>
      </c>
      <c r="T5" t="n">
        <v>21223.57</v>
      </c>
      <c r="U5" t="n">
        <v>0.47</v>
      </c>
      <c r="V5" t="n">
        <v>0.83</v>
      </c>
      <c r="W5" t="n">
        <v>3.48</v>
      </c>
      <c r="X5" t="n">
        <v>1.37</v>
      </c>
      <c r="Y5" t="n">
        <v>1</v>
      </c>
      <c r="Z5" t="n">
        <v>10</v>
      </c>
      <c r="AA5" t="n">
        <v>334.5157135379882</v>
      </c>
      <c r="AB5" t="n">
        <v>457.6991570544052</v>
      </c>
      <c r="AC5" t="n">
        <v>414.0169918899335</v>
      </c>
      <c r="AD5" t="n">
        <v>334515.7135379883</v>
      </c>
      <c r="AE5" t="n">
        <v>457699.1570544052</v>
      </c>
      <c r="AF5" t="n">
        <v>1.692437605068904e-06</v>
      </c>
      <c r="AG5" t="n">
        <v>18</v>
      </c>
      <c r="AH5" t="n">
        <v>414016.9918899335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5.1978</v>
      </c>
      <c r="E6" t="n">
        <v>19.24</v>
      </c>
      <c r="F6" t="n">
        <v>15.31</v>
      </c>
      <c r="G6" t="n">
        <v>15.57</v>
      </c>
      <c r="H6" t="n">
        <v>0.25</v>
      </c>
      <c r="I6" t="n">
        <v>59</v>
      </c>
      <c r="J6" t="n">
        <v>143.17</v>
      </c>
      <c r="K6" t="n">
        <v>47.83</v>
      </c>
      <c r="L6" t="n">
        <v>2</v>
      </c>
      <c r="M6" t="n">
        <v>57</v>
      </c>
      <c r="N6" t="n">
        <v>23.34</v>
      </c>
      <c r="O6" t="n">
        <v>17891.86</v>
      </c>
      <c r="P6" t="n">
        <v>161.75</v>
      </c>
      <c r="Q6" t="n">
        <v>1389.93</v>
      </c>
      <c r="R6" t="n">
        <v>77.91</v>
      </c>
      <c r="S6" t="n">
        <v>39.31</v>
      </c>
      <c r="T6" t="n">
        <v>18225.75</v>
      </c>
      <c r="U6" t="n">
        <v>0.5</v>
      </c>
      <c r="V6" t="n">
        <v>0.84</v>
      </c>
      <c r="W6" t="n">
        <v>3.46</v>
      </c>
      <c r="X6" t="n">
        <v>1.18</v>
      </c>
      <c r="Y6" t="n">
        <v>1</v>
      </c>
      <c r="Z6" t="n">
        <v>10</v>
      </c>
      <c r="AA6" t="n">
        <v>317.5660692213902</v>
      </c>
      <c r="AB6" t="n">
        <v>434.5079059349031</v>
      </c>
      <c r="AC6" t="n">
        <v>393.0390812281514</v>
      </c>
      <c r="AD6" t="n">
        <v>317566.0692213902</v>
      </c>
      <c r="AE6" t="n">
        <v>434507.9059349031</v>
      </c>
      <c r="AF6" t="n">
        <v>1.734722680212803e-06</v>
      </c>
      <c r="AG6" t="n">
        <v>17</v>
      </c>
      <c r="AH6" t="n">
        <v>393039.0812281513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5.3101</v>
      </c>
      <c r="E7" t="n">
        <v>18.83</v>
      </c>
      <c r="F7" t="n">
        <v>15.13</v>
      </c>
      <c r="G7" t="n">
        <v>17.8</v>
      </c>
      <c r="H7" t="n">
        <v>0.28</v>
      </c>
      <c r="I7" t="n">
        <v>51</v>
      </c>
      <c r="J7" t="n">
        <v>143.51</v>
      </c>
      <c r="K7" t="n">
        <v>47.83</v>
      </c>
      <c r="L7" t="n">
        <v>2.25</v>
      </c>
      <c r="M7" t="n">
        <v>49</v>
      </c>
      <c r="N7" t="n">
        <v>23.44</v>
      </c>
      <c r="O7" t="n">
        <v>17934.06</v>
      </c>
      <c r="P7" t="n">
        <v>157.25</v>
      </c>
      <c r="Q7" t="n">
        <v>1389.62</v>
      </c>
      <c r="R7" t="n">
        <v>72.95</v>
      </c>
      <c r="S7" t="n">
        <v>39.31</v>
      </c>
      <c r="T7" t="n">
        <v>15786.86</v>
      </c>
      <c r="U7" t="n">
        <v>0.54</v>
      </c>
      <c r="V7" t="n">
        <v>0.85</v>
      </c>
      <c r="W7" t="n">
        <v>3.44</v>
      </c>
      <c r="X7" t="n">
        <v>1.01</v>
      </c>
      <c r="Y7" t="n">
        <v>1</v>
      </c>
      <c r="Z7" t="n">
        <v>10</v>
      </c>
      <c r="AA7" t="n">
        <v>308.7877607294</v>
      </c>
      <c r="AB7" t="n">
        <v>422.4970369845237</v>
      </c>
      <c r="AC7" t="n">
        <v>382.1745127530356</v>
      </c>
      <c r="AD7" t="n">
        <v>308787.7607294</v>
      </c>
      <c r="AE7" t="n">
        <v>422497.0369845238</v>
      </c>
      <c r="AF7" t="n">
        <v>1.772201874677365e-06</v>
      </c>
      <c r="AG7" t="n">
        <v>17</v>
      </c>
      <c r="AH7" t="n">
        <v>382174.5127530356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5.3775</v>
      </c>
      <c r="E8" t="n">
        <v>18.6</v>
      </c>
      <c r="F8" t="n">
        <v>15.04</v>
      </c>
      <c r="G8" t="n">
        <v>19.62</v>
      </c>
      <c r="H8" t="n">
        <v>0.31</v>
      </c>
      <c r="I8" t="n">
        <v>46</v>
      </c>
      <c r="J8" t="n">
        <v>143.86</v>
      </c>
      <c r="K8" t="n">
        <v>47.83</v>
      </c>
      <c r="L8" t="n">
        <v>2.5</v>
      </c>
      <c r="M8" t="n">
        <v>44</v>
      </c>
      <c r="N8" t="n">
        <v>23.53</v>
      </c>
      <c r="O8" t="n">
        <v>17976.29</v>
      </c>
      <c r="P8" t="n">
        <v>154.22</v>
      </c>
      <c r="Q8" t="n">
        <v>1389.77</v>
      </c>
      <c r="R8" t="n">
        <v>69.61</v>
      </c>
      <c r="S8" t="n">
        <v>39.31</v>
      </c>
      <c r="T8" t="n">
        <v>14139.96</v>
      </c>
      <c r="U8" t="n">
        <v>0.5600000000000001</v>
      </c>
      <c r="V8" t="n">
        <v>0.85</v>
      </c>
      <c r="W8" t="n">
        <v>3.44</v>
      </c>
      <c r="X8" t="n">
        <v>0.92</v>
      </c>
      <c r="Y8" t="n">
        <v>1</v>
      </c>
      <c r="Z8" t="n">
        <v>10</v>
      </c>
      <c r="AA8" t="n">
        <v>303.3825249450224</v>
      </c>
      <c r="AB8" t="n">
        <v>415.1013549221653</v>
      </c>
      <c r="AC8" t="n">
        <v>375.4846642068038</v>
      </c>
      <c r="AD8" t="n">
        <v>303382.5249450224</v>
      </c>
      <c r="AE8" t="n">
        <v>415101.3549221653</v>
      </c>
      <c r="AF8" t="n">
        <v>1.794696066190379e-06</v>
      </c>
      <c r="AG8" t="n">
        <v>17</v>
      </c>
      <c r="AH8" t="n">
        <v>375484.6642068038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5.4488</v>
      </c>
      <c r="E9" t="n">
        <v>18.35</v>
      </c>
      <c r="F9" t="n">
        <v>14.94</v>
      </c>
      <c r="G9" t="n">
        <v>21.86</v>
      </c>
      <c r="H9" t="n">
        <v>0.34</v>
      </c>
      <c r="I9" t="n">
        <v>41</v>
      </c>
      <c r="J9" t="n">
        <v>144.2</v>
      </c>
      <c r="K9" t="n">
        <v>47.83</v>
      </c>
      <c r="L9" t="n">
        <v>2.75</v>
      </c>
      <c r="M9" t="n">
        <v>39</v>
      </c>
      <c r="N9" t="n">
        <v>23.62</v>
      </c>
      <c r="O9" t="n">
        <v>18018.55</v>
      </c>
      <c r="P9" t="n">
        <v>151.08</v>
      </c>
      <c r="Q9" t="n">
        <v>1389.67</v>
      </c>
      <c r="R9" t="n">
        <v>66.67</v>
      </c>
      <c r="S9" t="n">
        <v>39.31</v>
      </c>
      <c r="T9" t="n">
        <v>12697.36</v>
      </c>
      <c r="U9" t="n">
        <v>0.59</v>
      </c>
      <c r="V9" t="n">
        <v>0.86</v>
      </c>
      <c r="W9" t="n">
        <v>3.43</v>
      </c>
      <c r="X9" t="n">
        <v>0.82</v>
      </c>
      <c r="Y9" t="n">
        <v>1</v>
      </c>
      <c r="Z9" t="n">
        <v>10</v>
      </c>
      <c r="AA9" t="n">
        <v>290.2912483228964</v>
      </c>
      <c r="AB9" t="n">
        <v>397.1892927014092</v>
      </c>
      <c r="AC9" t="n">
        <v>359.2821040646593</v>
      </c>
      <c r="AD9" t="n">
        <v>290291.2483228964</v>
      </c>
      <c r="AE9" t="n">
        <v>397189.2927014092</v>
      </c>
      <c r="AF9" t="n">
        <v>1.81849185038738e-06</v>
      </c>
      <c r="AG9" t="n">
        <v>16</v>
      </c>
      <c r="AH9" t="n">
        <v>359282.1040646593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5.5156</v>
      </c>
      <c r="E10" t="n">
        <v>18.13</v>
      </c>
      <c r="F10" t="n">
        <v>14.83</v>
      </c>
      <c r="G10" t="n">
        <v>24.05</v>
      </c>
      <c r="H10" t="n">
        <v>0.37</v>
      </c>
      <c r="I10" t="n">
        <v>37</v>
      </c>
      <c r="J10" t="n">
        <v>144.54</v>
      </c>
      <c r="K10" t="n">
        <v>47.83</v>
      </c>
      <c r="L10" t="n">
        <v>3</v>
      </c>
      <c r="M10" t="n">
        <v>35</v>
      </c>
      <c r="N10" t="n">
        <v>23.71</v>
      </c>
      <c r="O10" t="n">
        <v>18060.85</v>
      </c>
      <c r="P10" t="n">
        <v>147.67</v>
      </c>
      <c r="Q10" t="n">
        <v>1389.79</v>
      </c>
      <c r="R10" t="n">
        <v>63.37</v>
      </c>
      <c r="S10" t="n">
        <v>39.31</v>
      </c>
      <c r="T10" t="n">
        <v>11066.89</v>
      </c>
      <c r="U10" t="n">
        <v>0.62</v>
      </c>
      <c r="V10" t="n">
        <v>0.87</v>
      </c>
      <c r="W10" t="n">
        <v>3.42</v>
      </c>
      <c r="X10" t="n">
        <v>0.71</v>
      </c>
      <c r="Y10" t="n">
        <v>1</v>
      </c>
      <c r="Z10" t="n">
        <v>10</v>
      </c>
      <c r="AA10" t="n">
        <v>284.7760077553306</v>
      </c>
      <c r="AB10" t="n">
        <v>389.6430972416242</v>
      </c>
      <c r="AC10" t="n">
        <v>352.4561069084044</v>
      </c>
      <c r="AD10" t="n">
        <v>284776.0077553306</v>
      </c>
      <c r="AE10" t="n">
        <v>389643.0972416241</v>
      </c>
      <c r="AF10" t="n">
        <v>1.840785796872088e-06</v>
      </c>
      <c r="AG10" t="n">
        <v>16</v>
      </c>
      <c r="AH10" t="n">
        <v>352456.1069084044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5.5755</v>
      </c>
      <c r="E11" t="n">
        <v>17.94</v>
      </c>
      <c r="F11" t="n">
        <v>14.75</v>
      </c>
      <c r="G11" t="n">
        <v>26.83</v>
      </c>
      <c r="H11" t="n">
        <v>0.4</v>
      </c>
      <c r="I11" t="n">
        <v>33</v>
      </c>
      <c r="J11" t="n">
        <v>144.89</v>
      </c>
      <c r="K11" t="n">
        <v>47.83</v>
      </c>
      <c r="L11" t="n">
        <v>3.25</v>
      </c>
      <c r="M11" t="n">
        <v>31</v>
      </c>
      <c r="N11" t="n">
        <v>23.81</v>
      </c>
      <c r="O11" t="n">
        <v>18103.18</v>
      </c>
      <c r="P11" t="n">
        <v>144.29</v>
      </c>
      <c r="Q11" t="n">
        <v>1389.88</v>
      </c>
      <c r="R11" t="n">
        <v>61.12</v>
      </c>
      <c r="S11" t="n">
        <v>39.31</v>
      </c>
      <c r="T11" t="n">
        <v>9958.5</v>
      </c>
      <c r="U11" t="n">
        <v>0.64</v>
      </c>
      <c r="V11" t="n">
        <v>0.87</v>
      </c>
      <c r="W11" t="n">
        <v>3.41</v>
      </c>
      <c r="X11" t="n">
        <v>0.63</v>
      </c>
      <c r="Y11" t="n">
        <v>1</v>
      </c>
      <c r="Z11" t="n">
        <v>10</v>
      </c>
      <c r="AA11" t="n">
        <v>279.6486618962489</v>
      </c>
      <c r="AB11" t="n">
        <v>382.627636434694</v>
      </c>
      <c r="AC11" t="n">
        <v>346.1101918346265</v>
      </c>
      <c r="AD11" t="n">
        <v>279648.6618962489</v>
      </c>
      <c r="AE11" t="n">
        <v>382627.6364346939</v>
      </c>
      <c r="AF11" t="n">
        <v>1.86077692553128e-06</v>
      </c>
      <c r="AG11" t="n">
        <v>16</v>
      </c>
      <c r="AH11" t="n">
        <v>346110.1918346265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5.6201</v>
      </c>
      <c r="E12" t="n">
        <v>17.79</v>
      </c>
      <c r="F12" t="n">
        <v>14.7</v>
      </c>
      <c r="G12" t="n">
        <v>29.4</v>
      </c>
      <c r="H12" t="n">
        <v>0.43</v>
      </c>
      <c r="I12" t="n">
        <v>30</v>
      </c>
      <c r="J12" t="n">
        <v>145.23</v>
      </c>
      <c r="K12" t="n">
        <v>47.83</v>
      </c>
      <c r="L12" t="n">
        <v>3.5</v>
      </c>
      <c r="M12" t="n">
        <v>28</v>
      </c>
      <c r="N12" t="n">
        <v>23.9</v>
      </c>
      <c r="O12" t="n">
        <v>18145.54</v>
      </c>
      <c r="P12" t="n">
        <v>141.71</v>
      </c>
      <c r="Q12" t="n">
        <v>1389.7</v>
      </c>
      <c r="R12" t="n">
        <v>59.34</v>
      </c>
      <c r="S12" t="n">
        <v>39.31</v>
      </c>
      <c r="T12" t="n">
        <v>9086.41</v>
      </c>
      <c r="U12" t="n">
        <v>0.66</v>
      </c>
      <c r="V12" t="n">
        <v>0.87</v>
      </c>
      <c r="W12" t="n">
        <v>3.41</v>
      </c>
      <c r="X12" t="n">
        <v>0.58</v>
      </c>
      <c r="Y12" t="n">
        <v>1</v>
      </c>
      <c r="Z12" t="n">
        <v>10</v>
      </c>
      <c r="AA12" t="n">
        <v>275.8509808004104</v>
      </c>
      <c r="AB12" t="n">
        <v>377.4314816175022</v>
      </c>
      <c r="AC12" t="n">
        <v>341.4099507403384</v>
      </c>
      <c r="AD12" t="n">
        <v>275850.9808004104</v>
      </c>
      <c r="AE12" t="n">
        <v>377431.4816175022</v>
      </c>
      <c r="AF12" t="n">
        <v>1.875661805968674e-06</v>
      </c>
      <c r="AG12" t="n">
        <v>16</v>
      </c>
      <c r="AH12" t="n">
        <v>341409.9507403384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5.6507</v>
      </c>
      <c r="E13" t="n">
        <v>17.7</v>
      </c>
      <c r="F13" t="n">
        <v>14.66</v>
      </c>
      <c r="G13" t="n">
        <v>31.41</v>
      </c>
      <c r="H13" t="n">
        <v>0.46</v>
      </c>
      <c r="I13" t="n">
        <v>28</v>
      </c>
      <c r="J13" t="n">
        <v>145.57</v>
      </c>
      <c r="K13" t="n">
        <v>47.83</v>
      </c>
      <c r="L13" t="n">
        <v>3.75</v>
      </c>
      <c r="M13" t="n">
        <v>26</v>
      </c>
      <c r="N13" t="n">
        <v>23.99</v>
      </c>
      <c r="O13" t="n">
        <v>18187.93</v>
      </c>
      <c r="P13" t="n">
        <v>138.58</v>
      </c>
      <c r="Q13" t="n">
        <v>1389.61</v>
      </c>
      <c r="R13" t="n">
        <v>58.1</v>
      </c>
      <c r="S13" t="n">
        <v>39.31</v>
      </c>
      <c r="T13" t="n">
        <v>8473.379999999999</v>
      </c>
      <c r="U13" t="n">
        <v>0.68</v>
      </c>
      <c r="V13" t="n">
        <v>0.88</v>
      </c>
      <c r="W13" t="n">
        <v>3.4</v>
      </c>
      <c r="X13" t="n">
        <v>0.54</v>
      </c>
      <c r="Y13" t="n">
        <v>1</v>
      </c>
      <c r="Z13" t="n">
        <v>10</v>
      </c>
      <c r="AA13" t="n">
        <v>271.9643104433435</v>
      </c>
      <c r="AB13" t="n">
        <v>372.1135677671686</v>
      </c>
      <c r="AC13" t="n">
        <v>336.5995711241418</v>
      </c>
      <c r="AD13" t="n">
        <v>271964.3104433435</v>
      </c>
      <c r="AE13" t="n">
        <v>372113.5677671686</v>
      </c>
      <c r="AF13" t="n">
        <v>1.885874302412268e-06</v>
      </c>
      <c r="AG13" t="n">
        <v>16</v>
      </c>
      <c r="AH13" t="n">
        <v>336599.5711241418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5.6803</v>
      </c>
      <c r="E14" t="n">
        <v>17.6</v>
      </c>
      <c r="F14" t="n">
        <v>14.63</v>
      </c>
      <c r="G14" t="n">
        <v>33.75</v>
      </c>
      <c r="H14" t="n">
        <v>0.49</v>
      </c>
      <c r="I14" t="n">
        <v>26</v>
      </c>
      <c r="J14" t="n">
        <v>145.92</v>
      </c>
      <c r="K14" t="n">
        <v>47.83</v>
      </c>
      <c r="L14" t="n">
        <v>4</v>
      </c>
      <c r="M14" t="n">
        <v>24</v>
      </c>
      <c r="N14" t="n">
        <v>24.09</v>
      </c>
      <c r="O14" t="n">
        <v>18230.35</v>
      </c>
      <c r="P14" t="n">
        <v>135.45</v>
      </c>
      <c r="Q14" t="n">
        <v>1389.67</v>
      </c>
      <c r="R14" t="n">
        <v>57.19</v>
      </c>
      <c r="S14" t="n">
        <v>39.31</v>
      </c>
      <c r="T14" t="n">
        <v>8031.96</v>
      </c>
      <c r="U14" t="n">
        <v>0.6899999999999999</v>
      </c>
      <c r="V14" t="n">
        <v>0.88</v>
      </c>
      <c r="W14" t="n">
        <v>3.4</v>
      </c>
      <c r="X14" t="n">
        <v>0.5</v>
      </c>
      <c r="Y14" t="n">
        <v>1</v>
      </c>
      <c r="Z14" t="n">
        <v>10</v>
      </c>
      <c r="AA14" t="n">
        <v>268.1558139647831</v>
      </c>
      <c r="AB14" t="n">
        <v>366.902614866196</v>
      </c>
      <c r="AC14" t="n">
        <v>331.8859442544195</v>
      </c>
      <c r="AD14" t="n">
        <v>268155.8139647831</v>
      </c>
      <c r="AE14" t="n">
        <v>366902.6148661959</v>
      </c>
      <c r="AF14" t="n">
        <v>1.895753057142019e-06</v>
      </c>
      <c r="AG14" t="n">
        <v>16</v>
      </c>
      <c r="AH14" t="n">
        <v>331885.9442544195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5.7126</v>
      </c>
      <c r="E15" t="n">
        <v>17.51</v>
      </c>
      <c r="F15" t="n">
        <v>14.58</v>
      </c>
      <c r="G15" t="n">
        <v>36.46</v>
      </c>
      <c r="H15" t="n">
        <v>0.51</v>
      </c>
      <c r="I15" t="n">
        <v>24</v>
      </c>
      <c r="J15" t="n">
        <v>146.26</v>
      </c>
      <c r="K15" t="n">
        <v>47.83</v>
      </c>
      <c r="L15" t="n">
        <v>4.25</v>
      </c>
      <c r="M15" t="n">
        <v>19</v>
      </c>
      <c r="N15" t="n">
        <v>24.18</v>
      </c>
      <c r="O15" t="n">
        <v>18272.81</v>
      </c>
      <c r="P15" t="n">
        <v>131.72</v>
      </c>
      <c r="Q15" t="n">
        <v>1389.65</v>
      </c>
      <c r="R15" t="n">
        <v>55.6</v>
      </c>
      <c r="S15" t="n">
        <v>39.31</v>
      </c>
      <c r="T15" t="n">
        <v>7246.54</v>
      </c>
      <c r="U15" t="n">
        <v>0.71</v>
      </c>
      <c r="V15" t="n">
        <v>0.88</v>
      </c>
      <c r="W15" t="n">
        <v>3.4</v>
      </c>
      <c r="X15" t="n">
        <v>0.46</v>
      </c>
      <c r="Y15" t="n">
        <v>1</v>
      </c>
      <c r="Z15" t="n">
        <v>10</v>
      </c>
      <c r="AA15" t="n">
        <v>263.7269759427629</v>
      </c>
      <c r="AB15" t="n">
        <v>360.8428832979239</v>
      </c>
      <c r="AC15" t="n">
        <v>326.4045449621368</v>
      </c>
      <c r="AD15" t="n">
        <v>263726.9759427629</v>
      </c>
      <c r="AE15" t="n">
        <v>360842.883297924</v>
      </c>
      <c r="AF15" t="n">
        <v>1.906532914499146e-06</v>
      </c>
      <c r="AG15" t="n">
        <v>16</v>
      </c>
      <c r="AH15" t="n">
        <v>326404.5449621368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5.7427</v>
      </c>
      <c r="E16" t="n">
        <v>17.41</v>
      </c>
      <c r="F16" t="n">
        <v>14.55</v>
      </c>
      <c r="G16" t="n">
        <v>39.68</v>
      </c>
      <c r="H16" t="n">
        <v>0.54</v>
      </c>
      <c r="I16" t="n">
        <v>22</v>
      </c>
      <c r="J16" t="n">
        <v>146.61</v>
      </c>
      <c r="K16" t="n">
        <v>47.83</v>
      </c>
      <c r="L16" t="n">
        <v>4.5</v>
      </c>
      <c r="M16" t="n">
        <v>13</v>
      </c>
      <c r="N16" t="n">
        <v>24.28</v>
      </c>
      <c r="O16" t="n">
        <v>18315.3</v>
      </c>
      <c r="P16" t="n">
        <v>129.51</v>
      </c>
      <c r="Q16" t="n">
        <v>1389.87</v>
      </c>
      <c r="R16" t="n">
        <v>54.4</v>
      </c>
      <c r="S16" t="n">
        <v>39.31</v>
      </c>
      <c r="T16" t="n">
        <v>6658.04</v>
      </c>
      <c r="U16" t="n">
        <v>0.72</v>
      </c>
      <c r="V16" t="n">
        <v>0.88</v>
      </c>
      <c r="W16" t="n">
        <v>3.4</v>
      </c>
      <c r="X16" t="n">
        <v>0.43</v>
      </c>
      <c r="Y16" t="n">
        <v>1</v>
      </c>
      <c r="Z16" t="n">
        <v>10</v>
      </c>
      <c r="AA16" t="n">
        <v>260.861864032204</v>
      </c>
      <c r="AB16" t="n">
        <v>356.9227107820806</v>
      </c>
      <c r="AC16" t="n">
        <v>322.8585082092089</v>
      </c>
      <c r="AD16" t="n">
        <v>260861.864032204</v>
      </c>
      <c r="AE16" t="n">
        <v>356922.7107820807</v>
      </c>
      <c r="AF16" t="n">
        <v>1.916578540085818e-06</v>
      </c>
      <c r="AG16" t="n">
        <v>16</v>
      </c>
      <c r="AH16" t="n">
        <v>322858.5082092089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5.74</v>
      </c>
      <c r="E17" t="n">
        <v>17.42</v>
      </c>
      <c r="F17" t="n">
        <v>14.56</v>
      </c>
      <c r="G17" t="n">
        <v>39.7</v>
      </c>
      <c r="H17" t="n">
        <v>0.57</v>
      </c>
      <c r="I17" t="n">
        <v>22</v>
      </c>
      <c r="J17" t="n">
        <v>146.95</v>
      </c>
      <c r="K17" t="n">
        <v>47.83</v>
      </c>
      <c r="L17" t="n">
        <v>4.75</v>
      </c>
      <c r="M17" t="n">
        <v>8</v>
      </c>
      <c r="N17" t="n">
        <v>24.37</v>
      </c>
      <c r="O17" t="n">
        <v>18357.82</v>
      </c>
      <c r="P17" t="n">
        <v>129.12</v>
      </c>
      <c r="Q17" t="n">
        <v>1389.68</v>
      </c>
      <c r="R17" t="n">
        <v>54.52</v>
      </c>
      <c r="S17" t="n">
        <v>39.31</v>
      </c>
      <c r="T17" t="n">
        <v>6717.34</v>
      </c>
      <c r="U17" t="n">
        <v>0.72</v>
      </c>
      <c r="V17" t="n">
        <v>0.88</v>
      </c>
      <c r="W17" t="n">
        <v>3.41</v>
      </c>
      <c r="X17" t="n">
        <v>0.44</v>
      </c>
      <c r="Y17" t="n">
        <v>1</v>
      </c>
      <c r="Z17" t="n">
        <v>10</v>
      </c>
      <c r="AA17" t="n">
        <v>260.5676907576115</v>
      </c>
      <c r="AB17" t="n">
        <v>356.5202099297742</v>
      </c>
      <c r="AC17" t="n">
        <v>322.494421473333</v>
      </c>
      <c r="AD17" t="n">
        <v>260567.6907576115</v>
      </c>
      <c r="AE17" t="n">
        <v>356520.2099297742</v>
      </c>
      <c r="AF17" t="n">
        <v>1.915677437458443e-06</v>
      </c>
      <c r="AG17" t="n">
        <v>16</v>
      </c>
      <c r="AH17" t="n">
        <v>322494.421473333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5.7501</v>
      </c>
      <c r="E18" t="n">
        <v>17.39</v>
      </c>
      <c r="F18" t="n">
        <v>14.56</v>
      </c>
      <c r="G18" t="n">
        <v>41.59</v>
      </c>
      <c r="H18" t="n">
        <v>0.6</v>
      </c>
      <c r="I18" t="n">
        <v>21</v>
      </c>
      <c r="J18" t="n">
        <v>147.3</v>
      </c>
      <c r="K18" t="n">
        <v>47.83</v>
      </c>
      <c r="L18" t="n">
        <v>5</v>
      </c>
      <c r="M18" t="n">
        <v>0</v>
      </c>
      <c r="N18" t="n">
        <v>24.47</v>
      </c>
      <c r="O18" t="n">
        <v>18400.38</v>
      </c>
      <c r="P18" t="n">
        <v>128.41</v>
      </c>
      <c r="Q18" t="n">
        <v>1389.67</v>
      </c>
      <c r="R18" t="n">
        <v>54.23</v>
      </c>
      <c r="S18" t="n">
        <v>39.31</v>
      </c>
      <c r="T18" t="n">
        <v>6576.18</v>
      </c>
      <c r="U18" t="n">
        <v>0.72</v>
      </c>
      <c r="V18" t="n">
        <v>0.88</v>
      </c>
      <c r="W18" t="n">
        <v>3.42</v>
      </c>
      <c r="X18" t="n">
        <v>0.43</v>
      </c>
      <c r="Y18" t="n">
        <v>1</v>
      </c>
      <c r="Z18" t="n">
        <v>10</v>
      </c>
      <c r="AA18" t="n">
        <v>259.653613713483</v>
      </c>
      <c r="AB18" t="n">
        <v>355.2695293917646</v>
      </c>
      <c r="AC18" t="n">
        <v>321.3631041305299</v>
      </c>
      <c r="AD18" t="n">
        <v>259653.613713483</v>
      </c>
      <c r="AE18" t="n">
        <v>355269.5293917646</v>
      </c>
      <c r="AF18" t="n">
        <v>1.919048228768256e-06</v>
      </c>
      <c r="AG18" t="n">
        <v>16</v>
      </c>
      <c r="AH18" t="n">
        <v>321363.1041305299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3.8959</v>
      </c>
      <c r="E2" t="n">
        <v>25.67</v>
      </c>
      <c r="F2" t="n">
        <v>17.45</v>
      </c>
      <c r="G2" t="n">
        <v>6.42</v>
      </c>
      <c r="H2" t="n">
        <v>0.1</v>
      </c>
      <c r="I2" t="n">
        <v>163</v>
      </c>
      <c r="J2" t="n">
        <v>176.73</v>
      </c>
      <c r="K2" t="n">
        <v>52.44</v>
      </c>
      <c r="L2" t="n">
        <v>1</v>
      </c>
      <c r="M2" t="n">
        <v>161</v>
      </c>
      <c r="N2" t="n">
        <v>33.29</v>
      </c>
      <c r="O2" t="n">
        <v>22031.19</v>
      </c>
      <c r="P2" t="n">
        <v>225.87</v>
      </c>
      <c r="Q2" t="n">
        <v>1390.03</v>
      </c>
      <c r="R2" t="n">
        <v>145.22</v>
      </c>
      <c r="S2" t="n">
        <v>39.31</v>
      </c>
      <c r="T2" t="n">
        <v>51361.61</v>
      </c>
      <c r="U2" t="n">
        <v>0.27</v>
      </c>
      <c r="V2" t="n">
        <v>0.74</v>
      </c>
      <c r="W2" t="n">
        <v>3.62</v>
      </c>
      <c r="X2" t="n">
        <v>3.33</v>
      </c>
      <c r="Y2" t="n">
        <v>1</v>
      </c>
      <c r="Z2" t="n">
        <v>10</v>
      </c>
      <c r="AA2" t="n">
        <v>523.4981097842079</v>
      </c>
      <c r="AB2" t="n">
        <v>716.273208913387</v>
      </c>
      <c r="AC2" t="n">
        <v>647.9130991504551</v>
      </c>
      <c r="AD2" t="n">
        <v>523498.1097842079</v>
      </c>
      <c r="AE2" t="n">
        <v>716273.2089133869</v>
      </c>
      <c r="AF2" t="n">
        <v>1.283256114103302e-06</v>
      </c>
      <c r="AG2" t="n">
        <v>23</v>
      </c>
      <c r="AH2" t="n">
        <v>647913.0991504551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4.2587</v>
      </c>
      <c r="E3" t="n">
        <v>23.48</v>
      </c>
      <c r="F3" t="n">
        <v>16.65</v>
      </c>
      <c r="G3" t="n">
        <v>8.06</v>
      </c>
      <c r="H3" t="n">
        <v>0.13</v>
      </c>
      <c r="I3" t="n">
        <v>124</v>
      </c>
      <c r="J3" t="n">
        <v>177.1</v>
      </c>
      <c r="K3" t="n">
        <v>52.44</v>
      </c>
      <c r="L3" t="n">
        <v>1.25</v>
      </c>
      <c r="M3" t="n">
        <v>122</v>
      </c>
      <c r="N3" t="n">
        <v>33.41</v>
      </c>
      <c r="O3" t="n">
        <v>22076.81</v>
      </c>
      <c r="P3" t="n">
        <v>213.8</v>
      </c>
      <c r="Q3" t="n">
        <v>1390.07</v>
      </c>
      <c r="R3" t="n">
        <v>119.94</v>
      </c>
      <c r="S3" t="n">
        <v>39.31</v>
      </c>
      <c r="T3" t="n">
        <v>38916.91</v>
      </c>
      <c r="U3" t="n">
        <v>0.33</v>
      </c>
      <c r="V3" t="n">
        <v>0.77</v>
      </c>
      <c r="W3" t="n">
        <v>3.57</v>
      </c>
      <c r="X3" t="n">
        <v>2.53</v>
      </c>
      <c r="Y3" t="n">
        <v>1</v>
      </c>
      <c r="Z3" t="n">
        <v>10</v>
      </c>
      <c r="AA3" t="n">
        <v>462.0259599367107</v>
      </c>
      <c r="AB3" t="n">
        <v>632.1643015321906</v>
      </c>
      <c r="AC3" t="n">
        <v>571.8314278421274</v>
      </c>
      <c r="AD3" t="n">
        <v>462025.9599367107</v>
      </c>
      <c r="AE3" t="n">
        <v>632164.3015321906</v>
      </c>
      <c r="AF3" t="n">
        <v>1.40275746634455e-06</v>
      </c>
      <c r="AG3" t="n">
        <v>21</v>
      </c>
      <c r="AH3" t="n">
        <v>571831.4278421274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4.5374</v>
      </c>
      <c r="E4" t="n">
        <v>22.04</v>
      </c>
      <c r="F4" t="n">
        <v>16.1</v>
      </c>
      <c r="G4" t="n">
        <v>9.76</v>
      </c>
      <c r="H4" t="n">
        <v>0.15</v>
      </c>
      <c r="I4" t="n">
        <v>99</v>
      </c>
      <c r="J4" t="n">
        <v>177.47</v>
      </c>
      <c r="K4" t="n">
        <v>52.44</v>
      </c>
      <c r="L4" t="n">
        <v>1.5</v>
      </c>
      <c r="M4" t="n">
        <v>97</v>
      </c>
      <c r="N4" t="n">
        <v>33.53</v>
      </c>
      <c r="O4" t="n">
        <v>22122.46</v>
      </c>
      <c r="P4" t="n">
        <v>205.05</v>
      </c>
      <c r="Q4" t="n">
        <v>1389.84</v>
      </c>
      <c r="R4" t="n">
        <v>103.24</v>
      </c>
      <c r="S4" t="n">
        <v>39.31</v>
      </c>
      <c r="T4" t="n">
        <v>30690.18</v>
      </c>
      <c r="U4" t="n">
        <v>0.38</v>
      </c>
      <c r="V4" t="n">
        <v>0.8</v>
      </c>
      <c r="W4" t="n">
        <v>3.51</v>
      </c>
      <c r="X4" t="n">
        <v>1.97</v>
      </c>
      <c r="Y4" t="n">
        <v>1</v>
      </c>
      <c r="Z4" t="n">
        <v>10</v>
      </c>
      <c r="AA4" t="n">
        <v>424.6493893883306</v>
      </c>
      <c r="AB4" t="n">
        <v>581.0240287699804</v>
      </c>
      <c r="AC4" t="n">
        <v>525.571910936519</v>
      </c>
      <c r="AD4" t="n">
        <v>424649.3893883306</v>
      </c>
      <c r="AE4" t="n">
        <v>581024.0287699804</v>
      </c>
      <c r="AF4" t="n">
        <v>1.494557430152807e-06</v>
      </c>
      <c r="AG4" t="n">
        <v>20</v>
      </c>
      <c r="AH4" t="n">
        <v>525571.9109365189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4.7287</v>
      </c>
      <c r="E5" t="n">
        <v>21.15</v>
      </c>
      <c r="F5" t="n">
        <v>15.78</v>
      </c>
      <c r="G5" t="n">
        <v>11.4</v>
      </c>
      <c r="H5" t="n">
        <v>0.17</v>
      </c>
      <c r="I5" t="n">
        <v>83</v>
      </c>
      <c r="J5" t="n">
        <v>177.84</v>
      </c>
      <c r="K5" t="n">
        <v>52.44</v>
      </c>
      <c r="L5" t="n">
        <v>1.75</v>
      </c>
      <c r="M5" t="n">
        <v>81</v>
      </c>
      <c r="N5" t="n">
        <v>33.65</v>
      </c>
      <c r="O5" t="n">
        <v>22168.15</v>
      </c>
      <c r="P5" t="n">
        <v>199.41</v>
      </c>
      <c r="Q5" t="n">
        <v>1389.77</v>
      </c>
      <c r="R5" t="n">
        <v>92.64</v>
      </c>
      <c r="S5" t="n">
        <v>39.31</v>
      </c>
      <c r="T5" t="n">
        <v>25472.9</v>
      </c>
      <c r="U5" t="n">
        <v>0.42</v>
      </c>
      <c r="V5" t="n">
        <v>0.8100000000000001</v>
      </c>
      <c r="W5" t="n">
        <v>3.5</v>
      </c>
      <c r="X5" t="n">
        <v>1.65</v>
      </c>
      <c r="Y5" t="n">
        <v>1</v>
      </c>
      <c r="Z5" t="n">
        <v>10</v>
      </c>
      <c r="AA5" t="n">
        <v>399.1191027253907</v>
      </c>
      <c r="AB5" t="n">
        <v>546.0923642409903</v>
      </c>
      <c r="AC5" t="n">
        <v>493.9740754432763</v>
      </c>
      <c r="AD5" t="n">
        <v>399119.1027253908</v>
      </c>
      <c r="AE5" t="n">
        <v>546092.3642409903</v>
      </c>
      <c r="AF5" t="n">
        <v>1.557569030714413e-06</v>
      </c>
      <c r="AG5" t="n">
        <v>19</v>
      </c>
      <c r="AH5" t="n">
        <v>493974.0754432763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4.8818</v>
      </c>
      <c r="E6" t="n">
        <v>20.48</v>
      </c>
      <c r="F6" t="n">
        <v>15.54</v>
      </c>
      <c r="G6" t="n">
        <v>13.13</v>
      </c>
      <c r="H6" t="n">
        <v>0.2</v>
      </c>
      <c r="I6" t="n">
        <v>71</v>
      </c>
      <c r="J6" t="n">
        <v>178.21</v>
      </c>
      <c r="K6" t="n">
        <v>52.44</v>
      </c>
      <c r="L6" t="n">
        <v>2</v>
      </c>
      <c r="M6" t="n">
        <v>69</v>
      </c>
      <c r="N6" t="n">
        <v>33.77</v>
      </c>
      <c r="O6" t="n">
        <v>22213.89</v>
      </c>
      <c r="P6" t="n">
        <v>194.7</v>
      </c>
      <c r="Q6" t="n">
        <v>1389.89</v>
      </c>
      <c r="R6" t="n">
        <v>85.28</v>
      </c>
      <c r="S6" t="n">
        <v>39.31</v>
      </c>
      <c r="T6" t="n">
        <v>21850.99</v>
      </c>
      <c r="U6" t="n">
        <v>0.46</v>
      </c>
      <c r="V6" t="n">
        <v>0.83</v>
      </c>
      <c r="W6" t="n">
        <v>3.48</v>
      </c>
      <c r="X6" t="n">
        <v>1.42</v>
      </c>
      <c r="Y6" t="n">
        <v>1</v>
      </c>
      <c r="Z6" t="n">
        <v>10</v>
      </c>
      <c r="AA6" t="n">
        <v>377.9674885064504</v>
      </c>
      <c r="AB6" t="n">
        <v>517.1517925232747</v>
      </c>
      <c r="AC6" t="n">
        <v>467.795551271952</v>
      </c>
      <c r="AD6" t="n">
        <v>377967.4885064504</v>
      </c>
      <c r="AE6" t="n">
        <v>517151.7925232747</v>
      </c>
      <c r="AF6" t="n">
        <v>1.607998074342129e-06</v>
      </c>
      <c r="AG6" t="n">
        <v>18</v>
      </c>
      <c r="AH6" t="n">
        <v>467795.551271952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5.004</v>
      </c>
      <c r="E7" t="n">
        <v>19.98</v>
      </c>
      <c r="F7" t="n">
        <v>15.36</v>
      </c>
      <c r="G7" t="n">
        <v>14.86</v>
      </c>
      <c r="H7" t="n">
        <v>0.22</v>
      </c>
      <c r="I7" t="n">
        <v>62</v>
      </c>
      <c r="J7" t="n">
        <v>178.59</v>
      </c>
      <c r="K7" t="n">
        <v>52.44</v>
      </c>
      <c r="L7" t="n">
        <v>2.25</v>
      </c>
      <c r="M7" t="n">
        <v>60</v>
      </c>
      <c r="N7" t="n">
        <v>33.89</v>
      </c>
      <c r="O7" t="n">
        <v>22259.66</v>
      </c>
      <c r="P7" t="n">
        <v>190.81</v>
      </c>
      <c r="Q7" t="n">
        <v>1389.77</v>
      </c>
      <c r="R7" t="n">
        <v>79.81999999999999</v>
      </c>
      <c r="S7" t="n">
        <v>39.31</v>
      </c>
      <c r="T7" t="n">
        <v>19163.47</v>
      </c>
      <c r="U7" t="n">
        <v>0.49</v>
      </c>
      <c r="V7" t="n">
        <v>0.84</v>
      </c>
      <c r="W7" t="n">
        <v>3.46</v>
      </c>
      <c r="X7" t="n">
        <v>1.24</v>
      </c>
      <c r="Y7" t="n">
        <v>1</v>
      </c>
      <c r="Z7" t="n">
        <v>10</v>
      </c>
      <c r="AA7" t="n">
        <v>367.671297099805</v>
      </c>
      <c r="AB7" t="n">
        <v>503.0640892047959</v>
      </c>
      <c r="AC7" t="n">
        <v>455.0523585859731</v>
      </c>
      <c r="AD7" t="n">
        <v>367671.297099805</v>
      </c>
      <c r="AE7" t="n">
        <v>503064.0892047959</v>
      </c>
      <c r="AF7" t="n">
        <v>1.648249081078293e-06</v>
      </c>
      <c r="AG7" t="n">
        <v>18</v>
      </c>
      <c r="AH7" t="n">
        <v>455052.3585859731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5.1042</v>
      </c>
      <c r="E8" t="n">
        <v>19.59</v>
      </c>
      <c r="F8" t="n">
        <v>15.22</v>
      </c>
      <c r="G8" t="n">
        <v>16.6</v>
      </c>
      <c r="H8" t="n">
        <v>0.25</v>
      </c>
      <c r="I8" t="n">
        <v>55</v>
      </c>
      <c r="J8" t="n">
        <v>178.96</v>
      </c>
      <c r="K8" t="n">
        <v>52.44</v>
      </c>
      <c r="L8" t="n">
        <v>2.5</v>
      </c>
      <c r="M8" t="n">
        <v>53</v>
      </c>
      <c r="N8" t="n">
        <v>34.02</v>
      </c>
      <c r="O8" t="n">
        <v>22305.48</v>
      </c>
      <c r="P8" t="n">
        <v>187.29</v>
      </c>
      <c r="Q8" t="n">
        <v>1389.77</v>
      </c>
      <c r="R8" t="n">
        <v>75.19</v>
      </c>
      <c r="S8" t="n">
        <v>39.31</v>
      </c>
      <c r="T8" t="n">
        <v>16886.9</v>
      </c>
      <c r="U8" t="n">
        <v>0.52</v>
      </c>
      <c r="V8" t="n">
        <v>0.84</v>
      </c>
      <c r="W8" t="n">
        <v>3.45</v>
      </c>
      <c r="X8" t="n">
        <v>1.09</v>
      </c>
      <c r="Y8" t="n">
        <v>1</v>
      </c>
      <c r="Z8" t="n">
        <v>10</v>
      </c>
      <c r="AA8" t="n">
        <v>359.2544454091032</v>
      </c>
      <c r="AB8" t="n">
        <v>491.5477813962881</v>
      </c>
      <c r="AC8" t="n">
        <v>444.6351510314697</v>
      </c>
      <c r="AD8" t="n">
        <v>359254.4454091032</v>
      </c>
      <c r="AE8" t="n">
        <v>491547.7813962881</v>
      </c>
      <c r="AF8" t="n">
        <v>1.681253589056719e-06</v>
      </c>
      <c r="AG8" t="n">
        <v>18</v>
      </c>
      <c r="AH8" t="n">
        <v>444635.1510314696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5.1918</v>
      </c>
      <c r="E9" t="n">
        <v>19.26</v>
      </c>
      <c r="F9" t="n">
        <v>15.1</v>
      </c>
      <c r="G9" t="n">
        <v>18.49</v>
      </c>
      <c r="H9" t="n">
        <v>0.27</v>
      </c>
      <c r="I9" t="n">
        <v>49</v>
      </c>
      <c r="J9" t="n">
        <v>179.33</v>
      </c>
      <c r="K9" t="n">
        <v>52.44</v>
      </c>
      <c r="L9" t="n">
        <v>2.75</v>
      </c>
      <c r="M9" t="n">
        <v>47</v>
      </c>
      <c r="N9" t="n">
        <v>34.14</v>
      </c>
      <c r="O9" t="n">
        <v>22351.34</v>
      </c>
      <c r="P9" t="n">
        <v>184.25</v>
      </c>
      <c r="Q9" t="n">
        <v>1389.63</v>
      </c>
      <c r="R9" t="n">
        <v>71.47</v>
      </c>
      <c r="S9" t="n">
        <v>39.31</v>
      </c>
      <c r="T9" t="n">
        <v>15054.05</v>
      </c>
      <c r="U9" t="n">
        <v>0.55</v>
      </c>
      <c r="V9" t="n">
        <v>0.85</v>
      </c>
      <c r="W9" t="n">
        <v>3.45</v>
      </c>
      <c r="X9" t="n">
        <v>0.98</v>
      </c>
      <c r="Y9" t="n">
        <v>1</v>
      </c>
      <c r="Z9" t="n">
        <v>10</v>
      </c>
      <c r="AA9" t="n">
        <v>344.535864883114</v>
      </c>
      <c r="AB9" t="n">
        <v>471.4091701826848</v>
      </c>
      <c r="AC9" t="n">
        <v>426.4185406073743</v>
      </c>
      <c r="AD9" t="n">
        <v>344535.864883114</v>
      </c>
      <c r="AE9" t="n">
        <v>471409.1701826848</v>
      </c>
      <c r="AF9" t="n">
        <v>1.710107829564805e-06</v>
      </c>
      <c r="AG9" t="n">
        <v>17</v>
      </c>
      <c r="AH9" t="n">
        <v>426418.5406073743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5.2546</v>
      </c>
      <c r="E10" t="n">
        <v>19.03</v>
      </c>
      <c r="F10" t="n">
        <v>15.01</v>
      </c>
      <c r="G10" t="n">
        <v>20.01</v>
      </c>
      <c r="H10" t="n">
        <v>0.3</v>
      </c>
      <c r="I10" t="n">
        <v>45</v>
      </c>
      <c r="J10" t="n">
        <v>179.7</v>
      </c>
      <c r="K10" t="n">
        <v>52.44</v>
      </c>
      <c r="L10" t="n">
        <v>3</v>
      </c>
      <c r="M10" t="n">
        <v>43</v>
      </c>
      <c r="N10" t="n">
        <v>34.26</v>
      </c>
      <c r="O10" t="n">
        <v>22397.24</v>
      </c>
      <c r="P10" t="n">
        <v>181.43</v>
      </c>
      <c r="Q10" t="n">
        <v>1389.91</v>
      </c>
      <c r="R10" t="n">
        <v>68.93000000000001</v>
      </c>
      <c r="S10" t="n">
        <v>39.31</v>
      </c>
      <c r="T10" t="n">
        <v>13806.98</v>
      </c>
      <c r="U10" t="n">
        <v>0.57</v>
      </c>
      <c r="V10" t="n">
        <v>0.86</v>
      </c>
      <c r="W10" t="n">
        <v>3.43</v>
      </c>
      <c r="X10" t="n">
        <v>0.89</v>
      </c>
      <c r="Y10" t="n">
        <v>1</v>
      </c>
      <c r="Z10" t="n">
        <v>10</v>
      </c>
      <c r="AA10" t="n">
        <v>338.9578445000387</v>
      </c>
      <c r="AB10" t="n">
        <v>463.7770766096696</v>
      </c>
      <c r="AC10" t="n">
        <v>419.5148433332571</v>
      </c>
      <c r="AD10" t="n">
        <v>338957.8445000387</v>
      </c>
      <c r="AE10" t="n">
        <v>463777.0766096696</v>
      </c>
      <c r="AF10" t="n">
        <v>1.730793289655076e-06</v>
      </c>
      <c r="AG10" t="n">
        <v>17</v>
      </c>
      <c r="AH10" t="n">
        <v>419514.8433332571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5.318</v>
      </c>
      <c r="E11" t="n">
        <v>18.8</v>
      </c>
      <c r="F11" t="n">
        <v>14.93</v>
      </c>
      <c r="G11" t="n">
        <v>21.84</v>
      </c>
      <c r="H11" t="n">
        <v>0.32</v>
      </c>
      <c r="I11" t="n">
        <v>41</v>
      </c>
      <c r="J11" t="n">
        <v>180.07</v>
      </c>
      <c r="K11" t="n">
        <v>52.44</v>
      </c>
      <c r="L11" t="n">
        <v>3.25</v>
      </c>
      <c r="M11" t="n">
        <v>39</v>
      </c>
      <c r="N11" t="n">
        <v>34.38</v>
      </c>
      <c r="O11" t="n">
        <v>22443.18</v>
      </c>
      <c r="P11" t="n">
        <v>178.69</v>
      </c>
      <c r="Q11" t="n">
        <v>1389.59</v>
      </c>
      <c r="R11" t="n">
        <v>66.62</v>
      </c>
      <c r="S11" t="n">
        <v>39.31</v>
      </c>
      <c r="T11" t="n">
        <v>12670.17</v>
      </c>
      <c r="U11" t="n">
        <v>0.59</v>
      </c>
      <c r="V11" t="n">
        <v>0.86</v>
      </c>
      <c r="W11" t="n">
        <v>3.42</v>
      </c>
      <c r="X11" t="n">
        <v>0.8</v>
      </c>
      <c r="Y11" t="n">
        <v>1</v>
      </c>
      <c r="Z11" t="n">
        <v>10</v>
      </c>
      <c r="AA11" t="n">
        <v>333.5833492173829</v>
      </c>
      <c r="AB11" t="n">
        <v>456.4234550579422</v>
      </c>
      <c r="AC11" t="n">
        <v>412.863041101554</v>
      </c>
      <c r="AD11" t="n">
        <v>333583.349217383</v>
      </c>
      <c r="AE11" t="n">
        <v>456423.4550579423</v>
      </c>
      <c r="AF11" t="n">
        <v>1.751676381529649e-06</v>
      </c>
      <c r="AG11" t="n">
        <v>17</v>
      </c>
      <c r="AH11" t="n">
        <v>412863.0411015539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5.36</v>
      </c>
      <c r="E12" t="n">
        <v>18.66</v>
      </c>
      <c r="F12" t="n">
        <v>14.88</v>
      </c>
      <c r="G12" t="n">
        <v>23.5</v>
      </c>
      <c r="H12" t="n">
        <v>0.34</v>
      </c>
      <c r="I12" t="n">
        <v>38</v>
      </c>
      <c r="J12" t="n">
        <v>180.45</v>
      </c>
      <c r="K12" t="n">
        <v>52.44</v>
      </c>
      <c r="L12" t="n">
        <v>3.5</v>
      </c>
      <c r="M12" t="n">
        <v>36</v>
      </c>
      <c r="N12" t="n">
        <v>34.51</v>
      </c>
      <c r="O12" t="n">
        <v>22489.16</v>
      </c>
      <c r="P12" t="n">
        <v>176.57</v>
      </c>
      <c r="Q12" t="n">
        <v>1389.66</v>
      </c>
      <c r="R12" t="n">
        <v>65.05</v>
      </c>
      <c r="S12" t="n">
        <v>39.31</v>
      </c>
      <c r="T12" t="n">
        <v>11899.48</v>
      </c>
      <c r="U12" t="n">
        <v>0.6</v>
      </c>
      <c r="V12" t="n">
        <v>0.86</v>
      </c>
      <c r="W12" t="n">
        <v>3.42</v>
      </c>
      <c r="X12" t="n">
        <v>0.76</v>
      </c>
      <c r="Y12" t="n">
        <v>1</v>
      </c>
      <c r="Z12" t="n">
        <v>10</v>
      </c>
      <c r="AA12" t="n">
        <v>329.7872146618516</v>
      </c>
      <c r="AB12" t="n">
        <v>451.2294162854273</v>
      </c>
      <c r="AC12" t="n">
        <v>408.1647140996087</v>
      </c>
      <c r="AD12" t="n">
        <v>329787.2146618516</v>
      </c>
      <c r="AE12" t="n">
        <v>451229.4162854273</v>
      </c>
      <c r="AF12" t="n">
        <v>1.765510606430786e-06</v>
      </c>
      <c r="AG12" t="n">
        <v>17</v>
      </c>
      <c r="AH12" t="n">
        <v>408164.7140996087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5.4113</v>
      </c>
      <c r="E13" t="n">
        <v>18.48</v>
      </c>
      <c r="F13" t="n">
        <v>14.81</v>
      </c>
      <c r="G13" t="n">
        <v>25.4</v>
      </c>
      <c r="H13" t="n">
        <v>0.37</v>
      </c>
      <c r="I13" t="n">
        <v>35</v>
      </c>
      <c r="J13" t="n">
        <v>180.82</v>
      </c>
      <c r="K13" t="n">
        <v>52.44</v>
      </c>
      <c r="L13" t="n">
        <v>3.75</v>
      </c>
      <c r="M13" t="n">
        <v>33</v>
      </c>
      <c r="N13" t="n">
        <v>34.63</v>
      </c>
      <c r="O13" t="n">
        <v>22535.19</v>
      </c>
      <c r="P13" t="n">
        <v>173.68</v>
      </c>
      <c r="Q13" t="n">
        <v>1389.72</v>
      </c>
      <c r="R13" t="n">
        <v>62.58</v>
      </c>
      <c r="S13" t="n">
        <v>39.31</v>
      </c>
      <c r="T13" t="n">
        <v>10681.99</v>
      </c>
      <c r="U13" t="n">
        <v>0.63</v>
      </c>
      <c r="V13" t="n">
        <v>0.87</v>
      </c>
      <c r="W13" t="n">
        <v>3.42</v>
      </c>
      <c r="X13" t="n">
        <v>0.6899999999999999</v>
      </c>
      <c r="Y13" t="n">
        <v>1</v>
      </c>
      <c r="Z13" t="n">
        <v>10</v>
      </c>
      <c r="AA13" t="n">
        <v>324.9170698425378</v>
      </c>
      <c r="AB13" t="n">
        <v>444.5658692880165</v>
      </c>
      <c r="AC13" t="n">
        <v>402.1371266752838</v>
      </c>
      <c r="AD13" t="n">
        <v>324917.0698425379</v>
      </c>
      <c r="AE13" t="n">
        <v>444565.8692880165</v>
      </c>
      <c r="AF13" t="n">
        <v>1.782408123988603e-06</v>
      </c>
      <c r="AG13" t="n">
        <v>17</v>
      </c>
      <c r="AH13" t="n">
        <v>402137.1266752838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5.4615</v>
      </c>
      <c r="E14" t="n">
        <v>18.31</v>
      </c>
      <c r="F14" t="n">
        <v>14.75</v>
      </c>
      <c r="G14" t="n">
        <v>27.66</v>
      </c>
      <c r="H14" t="n">
        <v>0.39</v>
      </c>
      <c r="I14" t="n">
        <v>32</v>
      </c>
      <c r="J14" t="n">
        <v>181.19</v>
      </c>
      <c r="K14" t="n">
        <v>52.44</v>
      </c>
      <c r="L14" t="n">
        <v>4</v>
      </c>
      <c r="M14" t="n">
        <v>30</v>
      </c>
      <c r="N14" t="n">
        <v>34.75</v>
      </c>
      <c r="O14" t="n">
        <v>22581.25</v>
      </c>
      <c r="P14" t="n">
        <v>171.06</v>
      </c>
      <c r="Q14" t="n">
        <v>1389.61</v>
      </c>
      <c r="R14" t="n">
        <v>60.96</v>
      </c>
      <c r="S14" t="n">
        <v>39.31</v>
      </c>
      <c r="T14" t="n">
        <v>9886.99</v>
      </c>
      <c r="U14" t="n">
        <v>0.64</v>
      </c>
      <c r="V14" t="n">
        <v>0.87</v>
      </c>
      <c r="W14" t="n">
        <v>3.41</v>
      </c>
      <c r="X14" t="n">
        <v>0.63</v>
      </c>
      <c r="Y14" t="n">
        <v>1</v>
      </c>
      <c r="Z14" t="n">
        <v>10</v>
      </c>
      <c r="AA14" t="n">
        <v>312.7891057742455</v>
      </c>
      <c r="AB14" t="n">
        <v>427.971853801766</v>
      </c>
      <c r="AC14" t="n">
        <v>387.126820737194</v>
      </c>
      <c r="AD14" t="n">
        <v>312789.1057742455</v>
      </c>
      <c r="AE14" t="n">
        <v>427971.853801766</v>
      </c>
      <c r="AF14" t="n">
        <v>1.798943316608533e-06</v>
      </c>
      <c r="AG14" t="n">
        <v>16</v>
      </c>
      <c r="AH14" t="n">
        <v>387126.820737194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5.4991</v>
      </c>
      <c r="E15" t="n">
        <v>18.18</v>
      </c>
      <c r="F15" t="n">
        <v>14.7</v>
      </c>
      <c r="G15" t="n">
        <v>29.39</v>
      </c>
      <c r="H15" t="n">
        <v>0.42</v>
      </c>
      <c r="I15" t="n">
        <v>30</v>
      </c>
      <c r="J15" t="n">
        <v>181.57</v>
      </c>
      <c r="K15" t="n">
        <v>52.44</v>
      </c>
      <c r="L15" t="n">
        <v>4.25</v>
      </c>
      <c r="M15" t="n">
        <v>28</v>
      </c>
      <c r="N15" t="n">
        <v>34.88</v>
      </c>
      <c r="O15" t="n">
        <v>22627.36</v>
      </c>
      <c r="P15" t="n">
        <v>168.76</v>
      </c>
      <c r="Q15" t="n">
        <v>1389.76</v>
      </c>
      <c r="R15" t="n">
        <v>58.82</v>
      </c>
      <c r="S15" t="n">
        <v>39.31</v>
      </c>
      <c r="T15" t="n">
        <v>8826.1</v>
      </c>
      <c r="U15" t="n">
        <v>0.67</v>
      </c>
      <c r="V15" t="n">
        <v>0.87</v>
      </c>
      <c r="W15" t="n">
        <v>3.42</v>
      </c>
      <c r="X15" t="n">
        <v>0.57</v>
      </c>
      <c r="Y15" t="n">
        <v>1</v>
      </c>
      <c r="Z15" t="n">
        <v>10</v>
      </c>
      <c r="AA15" t="n">
        <v>309.1620421484377</v>
      </c>
      <c r="AB15" t="n">
        <v>423.0091453341819</v>
      </c>
      <c r="AC15" t="n">
        <v>382.6377462005511</v>
      </c>
      <c r="AD15" t="n">
        <v>309162.0421484377</v>
      </c>
      <c r="AE15" t="n">
        <v>423009.145334182</v>
      </c>
      <c r="AF15" t="n">
        <v>1.811328241758122e-06</v>
      </c>
      <c r="AG15" t="n">
        <v>16</v>
      </c>
      <c r="AH15" t="n">
        <v>382637.7462005511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5.5292</v>
      </c>
      <c r="E16" t="n">
        <v>18.09</v>
      </c>
      <c r="F16" t="n">
        <v>14.67</v>
      </c>
      <c r="G16" t="n">
        <v>31.44</v>
      </c>
      <c r="H16" t="n">
        <v>0.44</v>
      </c>
      <c r="I16" t="n">
        <v>28</v>
      </c>
      <c r="J16" t="n">
        <v>181.94</v>
      </c>
      <c r="K16" t="n">
        <v>52.44</v>
      </c>
      <c r="L16" t="n">
        <v>4.5</v>
      </c>
      <c r="M16" t="n">
        <v>26</v>
      </c>
      <c r="N16" t="n">
        <v>35</v>
      </c>
      <c r="O16" t="n">
        <v>22673.63</v>
      </c>
      <c r="P16" t="n">
        <v>166.87</v>
      </c>
      <c r="Q16" t="n">
        <v>1389.73</v>
      </c>
      <c r="R16" t="n">
        <v>58.36</v>
      </c>
      <c r="S16" t="n">
        <v>39.31</v>
      </c>
      <c r="T16" t="n">
        <v>8603.91</v>
      </c>
      <c r="U16" t="n">
        <v>0.67</v>
      </c>
      <c r="V16" t="n">
        <v>0.88</v>
      </c>
      <c r="W16" t="n">
        <v>3.41</v>
      </c>
      <c r="X16" t="n">
        <v>0.55</v>
      </c>
      <c r="Y16" t="n">
        <v>1</v>
      </c>
      <c r="Z16" t="n">
        <v>10</v>
      </c>
      <c r="AA16" t="n">
        <v>306.2582146717928</v>
      </c>
      <c r="AB16" t="n">
        <v>419.0360004728095</v>
      </c>
      <c r="AC16" t="n">
        <v>379.0437927084042</v>
      </c>
      <c r="AD16" t="n">
        <v>306258.2146717928</v>
      </c>
      <c r="AE16" t="n">
        <v>419036.0004728095</v>
      </c>
      <c r="AF16" t="n">
        <v>1.821242769603937e-06</v>
      </c>
      <c r="AG16" t="n">
        <v>16</v>
      </c>
      <c r="AH16" t="n">
        <v>379043.7927084042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5.5688</v>
      </c>
      <c r="E17" t="n">
        <v>17.96</v>
      </c>
      <c r="F17" t="n">
        <v>14.61</v>
      </c>
      <c r="G17" t="n">
        <v>33.72</v>
      </c>
      <c r="H17" t="n">
        <v>0.46</v>
      </c>
      <c r="I17" t="n">
        <v>26</v>
      </c>
      <c r="J17" t="n">
        <v>182.32</v>
      </c>
      <c r="K17" t="n">
        <v>52.44</v>
      </c>
      <c r="L17" t="n">
        <v>4.75</v>
      </c>
      <c r="M17" t="n">
        <v>24</v>
      </c>
      <c r="N17" t="n">
        <v>35.12</v>
      </c>
      <c r="O17" t="n">
        <v>22719.83</v>
      </c>
      <c r="P17" t="n">
        <v>164.11</v>
      </c>
      <c r="Q17" t="n">
        <v>1389.65</v>
      </c>
      <c r="R17" t="n">
        <v>56.66</v>
      </c>
      <c r="S17" t="n">
        <v>39.31</v>
      </c>
      <c r="T17" t="n">
        <v>7767.18</v>
      </c>
      <c r="U17" t="n">
        <v>0.6899999999999999</v>
      </c>
      <c r="V17" t="n">
        <v>0.88</v>
      </c>
      <c r="W17" t="n">
        <v>3.4</v>
      </c>
      <c r="X17" t="n">
        <v>0.49</v>
      </c>
      <c r="Y17" t="n">
        <v>1</v>
      </c>
      <c r="Z17" t="n">
        <v>10</v>
      </c>
      <c r="AA17" t="n">
        <v>302.1936327237291</v>
      </c>
      <c r="AB17" t="n">
        <v>413.4746601347689</v>
      </c>
      <c r="AC17" t="n">
        <v>374.0132188868359</v>
      </c>
      <c r="AD17" t="n">
        <v>302193.6327237291</v>
      </c>
      <c r="AE17" t="n">
        <v>413474.6601347689</v>
      </c>
      <c r="AF17" t="n">
        <v>1.834286467367866e-06</v>
      </c>
      <c r="AG17" t="n">
        <v>16</v>
      </c>
      <c r="AH17" t="n">
        <v>374013.218886836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5.58</v>
      </c>
      <c r="E18" t="n">
        <v>17.92</v>
      </c>
      <c r="F18" t="n">
        <v>14.61</v>
      </c>
      <c r="G18" t="n">
        <v>35.07</v>
      </c>
      <c r="H18" t="n">
        <v>0.49</v>
      </c>
      <c r="I18" t="n">
        <v>25</v>
      </c>
      <c r="J18" t="n">
        <v>182.69</v>
      </c>
      <c r="K18" t="n">
        <v>52.44</v>
      </c>
      <c r="L18" t="n">
        <v>5</v>
      </c>
      <c r="M18" t="n">
        <v>23</v>
      </c>
      <c r="N18" t="n">
        <v>35.25</v>
      </c>
      <c r="O18" t="n">
        <v>22766.06</v>
      </c>
      <c r="P18" t="n">
        <v>162.66</v>
      </c>
      <c r="Q18" t="n">
        <v>1389.78</v>
      </c>
      <c r="R18" t="n">
        <v>56.5</v>
      </c>
      <c r="S18" t="n">
        <v>39.31</v>
      </c>
      <c r="T18" t="n">
        <v>7688.53</v>
      </c>
      <c r="U18" t="n">
        <v>0.7</v>
      </c>
      <c r="V18" t="n">
        <v>0.88</v>
      </c>
      <c r="W18" t="n">
        <v>3.4</v>
      </c>
      <c r="X18" t="n">
        <v>0.49</v>
      </c>
      <c r="Y18" t="n">
        <v>1</v>
      </c>
      <c r="Z18" t="n">
        <v>10</v>
      </c>
      <c r="AA18" t="n">
        <v>300.4221591959327</v>
      </c>
      <c r="AB18" t="n">
        <v>411.0508519021413</v>
      </c>
      <c r="AC18" t="n">
        <v>371.8207355100942</v>
      </c>
      <c r="AD18" t="n">
        <v>300422.1591959327</v>
      </c>
      <c r="AE18" t="n">
        <v>411050.8519021414</v>
      </c>
      <c r="AF18" t="n">
        <v>1.837975594008169e-06</v>
      </c>
      <c r="AG18" t="n">
        <v>16</v>
      </c>
      <c r="AH18" t="n">
        <v>371820.7355100942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5.6177</v>
      </c>
      <c r="E19" t="n">
        <v>17.8</v>
      </c>
      <c r="F19" t="n">
        <v>14.56</v>
      </c>
      <c r="G19" t="n">
        <v>37.99</v>
      </c>
      <c r="H19" t="n">
        <v>0.51</v>
      </c>
      <c r="I19" t="n">
        <v>23</v>
      </c>
      <c r="J19" t="n">
        <v>183.07</v>
      </c>
      <c r="K19" t="n">
        <v>52.44</v>
      </c>
      <c r="L19" t="n">
        <v>5.25</v>
      </c>
      <c r="M19" t="n">
        <v>21</v>
      </c>
      <c r="N19" t="n">
        <v>35.37</v>
      </c>
      <c r="O19" t="n">
        <v>22812.34</v>
      </c>
      <c r="P19" t="n">
        <v>159.95</v>
      </c>
      <c r="Q19" t="n">
        <v>1389.68</v>
      </c>
      <c r="R19" t="n">
        <v>54.92</v>
      </c>
      <c r="S19" t="n">
        <v>39.31</v>
      </c>
      <c r="T19" t="n">
        <v>6912.26</v>
      </c>
      <c r="U19" t="n">
        <v>0.72</v>
      </c>
      <c r="V19" t="n">
        <v>0.88</v>
      </c>
      <c r="W19" t="n">
        <v>3.4</v>
      </c>
      <c r="X19" t="n">
        <v>0.44</v>
      </c>
      <c r="Y19" t="n">
        <v>1</v>
      </c>
      <c r="Z19" t="n">
        <v>10</v>
      </c>
      <c r="AA19" t="n">
        <v>296.5541317696922</v>
      </c>
      <c r="AB19" t="n">
        <v>405.7584461322326</v>
      </c>
      <c r="AC19" t="n">
        <v>367.0334295189273</v>
      </c>
      <c r="AD19" t="n">
        <v>296554.1317696922</v>
      </c>
      <c r="AE19" t="n">
        <v>405758.4461322326</v>
      </c>
      <c r="AF19" t="n">
        <v>1.850393457788475e-06</v>
      </c>
      <c r="AG19" t="n">
        <v>16</v>
      </c>
      <c r="AH19" t="n">
        <v>367033.4295189274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5.6356</v>
      </c>
      <c r="E20" t="n">
        <v>17.74</v>
      </c>
      <c r="F20" t="n">
        <v>14.54</v>
      </c>
      <c r="G20" t="n">
        <v>39.66</v>
      </c>
      <c r="H20" t="n">
        <v>0.53</v>
      </c>
      <c r="I20" t="n">
        <v>22</v>
      </c>
      <c r="J20" t="n">
        <v>183.44</v>
      </c>
      <c r="K20" t="n">
        <v>52.44</v>
      </c>
      <c r="L20" t="n">
        <v>5.5</v>
      </c>
      <c r="M20" t="n">
        <v>20</v>
      </c>
      <c r="N20" t="n">
        <v>35.5</v>
      </c>
      <c r="O20" t="n">
        <v>22858.66</v>
      </c>
      <c r="P20" t="n">
        <v>157.59</v>
      </c>
      <c r="Q20" t="n">
        <v>1389.73</v>
      </c>
      <c r="R20" t="n">
        <v>54.23</v>
      </c>
      <c r="S20" t="n">
        <v>39.31</v>
      </c>
      <c r="T20" t="n">
        <v>6569.03</v>
      </c>
      <c r="U20" t="n">
        <v>0.72</v>
      </c>
      <c r="V20" t="n">
        <v>0.88</v>
      </c>
      <c r="W20" t="n">
        <v>3.4</v>
      </c>
      <c r="X20" t="n">
        <v>0.42</v>
      </c>
      <c r="Y20" t="n">
        <v>1</v>
      </c>
      <c r="Z20" t="n">
        <v>10</v>
      </c>
      <c r="AA20" t="n">
        <v>293.7037645989096</v>
      </c>
      <c r="AB20" t="n">
        <v>401.8584480198433</v>
      </c>
      <c r="AC20" t="n">
        <v>363.5056417527029</v>
      </c>
      <c r="AD20" t="n">
        <v>293703.7645989096</v>
      </c>
      <c r="AE20" t="n">
        <v>401858.4480198433</v>
      </c>
      <c r="AF20" t="n">
        <v>1.856289472686816e-06</v>
      </c>
      <c r="AG20" t="n">
        <v>16</v>
      </c>
      <c r="AH20" t="n">
        <v>363505.6417527029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5.6518</v>
      </c>
      <c r="E21" t="n">
        <v>17.69</v>
      </c>
      <c r="F21" t="n">
        <v>14.53</v>
      </c>
      <c r="G21" t="n">
        <v>41.5</v>
      </c>
      <c r="H21" t="n">
        <v>0.55</v>
      </c>
      <c r="I21" t="n">
        <v>21</v>
      </c>
      <c r="J21" t="n">
        <v>183.82</v>
      </c>
      <c r="K21" t="n">
        <v>52.44</v>
      </c>
      <c r="L21" t="n">
        <v>5.75</v>
      </c>
      <c r="M21" t="n">
        <v>19</v>
      </c>
      <c r="N21" t="n">
        <v>35.63</v>
      </c>
      <c r="O21" t="n">
        <v>22905.03</v>
      </c>
      <c r="P21" t="n">
        <v>154.16</v>
      </c>
      <c r="Q21" t="n">
        <v>1389.71</v>
      </c>
      <c r="R21" t="n">
        <v>53.61</v>
      </c>
      <c r="S21" t="n">
        <v>39.31</v>
      </c>
      <c r="T21" t="n">
        <v>6263.49</v>
      </c>
      <c r="U21" t="n">
        <v>0.73</v>
      </c>
      <c r="V21" t="n">
        <v>0.88</v>
      </c>
      <c r="W21" t="n">
        <v>3.4</v>
      </c>
      <c r="X21" t="n">
        <v>0.4</v>
      </c>
      <c r="Y21" t="n">
        <v>1</v>
      </c>
      <c r="Z21" t="n">
        <v>10</v>
      </c>
      <c r="AA21" t="n">
        <v>289.9032308625466</v>
      </c>
      <c r="AB21" t="n">
        <v>396.6583900940363</v>
      </c>
      <c r="AC21" t="n">
        <v>358.8018700570076</v>
      </c>
      <c r="AD21" t="n">
        <v>289903.2308625466</v>
      </c>
      <c r="AE21" t="n">
        <v>396658.3900940364</v>
      </c>
      <c r="AF21" t="n">
        <v>1.861625530862969e-06</v>
      </c>
      <c r="AG21" t="n">
        <v>16</v>
      </c>
      <c r="AH21" t="n">
        <v>358801.8700570076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5.6764</v>
      </c>
      <c r="E22" t="n">
        <v>17.62</v>
      </c>
      <c r="F22" t="n">
        <v>14.48</v>
      </c>
      <c r="G22" t="n">
        <v>43.46</v>
      </c>
      <c r="H22" t="n">
        <v>0.58</v>
      </c>
      <c r="I22" t="n">
        <v>20</v>
      </c>
      <c r="J22" t="n">
        <v>184.19</v>
      </c>
      <c r="K22" t="n">
        <v>52.44</v>
      </c>
      <c r="L22" t="n">
        <v>6</v>
      </c>
      <c r="M22" t="n">
        <v>17</v>
      </c>
      <c r="N22" t="n">
        <v>35.75</v>
      </c>
      <c r="O22" t="n">
        <v>22951.43</v>
      </c>
      <c r="P22" t="n">
        <v>152.83</v>
      </c>
      <c r="Q22" t="n">
        <v>1389.57</v>
      </c>
      <c r="R22" t="n">
        <v>52.89</v>
      </c>
      <c r="S22" t="n">
        <v>39.31</v>
      </c>
      <c r="T22" t="n">
        <v>5908.34</v>
      </c>
      <c r="U22" t="n">
        <v>0.74</v>
      </c>
      <c r="V22" t="n">
        <v>0.89</v>
      </c>
      <c r="W22" t="n">
        <v>3.38</v>
      </c>
      <c r="X22" t="n">
        <v>0.36</v>
      </c>
      <c r="Y22" t="n">
        <v>1</v>
      </c>
      <c r="Z22" t="n">
        <v>10</v>
      </c>
      <c r="AA22" t="n">
        <v>287.850572789114</v>
      </c>
      <c r="AB22" t="n">
        <v>393.849852761083</v>
      </c>
      <c r="AC22" t="n">
        <v>356.2613755853044</v>
      </c>
      <c r="AD22" t="n">
        <v>287850.572789114</v>
      </c>
      <c r="AE22" t="n">
        <v>393849.8527610829</v>
      </c>
      <c r="AF22" t="n">
        <v>1.869728434019349e-06</v>
      </c>
      <c r="AG22" t="n">
        <v>16</v>
      </c>
      <c r="AH22" t="n">
        <v>356261.3755853045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5.6886</v>
      </c>
      <c r="E23" t="n">
        <v>17.58</v>
      </c>
      <c r="F23" t="n">
        <v>14.48</v>
      </c>
      <c r="G23" t="n">
        <v>45.74</v>
      </c>
      <c r="H23" t="n">
        <v>0.6</v>
      </c>
      <c r="I23" t="n">
        <v>19</v>
      </c>
      <c r="J23" t="n">
        <v>184.57</v>
      </c>
      <c r="K23" t="n">
        <v>52.44</v>
      </c>
      <c r="L23" t="n">
        <v>6.25</v>
      </c>
      <c r="M23" t="n">
        <v>15</v>
      </c>
      <c r="N23" t="n">
        <v>35.88</v>
      </c>
      <c r="O23" t="n">
        <v>22997.88</v>
      </c>
      <c r="P23" t="n">
        <v>150.42</v>
      </c>
      <c r="Q23" t="n">
        <v>1389.67</v>
      </c>
      <c r="R23" t="n">
        <v>52.46</v>
      </c>
      <c r="S23" t="n">
        <v>39.31</v>
      </c>
      <c r="T23" t="n">
        <v>5699.24</v>
      </c>
      <c r="U23" t="n">
        <v>0.75</v>
      </c>
      <c r="V23" t="n">
        <v>0.89</v>
      </c>
      <c r="W23" t="n">
        <v>3.39</v>
      </c>
      <c r="X23" t="n">
        <v>0.36</v>
      </c>
      <c r="Y23" t="n">
        <v>1</v>
      </c>
      <c r="Z23" t="n">
        <v>10</v>
      </c>
      <c r="AA23" t="n">
        <v>285.1940050364618</v>
      </c>
      <c r="AB23" t="n">
        <v>390.2150195624064</v>
      </c>
      <c r="AC23" t="n">
        <v>352.9734457655892</v>
      </c>
      <c r="AD23" t="n">
        <v>285194.0050364618</v>
      </c>
      <c r="AE23" t="n">
        <v>390215.0195624064</v>
      </c>
      <c r="AF23" t="n">
        <v>1.873746946966822e-06</v>
      </c>
      <c r="AG23" t="n">
        <v>16</v>
      </c>
      <c r="AH23" t="n">
        <v>352973.4457655892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5.7017</v>
      </c>
      <c r="E24" t="n">
        <v>17.54</v>
      </c>
      <c r="F24" t="n">
        <v>14.48</v>
      </c>
      <c r="G24" t="n">
        <v>48.26</v>
      </c>
      <c r="H24" t="n">
        <v>0.62</v>
      </c>
      <c r="I24" t="n">
        <v>18</v>
      </c>
      <c r="J24" t="n">
        <v>184.95</v>
      </c>
      <c r="K24" t="n">
        <v>52.44</v>
      </c>
      <c r="L24" t="n">
        <v>6.5</v>
      </c>
      <c r="M24" t="n">
        <v>12</v>
      </c>
      <c r="N24" t="n">
        <v>36.01</v>
      </c>
      <c r="O24" t="n">
        <v>23044.38</v>
      </c>
      <c r="P24" t="n">
        <v>148.28</v>
      </c>
      <c r="Q24" t="n">
        <v>1389.61</v>
      </c>
      <c r="R24" t="n">
        <v>52.21</v>
      </c>
      <c r="S24" t="n">
        <v>39.31</v>
      </c>
      <c r="T24" t="n">
        <v>5578.81</v>
      </c>
      <c r="U24" t="n">
        <v>0.75</v>
      </c>
      <c r="V24" t="n">
        <v>0.89</v>
      </c>
      <c r="W24" t="n">
        <v>3.4</v>
      </c>
      <c r="X24" t="n">
        <v>0.36</v>
      </c>
      <c r="Y24" t="n">
        <v>1</v>
      </c>
      <c r="Z24" t="n">
        <v>10</v>
      </c>
      <c r="AA24" t="n">
        <v>282.7815064064468</v>
      </c>
      <c r="AB24" t="n">
        <v>386.9141325048919</v>
      </c>
      <c r="AC24" t="n">
        <v>349.9875907360198</v>
      </c>
      <c r="AD24" t="n">
        <v>282781.5064064468</v>
      </c>
      <c r="AE24" t="n">
        <v>386914.1325048919</v>
      </c>
      <c r="AF24" t="n">
        <v>1.878061907590748e-06</v>
      </c>
      <c r="AG24" t="n">
        <v>16</v>
      </c>
      <c r="AH24" t="n">
        <v>349987.5907360198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5.7176</v>
      </c>
      <c r="E25" t="n">
        <v>17.49</v>
      </c>
      <c r="F25" t="n">
        <v>14.46</v>
      </c>
      <c r="G25" t="n">
        <v>51.05</v>
      </c>
      <c r="H25" t="n">
        <v>0.65</v>
      </c>
      <c r="I25" t="n">
        <v>17</v>
      </c>
      <c r="J25" t="n">
        <v>185.33</v>
      </c>
      <c r="K25" t="n">
        <v>52.44</v>
      </c>
      <c r="L25" t="n">
        <v>6.75</v>
      </c>
      <c r="M25" t="n">
        <v>5</v>
      </c>
      <c r="N25" t="n">
        <v>36.13</v>
      </c>
      <c r="O25" t="n">
        <v>23090.91</v>
      </c>
      <c r="P25" t="n">
        <v>146.24</v>
      </c>
      <c r="Q25" t="n">
        <v>1389.75</v>
      </c>
      <c r="R25" t="n">
        <v>51.47</v>
      </c>
      <c r="S25" t="n">
        <v>39.31</v>
      </c>
      <c r="T25" t="n">
        <v>5213.42</v>
      </c>
      <c r="U25" t="n">
        <v>0.76</v>
      </c>
      <c r="V25" t="n">
        <v>0.89</v>
      </c>
      <c r="W25" t="n">
        <v>3.41</v>
      </c>
      <c r="X25" t="n">
        <v>0.34</v>
      </c>
      <c r="Y25" t="n">
        <v>1</v>
      </c>
      <c r="Z25" t="n">
        <v>10</v>
      </c>
      <c r="AA25" t="n">
        <v>280.3751945857951</v>
      </c>
      <c r="AB25" t="n">
        <v>383.6217105128911</v>
      </c>
      <c r="AC25" t="n">
        <v>347.0093928779922</v>
      </c>
      <c r="AD25" t="n">
        <v>280375.1945857951</v>
      </c>
      <c r="AE25" t="n">
        <v>383621.7105128911</v>
      </c>
      <c r="AF25" t="n">
        <v>1.88329914987475e-06</v>
      </c>
      <c r="AG25" t="n">
        <v>16</v>
      </c>
      <c r="AH25" t="n">
        <v>347009.3928779922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5.7225</v>
      </c>
      <c r="E26" t="n">
        <v>17.48</v>
      </c>
      <c r="F26" t="n">
        <v>14.45</v>
      </c>
      <c r="G26" t="n">
        <v>51</v>
      </c>
      <c r="H26" t="n">
        <v>0.67</v>
      </c>
      <c r="I26" t="n">
        <v>17</v>
      </c>
      <c r="J26" t="n">
        <v>185.7</v>
      </c>
      <c r="K26" t="n">
        <v>52.44</v>
      </c>
      <c r="L26" t="n">
        <v>7</v>
      </c>
      <c r="M26" t="n">
        <v>4</v>
      </c>
      <c r="N26" t="n">
        <v>36.26</v>
      </c>
      <c r="O26" t="n">
        <v>23137.49</v>
      </c>
      <c r="P26" t="n">
        <v>146.71</v>
      </c>
      <c r="Q26" t="n">
        <v>1389.65</v>
      </c>
      <c r="R26" t="n">
        <v>51.24</v>
      </c>
      <c r="S26" t="n">
        <v>39.31</v>
      </c>
      <c r="T26" t="n">
        <v>5100.91</v>
      </c>
      <c r="U26" t="n">
        <v>0.77</v>
      </c>
      <c r="V26" t="n">
        <v>0.89</v>
      </c>
      <c r="W26" t="n">
        <v>3.4</v>
      </c>
      <c r="X26" t="n">
        <v>0.33</v>
      </c>
      <c r="Y26" t="n">
        <v>1</v>
      </c>
      <c r="Z26" t="n">
        <v>10</v>
      </c>
      <c r="AA26" t="n">
        <v>280.6766261454605</v>
      </c>
      <c r="AB26" t="n">
        <v>384.0341424710471</v>
      </c>
      <c r="AC26" t="n">
        <v>347.3824629089137</v>
      </c>
      <c r="AD26" t="n">
        <v>280676.6261454605</v>
      </c>
      <c r="AE26" t="n">
        <v>384034.1424710471</v>
      </c>
      <c r="AF26" t="n">
        <v>1.884913142779883e-06</v>
      </c>
      <c r="AG26" t="n">
        <v>16</v>
      </c>
      <c r="AH26" t="n">
        <v>347382.4629089137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5.7199</v>
      </c>
      <c r="E27" t="n">
        <v>17.48</v>
      </c>
      <c r="F27" t="n">
        <v>14.46</v>
      </c>
      <c r="G27" t="n">
        <v>51.03</v>
      </c>
      <c r="H27" t="n">
        <v>0.6899999999999999</v>
      </c>
      <c r="I27" t="n">
        <v>17</v>
      </c>
      <c r="J27" t="n">
        <v>186.08</v>
      </c>
      <c r="K27" t="n">
        <v>52.44</v>
      </c>
      <c r="L27" t="n">
        <v>7.25</v>
      </c>
      <c r="M27" t="n">
        <v>1</v>
      </c>
      <c r="N27" t="n">
        <v>36.39</v>
      </c>
      <c r="O27" t="n">
        <v>23184.11</v>
      </c>
      <c r="P27" t="n">
        <v>147.08</v>
      </c>
      <c r="Q27" t="n">
        <v>1389.77</v>
      </c>
      <c r="R27" t="n">
        <v>51.26</v>
      </c>
      <c r="S27" t="n">
        <v>39.31</v>
      </c>
      <c r="T27" t="n">
        <v>5110.08</v>
      </c>
      <c r="U27" t="n">
        <v>0.77</v>
      </c>
      <c r="V27" t="n">
        <v>0.89</v>
      </c>
      <c r="W27" t="n">
        <v>3.41</v>
      </c>
      <c r="X27" t="n">
        <v>0.34</v>
      </c>
      <c r="Y27" t="n">
        <v>1</v>
      </c>
      <c r="Z27" t="n">
        <v>10</v>
      </c>
      <c r="AA27" t="n">
        <v>281.1115621941425</v>
      </c>
      <c r="AB27" t="n">
        <v>384.6292411608781</v>
      </c>
      <c r="AC27" t="n">
        <v>347.9207662150134</v>
      </c>
      <c r="AD27" t="n">
        <v>281111.5621941425</v>
      </c>
      <c r="AE27" t="n">
        <v>384629.2411608781</v>
      </c>
      <c r="AF27" t="n">
        <v>1.884056738381241e-06</v>
      </c>
      <c r="AG27" t="n">
        <v>16</v>
      </c>
      <c r="AH27" t="n">
        <v>347920.7662150135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5.7203</v>
      </c>
      <c r="E28" t="n">
        <v>17.48</v>
      </c>
      <c r="F28" t="n">
        <v>14.46</v>
      </c>
      <c r="G28" t="n">
        <v>51.02</v>
      </c>
      <c r="H28" t="n">
        <v>0.71</v>
      </c>
      <c r="I28" t="n">
        <v>17</v>
      </c>
      <c r="J28" t="n">
        <v>186.46</v>
      </c>
      <c r="K28" t="n">
        <v>52.44</v>
      </c>
      <c r="L28" t="n">
        <v>7.5</v>
      </c>
      <c r="M28" t="n">
        <v>0</v>
      </c>
      <c r="N28" t="n">
        <v>36.52</v>
      </c>
      <c r="O28" t="n">
        <v>23230.78</v>
      </c>
      <c r="P28" t="n">
        <v>147.29</v>
      </c>
      <c r="Q28" t="n">
        <v>1389.76</v>
      </c>
      <c r="R28" t="n">
        <v>51.18</v>
      </c>
      <c r="S28" t="n">
        <v>39.31</v>
      </c>
      <c r="T28" t="n">
        <v>5071.61</v>
      </c>
      <c r="U28" t="n">
        <v>0.77</v>
      </c>
      <c r="V28" t="n">
        <v>0.89</v>
      </c>
      <c r="W28" t="n">
        <v>3.41</v>
      </c>
      <c r="X28" t="n">
        <v>0.33</v>
      </c>
      <c r="Y28" t="n">
        <v>1</v>
      </c>
      <c r="Z28" t="n">
        <v>10</v>
      </c>
      <c r="AA28" t="n">
        <v>281.3003688076857</v>
      </c>
      <c r="AB28" t="n">
        <v>384.8875746990878</v>
      </c>
      <c r="AC28" t="n">
        <v>348.1544447629099</v>
      </c>
      <c r="AD28" t="n">
        <v>281300.3688076857</v>
      </c>
      <c r="AE28" t="n">
        <v>384887.5746990878</v>
      </c>
      <c r="AF28" t="n">
        <v>1.884188492904109e-06</v>
      </c>
      <c r="AG28" t="n">
        <v>16</v>
      </c>
      <c r="AH28" t="n">
        <v>348154.4447629099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3.48</v>
      </c>
      <c r="E2" t="n">
        <v>28.74</v>
      </c>
      <c r="F2" t="n">
        <v>18.06</v>
      </c>
      <c r="G2" t="n">
        <v>5.67</v>
      </c>
      <c r="H2" t="n">
        <v>0.08</v>
      </c>
      <c r="I2" t="n">
        <v>191</v>
      </c>
      <c r="J2" t="n">
        <v>213.37</v>
      </c>
      <c r="K2" t="n">
        <v>56.13</v>
      </c>
      <c r="L2" t="n">
        <v>1</v>
      </c>
      <c r="M2" t="n">
        <v>189</v>
      </c>
      <c r="N2" t="n">
        <v>46.25</v>
      </c>
      <c r="O2" t="n">
        <v>26550.29</v>
      </c>
      <c r="P2" t="n">
        <v>265.09</v>
      </c>
      <c r="Q2" t="n">
        <v>1390.3</v>
      </c>
      <c r="R2" t="n">
        <v>163.7</v>
      </c>
      <c r="S2" t="n">
        <v>39.31</v>
      </c>
      <c r="T2" t="n">
        <v>60462.97</v>
      </c>
      <c r="U2" t="n">
        <v>0.24</v>
      </c>
      <c r="V2" t="n">
        <v>0.71</v>
      </c>
      <c r="W2" t="n">
        <v>3.68</v>
      </c>
      <c r="X2" t="n">
        <v>3.93</v>
      </c>
      <c r="Y2" t="n">
        <v>1</v>
      </c>
      <c r="Z2" t="n">
        <v>10</v>
      </c>
      <c r="AA2" t="n">
        <v>647.5674993542856</v>
      </c>
      <c r="AB2" t="n">
        <v>886.0304212783308</v>
      </c>
      <c r="AC2" t="n">
        <v>801.4689214230326</v>
      </c>
      <c r="AD2" t="n">
        <v>647567.4993542855</v>
      </c>
      <c r="AE2" t="n">
        <v>886030.4212783307</v>
      </c>
      <c r="AF2" t="n">
        <v>1.133329358083688e-06</v>
      </c>
      <c r="AG2" t="n">
        <v>25</v>
      </c>
      <c r="AH2" t="n">
        <v>801468.9214230326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3.8831</v>
      </c>
      <c r="E3" t="n">
        <v>25.75</v>
      </c>
      <c r="F3" t="n">
        <v>17.06</v>
      </c>
      <c r="G3" t="n">
        <v>7.11</v>
      </c>
      <c r="H3" t="n">
        <v>0.1</v>
      </c>
      <c r="I3" t="n">
        <v>144</v>
      </c>
      <c r="J3" t="n">
        <v>213.78</v>
      </c>
      <c r="K3" t="n">
        <v>56.13</v>
      </c>
      <c r="L3" t="n">
        <v>1.25</v>
      </c>
      <c r="M3" t="n">
        <v>142</v>
      </c>
      <c r="N3" t="n">
        <v>46.4</v>
      </c>
      <c r="O3" t="n">
        <v>26600.32</v>
      </c>
      <c r="P3" t="n">
        <v>249.11</v>
      </c>
      <c r="Q3" t="n">
        <v>1389.98</v>
      </c>
      <c r="R3" t="n">
        <v>132.71</v>
      </c>
      <c r="S3" t="n">
        <v>39.31</v>
      </c>
      <c r="T3" t="n">
        <v>45199.73</v>
      </c>
      <c r="U3" t="n">
        <v>0.3</v>
      </c>
      <c r="V3" t="n">
        <v>0.75</v>
      </c>
      <c r="W3" t="n">
        <v>3.6</v>
      </c>
      <c r="X3" t="n">
        <v>2.93</v>
      </c>
      <c r="Y3" t="n">
        <v>1</v>
      </c>
      <c r="Z3" t="n">
        <v>10</v>
      </c>
      <c r="AA3" t="n">
        <v>560.8323401209524</v>
      </c>
      <c r="AB3" t="n">
        <v>767.3555499301189</v>
      </c>
      <c r="AC3" t="n">
        <v>694.120213235066</v>
      </c>
      <c r="AD3" t="n">
        <v>560832.3401209523</v>
      </c>
      <c r="AE3" t="n">
        <v>767355.5499301188</v>
      </c>
      <c r="AF3" t="n">
        <v>1.264606675395049e-06</v>
      </c>
      <c r="AG3" t="n">
        <v>23</v>
      </c>
      <c r="AH3" t="n">
        <v>694120.213235066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4.1676</v>
      </c>
      <c r="E4" t="n">
        <v>23.99</v>
      </c>
      <c r="F4" t="n">
        <v>16.48</v>
      </c>
      <c r="G4" t="n">
        <v>8.529999999999999</v>
      </c>
      <c r="H4" t="n">
        <v>0.12</v>
      </c>
      <c r="I4" t="n">
        <v>116</v>
      </c>
      <c r="J4" t="n">
        <v>214.19</v>
      </c>
      <c r="K4" t="n">
        <v>56.13</v>
      </c>
      <c r="L4" t="n">
        <v>1.5</v>
      </c>
      <c r="M4" t="n">
        <v>114</v>
      </c>
      <c r="N4" t="n">
        <v>46.56</v>
      </c>
      <c r="O4" t="n">
        <v>26650.41</v>
      </c>
      <c r="P4" t="n">
        <v>239.39</v>
      </c>
      <c r="Q4" t="n">
        <v>1390.12</v>
      </c>
      <c r="R4" t="n">
        <v>114.88</v>
      </c>
      <c r="S4" t="n">
        <v>39.31</v>
      </c>
      <c r="T4" t="n">
        <v>36427.46</v>
      </c>
      <c r="U4" t="n">
        <v>0.34</v>
      </c>
      <c r="V4" t="n">
        <v>0.78</v>
      </c>
      <c r="W4" t="n">
        <v>3.55</v>
      </c>
      <c r="X4" t="n">
        <v>2.36</v>
      </c>
      <c r="Y4" t="n">
        <v>1</v>
      </c>
      <c r="Z4" t="n">
        <v>10</v>
      </c>
      <c r="AA4" t="n">
        <v>505.6084438958119</v>
      </c>
      <c r="AB4" t="n">
        <v>691.7957788085261</v>
      </c>
      <c r="AC4" t="n">
        <v>625.7717606205132</v>
      </c>
      <c r="AD4" t="n">
        <v>505608.4438958119</v>
      </c>
      <c r="AE4" t="n">
        <v>691795.778808526</v>
      </c>
      <c r="AF4" t="n">
        <v>1.357259607111948e-06</v>
      </c>
      <c r="AG4" t="n">
        <v>21</v>
      </c>
      <c r="AH4" t="n">
        <v>625771.7606205132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4.3985</v>
      </c>
      <c r="E5" t="n">
        <v>22.74</v>
      </c>
      <c r="F5" t="n">
        <v>16.07</v>
      </c>
      <c r="G5" t="n">
        <v>10.04</v>
      </c>
      <c r="H5" t="n">
        <v>0.14</v>
      </c>
      <c r="I5" t="n">
        <v>96</v>
      </c>
      <c r="J5" t="n">
        <v>214.59</v>
      </c>
      <c r="K5" t="n">
        <v>56.13</v>
      </c>
      <c r="L5" t="n">
        <v>1.75</v>
      </c>
      <c r="M5" t="n">
        <v>94</v>
      </c>
      <c r="N5" t="n">
        <v>46.72</v>
      </c>
      <c r="O5" t="n">
        <v>26700.55</v>
      </c>
      <c r="P5" t="n">
        <v>232.05</v>
      </c>
      <c r="Q5" t="n">
        <v>1389.82</v>
      </c>
      <c r="R5" t="n">
        <v>101.51</v>
      </c>
      <c r="S5" t="n">
        <v>39.31</v>
      </c>
      <c r="T5" t="n">
        <v>29838.06</v>
      </c>
      <c r="U5" t="n">
        <v>0.39</v>
      </c>
      <c r="V5" t="n">
        <v>0.8</v>
      </c>
      <c r="W5" t="n">
        <v>3.53</v>
      </c>
      <c r="X5" t="n">
        <v>1.94</v>
      </c>
      <c r="Y5" t="n">
        <v>1</v>
      </c>
      <c r="Z5" t="n">
        <v>10</v>
      </c>
      <c r="AA5" t="n">
        <v>470.174789775501</v>
      </c>
      <c r="AB5" t="n">
        <v>643.3138900186236</v>
      </c>
      <c r="AC5" t="n">
        <v>581.9169152519609</v>
      </c>
      <c r="AD5" t="n">
        <v>470174.789775501</v>
      </c>
      <c r="AE5" t="n">
        <v>643313.8900186237</v>
      </c>
      <c r="AF5" t="n">
        <v>1.432456661359512e-06</v>
      </c>
      <c r="AG5" t="n">
        <v>20</v>
      </c>
      <c r="AH5" t="n">
        <v>581916.9152519609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4.579</v>
      </c>
      <c r="E6" t="n">
        <v>21.84</v>
      </c>
      <c r="F6" t="n">
        <v>15.76</v>
      </c>
      <c r="G6" t="n">
        <v>11.53</v>
      </c>
      <c r="H6" t="n">
        <v>0.17</v>
      </c>
      <c r="I6" t="n">
        <v>82</v>
      </c>
      <c r="J6" t="n">
        <v>215</v>
      </c>
      <c r="K6" t="n">
        <v>56.13</v>
      </c>
      <c r="L6" t="n">
        <v>2</v>
      </c>
      <c r="M6" t="n">
        <v>80</v>
      </c>
      <c r="N6" t="n">
        <v>46.87</v>
      </c>
      <c r="O6" t="n">
        <v>26750.75</v>
      </c>
      <c r="P6" t="n">
        <v>226.41</v>
      </c>
      <c r="Q6" t="n">
        <v>1390.03</v>
      </c>
      <c r="R6" t="n">
        <v>92.5</v>
      </c>
      <c r="S6" t="n">
        <v>39.31</v>
      </c>
      <c r="T6" t="n">
        <v>25405.76</v>
      </c>
      <c r="U6" t="n">
        <v>0.42</v>
      </c>
      <c r="V6" t="n">
        <v>0.8100000000000001</v>
      </c>
      <c r="W6" t="n">
        <v>3.49</v>
      </c>
      <c r="X6" t="n">
        <v>1.64</v>
      </c>
      <c r="Y6" t="n">
        <v>1</v>
      </c>
      <c r="Z6" t="n">
        <v>10</v>
      </c>
      <c r="AA6" t="n">
        <v>442.8620134380272</v>
      </c>
      <c r="AB6" t="n">
        <v>605.9433444790415</v>
      </c>
      <c r="AC6" t="n">
        <v>548.1129621287863</v>
      </c>
      <c r="AD6" t="n">
        <v>442862.0134380272</v>
      </c>
      <c r="AE6" t="n">
        <v>605943.3444790414</v>
      </c>
      <c r="AF6" t="n">
        <v>1.491239980076209e-06</v>
      </c>
      <c r="AG6" t="n">
        <v>19</v>
      </c>
      <c r="AH6" t="n">
        <v>548112.9621287863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4.7137</v>
      </c>
      <c r="E7" t="n">
        <v>21.21</v>
      </c>
      <c r="F7" t="n">
        <v>15.56</v>
      </c>
      <c r="G7" t="n">
        <v>12.97</v>
      </c>
      <c r="H7" t="n">
        <v>0.19</v>
      </c>
      <c r="I7" t="n">
        <v>72</v>
      </c>
      <c r="J7" t="n">
        <v>215.41</v>
      </c>
      <c r="K7" t="n">
        <v>56.13</v>
      </c>
      <c r="L7" t="n">
        <v>2.25</v>
      </c>
      <c r="M7" t="n">
        <v>70</v>
      </c>
      <c r="N7" t="n">
        <v>47.03</v>
      </c>
      <c r="O7" t="n">
        <v>26801</v>
      </c>
      <c r="P7" t="n">
        <v>222.26</v>
      </c>
      <c r="Q7" t="n">
        <v>1390.12</v>
      </c>
      <c r="R7" t="n">
        <v>85.91</v>
      </c>
      <c r="S7" t="n">
        <v>39.31</v>
      </c>
      <c r="T7" t="n">
        <v>22162.05</v>
      </c>
      <c r="U7" t="n">
        <v>0.46</v>
      </c>
      <c r="V7" t="n">
        <v>0.83</v>
      </c>
      <c r="W7" t="n">
        <v>3.48</v>
      </c>
      <c r="X7" t="n">
        <v>1.44</v>
      </c>
      <c r="Y7" t="n">
        <v>1</v>
      </c>
      <c r="Z7" t="n">
        <v>10</v>
      </c>
      <c r="AA7" t="n">
        <v>429.3538743608651</v>
      </c>
      <c r="AB7" t="n">
        <v>587.4609126566312</v>
      </c>
      <c r="AC7" t="n">
        <v>531.3944676592508</v>
      </c>
      <c r="AD7" t="n">
        <v>429353.874360865</v>
      </c>
      <c r="AE7" t="n">
        <v>587460.9126566312</v>
      </c>
      <c r="AF7" t="n">
        <v>1.535107642298586e-06</v>
      </c>
      <c r="AG7" t="n">
        <v>19</v>
      </c>
      <c r="AH7" t="n">
        <v>531394.4676592508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4.8286</v>
      </c>
      <c r="E8" t="n">
        <v>20.71</v>
      </c>
      <c r="F8" t="n">
        <v>15.39</v>
      </c>
      <c r="G8" t="n">
        <v>14.43</v>
      </c>
      <c r="H8" t="n">
        <v>0.21</v>
      </c>
      <c r="I8" t="n">
        <v>64</v>
      </c>
      <c r="J8" t="n">
        <v>215.82</v>
      </c>
      <c r="K8" t="n">
        <v>56.13</v>
      </c>
      <c r="L8" t="n">
        <v>2.5</v>
      </c>
      <c r="M8" t="n">
        <v>62</v>
      </c>
      <c r="N8" t="n">
        <v>47.19</v>
      </c>
      <c r="O8" t="n">
        <v>26851.31</v>
      </c>
      <c r="P8" t="n">
        <v>218.56</v>
      </c>
      <c r="Q8" t="n">
        <v>1390.02</v>
      </c>
      <c r="R8" t="n">
        <v>80.78</v>
      </c>
      <c r="S8" t="n">
        <v>39.31</v>
      </c>
      <c r="T8" t="n">
        <v>19637.8</v>
      </c>
      <c r="U8" t="n">
        <v>0.49</v>
      </c>
      <c r="V8" t="n">
        <v>0.83</v>
      </c>
      <c r="W8" t="n">
        <v>3.46</v>
      </c>
      <c r="X8" t="n">
        <v>1.27</v>
      </c>
      <c r="Y8" t="n">
        <v>1</v>
      </c>
      <c r="Z8" t="n">
        <v>10</v>
      </c>
      <c r="AA8" t="n">
        <v>410.500357923721</v>
      </c>
      <c r="AB8" t="n">
        <v>561.6646997088881</v>
      </c>
      <c r="AC8" t="n">
        <v>508.0602090700281</v>
      </c>
      <c r="AD8" t="n">
        <v>410500.357923721</v>
      </c>
      <c r="AE8" t="n">
        <v>561664.6997088881</v>
      </c>
      <c r="AF8" t="n">
        <v>1.572527051276694e-06</v>
      </c>
      <c r="AG8" t="n">
        <v>18</v>
      </c>
      <c r="AH8" t="n">
        <v>508060.2090700281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4.9323</v>
      </c>
      <c r="E9" t="n">
        <v>20.27</v>
      </c>
      <c r="F9" t="n">
        <v>15.26</v>
      </c>
      <c r="G9" t="n">
        <v>16.06</v>
      </c>
      <c r="H9" t="n">
        <v>0.23</v>
      </c>
      <c r="I9" t="n">
        <v>57</v>
      </c>
      <c r="J9" t="n">
        <v>216.22</v>
      </c>
      <c r="K9" t="n">
        <v>56.13</v>
      </c>
      <c r="L9" t="n">
        <v>2.75</v>
      </c>
      <c r="M9" t="n">
        <v>55</v>
      </c>
      <c r="N9" t="n">
        <v>47.35</v>
      </c>
      <c r="O9" t="n">
        <v>26901.66</v>
      </c>
      <c r="P9" t="n">
        <v>215.18</v>
      </c>
      <c r="Q9" t="n">
        <v>1389.82</v>
      </c>
      <c r="R9" t="n">
        <v>76.53</v>
      </c>
      <c r="S9" t="n">
        <v>39.31</v>
      </c>
      <c r="T9" t="n">
        <v>17547.64</v>
      </c>
      <c r="U9" t="n">
        <v>0.51</v>
      </c>
      <c r="V9" t="n">
        <v>0.84</v>
      </c>
      <c r="W9" t="n">
        <v>3.45</v>
      </c>
      <c r="X9" t="n">
        <v>1.13</v>
      </c>
      <c r="Y9" t="n">
        <v>1</v>
      </c>
      <c r="Z9" t="n">
        <v>10</v>
      </c>
      <c r="AA9" t="n">
        <v>400.9106762808863</v>
      </c>
      <c r="AB9" t="n">
        <v>548.5436742182662</v>
      </c>
      <c r="AC9" t="n">
        <v>496.1914358367563</v>
      </c>
      <c r="AD9" t="n">
        <v>400910.6762808863</v>
      </c>
      <c r="AE9" t="n">
        <v>548543.6742182663</v>
      </c>
      <c r="AF9" t="n">
        <v>1.606298963470165e-06</v>
      </c>
      <c r="AG9" t="n">
        <v>18</v>
      </c>
      <c r="AH9" t="n">
        <v>496191.4358367563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5.0102</v>
      </c>
      <c r="E10" t="n">
        <v>19.96</v>
      </c>
      <c r="F10" t="n">
        <v>15.15</v>
      </c>
      <c r="G10" t="n">
        <v>17.48</v>
      </c>
      <c r="H10" t="n">
        <v>0.25</v>
      </c>
      <c r="I10" t="n">
        <v>52</v>
      </c>
      <c r="J10" t="n">
        <v>216.63</v>
      </c>
      <c r="K10" t="n">
        <v>56.13</v>
      </c>
      <c r="L10" t="n">
        <v>3</v>
      </c>
      <c r="M10" t="n">
        <v>50</v>
      </c>
      <c r="N10" t="n">
        <v>47.51</v>
      </c>
      <c r="O10" t="n">
        <v>26952.08</v>
      </c>
      <c r="P10" t="n">
        <v>212.54</v>
      </c>
      <c r="Q10" t="n">
        <v>1389.83</v>
      </c>
      <c r="R10" t="n">
        <v>73.26000000000001</v>
      </c>
      <c r="S10" t="n">
        <v>39.31</v>
      </c>
      <c r="T10" t="n">
        <v>15934.35</v>
      </c>
      <c r="U10" t="n">
        <v>0.54</v>
      </c>
      <c r="V10" t="n">
        <v>0.85</v>
      </c>
      <c r="W10" t="n">
        <v>3.45</v>
      </c>
      <c r="X10" t="n">
        <v>1.03</v>
      </c>
      <c r="Y10" t="n">
        <v>1</v>
      </c>
      <c r="Z10" t="n">
        <v>10</v>
      </c>
      <c r="AA10" t="n">
        <v>393.8403586315873</v>
      </c>
      <c r="AB10" t="n">
        <v>538.8697536900949</v>
      </c>
      <c r="AC10" t="n">
        <v>487.4407807063608</v>
      </c>
      <c r="AD10" t="n">
        <v>393840.3586315872</v>
      </c>
      <c r="AE10" t="n">
        <v>538869.7536900948</v>
      </c>
      <c r="AF10" t="n">
        <v>1.631668606284739e-06</v>
      </c>
      <c r="AG10" t="n">
        <v>18</v>
      </c>
      <c r="AH10" t="n">
        <v>487440.7807063608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5.0731</v>
      </c>
      <c r="E11" t="n">
        <v>19.71</v>
      </c>
      <c r="F11" t="n">
        <v>15.07</v>
      </c>
      <c r="G11" t="n">
        <v>18.84</v>
      </c>
      <c r="H11" t="n">
        <v>0.27</v>
      </c>
      <c r="I11" t="n">
        <v>48</v>
      </c>
      <c r="J11" t="n">
        <v>217.04</v>
      </c>
      <c r="K11" t="n">
        <v>56.13</v>
      </c>
      <c r="L11" t="n">
        <v>3.25</v>
      </c>
      <c r="M11" t="n">
        <v>46</v>
      </c>
      <c r="N11" t="n">
        <v>47.66</v>
      </c>
      <c r="O11" t="n">
        <v>27002.55</v>
      </c>
      <c r="P11" t="n">
        <v>210.08</v>
      </c>
      <c r="Q11" t="n">
        <v>1389.89</v>
      </c>
      <c r="R11" t="n">
        <v>70.84999999999999</v>
      </c>
      <c r="S11" t="n">
        <v>39.31</v>
      </c>
      <c r="T11" t="n">
        <v>14750.48</v>
      </c>
      <c r="U11" t="n">
        <v>0.55</v>
      </c>
      <c r="V11" t="n">
        <v>0.85</v>
      </c>
      <c r="W11" t="n">
        <v>3.44</v>
      </c>
      <c r="X11" t="n">
        <v>0.95</v>
      </c>
      <c r="Y11" t="n">
        <v>1</v>
      </c>
      <c r="Z11" t="n">
        <v>10</v>
      </c>
      <c r="AA11" t="n">
        <v>387.9503812218129</v>
      </c>
      <c r="AB11" t="n">
        <v>530.8108267505773</v>
      </c>
      <c r="AC11" t="n">
        <v>480.1509864431759</v>
      </c>
      <c r="AD11" t="n">
        <v>387950.3812218129</v>
      </c>
      <c r="AE11" t="n">
        <v>530810.8267505773</v>
      </c>
      <c r="AF11" t="n">
        <v>1.652153208762747e-06</v>
      </c>
      <c r="AG11" t="n">
        <v>18</v>
      </c>
      <c r="AH11" t="n">
        <v>480150.9864431759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5.1398</v>
      </c>
      <c r="E12" t="n">
        <v>19.46</v>
      </c>
      <c r="F12" t="n">
        <v>14.99</v>
      </c>
      <c r="G12" t="n">
        <v>20.43</v>
      </c>
      <c r="H12" t="n">
        <v>0.29</v>
      </c>
      <c r="I12" t="n">
        <v>44</v>
      </c>
      <c r="J12" t="n">
        <v>217.45</v>
      </c>
      <c r="K12" t="n">
        <v>56.13</v>
      </c>
      <c r="L12" t="n">
        <v>3.5</v>
      </c>
      <c r="M12" t="n">
        <v>42</v>
      </c>
      <c r="N12" t="n">
        <v>47.82</v>
      </c>
      <c r="O12" t="n">
        <v>27053.07</v>
      </c>
      <c r="P12" t="n">
        <v>207.61</v>
      </c>
      <c r="Q12" t="n">
        <v>1389.85</v>
      </c>
      <c r="R12" t="n">
        <v>68.13</v>
      </c>
      <c r="S12" t="n">
        <v>39.31</v>
      </c>
      <c r="T12" t="n">
        <v>13412.89</v>
      </c>
      <c r="U12" t="n">
        <v>0.58</v>
      </c>
      <c r="V12" t="n">
        <v>0.86</v>
      </c>
      <c r="W12" t="n">
        <v>3.43</v>
      </c>
      <c r="X12" t="n">
        <v>0.86</v>
      </c>
      <c r="Y12" t="n">
        <v>1</v>
      </c>
      <c r="Z12" t="n">
        <v>10</v>
      </c>
      <c r="AA12" t="n">
        <v>374.2685224355631</v>
      </c>
      <c r="AB12" t="n">
        <v>512.0907039582206</v>
      </c>
      <c r="AC12" t="n">
        <v>463.2174858962643</v>
      </c>
      <c r="AD12" t="n">
        <v>374268.5224355631</v>
      </c>
      <c r="AE12" t="n">
        <v>512090.7039582207</v>
      </c>
      <c r="AF12" t="n">
        <v>1.673875354792684e-06</v>
      </c>
      <c r="AG12" t="n">
        <v>17</v>
      </c>
      <c r="AH12" t="n">
        <v>463217.4858962643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5.1884</v>
      </c>
      <c r="E13" t="n">
        <v>19.27</v>
      </c>
      <c r="F13" t="n">
        <v>14.93</v>
      </c>
      <c r="G13" t="n">
        <v>21.85</v>
      </c>
      <c r="H13" t="n">
        <v>0.31</v>
      </c>
      <c r="I13" t="n">
        <v>41</v>
      </c>
      <c r="J13" t="n">
        <v>217.86</v>
      </c>
      <c r="K13" t="n">
        <v>56.13</v>
      </c>
      <c r="L13" t="n">
        <v>3.75</v>
      </c>
      <c r="M13" t="n">
        <v>39</v>
      </c>
      <c r="N13" t="n">
        <v>47.98</v>
      </c>
      <c r="O13" t="n">
        <v>27103.65</v>
      </c>
      <c r="P13" t="n">
        <v>205.27</v>
      </c>
      <c r="Q13" t="n">
        <v>1389.68</v>
      </c>
      <c r="R13" t="n">
        <v>66.72</v>
      </c>
      <c r="S13" t="n">
        <v>39.31</v>
      </c>
      <c r="T13" t="n">
        <v>12721.94</v>
      </c>
      <c r="U13" t="n">
        <v>0.59</v>
      </c>
      <c r="V13" t="n">
        <v>0.86</v>
      </c>
      <c r="W13" t="n">
        <v>3.42</v>
      </c>
      <c r="X13" t="n">
        <v>0.8100000000000001</v>
      </c>
      <c r="Y13" t="n">
        <v>1</v>
      </c>
      <c r="Z13" t="n">
        <v>10</v>
      </c>
      <c r="AA13" t="n">
        <v>369.4713117614103</v>
      </c>
      <c r="AB13" t="n">
        <v>505.5269486758465</v>
      </c>
      <c r="AC13" t="n">
        <v>457.2801662057517</v>
      </c>
      <c r="AD13" t="n">
        <v>369471.3117614103</v>
      </c>
      <c r="AE13" t="n">
        <v>505526.9486758466</v>
      </c>
      <c r="AF13" t="n">
        <v>1.689702885483163e-06</v>
      </c>
      <c r="AG13" t="n">
        <v>17</v>
      </c>
      <c r="AH13" t="n">
        <v>457280.1662057517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5.2389</v>
      </c>
      <c r="E14" t="n">
        <v>19.09</v>
      </c>
      <c r="F14" t="n">
        <v>14.87</v>
      </c>
      <c r="G14" t="n">
        <v>23.48</v>
      </c>
      <c r="H14" t="n">
        <v>0.33</v>
      </c>
      <c r="I14" t="n">
        <v>38</v>
      </c>
      <c r="J14" t="n">
        <v>218.27</v>
      </c>
      <c r="K14" t="n">
        <v>56.13</v>
      </c>
      <c r="L14" t="n">
        <v>4</v>
      </c>
      <c r="M14" t="n">
        <v>36</v>
      </c>
      <c r="N14" t="n">
        <v>48.15</v>
      </c>
      <c r="O14" t="n">
        <v>27154.29</v>
      </c>
      <c r="P14" t="n">
        <v>203.71</v>
      </c>
      <c r="Q14" t="n">
        <v>1389.78</v>
      </c>
      <c r="R14" t="n">
        <v>64.65000000000001</v>
      </c>
      <c r="S14" t="n">
        <v>39.31</v>
      </c>
      <c r="T14" t="n">
        <v>11699.78</v>
      </c>
      <c r="U14" t="n">
        <v>0.61</v>
      </c>
      <c r="V14" t="n">
        <v>0.86</v>
      </c>
      <c r="W14" t="n">
        <v>3.42</v>
      </c>
      <c r="X14" t="n">
        <v>0.75</v>
      </c>
      <c r="Y14" t="n">
        <v>1</v>
      </c>
      <c r="Z14" t="n">
        <v>10</v>
      </c>
      <c r="AA14" t="n">
        <v>365.4893767080727</v>
      </c>
      <c r="AB14" t="n">
        <v>500.0786894652938</v>
      </c>
      <c r="AC14" t="n">
        <v>452.3518812075741</v>
      </c>
      <c r="AD14" t="n">
        <v>365489.3767080727</v>
      </c>
      <c r="AE14" t="n">
        <v>500078.6894652938</v>
      </c>
      <c r="AF14" t="n">
        <v>1.706149187949607e-06</v>
      </c>
      <c r="AG14" t="n">
        <v>17</v>
      </c>
      <c r="AH14" t="n">
        <v>452351.8812075742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5.2875</v>
      </c>
      <c r="E15" t="n">
        <v>18.91</v>
      </c>
      <c r="F15" t="n">
        <v>14.82</v>
      </c>
      <c r="G15" t="n">
        <v>25.41</v>
      </c>
      <c r="H15" t="n">
        <v>0.35</v>
      </c>
      <c r="I15" t="n">
        <v>35</v>
      </c>
      <c r="J15" t="n">
        <v>218.68</v>
      </c>
      <c r="K15" t="n">
        <v>56.13</v>
      </c>
      <c r="L15" t="n">
        <v>4.25</v>
      </c>
      <c r="M15" t="n">
        <v>33</v>
      </c>
      <c r="N15" t="n">
        <v>48.31</v>
      </c>
      <c r="O15" t="n">
        <v>27204.98</v>
      </c>
      <c r="P15" t="n">
        <v>200.94</v>
      </c>
      <c r="Q15" t="n">
        <v>1389.71</v>
      </c>
      <c r="R15" t="n">
        <v>62.91</v>
      </c>
      <c r="S15" t="n">
        <v>39.31</v>
      </c>
      <c r="T15" t="n">
        <v>10844.93</v>
      </c>
      <c r="U15" t="n">
        <v>0.62</v>
      </c>
      <c r="V15" t="n">
        <v>0.87</v>
      </c>
      <c r="W15" t="n">
        <v>3.42</v>
      </c>
      <c r="X15" t="n">
        <v>0.7</v>
      </c>
      <c r="Y15" t="n">
        <v>1</v>
      </c>
      <c r="Z15" t="n">
        <v>10</v>
      </c>
      <c r="AA15" t="n">
        <v>360.4340148719191</v>
      </c>
      <c r="AB15" t="n">
        <v>493.1617203742445</v>
      </c>
      <c r="AC15" t="n">
        <v>446.0950579385476</v>
      </c>
      <c r="AD15" t="n">
        <v>360434.0148719191</v>
      </c>
      <c r="AE15" t="n">
        <v>493161.7203742445</v>
      </c>
      <c r="AF15" t="n">
        <v>1.721976718640086e-06</v>
      </c>
      <c r="AG15" t="n">
        <v>17</v>
      </c>
      <c r="AH15" t="n">
        <v>446095.0579385476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5.3284</v>
      </c>
      <c r="E16" t="n">
        <v>18.77</v>
      </c>
      <c r="F16" t="n">
        <v>14.76</v>
      </c>
      <c r="G16" t="n">
        <v>26.84</v>
      </c>
      <c r="H16" t="n">
        <v>0.36</v>
      </c>
      <c r="I16" t="n">
        <v>33</v>
      </c>
      <c r="J16" t="n">
        <v>219.09</v>
      </c>
      <c r="K16" t="n">
        <v>56.13</v>
      </c>
      <c r="L16" t="n">
        <v>4.5</v>
      </c>
      <c r="M16" t="n">
        <v>31</v>
      </c>
      <c r="N16" t="n">
        <v>48.47</v>
      </c>
      <c r="O16" t="n">
        <v>27255.72</v>
      </c>
      <c r="P16" t="n">
        <v>198.91</v>
      </c>
      <c r="Q16" t="n">
        <v>1389.66</v>
      </c>
      <c r="R16" t="n">
        <v>61.23</v>
      </c>
      <c r="S16" t="n">
        <v>39.31</v>
      </c>
      <c r="T16" t="n">
        <v>10017.22</v>
      </c>
      <c r="U16" t="n">
        <v>0.64</v>
      </c>
      <c r="V16" t="n">
        <v>0.87</v>
      </c>
      <c r="W16" t="n">
        <v>3.41</v>
      </c>
      <c r="X16" t="n">
        <v>0.64</v>
      </c>
      <c r="Y16" t="n">
        <v>1</v>
      </c>
      <c r="Z16" t="n">
        <v>10</v>
      </c>
      <c r="AA16" t="n">
        <v>356.5340627555178</v>
      </c>
      <c r="AB16" t="n">
        <v>487.82563383484</v>
      </c>
      <c r="AC16" t="n">
        <v>441.2682400092193</v>
      </c>
      <c r="AD16" t="n">
        <v>356534.0627555178</v>
      </c>
      <c r="AE16" t="n">
        <v>487825.63383484</v>
      </c>
      <c r="AF16" t="n">
        <v>1.735296595291127e-06</v>
      </c>
      <c r="AG16" t="n">
        <v>17</v>
      </c>
      <c r="AH16" t="n">
        <v>441268.2400092193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5.3618</v>
      </c>
      <c r="E17" t="n">
        <v>18.65</v>
      </c>
      <c r="F17" t="n">
        <v>14.73</v>
      </c>
      <c r="G17" t="n">
        <v>28.51</v>
      </c>
      <c r="H17" t="n">
        <v>0.38</v>
      </c>
      <c r="I17" t="n">
        <v>31</v>
      </c>
      <c r="J17" t="n">
        <v>219.51</v>
      </c>
      <c r="K17" t="n">
        <v>56.13</v>
      </c>
      <c r="L17" t="n">
        <v>4.75</v>
      </c>
      <c r="M17" t="n">
        <v>29</v>
      </c>
      <c r="N17" t="n">
        <v>48.63</v>
      </c>
      <c r="O17" t="n">
        <v>27306.53</v>
      </c>
      <c r="P17" t="n">
        <v>197.13</v>
      </c>
      <c r="Q17" t="n">
        <v>1389.83</v>
      </c>
      <c r="R17" t="n">
        <v>60.18</v>
      </c>
      <c r="S17" t="n">
        <v>39.31</v>
      </c>
      <c r="T17" t="n">
        <v>9499.049999999999</v>
      </c>
      <c r="U17" t="n">
        <v>0.65</v>
      </c>
      <c r="V17" t="n">
        <v>0.87</v>
      </c>
      <c r="W17" t="n">
        <v>3.41</v>
      </c>
      <c r="X17" t="n">
        <v>0.61</v>
      </c>
      <c r="Y17" t="n">
        <v>1</v>
      </c>
      <c r="Z17" t="n">
        <v>10</v>
      </c>
      <c r="AA17" t="n">
        <v>353.295180577165</v>
      </c>
      <c r="AB17" t="n">
        <v>483.3940523490205</v>
      </c>
      <c r="AC17" t="n">
        <v>437.2596024406428</v>
      </c>
      <c r="AD17" t="n">
        <v>353295.180577165</v>
      </c>
      <c r="AE17" t="n">
        <v>483394.0523490205</v>
      </c>
      <c r="AF17" t="n">
        <v>1.746173951773884e-06</v>
      </c>
      <c r="AG17" t="n">
        <v>17</v>
      </c>
      <c r="AH17" t="n">
        <v>437259.6024406428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5.3958</v>
      </c>
      <c r="E18" t="n">
        <v>18.53</v>
      </c>
      <c r="F18" t="n">
        <v>14.7</v>
      </c>
      <c r="G18" t="n">
        <v>30.4</v>
      </c>
      <c r="H18" t="n">
        <v>0.4</v>
      </c>
      <c r="I18" t="n">
        <v>29</v>
      </c>
      <c r="J18" t="n">
        <v>219.92</v>
      </c>
      <c r="K18" t="n">
        <v>56.13</v>
      </c>
      <c r="L18" t="n">
        <v>5</v>
      </c>
      <c r="M18" t="n">
        <v>27</v>
      </c>
      <c r="N18" t="n">
        <v>48.79</v>
      </c>
      <c r="O18" t="n">
        <v>27357.39</v>
      </c>
      <c r="P18" t="n">
        <v>195.1</v>
      </c>
      <c r="Q18" t="n">
        <v>1389.62</v>
      </c>
      <c r="R18" t="n">
        <v>59.08</v>
      </c>
      <c r="S18" t="n">
        <v>39.31</v>
      </c>
      <c r="T18" t="n">
        <v>8962.58</v>
      </c>
      <c r="U18" t="n">
        <v>0.67</v>
      </c>
      <c r="V18" t="n">
        <v>0.87</v>
      </c>
      <c r="W18" t="n">
        <v>3.41</v>
      </c>
      <c r="X18" t="n">
        <v>0.57</v>
      </c>
      <c r="Y18" t="n">
        <v>1</v>
      </c>
      <c r="Z18" t="n">
        <v>10</v>
      </c>
      <c r="AA18" t="n">
        <v>349.8201392258801</v>
      </c>
      <c r="AB18" t="n">
        <v>478.639347464188</v>
      </c>
      <c r="AC18" t="n">
        <v>432.9586799167485</v>
      </c>
      <c r="AD18" t="n">
        <v>349820.1392258801</v>
      </c>
      <c r="AE18" t="n">
        <v>478639.347464188</v>
      </c>
      <c r="AF18" t="n">
        <v>1.757246709870105e-06</v>
      </c>
      <c r="AG18" t="n">
        <v>17</v>
      </c>
      <c r="AH18" t="n">
        <v>432958.6799167484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5.4178</v>
      </c>
      <c r="E19" t="n">
        <v>18.46</v>
      </c>
      <c r="F19" t="n">
        <v>14.66</v>
      </c>
      <c r="G19" t="n">
        <v>31.42</v>
      </c>
      <c r="H19" t="n">
        <v>0.42</v>
      </c>
      <c r="I19" t="n">
        <v>28</v>
      </c>
      <c r="J19" t="n">
        <v>220.33</v>
      </c>
      <c r="K19" t="n">
        <v>56.13</v>
      </c>
      <c r="L19" t="n">
        <v>5.25</v>
      </c>
      <c r="M19" t="n">
        <v>26</v>
      </c>
      <c r="N19" t="n">
        <v>48.95</v>
      </c>
      <c r="O19" t="n">
        <v>27408.3</v>
      </c>
      <c r="P19" t="n">
        <v>193.63</v>
      </c>
      <c r="Q19" t="n">
        <v>1389.67</v>
      </c>
      <c r="R19" t="n">
        <v>58.07</v>
      </c>
      <c r="S19" t="n">
        <v>39.31</v>
      </c>
      <c r="T19" t="n">
        <v>8459.969999999999</v>
      </c>
      <c r="U19" t="n">
        <v>0.68</v>
      </c>
      <c r="V19" t="n">
        <v>0.88</v>
      </c>
      <c r="W19" t="n">
        <v>3.41</v>
      </c>
      <c r="X19" t="n">
        <v>0.54</v>
      </c>
      <c r="Y19" t="n">
        <v>1</v>
      </c>
      <c r="Z19" t="n">
        <v>10</v>
      </c>
      <c r="AA19" t="n">
        <v>347.4099165113444</v>
      </c>
      <c r="AB19" t="n">
        <v>475.3415744146386</v>
      </c>
      <c r="AC19" t="n">
        <v>429.9756416985944</v>
      </c>
      <c r="AD19" t="n">
        <v>347409.9165113444</v>
      </c>
      <c r="AE19" t="n">
        <v>475341.5744146386</v>
      </c>
      <c r="AF19" t="n">
        <v>1.76441143569707e-06</v>
      </c>
      <c r="AG19" t="n">
        <v>17</v>
      </c>
      <c r="AH19" t="n">
        <v>429975.6416985944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5.4547</v>
      </c>
      <c r="E20" t="n">
        <v>18.33</v>
      </c>
      <c r="F20" t="n">
        <v>14.62</v>
      </c>
      <c r="G20" t="n">
        <v>33.74</v>
      </c>
      <c r="H20" t="n">
        <v>0.44</v>
      </c>
      <c r="I20" t="n">
        <v>26</v>
      </c>
      <c r="J20" t="n">
        <v>220.74</v>
      </c>
      <c r="K20" t="n">
        <v>56.13</v>
      </c>
      <c r="L20" t="n">
        <v>5.5</v>
      </c>
      <c r="M20" t="n">
        <v>24</v>
      </c>
      <c r="N20" t="n">
        <v>49.12</v>
      </c>
      <c r="O20" t="n">
        <v>27459.27</v>
      </c>
      <c r="P20" t="n">
        <v>191.28</v>
      </c>
      <c r="Q20" t="n">
        <v>1389.57</v>
      </c>
      <c r="R20" t="n">
        <v>56.85</v>
      </c>
      <c r="S20" t="n">
        <v>39.31</v>
      </c>
      <c r="T20" t="n">
        <v>7862.04</v>
      </c>
      <c r="U20" t="n">
        <v>0.6899999999999999</v>
      </c>
      <c r="V20" t="n">
        <v>0.88</v>
      </c>
      <c r="W20" t="n">
        <v>3.4</v>
      </c>
      <c r="X20" t="n">
        <v>0.5</v>
      </c>
      <c r="Y20" t="n">
        <v>1</v>
      </c>
      <c r="Z20" t="n">
        <v>10</v>
      </c>
      <c r="AA20" t="n">
        <v>335.8153771372591</v>
      </c>
      <c r="AB20" t="n">
        <v>459.477414128039</v>
      </c>
      <c r="AC20" t="n">
        <v>415.6255346042591</v>
      </c>
      <c r="AD20" t="n">
        <v>335815.3771372591</v>
      </c>
      <c r="AE20" t="n">
        <v>459477.414128039</v>
      </c>
      <c r="AF20" t="n">
        <v>1.776428634925027e-06</v>
      </c>
      <c r="AG20" t="n">
        <v>16</v>
      </c>
      <c r="AH20" t="n">
        <v>415625.5346042591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5.4703</v>
      </c>
      <c r="E21" t="n">
        <v>18.28</v>
      </c>
      <c r="F21" t="n">
        <v>14.61</v>
      </c>
      <c r="G21" t="n">
        <v>35.07</v>
      </c>
      <c r="H21" t="n">
        <v>0.46</v>
      </c>
      <c r="I21" t="n">
        <v>25</v>
      </c>
      <c r="J21" t="n">
        <v>221.16</v>
      </c>
      <c r="K21" t="n">
        <v>56.13</v>
      </c>
      <c r="L21" t="n">
        <v>5.75</v>
      </c>
      <c r="M21" t="n">
        <v>23</v>
      </c>
      <c r="N21" t="n">
        <v>49.28</v>
      </c>
      <c r="O21" t="n">
        <v>27510.3</v>
      </c>
      <c r="P21" t="n">
        <v>190.26</v>
      </c>
      <c r="Q21" t="n">
        <v>1389.57</v>
      </c>
      <c r="R21" t="n">
        <v>56.69</v>
      </c>
      <c r="S21" t="n">
        <v>39.31</v>
      </c>
      <c r="T21" t="n">
        <v>7783.12</v>
      </c>
      <c r="U21" t="n">
        <v>0.6899999999999999</v>
      </c>
      <c r="V21" t="n">
        <v>0.88</v>
      </c>
      <c r="W21" t="n">
        <v>3.4</v>
      </c>
      <c r="X21" t="n">
        <v>0.49</v>
      </c>
      <c r="Y21" t="n">
        <v>1</v>
      </c>
      <c r="Z21" t="n">
        <v>10</v>
      </c>
      <c r="AA21" t="n">
        <v>334.1873106339426</v>
      </c>
      <c r="AB21" t="n">
        <v>457.2498217129763</v>
      </c>
      <c r="AC21" t="n">
        <v>413.6105404828444</v>
      </c>
      <c r="AD21" t="n">
        <v>334187.3106339425</v>
      </c>
      <c r="AE21" t="n">
        <v>457249.8217129763</v>
      </c>
      <c r="AF21" t="n">
        <v>1.781509076875057e-06</v>
      </c>
      <c r="AG21" t="n">
        <v>16</v>
      </c>
      <c r="AH21" t="n">
        <v>413610.5404828445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5.4916</v>
      </c>
      <c r="E22" t="n">
        <v>18.21</v>
      </c>
      <c r="F22" t="n">
        <v>14.58</v>
      </c>
      <c r="G22" t="n">
        <v>36.46</v>
      </c>
      <c r="H22" t="n">
        <v>0.48</v>
      </c>
      <c r="I22" t="n">
        <v>24</v>
      </c>
      <c r="J22" t="n">
        <v>221.57</v>
      </c>
      <c r="K22" t="n">
        <v>56.13</v>
      </c>
      <c r="L22" t="n">
        <v>6</v>
      </c>
      <c r="M22" t="n">
        <v>22</v>
      </c>
      <c r="N22" t="n">
        <v>49.45</v>
      </c>
      <c r="O22" t="n">
        <v>27561.39</v>
      </c>
      <c r="P22" t="n">
        <v>187.55</v>
      </c>
      <c r="Q22" t="n">
        <v>1389.57</v>
      </c>
      <c r="R22" t="n">
        <v>55.65</v>
      </c>
      <c r="S22" t="n">
        <v>39.31</v>
      </c>
      <c r="T22" t="n">
        <v>7270.32</v>
      </c>
      <c r="U22" t="n">
        <v>0.71</v>
      </c>
      <c r="V22" t="n">
        <v>0.88</v>
      </c>
      <c r="W22" t="n">
        <v>3.4</v>
      </c>
      <c r="X22" t="n">
        <v>0.46</v>
      </c>
      <c r="Y22" t="n">
        <v>1</v>
      </c>
      <c r="Z22" t="n">
        <v>10</v>
      </c>
      <c r="AA22" t="n">
        <v>330.6521821624739</v>
      </c>
      <c r="AB22" t="n">
        <v>452.4129029794516</v>
      </c>
      <c r="AC22" t="n">
        <v>409.2352504845894</v>
      </c>
      <c r="AD22" t="n">
        <v>330652.1821624739</v>
      </c>
      <c r="AE22" t="n">
        <v>452412.9029794516</v>
      </c>
      <c r="AF22" t="n">
        <v>1.788445834152983e-06</v>
      </c>
      <c r="AG22" t="n">
        <v>16</v>
      </c>
      <c r="AH22" t="n">
        <v>409235.2504845894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5.5067</v>
      </c>
      <c r="E23" t="n">
        <v>18.16</v>
      </c>
      <c r="F23" t="n">
        <v>14.58</v>
      </c>
      <c r="G23" t="n">
        <v>38.02</v>
      </c>
      <c r="H23" t="n">
        <v>0.5</v>
      </c>
      <c r="I23" t="n">
        <v>23</v>
      </c>
      <c r="J23" t="n">
        <v>221.99</v>
      </c>
      <c r="K23" t="n">
        <v>56.13</v>
      </c>
      <c r="L23" t="n">
        <v>6.25</v>
      </c>
      <c r="M23" t="n">
        <v>21</v>
      </c>
      <c r="N23" t="n">
        <v>49.61</v>
      </c>
      <c r="O23" t="n">
        <v>27612.53</v>
      </c>
      <c r="P23" t="n">
        <v>185.89</v>
      </c>
      <c r="Q23" t="n">
        <v>1389.67</v>
      </c>
      <c r="R23" t="n">
        <v>55.31</v>
      </c>
      <c r="S23" t="n">
        <v>39.31</v>
      </c>
      <c r="T23" t="n">
        <v>7107.95</v>
      </c>
      <c r="U23" t="n">
        <v>0.71</v>
      </c>
      <c r="V23" t="n">
        <v>0.88</v>
      </c>
      <c r="W23" t="n">
        <v>3.4</v>
      </c>
      <c r="X23" t="n">
        <v>0.45</v>
      </c>
      <c r="Y23" t="n">
        <v>1</v>
      </c>
      <c r="Z23" t="n">
        <v>10</v>
      </c>
      <c r="AA23" t="n">
        <v>328.4489198951866</v>
      </c>
      <c r="AB23" t="n">
        <v>449.398302344278</v>
      </c>
      <c r="AC23" t="n">
        <v>406.5083591030181</v>
      </c>
      <c r="AD23" t="n">
        <v>328448.9198951866</v>
      </c>
      <c r="AE23" t="n">
        <v>449398.302344278</v>
      </c>
      <c r="AF23" t="n">
        <v>1.793363441425128e-06</v>
      </c>
      <c r="AG23" t="n">
        <v>16</v>
      </c>
      <c r="AH23" t="n">
        <v>406508.3591030181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5.5285</v>
      </c>
      <c r="E24" t="n">
        <v>18.09</v>
      </c>
      <c r="F24" t="n">
        <v>14.55</v>
      </c>
      <c r="G24" t="n">
        <v>39.67</v>
      </c>
      <c r="H24" t="n">
        <v>0.52</v>
      </c>
      <c r="I24" t="n">
        <v>22</v>
      </c>
      <c r="J24" t="n">
        <v>222.4</v>
      </c>
      <c r="K24" t="n">
        <v>56.13</v>
      </c>
      <c r="L24" t="n">
        <v>6.5</v>
      </c>
      <c r="M24" t="n">
        <v>20</v>
      </c>
      <c r="N24" t="n">
        <v>49.78</v>
      </c>
      <c r="O24" t="n">
        <v>27663.85</v>
      </c>
      <c r="P24" t="n">
        <v>184.37</v>
      </c>
      <c r="Q24" t="n">
        <v>1389.62</v>
      </c>
      <c r="R24" t="n">
        <v>54.5</v>
      </c>
      <c r="S24" t="n">
        <v>39.31</v>
      </c>
      <c r="T24" t="n">
        <v>6705.93</v>
      </c>
      <c r="U24" t="n">
        <v>0.72</v>
      </c>
      <c r="V24" t="n">
        <v>0.88</v>
      </c>
      <c r="W24" t="n">
        <v>3.4</v>
      </c>
      <c r="X24" t="n">
        <v>0.42</v>
      </c>
      <c r="Y24" t="n">
        <v>1</v>
      </c>
      <c r="Z24" t="n">
        <v>10</v>
      </c>
      <c r="AA24" t="n">
        <v>326.1125051139822</v>
      </c>
      <c r="AB24" t="n">
        <v>446.2015165652888</v>
      </c>
      <c r="AC24" t="n">
        <v>403.6166700720586</v>
      </c>
      <c r="AD24" t="n">
        <v>326112.5051139822</v>
      </c>
      <c r="AE24" t="n">
        <v>446201.5165652888</v>
      </c>
      <c r="AF24" t="n">
        <v>1.800463033380939e-06</v>
      </c>
      <c r="AG24" t="n">
        <v>16</v>
      </c>
      <c r="AH24" t="n">
        <v>403616.6700720586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5.5546</v>
      </c>
      <c r="E25" t="n">
        <v>18</v>
      </c>
      <c r="F25" t="n">
        <v>14.5</v>
      </c>
      <c r="G25" t="n">
        <v>41.44</v>
      </c>
      <c r="H25" t="n">
        <v>0.54</v>
      </c>
      <c r="I25" t="n">
        <v>21</v>
      </c>
      <c r="J25" t="n">
        <v>222.82</v>
      </c>
      <c r="K25" t="n">
        <v>56.13</v>
      </c>
      <c r="L25" t="n">
        <v>6.75</v>
      </c>
      <c r="M25" t="n">
        <v>19</v>
      </c>
      <c r="N25" t="n">
        <v>49.94</v>
      </c>
      <c r="O25" t="n">
        <v>27715.11</v>
      </c>
      <c r="P25" t="n">
        <v>181.85</v>
      </c>
      <c r="Q25" t="n">
        <v>1389.59</v>
      </c>
      <c r="R25" t="n">
        <v>53.26</v>
      </c>
      <c r="S25" t="n">
        <v>39.31</v>
      </c>
      <c r="T25" t="n">
        <v>6090.85</v>
      </c>
      <c r="U25" t="n">
        <v>0.74</v>
      </c>
      <c r="V25" t="n">
        <v>0.89</v>
      </c>
      <c r="W25" t="n">
        <v>3.39</v>
      </c>
      <c r="X25" t="n">
        <v>0.38</v>
      </c>
      <c r="Y25" t="n">
        <v>1</v>
      </c>
      <c r="Z25" t="n">
        <v>10</v>
      </c>
      <c r="AA25" t="n">
        <v>322.6348684250974</v>
      </c>
      <c r="AB25" t="n">
        <v>441.4432606250539</v>
      </c>
      <c r="AC25" t="n">
        <v>399.3125354005055</v>
      </c>
      <c r="AD25" t="n">
        <v>322634.8684250974</v>
      </c>
      <c r="AE25" t="n">
        <v>441443.2606250539</v>
      </c>
      <c r="AF25" t="n">
        <v>1.808963003566567e-06</v>
      </c>
      <c r="AG25" t="n">
        <v>16</v>
      </c>
      <c r="AH25" t="n">
        <v>399312.5354005055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5.5687</v>
      </c>
      <c r="E26" t="n">
        <v>17.96</v>
      </c>
      <c r="F26" t="n">
        <v>14.5</v>
      </c>
      <c r="G26" t="n">
        <v>43.5</v>
      </c>
      <c r="H26" t="n">
        <v>0.5600000000000001</v>
      </c>
      <c r="I26" t="n">
        <v>20</v>
      </c>
      <c r="J26" t="n">
        <v>223.23</v>
      </c>
      <c r="K26" t="n">
        <v>56.13</v>
      </c>
      <c r="L26" t="n">
        <v>7</v>
      </c>
      <c r="M26" t="n">
        <v>18</v>
      </c>
      <c r="N26" t="n">
        <v>50.11</v>
      </c>
      <c r="O26" t="n">
        <v>27766.43</v>
      </c>
      <c r="P26" t="n">
        <v>181.4</v>
      </c>
      <c r="Q26" t="n">
        <v>1389.66</v>
      </c>
      <c r="R26" t="n">
        <v>53.23</v>
      </c>
      <c r="S26" t="n">
        <v>39.31</v>
      </c>
      <c r="T26" t="n">
        <v>6078.57</v>
      </c>
      <c r="U26" t="n">
        <v>0.74</v>
      </c>
      <c r="V26" t="n">
        <v>0.89</v>
      </c>
      <c r="W26" t="n">
        <v>3.39</v>
      </c>
      <c r="X26" t="n">
        <v>0.38</v>
      </c>
      <c r="Y26" t="n">
        <v>1</v>
      </c>
      <c r="Z26" t="n">
        <v>10</v>
      </c>
      <c r="AA26" t="n">
        <v>321.6957524676004</v>
      </c>
      <c r="AB26" t="n">
        <v>440.1583207411344</v>
      </c>
      <c r="AC26" t="n">
        <v>398.150228375683</v>
      </c>
      <c r="AD26" t="n">
        <v>321695.7524676004</v>
      </c>
      <c r="AE26" t="n">
        <v>440158.3207411345</v>
      </c>
      <c r="AF26" t="n">
        <v>1.813554941482941e-06</v>
      </c>
      <c r="AG26" t="n">
        <v>16</v>
      </c>
      <c r="AH26" t="n">
        <v>398150.228375683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5.5885</v>
      </c>
      <c r="E27" t="n">
        <v>17.89</v>
      </c>
      <c r="F27" t="n">
        <v>14.48</v>
      </c>
      <c r="G27" t="n">
        <v>45.72</v>
      </c>
      <c r="H27" t="n">
        <v>0.58</v>
      </c>
      <c r="I27" t="n">
        <v>19</v>
      </c>
      <c r="J27" t="n">
        <v>223.65</v>
      </c>
      <c r="K27" t="n">
        <v>56.13</v>
      </c>
      <c r="L27" t="n">
        <v>7.25</v>
      </c>
      <c r="M27" t="n">
        <v>17</v>
      </c>
      <c r="N27" t="n">
        <v>50.27</v>
      </c>
      <c r="O27" t="n">
        <v>27817.81</v>
      </c>
      <c r="P27" t="n">
        <v>179.25</v>
      </c>
      <c r="Q27" t="n">
        <v>1389.63</v>
      </c>
      <c r="R27" t="n">
        <v>52.36</v>
      </c>
      <c r="S27" t="n">
        <v>39.31</v>
      </c>
      <c r="T27" t="n">
        <v>5652.12</v>
      </c>
      <c r="U27" t="n">
        <v>0.75</v>
      </c>
      <c r="V27" t="n">
        <v>0.89</v>
      </c>
      <c r="W27" t="n">
        <v>3.39</v>
      </c>
      <c r="X27" t="n">
        <v>0.36</v>
      </c>
      <c r="Y27" t="n">
        <v>1</v>
      </c>
      <c r="Z27" t="n">
        <v>10</v>
      </c>
      <c r="AA27" t="n">
        <v>318.8805912687258</v>
      </c>
      <c r="AB27" t="n">
        <v>436.3064929926875</v>
      </c>
      <c r="AC27" t="n">
        <v>394.6660136614736</v>
      </c>
      <c r="AD27" t="n">
        <v>318880.5912687258</v>
      </c>
      <c r="AE27" t="n">
        <v>436306.4929926876</v>
      </c>
      <c r="AF27" t="n">
        <v>1.82000319472721e-06</v>
      </c>
      <c r="AG27" t="n">
        <v>16</v>
      </c>
      <c r="AH27" t="n">
        <v>394666.0136614736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5.6059</v>
      </c>
      <c r="E28" t="n">
        <v>17.84</v>
      </c>
      <c r="F28" t="n">
        <v>14.47</v>
      </c>
      <c r="G28" t="n">
        <v>48.22</v>
      </c>
      <c r="H28" t="n">
        <v>0.59</v>
      </c>
      <c r="I28" t="n">
        <v>18</v>
      </c>
      <c r="J28" t="n">
        <v>224.07</v>
      </c>
      <c r="K28" t="n">
        <v>56.13</v>
      </c>
      <c r="L28" t="n">
        <v>7.5</v>
      </c>
      <c r="M28" t="n">
        <v>16</v>
      </c>
      <c r="N28" t="n">
        <v>50.44</v>
      </c>
      <c r="O28" t="n">
        <v>27869.24</v>
      </c>
      <c r="P28" t="n">
        <v>177.13</v>
      </c>
      <c r="Q28" t="n">
        <v>1389.69</v>
      </c>
      <c r="R28" t="n">
        <v>52.02</v>
      </c>
      <c r="S28" t="n">
        <v>39.31</v>
      </c>
      <c r="T28" t="n">
        <v>5484.02</v>
      </c>
      <c r="U28" t="n">
        <v>0.76</v>
      </c>
      <c r="V28" t="n">
        <v>0.89</v>
      </c>
      <c r="W28" t="n">
        <v>3.39</v>
      </c>
      <c r="X28" t="n">
        <v>0.34</v>
      </c>
      <c r="Y28" t="n">
        <v>1</v>
      </c>
      <c r="Z28" t="n">
        <v>10</v>
      </c>
      <c r="AA28" t="n">
        <v>316.2090811378525</v>
      </c>
      <c r="AB28" t="n">
        <v>432.6512149729177</v>
      </c>
      <c r="AC28" t="n">
        <v>391.3595902456956</v>
      </c>
      <c r="AD28" t="n">
        <v>316209.0811378525</v>
      </c>
      <c r="AE28" t="n">
        <v>432651.2149729177</v>
      </c>
      <c r="AF28" t="n">
        <v>1.825669841517628e-06</v>
      </c>
      <c r="AG28" t="n">
        <v>16</v>
      </c>
      <c r="AH28" t="n">
        <v>391359.5902456956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5.6074</v>
      </c>
      <c r="E29" t="n">
        <v>17.83</v>
      </c>
      <c r="F29" t="n">
        <v>14.46</v>
      </c>
      <c r="G29" t="n">
        <v>48.2</v>
      </c>
      <c r="H29" t="n">
        <v>0.61</v>
      </c>
      <c r="I29" t="n">
        <v>18</v>
      </c>
      <c r="J29" t="n">
        <v>224.49</v>
      </c>
      <c r="K29" t="n">
        <v>56.13</v>
      </c>
      <c r="L29" t="n">
        <v>7.75</v>
      </c>
      <c r="M29" t="n">
        <v>16</v>
      </c>
      <c r="N29" t="n">
        <v>50.61</v>
      </c>
      <c r="O29" t="n">
        <v>27920.73</v>
      </c>
      <c r="P29" t="n">
        <v>173.97</v>
      </c>
      <c r="Q29" t="n">
        <v>1389.65</v>
      </c>
      <c r="R29" t="n">
        <v>51.99</v>
      </c>
      <c r="S29" t="n">
        <v>39.31</v>
      </c>
      <c r="T29" t="n">
        <v>5470.98</v>
      </c>
      <c r="U29" t="n">
        <v>0.76</v>
      </c>
      <c r="V29" t="n">
        <v>0.89</v>
      </c>
      <c r="W29" t="n">
        <v>3.39</v>
      </c>
      <c r="X29" t="n">
        <v>0.34</v>
      </c>
      <c r="Y29" t="n">
        <v>1</v>
      </c>
      <c r="Z29" t="n">
        <v>10</v>
      </c>
      <c r="AA29" t="n">
        <v>313.07825843354</v>
      </c>
      <c r="AB29" t="n">
        <v>428.367485226728</v>
      </c>
      <c r="AC29" t="n">
        <v>387.4846936542298</v>
      </c>
      <c r="AD29" t="n">
        <v>313078.25843354</v>
      </c>
      <c r="AE29" t="n">
        <v>428367.485226728</v>
      </c>
      <c r="AF29" t="n">
        <v>1.826158345551285e-06</v>
      </c>
      <c r="AG29" t="n">
        <v>16</v>
      </c>
      <c r="AH29" t="n">
        <v>387484.6936542297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5.6275</v>
      </c>
      <c r="E30" t="n">
        <v>17.77</v>
      </c>
      <c r="F30" t="n">
        <v>14.44</v>
      </c>
      <c r="G30" t="n">
        <v>50.96</v>
      </c>
      <c r="H30" t="n">
        <v>0.63</v>
      </c>
      <c r="I30" t="n">
        <v>17</v>
      </c>
      <c r="J30" t="n">
        <v>224.9</v>
      </c>
      <c r="K30" t="n">
        <v>56.13</v>
      </c>
      <c r="L30" t="n">
        <v>8</v>
      </c>
      <c r="M30" t="n">
        <v>15</v>
      </c>
      <c r="N30" t="n">
        <v>50.78</v>
      </c>
      <c r="O30" t="n">
        <v>27972.28</v>
      </c>
      <c r="P30" t="n">
        <v>173.87</v>
      </c>
      <c r="Q30" t="n">
        <v>1389.62</v>
      </c>
      <c r="R30" t="n">
        <v>51.28</v>
      </c>
      <c r="S30" t="n">
        <v>39.31</v>
      </c>
      <c r="T30" t="n">
        <v>5121.43</v>
      </c>
      <c r="U30" t="n">
        <v>0.77</v>
      </c>
      <c r="V30" t="n">
        <v>0.89</v>
      </c>
      <c r="W30" t="n">
        <v>3.38</v>
      </c>
      <c r="X30" t="n">
        <v>0.32</v>
      </c>
      <c r="Y30" t="n">
        <v>1</v>
      </c>
      <c r="Z30" t="n">
        <v>10</v>
      </c>
      <c r="AA30" t="n">
        <v>312.2853334526134</v>
      </c>
      <c r="AB30" t="n">
        <v>427.2825702864427</v>
      </c>
      <c r="AC30" t="n">
        <v>386.5033214731577</v>
      </c>
      <c r="AD30" t="n">
        <v>312285.3334526134</v>
      </c>
      <c r="AE30" t="n">
        <v>427282.5702864427</v>
      </c>
      <c r="AF30" t="n">
        <v>1.832704299602286e-06</v>
      </c>
      <c r="AG30" t="n">
        <v>16</v>
      </c>
      <c r="AH30" t="n">
        <v>386503.3214731577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5.6472</v>
      </c>
      <c r="E31" t="n">
        <v>17.71</v>
      </c>
      <c r="F31" t="n">
        <v>14.42</v>
      </c>
      <c r="G31" t="n">
        <v>54.07</v>
      </c>
      <c r="H31" t="n">
        <v>0.65</v>
      </c>
      <c r="I31" t="n">
        <v>16</v>
      </c>
      <c r="J31" t="n">
        <v>225.32</v>
      </c>
      <c r="K31" t="n">
        <v>56.13</v>
      </c>
      <c r="L31" t="n">
        <v>8.25</v>
      </c>
      <c r="M31" t="n">
        <v>14</v>
      </c>
      <c r="N31" t="n">
        <v>50.95</v>
      </c>
      <c r="O31" t="n">
        <v>28023.89</v>
      </c>
      <c r="P31" t="n">
        <v>169.86</v>
      </c>
      <c r="Q31" t="n">
        <v>1389.71</v>
      </c>
      <c r="R31" t="n">
        <v>50.56</v>
      </c>
      <c r="S31" t="n">
        <v>39.31</v>
      </c>
      <c r="T31" t="n">
        <v>4767.86</v>
      </c>
      <c r="U31" t="n">
        <v>0.78</v>
      </c>
      <c r="V31" t="n">
        <v>0.89</v>
      </c>
      <c r="W31" t="n">
        <v>3.39</v>
      </c>
      <c r="X31" t="n">
        <v>0.3</v>
      </c>
      <c r="Y31" t="n">
        <v>1</v>
      </c>
      <c r="Z31" t="n">
        <v>10</v>
      </c>
      <c r="AA31" t="n">
        <v>307.7433377463655</v>
      </c>
      <c r="AB31" t="n">
        <v>421.0680113824458</v>
      </c>
      <c r="AC31" t="n">
        <v>380.88187134877</v>
      </c>
      <c r="AD31" t="n">
        <v>307743.3377463655</v>
      </c>
      <c r="AE31" t="n">
        <v>421068.0113824458</v>
      </c>
      <c r="AF31" t="n">
        <v>1.839119985910978e-06</v>
      </c>
      <c r="AG31" t="n">
        <v>16</v>
      </c>
      <c r="AH31" t="n">
        <v>380881.87134877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5.6457</v>
      </c>
      <c r="E32" t="n">
        <v>17.71</v>
      </c>
      <c r="F32" t="n">
        <v>14.42</v>
      </c>
      <c r="G32" t="n">
        <v>54.09</v>
      </c>
      <c r="H32" t="n">
        <v>0.67</v>
      </c>
      <c r="I32" t="n">
        <v>16</v>
      </c>
      <c r="J32" t="n">
        <v>225.74</v>
      </c>
      <c r="K32" t="n">
        <v>56.13</v>
      </c>
      <c r="L32" t="n">
        <v>8.5</v>
      </c>
      <c r="M32" t="n">
        <v>12</v>
      </c>
      <c r="N32" t="n">
        <v>51.11</v>
      </c>
      <c r="O32" t="n">
        <v>28075.56</v>
      </c>
      <c r="P32" t="n">
        <v>169.75</v>
      </c>
      <c r="Q32" t="n">
        <v>1389.66</v>
      </c>
      <c r="R32" t="n">
        <v>50.63</v>
      </c>
      <c r="S32" t="n">
        <v>39.31</v>
      </c>
      <c r="T32" t="n">
        <v>4801.67</v>
      </c>
      <c r="U32" t="n">
        <v>0.78</v>
      </c>
      <c r="V32" t="n">
        <v>0.89</v>
      </c>
      <c r="W32" t="n">
        <v>3.39</v>
      </c>
      <c r="X32" t="n">
        <v>0.3</v>
      </c>
      <c r="Y32" t="n">
        <v>1</v>
      </c>
      <c r="Z32" t="n">
        <v>10</v>
      </c>
      <c r="AA32" t="n">
        <v>307.6857495373873</v>
      </c>
      <c r="AB32" t="n">
        <v>420.9892166543094</v>
      </c>
      <c r="AC32" t="n">
        <v>380.8105966788979</v>
      </c>
      <c r="AD32" t="n">
        <v>307685.7495373873</v>
      </c>
      <c r="AE32" t="n">
        <v>420989.2166543094</v>
      </c>
      <c r="AF32" t="n">
        <v>1.838631481877321e-06</v>
      </c>
      <c r="AG32" t="n">
        <v>16</v>
      </c>
      <c r="AH32" t="n">
        <v>380810.5966788979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5.6601</v>
      </c>
      <c r="E33" t="n">
        <v>17.67</v>
      </c>
      <c r="F33" t="n">
        <v>14.42</v>
      </c>
      <c r="G33" t="n">
        <v>57.69</v>
      </c>
      <c r="H33" t="n">
        <v>0.6899999999999999</v>
      </c>
      <c r="I33" t="n">
        <v>15</v>
      </c>
      <c r="J33" t="n">
        <v>226.16</v>
      </c>
      <c r="K33" t="n">
        <v>56.13</v>
      </c>
      <c r="L33" t="n">
        <v>8.75</v>
      </c>
      <c r="M33" t="n">
        <v>11</v>
      </c>
      <c r="N33" t="n">
        <v>51.28</v>
      </c>
      <c r="O33" t="n">
        <v>28127.29</v>
      </c>
      <c r="P33" t="n">
        <v>168.11</v>
      </c>
      <c r="Q33" t="n">
        <v>1389.63</v>
      </c>
      <c r="R33" t="n">
        <v>50.5</v>
      </c>
      <c r="S33" t="n">
        <v>39.31</v>
      </c>
      <c r="T33" t="n">
        <v>4741.48</v>
      </c>
      <c r="U33" t="n">
        <v>0.78</v>
      </c>
      <c r="V33" t="n">
        <v>0.89</v>
      </c>
      <c r="W33" t="n">
        <v>3.39</v>
      </c>
      <c r="X33" t="n">
        <v>0.3</v>
      </c>
      <c r="Y33" t="n">
        <v>1</v>
      </c>
      <c r="Z33" t="n">
        <v>10</v>
      </c>
      <c r="AA33" t="n">
        <v>305.6452407455635</v>
      </c>
      <c r="AB33" t="n">
        <v>418.1973025044415</v>
      </c>
      <c r="AC33" t="n">
        <v>378.2851388970172</v>
      </c>
      <c r="AD33" t="n">
        <v>305645.2407455635</v>
      </c>
      <c r="AE33" t="n">
        <v>418197.3025044415</v>
      </c>
      <c r="AF33" t="n">
        <v>1.843321120600426e-06</v>
      </c>
      <c r="AG33" t="n">
        <v>16</v>
      </c>
      <c r="AH33" t="n">
        <v>378285.1388970172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5.6614</v>
      </c>
      <c r="E34" t="n">
        <v>17.66</v>
      </c>
      <c r="F34" t="n">
        <v>14.42</v>
      </c>
      <c r="G34" t="n">
        <v>57.67</v>
      </c>
      <c r="H34" t="n">
        <v>0.71</v>
      </c>
      <c r="I34" t="n">
        <v>15</v>
      </c>
      <c r="J34" t="n">
        <v>226.58</v>
      </c>
      <c r="K34" t="n">
        <v>56.13</v>
      </c>
      <c r="L34" t="n">
        <v>9</v>
      </c>
      <c r="M34" t="n">
        <v>8</v>
      </c>
      <c r="N34" t="n">
        <v>51.45</v>
      </c>
      <c r="O34" t="n">
        <v>28179.08</v>
      </c>
      <c r="P34" t="n">
        <v>166.83</v>
      </c>
      <c r="Q34" t="n">
        <v>1389.57</v>
      </c>
      <c r="R34" t="n">
        <v>50.33</v>
      </c>
      <c r="S34" t="n">
        <v>39.31</v>
      </c>
      <c r="T34" t="n">
        <v>4656.43</v>
      </c>
      <c r="U34" t="n">
        <v>0.78</v>
      </c>
      <c r="V34" t="n">
        <v>0.89</v>
      </c>
      <c r="W34" t="n">
        <v>3.39</v>
      </c>
      <c r="X34" t="n">
        <v>0.3</v>
      </c>
      <c r="Y34" t="n">
        <v>1</v>
      </c>
      <c r="Z34" t="n">
        <v>10</v>
      </c>
      <c r="AA34" t="n">
        <v>304.3734698340542</v>
      </c>
      <c r="AB34" t="n">
        <v>416.4572094367417</v>
      </c>
      <c r="AC34" t="n">
        <v>376.7111178694627</v>
      </c>
      <c r="AD34" t="n">
        <v>304373.4698340542</v>
      </c>
      <c r="AE34" t="n">
        <v>416457.2094367417</v>
      </c>
      <c r="AF34" t="n">
        <v>1.843744490762929e-06</v>
      </c>
      <c r="AG34" t="n">
        <v>16</v>
      </c>
      <c r="AH34" t="n">
        <v>376711.1178694627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5.659</v>
      </c>
      <c r="E35" t="n">
        <v>17.67</v>
      </c>
      <c r="F35" t="n">
        <v>14.42</v>
      </c>
      <c r="G35" t="n">
        <v>57.7</v>
      </c>
      <c r="H35" t="n">
        <v>0.72</v>
      </c>
      <c r="I35" t="n">
        <v>15</v>
      </c>
      <c r="J35" t="n">
        <v>227</v>
      </c>
      <c r="K35" t="n">
        <v>56.13</v>
      </c>
      <c r="L35" t="n">
        <v>9.25</v>
      </c>
      <c r="M35" t="n">
        <v>7</v>
      </c>
      <c r="N35" t="n">
        <v>51.62</v>
      </c>
      <c r="O35" t="n">
        <v>28230.92</v>
      </c>
      <c r="P35" t="n">
        <v>166.26</v>
      </c>
      <c r="Q35" t="n">
        <v>1389.67</v>
      </c>
      <c r="R35" t="n">
        <v>50.64</v>
      </c>
      <c r="S35" t="n">
        <v>39.31</v>
      </c>
      <c r="T35" t="n">
        <v>4809.96</v>
      </c>
      <c r="U35" t="n">
        <v>0.78</v>
      </c>
      <c r="V35" t="n">
        <v>0.89</v>
      </c>
      <c r="W35" t="n">
        <v>3.39</v>
      </c>
      <c r="X35" t="n">
        <v>0.3</v>
      </c>
      <c r="Y35" t="n">
        <v>1</v>
      </c>
      <c r="Z35" t="n">
        <v>10</v>
      </c>
      <c r="AA35" t="n">
        <v>303.901227289319</v>
      </c>
      <c r="AB35" t="n">
        <v>415.8110663531644</v>
      </c>
      <c r="AC35" t="n">
        <v>376.1266417749146</v>
      </c>
      <c r="AD35" t="n">
        <v>303901.227289319</v>
      </c>
      <c r="AE35" t="n">
        <v>415811.0663531644</v>
      </c>
      <c r="AF35" t="n">
        <v>1.842962884309078e-06</v>
      </c>
      <c r="AG35" t="n">
        <v>16</v>
      </c>
      <c r="AH35" t="n">
        <v>376126.6417749146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5.6831</v>
      </c>
      <c r="E36" t="n">
        <v>17.6</v>
      </c>
      <c r="F36" t="n">
        <v>14.39</v>
      </c>
      <c r="G36" t="n">
        <v>61.68</v>
      </c>
      <c r="H36" t="n">
        <v>0.74</v>
      </c>
      <c r="I36" t="n">
        <v>14</v>
      </c>
      <c r="J36" t="n">
        <v>227.42</v>
      </c>
      <c r="K36" t="n">
        <v>56.13</v>
      </c>
      <c r="L36" t="n">
        <v>9.5</v>
      </c>
      <c r="M36" t="n">
        <v>2</v>
      </c>
      <c r="N36" t="n">
        <v>51.8</v>
      </c>
      <c r="O36" t="n">
        <v>28282.83</v>
      </c>
      <c r="P36" t="n">
        <v>165.47</v>
      </c>
      <c r="Q36" t="n">
        <v>1389.73</v>
      </c>
      <c r="R36" t="n">
        <v>49.41</v>
      </c>
      <c r="S36" t="n">
        <v>39.31</v>
      </c>
      <c r="T36" t="n">
        <v>4200.01</v>
      </c>
      <c r="U36" t="n">
        <v>0.8</v>
      </c>
      <c r="V36" t="n">
        <v>0.89</v>
      </c>
      <c r="W36" t="n">
        <v>3.39</v>
      </c>
      <c r="X36" t="n">
        <v>0.27</v>
      </c>
      <c r="Y36" t="n">
        <v>1</v>
      </c>
      <c r="Z36" t="n">
        <v>10</v>
      </c>
      <c r="AA36" t="n">
        <v>302.3493253923638</v>
      </c>
      <c r="AB36" t="n">
        <v>413.6876857126705</v>
      </c>
      <c r="AC36" t="n">
        <v>374.205913602566</v>
      </c>
      <c r="AD36" t="n">
        <v>302349.3253923638</v>
      </c>
      <c r="AE36" t="n">
        <v>413687.6857126705</v>
      </c>
      <c r="AF36" t="n">
        <v>1.850811515783163e-06</v>
      </c>
      <c r="AG36" t="n">
        <v>16</v>
      </c>
      <c r="AH36" t="n">
        <v>374205.913602566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5.6815</v>
      </c>
      <c r="E37" t="n">
        <v>17.6</v>
      </c>
      <c r="F37" t="n">
        <v>14.4</v>
      </c>
      <c r="G37" t="n">
        <v>61.7</v>
      </c>
      <c r="H37" t="n">
        <v>0.76</v>
      </c>
      <c r="I37" t="n">
        <v>14</v>
      </c>
      <c r="J37" t="n">
        <v>227.84</v>
      </c>
      <c r="K37" t="n">
        <v>56.13</v>
      </c>
      <c r="L37" t="n">
        <v>9.75</v>
      </c>
      <c r="M37" t="n">
        <v>2</v>
      </c>
      <c r="N37" t="n">
        <v>51.97</v>
      </c>
      <c r="O37" t="n">
        <v>28334.8</v>
      </c>
      <c r="P37" t="n">
        <v>165.41</v>
      </c>
      <c r="Q37" t="n">
        <v>1389.6</v>
      </c>
      <c r="R37" t="n">
        <v>49.55</v>
      </c>
      <c r="S37" t="n">
        <v>39.31</v>
      </c>
      <c r="T37" t="n">
        <v>4269.79</v>
      </c>
      <c r="U37" t="n">
        <v>0.79</v>
      </c>
      <c r="V37" t="n">
        <v>0.89</v>
      </c>
      <c r="W37" t="n">
        <v>3.39</v>
      </c>
      <c r="X37" t="n">
        <v>0.28</v>
      </c>
      <c r="Y37" t="n">
        <v>1</v>
      </c>
      <c r="Z37" t="n">
        <v>10</v>
      </c>
      <c r="AA37" t="n">
        <v>302.3545304012106</v>
      </c>
      <c r="AB37" t="n">
        <v>413.6948074354036</v>
      </c>
      <c r="AC37" t="n">
        <v>374.2123556380768</v>
      </c>
      <c r="AD37" t="n">
        <v>302354.5304012106</v>
      </c>
      <c r="AE37" t="n">
        <v>413694.8074354036</v>
      </c>
      <c r="AF37" t="n">
        <v>1.850290444813929e-06</v>
      </c>
      <c r="AG37" t="n">
        <v>16</v>
      </c>
      <c r="AH37" t="n">
        <v>374212.3556380768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5.6809</v>
      </c>
      <c r="E38" t="n">
        <v>17.6</v>
      </c>
      <c r="F38" t="n">
        <v>14.4</v>
      </c>
      <c r="G38" t="n">
        <v>61.71</v>
      </c>
      <c r="H38" t="n">
        <v>0.78</v>
      </c>
      <c r="I38" t="n">
        <v>14</v>
      </c>
      <c r="J38" t="n">
        <v>228.27</v>
      </c>
      <c r="K38" t="n">
        <v>56.13</v>
      </c>
      <c r="L38" t="n">
        <v>10</v>
      </c>
      <c r="M38" t="n">
        <v>0</v>
      </c>
      <c r="N38" t="n">
        <v>52.14</v>
      </c>
      <c r="O38" t="n">
        <v>28386.82</v>
      </c>
      <c r="P38" t="n">
        <v>165.34</v>
      </c>
      <c r="Q38" t="n">
        <v>1389.62</v>
      </c>
      <c r="R38" t="n">
        <v>49.55</v>
      </c>
      <c r="S38" t="n">
        <v>39.31</v>
      </c>
      <c r="T38" t="n">
        <v>4268.51</v>
      </c>
      <c r="U38" t="n">
        <v>0.79</v>
      </c>
      <c r="V38" t="n">
        <v>0.89</v>
      </c>
      <c r="W38" t="n">
        <v>3.4</v>
      </c>
      <c r="X38" t="n">
        <v>0.28</v>
      </c>
      <c r="Y38" t="n">
        <v>1</v>
      </c>
      <c r="Z38" t="n">
        <v>10</v>
      </c>
      <c r="AA38" t="n">
        <v>302.3061622715622</v>
      </c>
      <c r="AB38" t="n">
        <v>413.6286280265674</v>
      </c>
      <c r="AC38" t="n">
        <v>374.1524922991366</v>
      </c>
      <c r="AD38" t="n">
        <v>302306.1622715623</v>
      </c>
      <c r="AE38" t="n">
        <v>413628.6280265674</v>
      </c>
      <c r="AF38" t="n">
        <v>1.850095043200466e-06</v>
      </c>
      <c r="AG38" t="n">
        <v>16</v>
      </c>
      <c r="AH38" t="n">
        <v>374152.4922991366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2024-09-24T15:31:45Z</dcterms:created>
  <dcterms:modified xmlns:dcterms="http://purl.org/dc/terms/" xmlns:xsi="http://www.w3.org/2001/XMLSchema-instance" xsi:type="dcterms:W3CDTF">2024-09-24T15:31:45Z</dcterms:modified>
</cp:coreProperties>
</file>