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xVal>
          <yVal>
            <numRef>
              <f>gráficos!$B$7:$B$527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  <c r="AA2" t="n">
        <v>743.8496891493129</v>
      </c>
      <c r="AB2" t="n">
        <v>1017.767961026315</v>
      </c>
      <c r="AC2" t="n">
        <v>920.6336152722679</v>
      </c>
      <c r="AD2" t="n">
        <v>743849.6891493129</v>
      </c>
      <c r="AE2" t="n">
        <v>1017767.961026315</v>
      </c>
      <c r="AF2" t="n">
        <v>1.023416222545338e-06</v>
      </c>
      <c r="AG2" t="n">
        <v>21</v>
      </c>
      <c r="AH2" t="n">
        <v>920633.6152722678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  <c r="AA3" t="n">
        <v>531.569025561917</v>
      </c>
      <c r="AB3" t="n">
        <v>727.3161919441229</v>
      </c>
      <c r="AC3" t="n">
        <v>657.9021553796617</v>
      </c>
      <c r="AD3" t="n">
        <v>531569.025561917</v>
      </c>
      <c r="AE3" t="n">
        <v>727316.1919441229</v>
      </c>
      <c r="AF3" t="n">
        <v>1.317869832538865e-06</v>
      </c>
      <c r="AG3" t="n">
        <v>17</v>
      </c>
      <c r="AH3" t="n">
        <v>657902.1553796617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  <c r="AA4" t="n">
        <v>472.150809440086</v>
      </c>
      <c r="AB4" t="n">
        <v>646.0175672995438</v>
      </c>
      <c r="AC4" t="n">
        <v>584.3625573678249</v>
      </c>
      <c r="AD4" t="n">
        <v>472150.809440086</v>
      </c>
      <c r="AE4" t="n">
        <v>646017.5672995438</v>
      </c>
      <c r="AF4" t="n">
        <v>1.428781128918766e-06</v>
      </c>
      <c r="AG4" t="n">
        <v>15</v>
      </c>
      <c r="AH4" t="n">
        <v>584362.5573678249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  <c r="AA5" t="n">
        <v>451.7456985254458</v>
      </c>
      <c r="AB5" t="n">
        <v>618.0983943361733</v>
      </c>
      <c r="AC5" t="n">
        <v>559.107951087273</v>
      </c>
      <c r="AD5" t="n">
        <v>451745.6985254458</v>
      </c>
      <c r="AE5" t="n">
        <v>618098.3943361733</v>
      </c>
      <c r="AF5" t="n">
        <v>1.490540415890273e-06</v>
      </c>
      <c r="AG5" t="n">
        <v>15</v>
      </c>
      <c r="AH5" t="n">
        <v>559107.9510872731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  <c r="AA6" t="n">
        <v>430.8995294528055</v>
      </c>
      <c r="AB6" t="n">
        <v>589.5757461429143</v>
      </c>
      <c r="AC6" t="n">
        <v>533.3074644057906</v>
      </c>
      <c r="AD6" t="n">
        <v>430899.5294528055</v>
      </c>
      <c r="AE6" t="n">
        <v>589575.7461429143</v>
      </c>
      <c r="AF6" t="n">
        <v>1.531702358479448e-06</v>
      </c>
      <c r="AG6" t="n">
        <v>14</v>
      </c>
      <c r="AH6" t="n">
        <v>533307.4644057906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  <c r="AA7" t="n">
        <v>423.2894461798888</v>
      </c>
      <c r="AB7" t="n">
        <v>579.1632944757306</v>
      </c>
      <c r="AC7" t="n">
        <v>523.8887625117551</v>
      </c>
      <c r="AD7" t="n">
        <v>423289.4461798889</v>
      </c>
      <c r="AE7" t="n">
        <v>579163.2944757306</v>
      </c>
      <c r="AF7" t="n">
        <v>1.558030283572286e-06</v>
      </c>
      <c r="AG7" t="n">
        <v>14</v>
      </c>
      <c r="AH7" t="n">
        <v>523888.7625117551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  <c r="AA8" t="n">
        <v>418.5471805887407</v>
      </c>
      <c r="AB8" t="n">
        <v>572.6747174799294</v>
      </c>
      <c r="AC8" t="n">
        <v>518.0194461976582</v>
      </c>
      <c r="AD8" t="n">
        <v>418547.1805887407</v>
      </c>
      <c r="AE8" t="n">
        <v>572674.7174799294</v>
      </c>
      <c r="AF8" t="n">
        <v>1.57505829482636e-06</v>
      </c>
      <c r="AG8" t="n">
        <v>14</v>
      </c>
      <c r="AH8" t="n">
        <v>518019.4461976582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  <c r="AA9" t="n">
        <v>415.0720825655778</v>
      </c>
      <c r="AB9" t="n">
        <v>567.9199350541331</v>
      </c>
      <c r="AC9" t="n">
        <v>513.7184535332009</v>
      </c>
      <c r="AD9" t="n">
        <v>415072.0825655778</v>
      </c>
      <c r="AE9" t="n">
        <v>567919.9350541332</v>
      </c>
      <c r="AF9" t="n">
        <v>1.588451480601199e-06</v>
      </c>
      <c r="AG9" t="n">
        <v>14</v>
      </c>
      <c r="AH9" t="n">
        <v>513718.4535332009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  <c r="AA10" t="n">
        <v>411.8949183452114</v>
      </c>
      <c r="AB10" t="n">
        <v>563.5727988012351</v>
      </c>
      <c r="AC10" t="n">
        <v>509.7862018630353</v>
      </c>
      <c r="AD10" t="n">
        <v>411894.9183452114</v>
      </c>
      <c r="AE10" t="n">
        <v>563572.798801235</v>
      </c>
      <c r="AF10" t="n">
        <v>1.598635541178155e-06</v>
      </c>
      <c r="AG10" t="n">
        <v>14</v>
      </c>
      <c r="AH10" t="n">
        <v>509786.2018630353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  <c r="AA11" t="n">
        <v>409.5085258265259</v>
      </c>
      <c r="AB11" t="n">
        <v>560.3076312769617</v>
      </c>
      <c r="AC11" t="n">
        <v>506.8326573445873</v>
      </c>
      <c r="AD11" t="n">
        <v>409508.5258265259</v>
      </c>
      <c r="AE11" t="n">
        <v>560307.6312769618</v>
      </c>
      <c r="AF11" t="n">
        <v>1.608230170596316e-06</v>
      </c>
      <c r="AG11" t="n">
        <v>14</v>
      </c>
      <c r="AH11" t="n">
        <v>506832.6573445873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  <c r="AA12" t="n">
        <v>407.695136908554</v>
      </c>
      <c r="AB12" t="n">
        <v>557.8264725583199</v>
      </c>
      <c r="AC12" t="n">
        <v>504.5882969317245</v>
      </c>
      <c r="AD12" t="n">
        <v>407695.1369085541</v>
      </c>
      <c r="AE12" t="n">
        <v>557826.4725583199</v>
      </c>
      <c r="AF12" t="n">
        <v>1.615958268011626e-06</v>
      </c>
      <c r="AG12" t="n">
        <v>14</v>
      </c>
      <c r="AH12" t="n">
        <v>504588.2969317245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  <c r="AA13" t="n">
        <v>406.2451008155272</v>
      </c>
      <c r="AB13" t="n">
        <v>555.842469204763</v>
      </c>
      <c r="AC13" t="n">
        <v>502.7936440736648</v>
      </c>
      <c r="AD13" t="n">
        <v>406245.1008155271</v>
      </c>
      <c r="AE13" t="n">
        <v>555842.469204763</v>
      </c>
      <c r="AF13" t="n">
        <v>1.621623356371154e-06</v>
      </c>
      <c r="AG13" t="n">
        <v>14</v>
      </c>
      <c r="AH13" t="n">
        <v>502793.6440736648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  <c r="AA14" t="n">
        <v>404.6617972944663</v>
      </c>
      <c r="AB14" t="n">
        <v>553.676123476826</v>
      </c>
      <c r="AC14" t="n">
        <v>500.8340513415169</v>
      </c>
      <c r="AD14" t="n">
        <v>404661.7972944663</v>
      </c>
      <c r="AE14" t="n">
        <v>553676.123476826</v>
      </c>
      <c r="AF14" t="n">
        <v>1.626568028869934e-06</v>
      </c>
      <c r="AG14" t="n">
        <v>14</v>
      </c>
      <c r="AH14" t="n">
        <v>500834.0513415169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  <c r="AA15" t="n">
        <v>403.5764707749238</v>
      </c>
      <c r="AB15" t="n">
        <v>552.1911318515612</v>
      </c>
      <c r="AC15" t="n">
        <v>499.4907852327684</v>
      </c>
      <c r="AD15" t="n">
        <v>403576.4707749238</v>
      </c>
      <c r="AE15" t="n">
        <v>552191.1318515611</v>
      </c>
      <c r="AF15" t="n">
        <v>1.630661300806009e-06</v>
      </c>
      <c r="AG15" t="n">
        <v>14</v>
      </c>
      <c r="AH15" t="n">
        <v>499490.7852327684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  <c r="AA16" t="n">
        <v>402.2931631058792</v>
      </c>
      <c r="AB16" t="n">
        <v>550.4352536832356</v>
      </c>
      <c r="AC16" t="n">
        <v>497.9024856124374</v>
      </c>
      <c r="AD16" t="n">
        <v>402293.1631058792</v>
      </c>
      <c r="AE16" t="n">
        <v>550435.2536832356</v>
      </c>
      <c r="AF16" t="n">
        <v>1.636719343271401e-06</v>
      </c>
      <c r="AG16" t="n">
        <v>14</v>
      </c>
      <c r="AH16" t="n">
        <v>497902.4856124374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  <c r="AA17" t="n">
        <v>401.5200493239647</v>
      </c>
      <c r="AB17" t="n">
        <v>549.3774452994472</v>
      </c>
      <c r="AC17" t="n">
        <v>496.9456329761545</v>
      </c>
      <c r="AD17" t="n">
        <v>401520.0493239646</v>
      </c>
      <c r="AE17" t="n">
        <v>549377.4452994473</v>
      </c>
      <c r="AF17" t="n">
        <v>1.64002670699575e-06</v>
      </c>
      <c r="AG17" t="n">
        <v>14</v>
      </c>
      <c r="AH17" t="n">
        <v>496945.6329761544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391.2021073422971</v>
      </c>
      <c r="AB18" t="n">
        <v>535.2599818846556</v>
      </c>
      <c r="AC18" t="n">
        <v>484.1755204556862</v>
      </c>
      <c r="AD18" t="n">
        <v>391202.1073422971</v>
      </c>
      <c r="AE18" t="n">
        <v>535259.9818846557</v>
      </c>
      <c r="AF18" t="n">
        <v>1.645167856547461e-06</v>
      </c>
      <c r="AG18" t="n">
        <v>13</v>
      </c>
      <c r="AH18" t="n">
        <v>484175.5204556862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  <c r="AA19" t="n">
        <v>391.5149044679449</v>
      </c>
      <c r="AB19" t="n">
        <v>535.687964711602</v>
      </c>
      <c r="AC19" t="n">
        <v>484.5626572023065</v>
      </c>
      <c r="AD19" t="n">
        <v>391514.9044679449</v>
      </c>
      <c r="AE19" t="n">
        <v>535687.9647116021</v>
      </c>
      <c r="AF19" t="n">
        <v>1.645495318302347e-06</v>
      </c>
      <c r="AG19" t="n">
        <v>13</v>
      </c>
      <c r="AH19" t="n">
        <v>484562.6572023065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  <c r="AA20" t="n">
        <v>390.0929379249419</v>
      </c>
      <c r="AB20" t="n">
        <v>533.742367354729</v>
      </c>
      <c r="AC20" t="n">
        <v>482.8027449265103</v>
      </c>
      <c r="AD20" t="n">
        <v>390092.9379249418</v>
      </c>
      <c r="AE20" t="n">
        <v>533742.367354729</v>
      </c>
      <c r="AF20" t="n">
        <v>1.650996675784432e-06</v>
      </c>
      <c r="AG20" t="n">
        <v>13</v>
      </c>
      <c r="AH20" t="n">
        <v>482802.7449265103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  <c r="AA21" t="n">
        <v>390.2757835939111</v>
      </c>
      <c r="AB21" t="n">
        <v>533.9925448655943</v>
      </c>
      <c r="AC21" t="n">
        <v>483.0290458468649</v>
      </c>
      <c r="AD21" t="n">
        <v>390275.783593911</v>
      </c>
      <c r="AE21" t="n">
        <v>533992.5448655942</v>
      </c>
      <c r="AF21" t="n">
        <v>1.651193152837364e-06</v>
      </c>
      <c r="AG21" t="n">
        <v>13</v>
      </c>
      <c r="AH21" t="n">
        <v>483029.0458468649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  <c r="AA22" t="n">
        <v>387.9419129677856</v>
      </c>
      <c r="AB22" t="n">
        <v>530.7992401118242</v>
      </c>
      <c r="AC22" t="n">
        <v>480.1405056169634</v>
      </c>
      <c r="AD22" t="n">
        <v>387941.9129677856</v>
      </c>
      <c r="AE22" t="n">
        <v>530799.2401118242</v>
      </c>
      <c r="AF22" t="n">
        <v>1.655777617405768e-06</v>
      </c>
      <c r="AG22" t="n">
        <v>13</v>
      </c>
      <c r="AH22" t="n">
        <v>480140.5056169634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  <c r="AA23" t="n">
        <v>389.2001687196293</v>
      </c>
      <c r="AB23" t="n">
        <v>532.5208411418229</v>
      </c>
      <c r="AC23" t="n">
        <v>481.6977994609413</v>
      </c>
      <c r="AD23" t="n">
        <v>389200.1687196293</v>
      </c>
      <c r="AE23" t="n">
        <v>532520.8411418229</v>
      </c>
      <c r="AF23" t="n">
        <v>1.655024455369531e-06</v>
      </c>
      <c r="AG23" t="n">
        <v>13</v>
      </c>
      <c r="AH23" t="n">
        <v>481697.7994609413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389.1781188521815</v>
      </c>
      <c r="AB24" t="n">
        <v>532.4906715404093</v>
      </c>
      <c r="AC24" t="n">
        <v>481.6705092039432</v>
      </c>
      <c r="AD24" t="n">
        <v>389178.1188521815</v>
      </c>
      <c r="AE24" t="n">
        <v>532490.6715404092</v>
      </c>
      <c r="AF24" t="n">
        <v>1.655220932422463e-06</v>
      </c>
      <c r="AG24" t="n">
        <v>13</v>
      </c>
      <c r="AH24" t="n">
        <v>481670.5092039432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  <c r="AA25" t="n">
        <v>388.7015104687718</v>
      </c>
      <c r="AB25" t="n">
        <v>531.8385549237503</v>
      </c>
      <c r="AC25" t="n">
        <v>481.0806296819266</v>
      </c>
      <c r="AD25" t="n">
        <v>388701.5104687718</v>
      </c>
      <c r="AE25" t="n">
        <v>531838.5549237502</v>
      </c>
      <c r="AF25" t="n">
        <v>1.655417409475394e-06</v>
      </c>
      <c r="AG25" t="n">
        <v>13</v>
      </c>
      <c r="AH25" t="n">
        <v>481080.6296819266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387.9055656135932</v>
      </c>
      <c r="AB26" t="n">
        <v>530.749508058286</v>
      </c>
      <c r="AC26" t="n">
        <v>480.0955199208155</v>
      </c>
      <c r="AD26" t="n">
        <v>387905.5656135932</v>
      </c>
      <c r="AE26" t="n">
        <v>530749.508058286</v>
      </c>
      <c r="AF26" t="n">
        <v>1.6611479901859e-06</v>
      </c>
      <c r="AG26" t="n">
        <v>13</v>
      </c>
      <c r="AH26" t="n">
        <v>480095.5199208155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  <c r="AA27" t="n">
        <v>388.3029009319089</v>
      </c>
      <c r="AB27" t="n">
        <v>531.2931597700027</v>
      </c>
      <c r="AC27" t="n">
        <v>480.5872862761859</v>
      </c>
      <c r="AD27" t="n">
        <v>388302.9009319089</v>
      </c>
      <c r="AE27" t="n">
        <v>531293.1597700027</v>
      </c>
      <c r="AF27" t="n">
        <v>1.660951513132968e-06</v>
      </c>
      <c r="AG27" t="n">
        <v>13</v>
      </c>
      <c r="AH27" t="n">
        <v>480587.2862761859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  <c r="AA28" t="n">
        <v>388.3519430883057</v>
      </c>
      <c r="AB28" t="n">
        <v>531.360261411972</v>
      </c>
      <c r="AC28" t="n">
        <v>480.6479838316234</v>
      </c>
      <c r="AD28" t="n">
        <v>388351.9430883057</v>
      </c>
      <c r="AE28" t="n">
        <v>531360.261411972</v>
      </c>
      <c r="AF28" t="n">
        <v>1.660591305202593e-06</v>
      </c>
      <c r="AG28" t="n">
        <v>13</v>
      </c>
      <c r="AH28" t="n">
        <v>480647.9838316234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386.2854486740843</v>
      </c>
      <c r="AB29" t="n">
        <v>528.5327925871351</v>
      </c>
      <c r="AC29" t="n">
        <v>478.0903646630515</v>
      </c>
      <c r="AD29" t="n">
        <v>386285.4486740843</v>
      </c>
      <c r="AE29" t="n">
        <v>528532.7925871351</v>
      </c>
      <c r="AF29" t="n">
        <v>1.664782815665135e-06</v>
      </c>
      <c r="AG29" t="n">
        <v>13</v>
      </c>
      <c r="AH29" t="n">
        <v>478090.3646630515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387.5798064825648</v>
      </c>
      <c r="AB30" t="n">
        <v>530.3037900437345</v>
      </c>
      <c r="AC30" t="n">
        <v>479.6923406080036</v>
      </c>
      <c r="AD30" t="n">
        <v>387579.8064825648</v>
      </c>
      <c r="AE30" t="n">
        <v>530303.7900437345</v>
      </c>
      <c r="AF30" t="n">
        <v>1.665306754472952e-06</v>
      </c>
      <c r="AG30" t="n">
        <v>13</v>
      </c>
      <c r="AH30" t="n">
        <v>479692.3406080035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387.7315780363754</v>
      </c>
      <c r="AB31" t="n">
        <v>530.5114505793465</v>
      </c>
      <c r="AC31" t="n">
        <v>479.8801823135502</v>
      </c>
      <c r="AD31" t="n">
        <v>387731.5780363754</v>
      </c>
      <c r="AE31" t="n">
        <v>530511.4505793465</v>
      </c>
      <c r="AF31" t="n">
        <v>1.665863439456259e-06</v>
      </c>
      <c r="AG31" t="n">
        <v>13</v>
      </c>
      <c r="AH31" t="n">
        <v>479880.1823135501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387.8764101872948</v>
      </c>
      <c r="AB32" t="n">
        <v>530.709616317778</v>
      </c>
      <c r="AC32" t="n">
        <v>480.0594353920331</v>
      </c>
      <c r="AD32" t="n">
        <v>387876.4101872948</v>
      </c>
      <c r="AE32" t="n">
        <v>530709.616317778</v>
      </c>
      <c r="AF32" t="n">
        <v>1.665634216227838e-06</v>
      </c>
      <c r="AG32" t="n">
        <v>13</v>
      </c>
      <c r="AH32" t="n">
        <v>480059.4353920331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387.5584046201445</v>
      </c>
      <c r="AB33" t="n">
        <v>530.2745070713873</v>
      </c>
      <c r="AC33" t="n">
        <v>479.6658523614383</v>
      </c>
      <c r="AD33" t="n">
        <v>387558.4046201445</v>
      </c>
      <c r="AE33" t="n">
        <v>530274.5070713874</v>
      </c>
      <c r="AF33" t="n">
        <v>1.665306754472952e-06</v>
      </c>
      <c r="AG33" t="n">
        <v>13</v>
      </c>
      <c r="AH33" t="n">
        <v>479665.8523614383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  <c r="AA34" t="n">
        <v>387.2331086855569</v>
      </c>
      <c r="AB34" t="n">
        <v>529.8294228226408</v>
      </c>
      <c r="AC34" t="n">
        <v>479.2632463287126</v>
      </c>
      <c r="AD34" t="n">
        <v>387233.1086855569</v>
      </c>
      <c r="AE34" t="n">
        <v>529829.4228226409</v>
      </c>
      <c r="AF34" t="n">
        <v>1.664553592436714e-06</v>
      </c>
      <c r="AG34" t="n">
        <v>13</v>
      </c>
      <c r="AH34" t="n">
        <v>479263.2463287126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385.4037841466278</v>
      </c>
      <c r="AB35" t="n">
        <v>527.3264602843752</v>
      </c>
      <c r="AC35" t="n">
        <v>476.9991630221689</v>
      </c>
      <c r="AD35" t="n">
        <v>385403.7841466278</v>
      </c>
      <c r="AE35" t="n">
        <v>527326.4602843752</v>
      </c>
      <c r="AF35" t="n">
        <v>1.670644381077595e-06</v>
      </c>
      <c r="AG35" t="n">
        <v>13</v>
      </c>
      <c r="AH35" t="n">
        <v>476999.163022169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386.4493141902499</v>
      </c>
      <c r="AB36" t="n">
        <v>528.757000615589</v>
      </c>
      <c r="AC36" t="n">
        <v>478.2931745919479</v>
      </c>
      <c r="AD36" t="n">
        <v>386449.3141902499</v>
      </c>
      <c r="AE36" t="n">
        <v>528757.0006155891</v>
      </c>
      <c r="AF36" t="n">
        <v>1.670447904024663e-06</v>
      </c>
      <c r="AG36" t="n">
        <v>13</v>
      </c>
      <c r="AH36" t="n">
        <v>478293.1745919479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387.7588477031849</v>
      </c>
      <c r="AB37" t="n">
        <v>530.5487621405281</v>
      </c>
      <c r="AC37" t="n">
        <v>479.9139329116998</v>
      </c>
      <c r="AD37" t="n">
        <v>387758.8477031849</v>
      </c>
      <c r="AE37" t="n">
        <v>530548.7621405281</v>
      </c>
      <c r="AF37" t="n">
        <v>1.67028417314722e-06</v>
      </c>
      <c r="AG37" t="n">
        <v>13</v>
      </c>
      <c r="AH37" t="n">
        <v>479913.9329116998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387.8515063226561</v>
      </c>
      <c r="AB38" t="n">
        <v>530.6755417514983</v>
      </c>
      <c r="AC38" t="n">
        <v>480.0286128545351</v>
      </c>
      <c r="AD38" t="n">
        <v>387851.5063226561</v>
      </c>
      <c r="AE38" t="n">
        <v>530675.5417514982</v>
      </c>
      <c r="AF38" t="n">
        <v>1.670808111955038e-06</v>
      </c>
      <c r="AG38" t="n">
        <v>13</v>
      </c>
      <c r="AH38" t="n">
        <v>480028.6128545351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388.2516705740702</v>
      </c>
      <c r="AB39" t="n">
        <v>531.223064134284</v>
      </c>
      <c r="AC39" t="n">
        <v>480.5238804695602</v>
      </c>
      <c r="AD39" t="n">
        <v>388251.6705740702</v>
      </c>
      <c r="AE39" t="n">
        <v>531223.0641342839</v>
      </c>
      <c r="AF39" t="n">
        <v>1.670709873428572e-06</v>
      </c>
      <c r="AG39" t="n">
        <v>13</v>
      </c>
      <c r="AH39" t="n">
        <v>480523.8804695602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  <c r="AA40" t="n">
        <v>388.2408709221703</v>
      </c>
      <c r="AB40" t="n">
        <v>531.2082875741074</v>
      </c>
      <c r="AC40" t="n">
        <v>480.510514163548</v>
      </c>
      <c r="AD40" t="n">
        <v>388240.8709221703</v>
      </c>
      <c r="AE40" t="n">
        <v>531208.2875741074</v>
      </c>
      <c r="AF40" t="n">
        <v>1.670775365779549e-06</v>
      </c>
      <c r="AG40" t="n">
        <v>13</v>
      </c>
      <c r="AH40" t="n">
        <v>480510.514163548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  <c r="AA41" t="n">
        <v>387.6751333180584</v>
      </c>
      <c r="AB41" t="n">
        <v>530.4342204255801</v>
      </c>
      <c r="AC41" t="n">
        <v>479.810322897266</v>
      </c>
      <c r="AD41" t="n">
        <v>387675.1333180584</v>
      </c>
      <c r="AE41" t="n">
        <v>530434.22042558</v>
      </c>
      <c r="AF41" t="n">
        <v>1.671037335183458e-06</v>
      </c>
      <c r="AG41" t="n">
        <v>13</v>
      </c>
      <c r="AH41" t="n">
        <v>479810.322897266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</v>
      </c>
      <c r="E2" t="n">
        <v>28.65</v>
      </c>
      <c r="F2" t="n">
        <v>20.46</v>
      </c>
      <c r="G2" t="n">
        <v>6.75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252.57</v>
      </c>
      <c r="Q2" t="n">
        <v>183.42</v>
      </c>
      <c r="R2" t="n">
        <v>143.68</v>
      </c>
      <c r="S2" t="n">
        <v>26.24</v>
      </c>
      <c r="T2" t="n">
        <v>56985.43</v>
      </c>
      <c r="U2" t="n">
        <v>0.18</v>
      </c>
      <c r="V2" t="n">
        <v>0.74</v>
      </c>
      <c r="W2" t="n">
        <v>3.24</v>
      </c>
      <c r="X2" t="n">
        <v>3.7</v>
      </c>
      <c r="Y2" t="n">
        <v>0.5</v>
      </c>
      <c r="Z2" t="n">
        <v>10</v>
      </c>
      <c r="AA2" t="n">
        <v>591.5782364966544</v>
      </c>
      <c r="AB2" t="n">
        <v>809.4234417645716</v>
      </c>
      <c r="AC2" t="n">
        <v>732.1732045154956</v>
      </c>
      <c r="AD2" t="n">
        <v>591578.2364966545</v>
      </c>
      <c r="AE2" t="n">
        <v>809423.4417645716</v>
      </c>
      <c r="AF2" t="n">
        <v>1.156824336174956e-06</v>
      </c>
      <c r="AG2" t="n">
        <v>19</v>
      </c>
      <c r="AH2" t="n">
        <v>732173.2045154956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4.2726</v>
      </c>
      <c r="E3" t="n">
        <v>23.4</v>
      </c>
      <c r="F3" t="n">
        <v>18.41</v>
      </c>
      <c r="G3" t="n">
        <v>13.31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81</v>
      </c>
      <c r="N3" t="n">
        <v>28.26</v>
      </c>
      <c r="O3" t="n">
        <v>20034.4</v>
      </c>
      <c r="P3" t="n">
        <v>226.79</v>
      </c>
      <c r="Q3" t="n">
        <v>183.32</v>
      </c>
      <c r="R3" t="n">
        <v>79.37</v>
      </c>
      <c r="S3" t="n">
        <v>26.24</v>
      </c>
      <c r="T3" t="n">
        <v>25327.3</v>
      </c>
      <c r="U3" t="n">
        <v>0.33</v>
      </c>
      <c r="V3" t="n">
        <v>0.83</v>
      </c>
      <c r="W3" t="n">
        <v>3.08</v>
      </c>
      <c r="X3" t="n">
        <v>1.65</v>
      </c>
      <c r="Y3" t="n">
        <v>0.5</v>
      </c>
      <c r="Z3" t="n">
        <v>10</v>
      </c>
      <c r="AA3" t="n">
        <v>451.7822677921596</v>
      </c>
      <c r="AB3" t="n">
        <v>618.1484300202134</v>
      </c>
      <c r="AC3" t="n">
        <v>559.1532114358538</v>
      </c>
      <c r="AD3" t="n">
        <v>451782.2677921596</v>
      </c>
      <c r="AE3" t="n">
        <v>618148.4300202134</v>
      </c>
      <c r="AF3" t="n">
        <v>1.416231420842727e-06</v>
      </c>
      <c r="AG3" t="n">
        <v>16</v>
      </c>
      <c r="AH3" t="n">
        <v>559153.2114358537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4.5689</v>
      </c>
      <c r="E4" t="n">
        <v>21.89</v>
      </c>
      <c r="F4" t="n">
        <v>17.82</v>
      </c>
      <c r="G4" t="n">
        <v>19.8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219.31</v>
      </c>
      <c r="Q4" t="n">
        <v>183.27</v>
      </c>
      <c r="R4" t="n">
        <v>61.45</v>
      </c>
      <c r="S4" t="n">
        <v>26.24</v>
      </c>
      <c r="T4" t="n">
        <v>16512.23</v>
      </c>
      <c r="U4" t="n">
        <v>0.43</v>
      </c>
      <c r="V4" t="n">
        <v>0.85</v>
      </c>
      <c r="W4" t="n">
        <v>3.03</v>
      </c>
      <c r="X4" t="n">
        <v>1.07</v>
      </c>
      <c r="Y4" t="n">
        <v>0.5</v>
      </c>
      <c r="Z4" t="n">
        <v>10</v>
      </c>
      <c r="AA4" t="n">
        <v>413.1990617874299</v>
      </c>
      <c r="AB4" t="n">
        <v>565.3571853936263</v>
      </c>
      <c r="AC4" t="n">
        <v>511.4002891034511</v>
      </c>
      <c r="AD4" t="n">
        <v>413199.0617874298</v>
      </c>
      <c r="AE4" t="n">
        <v>565357.1853936263</v>
      </c>
      <c r="AF4" t="n">
        <v>1.51444547551569e-06</v>
      </c>
      <c r="AG4" t="n">
        <v>15</v>
      </c>
      <c r="AH4" t="n">
        <v>511400.2891034511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4.7255</v>
      </c>
      <c r="E5" t="n">
        <v>21.16</v>
      </c>
      <c r="F5" t="n">
        <v>17.55</v>
      </c>
      <c r="G5" t="n">
        <v>26.32</v>
      </c>
      <c r="H5" t="n">
        <v>0.43</v>
      </c>
      <c r="I5" t="n">
        <v>40</v>
      </c>
      <c r="J5" t="n">
        <v>163.4</v>
      </c>
      <c r="K5" t="n">
        <v>50.28</v>
      </c>
      <c r="L5" t="n">
        <v>4</v>
      </c>
      <c r="M5" t="n">
        <v>38</v>
      </c>
      <c r="N5" t="n">
        <v>29.12</v>
      </c>
      <c r="O5" t="n">
        <v>20386.62</v>
      </c>
      <c r="P5" t="n">
        <v>215.45</v>
      </c>
      <c r="Q5" t="n">
        <v>183.29</v>
      </c>
      <c r="R5" t="n">
        <v>53.09</v>
      </c>
      <c r="S5" t="n">
        <v>26.24</v>
      </c>
      <c r="T5" t="n">
        <v>12399.11</v>
      </c>
      <c r="U5" t="n">
        <v>0.49</v>
      </c>
      <c r="V5" t="n">
        <v>0.87</v>
      </c>
      <c r="W5" t="n">
        <v>3</v>
      </c>
      <c r="X5" t="n">
        <v>0.79</v>
      </c>
      <c r="Y5" t="n">
        <v>0.5</v>
      </c>
      <c r="Z5" t="n">
        <v>10</v>
      </c>
      <c r="AA5" t="n">
        <v>390.5118079791987</v>
      </c>
      <c r="AB5" t="n">
        <v>534.3154838422059</v>
      </c>
      <c r="AC5" t="n">
        <v>483.3211639807965</v>
      </c>
      <c r="AD5" t="n">
        <v>390511.8079791988</v>
      </c>
      <c r="AE5" t="n">
        <v>534315.483842206</v>
      </c>
      <c r="AF5" t="n">
        <v>1.566353409912538e-06</v>
      </c>
      <c r="AG5" t="n">
        <v>14</v>
      </c>
      <c r="AH5" t="n">
        <v>483321.1639807965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4.8188</v>
      </c>
      <c r="E6" t="n">
        <v>20.75</v>
      </c>
      <c r="F6" t="n">
        <v>17.4</v>
      </c>
      <c r="G6" t="n">
        <v>32.62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213.34</v>
      </c>
      <c r="Q6" t="n">
        <v>183.29</v>
      </c>
      <c r="R6" t="n">
        <v>48.07</v>
      </c>
      <c r="S6" t="n">
        <v>26.24</v>
      </c>
      <c r="T6" t="n">
        <v>9929.85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382.6964315189258</v>
      </c>
      <c r="AB6" t="n">
        <v>523.6221409791851</v>
      </c>
      <c r="AC6" t="n">
        <v>473.6483787524214</v>
      </c>
      <c r="AD6" t="n">
        <v>382696.4315189258</v>
      </c>
      <c r="AE6" t="n">
        <v>523622.1409791851</v>
      </c>
      <c r="AF6" t="n">
        <v>1.597279401478476e-06</v>
      </c>
      <c r="AG6" t="n">
        <v>14</v>
      </c>
      <c r="AH6" t="n">
        <v>473648.3787524214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4.8831</v>
      </c>
      <c r="E7" t="n">
        <v>20.48</v>
      </c>
      <c r="F7" t="n">
        <v>17.28</v>
      </c>
      <c r="G7" t="n">
        <v>38.41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211.55</v>
      </c>
      <c r="Q7" t="n">
        <v>183.28</v>
      </c>
      <c r="R7" t="n">
        <v>44.47</v>
      </c>
      <c r="S7" t="n">
        <v>26.24</v>
      </c>
      <c r="T7" t="n">
        <v>8154.67</v>
      </c>
      <c r="U7" t="n">
        <v>0.59</v>
      </c>
      <c r="V7" t="n">
        <v>0.88</v>
      </c>
      <c r="W7" t="n">
        <v>2.99</v>
      </c>
      <c r="X7" t="n">
        <v>0.53</v>
      </c>
      <c r="Y7" t="n">
        <v>0.5</v>
      </c>
      <c r="Z7" t="n">
        <v>10</v>
      </c>
      <c r="AA7" t="n">
        <v>377.0890613617995</v>
      </c>
      <c r="AB7" t="n">
        <v>515.9498897504927</v>
      </c>
      <c r="AC7" t="n">
        <v>466.7083564129231</v>
      </c>
      <c r="AD7" t="n">
        <v>377089.0613617995</v>
      </c>
      <c r="AE7" t="n">
        <v>515949.8897504927</v>
      </c>
      <c r="AF7" t="n">
        <v>1.618592812600553e-06</v>
      </c>
      <c r="AG7" t="n">
        <v>14</v>
      </c>
      <c r="AH7" t="n">
        <v>466708.3564129231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4.9337</v>
      </c>
      <c r="E8" t="n">
        <v>20.27</v>
      </c>
      <c r="F8" t="n">
        <v>17.2</v>
      </c>
      <c r="G8" t="n">
        <v>44.88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210.32</v>
      </c>
      <c r="Q8" t="n">
        <v>183.29</v>
      </c>
      <c r="R8" t="n">
        <v>42.06</v>
      </c>
      <c r="S8" t="n">
        <v>26.24</v>
      </c>
      <c r="T8" t="n">
        <v>6971.92</v>
      </c>
      <c r="U8" t="n">
        <v>0.62</v>
      </c>
      <c r="V8" t="n">
        <v>0.88</v>
      </c>
      <c r="W8" t="n">
        <v>2.98</v>
      </c>
      <c r="X8" t="n">
        <v>0.45</v>
      </c>
      <c r="Y8" t="n">
        <v>0.5</v>
      </c>
      <c r="Z8" t="n">
        <v>10</v>
      </c>
      <c r="AA8" t="n">
        <v>372.9940463128397</v>
      </c>
      <c r="AB8" t="n">
        <v>510.3469095011923</v>
      </c>
      <c r="AC8" t="n">
        <v>461.6401167347839</v>
      </c>
      <c r="AD8" t="n">
        <v>372994.0463128397</v>
      </c>
      <c r="AE8" t="n">
        <v>510346.9095011923</v>
      </c>
      <c r="AF8" t="n">
        <v>1.635365108133634e-06</v>
      </c>
      <c r="AG8" t="n">
        <v>14</v>
      </c>
      <c r="AH8" t="n">
        <v>461640.1167347839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4.9734</v>
      </c>
      <c r="E9" t="n">
        <v>20.11</v>
      </c>
      <c r="F9" t="n">
        <v>17.14</v>
      </c>
      <c r="G9" t="n">
        <v>51.41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209.26</v>
      </c>
      <c r="Q9" t="n">
        <v>183.29</v>
      </c>
      <c r="R9" t="n">
        <v>40.1</v>
      </c>
      <c r="S9" t="n">
        <v>26.24</v>
      </c>
      <c r="T9" t="n">
        <v>6005.89</v>
      </c>
      <c r="U9" t="n">
        <v>0.65</v>
      </c>
      <c r="V9" t="n">
        <v>0.89</v>
      </c>
      <c r="W9" t="n">
        <v>2.97</v>
      </c>
      <c r="X9" t="n">
        <v>0.38</v>
      </c>
      <c r="Y9" t="n">
        <v>0.5</v>
      </c>
      <c r="Z9" t="n">
        <v>10</v>
      </c>
      <c r="AA9" t="n">
        <v>369.7389810447651</v>
      </c>
      <c r="AB9" t="n">
        <v>505.8931855980679</v>
      </c>
      <c r="AC9" t="n">
        <v>457.6114499901329</v>
      </c>
      <c r="AD9" t="n">
        <v>369738.9810447651</v>
      </c>
      <c r="AE9" t="n">
        <v>505893.1855980679</v>
      </c>
      <c r="AF9" t="n">
        <v>1.648524399292988e-06</v>
      </c>
      <c r="AG9" t="n">
        <v>14</v>
      </c>
      <c r="AH9" t="n">
        <v>457611.4499901329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5.0007</v>
      </c>
      <c r="E10" t="n">
        <v>20</v>
      </c>
      <c r="F10" t="n">
        <v>17.09</v>
      </c>
      <c r="G10" t="n">
        <v>56.98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208.42</v>
      </c>
      <c r="Q10" t="n">
        <v>183.27</v>
      </c>
      <c r="R10" t="n">
        <v>38.81</v>
      </c>
      <c r="S10" t="n">
        <v>26.24</v>
      </c>
      <c r="T10" t="n">
        <v>5372.67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367.3990529889781</v>
      </c>
      <c r="AB10" t="n">
        <v>502.6915928018001</v>
      </c>
      <c r="AC10" t="n">
        <v>454.715412716877</v>
      </c>
      <c r="AD10" t="n">
        <v>367399.0529889781</v>
      </c>
      <c r="AE10" t="n">
        <v>502691.5928018001</v>
      </c>
      <c r="AF10" t="n">
        <v>1.657573483641864e-06</v>
      </c>
      <c r="AG10" t="n">
        <v>14</v>
      </c>
      <c r="AH10" t="n">
        <v>454715.4127168771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5.0288</v>
      </c>
      <c r="E11" t="n">
        <v>19.89</v>
      </c>
      <c r="F11" t="n">
        <v>17.05</v>
      </c>
      <c r="G11" t="n">
        <v>63.92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207.34</v>
      </c>
      <c r="Q11" t="n">
        <v>183.27</v>
      </c>
      <c r="R11" t="n">
        <v>37.29</v>
      </c>
      <c r="S11" t="n">
        <v>26.24</v>
      </c>
      <c r="T11" t="n">
        <v>4623.29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356.3495753429826</v>
      </c>
      <c r="AB11" t="n">
        <v>487.573210017999</v>
      </c>
      <c r="AC11" t="n">
        <v>441.0399071671786</v>
      </c>
      <c r="AD11" t="n">
        <v>356349.5753429826</v>
      </c>
      <c r="AE11" t="n">
        <v>487573.2100179991</v>
      </c>
      <c r="AF11" t="n">
        <v>1.666887742623674e-06</v>
      </c>
      <c r="AG11" t="n">
        <v>13</v>
      </c>
      <c r="AH11" t="n">
        <v>441039.9071671786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5.0397</v>
      </c>
      <c r="E12" t="n">
        <v>19.84</v>
      </c>
      <c r="F12" t="n">
        <v>17.03</v>
      </c>
      <c r="G12" t="n">
        <v>68.14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207.06</v>
      </c>
      <c r="Q12" t="n">
        <v>183.28</v>
      </c>
      <c r="R12" t="n">
        <v>36.81</v>
      </c>
      <c r="S12" t="n">
        <v>26.24</v>
      </c>
      <c r="T12" t="n">
        <v>4387.35</v>
      </c>
      <c r="U12" t="n">
        <v>0.71</v>
      </c>
      <c r="V12" t="n">
        <v>0.89</v>
      </c>
      <c r="W12" t="n">
        <v>2.97</v>
      </c>
      <c r="X12" t="n">
        <v>0.28</v>
      </c>
      <c r="Y12" t="n">
        <v>0.5</v>
      </c>
      <c r="Z12" t="n">
        <v>10</v>
      </c>
      <c r="AA12" t="n">
        <v>355.4929957805066</v>
      </c>
      <c r="AB12" t="n">
        <v>486.4012000709962</v>
      </c>
      <c r="AC12" t="n">
        <v>439.9797522045915</v>
      </c>
      <c r="AD12" t="n">
        <v>355492.9957805066</v>
      </c>
      <c r="AE12" t="n">
        <v>486401.2000709962</v>
      </c>
      <c r="AF12" t="n">
        <v>1.6705007469974e-06</v>
      </c>
      <c r="AG12" t="n">
        <v>13</v>
      </c>
      <c r="AH12" t="n">
        <v>439979.7522045915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5.053</v>
      </c>
      <c r="E13" t="n">
        <v>19.79</v>
      </c>
      <c r="F13" t="n">
        <v>17.01</v>
      </c>
      <c r="G13" t="n">
        <v>72.92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206.39</v>
      </c>
      <c r="Q13" t="n">
        <v>183.26</v>
      </c>
      <c r="R13" t="n">
        <v>36.29</v>
      </c>
      <c r="S13" t="n">
        <v>26.24</v>
      </c>
      <c r="T13" t="n">
        <v>4130.95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354.1045103797015</v>
      </c>
      <c r="AB13" t="n">
        <v>484.501413089962</v>
      </c>
      <c r="AC13" t="n">
        <v>438.2612782266594</v>
      </c>
      <c r="AD13" t="n">
        <v>354104.5103797016</v>
      </c>
      <c r="AE13" t="n">
        <v>484501.413089962</v>
      </c>
      <c r="AF13" t="n">
        <v>1.67490927526993e-06</v>
      </c>
      <c r="AG13" t="n">
        <v>13</v>
      </c>
      <c r="AH13" t="n">
        <v>438261.2782266594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5.0686</v>
      </c>
      <c r="E14" t="n">
        <v>19.73</v>
      </c>
      <c r="F14" t="n">
        <v>16.99</v>
      </c>
      <c r="G14" t="n">
        <v>78.40000000000001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11</v>
      </c>
      <c r="N14" t="n">
        <v>33.21</v>
      </c>
      <c r="O14" t="n">
        <v>22001.54</v>
      </c>
      <c r="P14" t="n">
        <v>205.93</v>
      </c>
      <c r="Q14" t="n">
        <v>183.27</v>
      </c>
      <c r="R14" t="n">
        <v>35.41</v>
      </c>
      <c r="S14" t="n">
        <v>26.24</v>
      </c>
      <c r="T14" t="n">
        <v>3698.7</v>
      </c>
      <c r="U14" t="n">
        <v>0.74</v>
      </c>
      <c r="V14" t="n">
        <v>0.9</v>
      </c>
      <c r="W14" t="n">
        <v>2.96</v>
      </c>
      <c r="X14" t="n">
        <v>0.23</v>
      </c>
      <c r="Y14" t="n">
        <v>0.5</v>
      </c>
      <c r="Z14" t="n">
        <v>10</v>
      </c>
      <c r="AA14" t="n">
        <v>352.8392279720142</v>
      </c>
      <c r="AB14" t="n">
        <v>482.770197879444</v>
      </c>
      <c r="AC14" t="n">
        <v>436.6952877660574</v>
      </c>
      <c r="AD14" t="n">
        <v>352839.2279720142</v>
      </c>
      <c r="AE14" t="n">
        <v>482770.1978794441</v>
      </c>
      <c r="AF14" t="n">
        <v>1.680080180612144e-06</v>
      </c>
      <c r="AG14" t="n">
        <v>13</v>
      </c>
      <c r="AH14" t="n">
        <v>436695.2877660574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5.079</v>
      </c>
      <c r="E15" t="n">
        <v>19.69</v>
      </c>
      <c r="F15" t="n">
        <v>16.98</v>
      </c>
      <c r="G15" t="n">
        <v>84.89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10</v>
      </c>
      <c r="N15" t="n">
        <v>33.69</v>
      </c>
      <c r="O15" t="n">
        <v>22184.13</v>
      </c>
      <c r="P15" t="n">
        <v>205.45</v>
      </c>
      <c r="Q15" t="n">
        <v>183.26</v>
      </c>
      <c r="R15" t="n">
        <v>35.21</v>
      </c>
      <c r="S15" t="n">
        <v>26.24</v>
      </c>
      <c r="T15" t="n">
        <v>3600.47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351.8183081257292</v>
      </c>
      <c r="AB15" t="n">
        <v>481.373330305952</v>
      </c>
      <c r="AC15" t="n">
        <v>435.4317352732635</v>
      </c>
      <c r="AD15" t="n">
        <v>351818.3081257292</v>
      </c>
      <c r="AE15" t="n">
        <v>481373.330305952</v>
      </c>
      <c r="AF15" t="n">
        <v>1.683527450840287e-06</v>
      </c>
      <c r="AG15" t="n">
        <v>13</v>
      </c>
      <c r="AH15" t="n">
        <v>435431.7352732635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5.0945</v>
      </c>
      <c r="E16" t="n">
        <v>19.63</v>
      </c>
      <c r="F16" t="n">
        <v>16.95</v>
      </c>
      <c r="G16" t="n">
        <v>92.45999999999999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204.68</v>
      </c>
      <c r="Q16" t="n">
        <v>183.28</v>
      </c>
      <c r="R16" t="n">
        <v>34.33</v>
      </c>
      <c r="S16" t="n">
        <v>26.24</v>
      </c>
      <c r="T16" t="n">
        <v>3166.5</v>
      </c>
      <c r="U16" t="n">
        <v>0.76</v>
      </c>
      <c r="V16" t="n">
        <v>0.9</v>
      </c>
      <c r="W16" t="n">
        <v>2.96</v>
      </c>
      <c r="X16" t="n">
        <v>0.19</v>
      </c>
      <c r="Y16" t="n">
        <v>0.5</v>
      </c>
      <c r="Z16" t="n">
        <v>10</v>
      </c>
      <c r="AA16" t="n">
        <v>350.2280624063647</v>
      </c>
      <c r="AB16" t="n">
        <v>479.1974859560277</v>
      </c>
      <c r="AC16" t="n">
        <v>433.4635504542793</v>
      </c>
      <c r="AD16" t="n">
        <v>350228.0624063647</v>
      </c>
      <c r="AE16" t="n">
        <v>479197.4859560277</v>
      </c>
      <c r="AF16" t="n">
        <v>1.688665209353386e-06</v>
      </c>
      <c r="AG16" t="n">
        <v>13</v>
      </c>
      <c r="AH16" t="n">
        <v>433463.5504542793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5.0956</v>
      </c>
      <c r="E17" t="n">
        <v>19.62</v>
      </c>
      <c r="F17" t="n">
        <v>16.95</v>
      </c>
      <c r="G17" t="n">
        <v>92.43000000000001</v>
      </c>
      <c r="H17" t="n">
        <v>1.57</v>
      </c>
      <c r="I17" t="n">
        <v>11</v>
      </c>
      <c r="J17" t="n">
        <v>180.95</v>
      </c>
      <c r="K17" t="n">
        <v>50.28</v>
      </c>
      <c r="L17" t="n">
        <v>16</v>
      </c>
      <c r="M17" t="n">
        <v>9</v>
      </c>
      <c r="N17" t="n">
        <v>34.67</v>
      </c>
      <c r="O17" t="n">
        <v>22551.28</v>
      </c>
      <c r="P17" t="n">
        <v>204.21</v>
      </c>
      <c r="Q17" t="n">
        <v>183.28</v>
      </c>
      <c r="R17" t="n">
        <v>34.17</v>
      </c>
      <c r="S17" t="n">
        <v>26.24</v>
      </c>
      <c r="T17" t="n">
        <v>3087.56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349.6745355087036</v>
      </c>
      <c r="AB17" t="n">
        <v>478.4401260347645</v>
      </c>
      <c r="AC17" t="n">
        <v>432.7784719009401</v>
      </c>
      <c r="AD17" t="n">
        <v>349674.5355087036</v>
      </c>
      <c r="AE17" t="n">
        <v>478440.1260347645</v>
      </c>
      <c r="AF17" t="n">
        <v>1.68902982447367e-06</v>
      </c>
      <c r="AG17" t="n">
        <v>13</v>
      </c>
      <c r="AH17" t="n">
        <v>432778.4719009401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5.1092</v>
      </c>
      <c r="E18" t="n">
        <v>19.57</v>
      </c>
      <c r="F18" t="n">
        <v>16.93</v>
      </c>
      <c r="G18" t="n">
        <v>101.56</v>
      </c>
      <c r="H18" t="n">
        <v>1.65</v>
      </c>
      <c r="I18" t="n">
        <v>10</v>
      </c>
      <c r="J18" t="n">
        <v>182.45</v>
      </c>
      <c r="K18" t="n">
        <v>50.28</v>
      </c>
      <c r="L18" t="n">
        <v>17</v>
      </c>
      <c r="M18" t="n">
        <v>8</v>
      </c>
      <c r="N18" t="n">
        <v>35.17</v>
      </c>
      <c r="O18" t="n">
        <v>22735.98</v>
      </c>
      <c r="P18" t="n">
        <v>204.28</v>
      </c>
      <c r="Q18" t="n">
        <v>183.27</v>
      </c>
      <c r="R18" t="n">
        <v>33.52</v>
      </c>
      <c r="S18" t="n">
        <v>26.24</v>
      </c>
      <c r="T18" t="n">
        <v>2764.65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349.0906677741866</v>
      </c>
      <c r="AB18" t="n">
        <v>477.6412524419719</v>
      </c>
      <c r="AC18" t="n">
        <v>432.0558416826175</v>
      </c>
      <c r="AD18" t="n">
        <v>349090.6677741866</v>
      </c>
      <c r="AE18" t="n">
        <v>477641.2524419719</v>
      </c>
      <c r="AF18" t="n">
        <v>1.69353779323355e-06</v>
      </c>
      <c r="AG18" t="n">
        <v>13</v>
      </c>
      <c r="AH18" t="n">
        <v>432055.8416826175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5.1073</v>
      </c>
      <c r="E19" t="n">
        <v>19.58</v>
      </c>
      <c r="F19" t="n">
        <v>16.93</v>
      </c>
      <c r="G19" t="n">
        <v>101.6</v>
      </c>
      <c r="H19" t="n">
        <v>1.74</v>
      </c>
      <c r="I19" t="n">
        <v>10</v>
      </c>
      <c r="J19" t="n">
        <v>183.95</v>
      </c>
      <c r="K19" t="n">
        <v>50.28</v>
      </c>
      <c r="L19" t="n">
        <v>18</v>
      </c>
      <c r="M19" t="n">
        <v>8</v>
      </c>
      <c r="N19" t="n">
        <v>35.67</v>
      </c>
      <c r="O19" t="n">
        <v>22921.24</v>
      </c>
      <c r="P19" t="n">
        <v>203.18</v>
      </c>
      <c r="Q19" t="n">
        <v>183.26</v>
      </c>
      <c r="R19" t="n">
        <v>33.82</v>
      </c>
      <c r="S19" t="n">
        <v>26.24</v>
      </c>
      <c r="T19" t="n">
        <v>2915.94</v>
      </c>
      <c r="U19" t="n">
        <v>0.78</v>
      </c>
      <c r="V19" t="n">
        <v>0.9</v>
      </c>
      <c r="W19" t="n">
        <v>2.95</v>
      </c>
      <c r="X19" t="n">
        <v>0.18</v>
      </c>
      <c r="Y19" t="n">
        <v>0.5</v>
      </c>
      <c r="Z19" t="n">
        <v>10</v>
      </c>
      <c r="AA19" t="n">
        <v>348.007055214691</v>
      </c>
      <c r="AB19" t="n">
        <v>476.1586059324578</v>
      </c>
      <c r="AC19" t="n">
        <v>430.714696875064</v>
      </c>
      <c r="AD19" t="n">
        <v>348007.055214691</v>
      </c>
      <c r="AE19" t="n">
        <v>476158.6059324578</v>
      </c>
      <c r="AF19" t="n">
        <v>1.692908003480331e-06</v>
      </c>
      <c r="AG19" t="n">
        <v>13</v>
      </c>
      <c r="AH19" t="n">
        <v>430714.696875064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5.119</v>
      </c>
      <c r="E20" t="n">
        <v>19.54</v>
      </c>
      <c r="F20" t="n">
        <v>16.92</v>
      </c>
      <c r="G20" t="n">
        <v>112.8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203.37</v>
      </c>
      <c r="Q20" t="n">
        <v>183.3</v>
      </c>
      <c r="R20" t="n">
        <v>33.36</v>
      </c>
      <c r="S20" t="n">
        <v>26.24</v>
      </c>
      <c r="T20" t="n">
        <v>2689.56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347.6560850319565</v>
      </c>
      <c r="AB20" t="n">
        <v>475.6783930447288</v>
      </c>
      <c r="AC20" t="n">
        <v>430.2803148313568</v>
      </c>
      <c r="AD20" t="n">
        <v>347656.0850319565</v>
      </c>
      <c r="AE20" t="n">
        <v>475678.3930447288</v>
      </c>
      <c r="AF20" t="n">
        <v>1.696786182486992e-06</v>
      </c>
      <c r="AG20" t="n">
        <v>13</v>
      </c>
      <c r="AH20" t="n">
        <v>430280.3148313568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5.1195</v>
      </c>
      <c r="E21" t="n">
        <v>19.53</v>
      </c>
      <c r="F21" t="n">
        <v>16.92</v>
      </c>
      <c r="G21" t="n">
        <v>112.79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203.08</v>
      </c>
      <c r="Q21" t="n">
        <v>183.27</v>
      </c>
      <c r="R21" t="n">
        <v>33.44</v>
      </c>
      <c r="S21" t="n">
        <v>26.24</v>
      </c>
      <c r="T21" t="n">
        <v>2733.48</v>
      </c>
      <c r="U21" t="n">
        <v>0.78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347.3247341788139</v>
      </c>
      <c r="AB21" t="n">
        <v>475.2250241892911</v>
      </c>
      <c r="AC21" t="n">
        <v>429.8702148631749</v>
      </c>
      <c r="AD21" t="n">
        <v>347324.7341788139</v>
      </c>
      <c r="AE21" t="n">
        <v>475225.0241892911</v>
      </c>
      <c r="AF21" t="n">
        <v>1.696951916632576e-06</v>
      </c>
      <c r="AG21" t="n">
        <v>13</v>
      </c>
      <c r="AH21" t="n">
        <v>429870.2148631749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5.1372</v>
      </c>
      <c r="E22" t="n">
        <v>19.47</v>
      </c>
      <c r="F22" t="n">
        <v>16.88</v>
      </c>
      <c r="G22" t="n">
        <v>126.63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202.16</v>
      </c>
      <c r="Q22" t="n">
        <v>183.27</v>
      </c>
      <c r="R22" t="n">
        <v>32.24</v>
      </c>
      <c r="S22" t="n">
        <v>26.24</v>
      </c>
      <c r="T22" t="n">
        <v>2134.81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345.4894091146479</v>
      </c>
      <c r="AB22" t="n">
        <v>472.7138514676718</v>
      </c>
      <c r="AC22" t="n">
        <v>427.5987049416538</v>
      </c>
      <c r="AD22" t="n">
        <v>345489.4091146478</v>
      </c>
      <c r="AE22" t="n">
        <v>472713.8514676717</v>
      </c>
      <c r="AF22" t="n">
        <v>1.702818905386242e-06</v>
      </c>
      <c r="AG22" t="n">
        <v>13</v>
      </c>
      <c r="AH22" t="n">
        <v>427598.7049416538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5.1347</v>
      </c>
      <c r="E23" t="n">
        <v>19.48</v>
      </c>
      <c r="F23" t="n">
        <v>16.89</v>
      </c>
      <c r="G23" t="n">
        <v>126.7</v>
      </c>
      <c r="H23" t="n">
        <v>2.05</v>
      </c>
      <c r="I23" t="n">
        <v>8</v>
      </c>
      <c r="J23" t="n">
        <v>190.01</v>
      </c>
      <c r="K23" t="n">
        <v>50.28</v>
      </c>
      <c r="L23" t="n">
        <v>22</v>
      </c>
      <c r="M23" t="n">
        <v>6</v>
      </c>
      <c r="N23" t="n">
        <v>37.74</v>
      </c>
      <c r="O23" t="n">
        <v>23669.2</v>
      </c>
      <c r="P23" t="n">
        <v>202.74</v>
      </c>
      <c r="Q23" t="n">
        <v>183.26</v>
      </c>
      <c r="R23" t="n">
        <v>32.44</v>
      </c>
      <c r="S23" t="n">
        <v>26.24</v>
      </c>
      <c r="T23" t="n">
        <v>2234.36</v>
      </c>
      <c r="U23" t="n">
        <v>0.8100000000000001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346.2300248447453</v>
      </c>
      <c r="AB23" t="n">
        <v>473.7271945832512</v>
      </c>
      <c r="AC23" t="n">
        <v>428.5153360125184</v>
      </c>
      <c r="AD23" t="n">
        <v>346230.0248447453</v>
      </c>
      <c r="AE23" t="n">
        <v>473727.1945832511</v>
      </c>
      <c r="AF23" t="n">
        <v>1.701990234658323e-06</v>
      </c>
      <c r="AG23" t="n">
        <v>13</v>
      </c>
      <c r="AH23" t="n">
        <v>428515.3360125184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5.1338</v>
      </c>
      <c r="E24" t="n">
        <v>19.48</v>
      </c>
      <c r="F24" t="n">
        <v>16.9</v>
      </c>
      <c r="G24" t="n">
        <v>126.72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202.44</v>
      </c>
      <c r="Q24" t="n">
        <v>183.26</v>
      </c>
      <c r="R24" t="n">
        <v>32.62</v>
      </c>
      <c r="S24" t="n">
        <v>26.24</v>
      </c>
      <c r="T24" t="n">
        <v>2327.41</v>
      </c>
      <c r="U24" t="n">
        <v>0.8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345.9650874922282</v>
      </c>
      <c r="AB24" t="n">
        <v>473.3646956093262</v>
      </c>
      <c r="AC24" t="n">
        <v>428.1874334318943</v>
      </c>
      <c r="AD24" t="n">
        <v>345965.0874922283</v>
      </c>
      <c r="AE24" t="n">
        <v>473364.6956093262</v>
      </c>
      <c r="AF24" t="n">
        <v>1.701691913196273e-06</v>
      </c>
      <c r="AG24" t="n">
        <v>13</v>
      </c>
      <c r="AH24" t="n">
        <v>428187.4334318943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5.1481</v>
      </c>
      <c r="E25" t="n">
        <v>19.42</v>
      </c>
      <c r="F25" t="n">
        <v>16.87</v>
      </c>
      <c r="G25" t="n">
        <v>144.64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200.85</v>
      </c>
      <c r="Q25" t="n">
        <v>183.28</v>
      </c>
      <c r="R25" t="n">
        <v>32</v>
      </c>
      <c r="S25" t="n">
        <v>26.24</v>
      </c>
      <c r="T25" t="n">
        <v>2022.82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343.5969169789031</v>
      </c>
      <c r="AB25" t="n">
        <v>470.1244602366854</v>
      </c>
      <c r="AC25" t="n">
        <v>425.2564415755193</v>
      </c>
      <c r="AD25" t="n">
        <v>343596.9169789031</v>
      </c>
      <c r="AE25" t="n">
        <v>470124.4602366854</v>
      </c>
      <c r="AF25" t="n">
        <v>1.70643190975997e-06</v>
      </c>
      <c r="AG25" t="n">
        <v>13</v>
      </c>
      <c r="AH25" t="n">
        <v>425256.4415755193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5.1481</v>
      </c>
      <c r="E26" t="n">
        <v>19.42</v>
      </c>
      <c r="F26" t="n">
        <v>16.87</v>
      </c>
      <c r="G26" t="n">
        <v>144.64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202.08</v>
      </c>
      <c r="Q26" t="n">
        <v>183.28</v>
      </c>
      <c r="R26" t="n">
        <v>31.97</v>
      </c>
      <c r="S26" t="n">
        <v>26.24</v>
      </c>
      <c r="T26" t="n">
        <v>2008.86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344.8971265780482</v>
      </c>
      <c r="AB26" t="n">
        <v>471.9034643714349</v>
      </c>
      <c r="AC26" t="n">
        <v>426.8656600524964</v>
      </c>
      <c r="AD26" t="n">
        <v>344897.1265780482</v>
      </c>
      <c r="AE26" t="n">
        <v>471903.4643714349</v>
      </c>
      <c r="AF26" t="n">
        <v>1.70643190975997e-06</v>
      </c>
      <c r="AG26" t="n">
        <v>13</v>
      </c>
      <c r="AH26" t="n">
        <v>426865.6600524964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5.1466</v>
      </c>
      <c r="E27" t="n">
        <v>19.43</v>
      </c>
      <c r="F27" t="n">
        <v>16.88</v>
      </c>
      <c r="G27" t="n">
        <v>144.69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5</v>
      </c>
      <c r="N27" t="n">
        <v>39.89</v>
      </c>
      <c r="O27" t="n">
        <v>24428.62</v>
      </c>
      <c r="P27" t="n">
        <v>202.11</v>
      </c>
      <c r="Q27" t="n">
        <v>183.26</v>
      </c>
      <c r="R27" t="n">
        <v>32.14</v>
      </c>
      <c r="S27" t="n">
        <v>26.24</v>
      </c>
      <c r="T27" t="n">
        <v>2090.13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345.0087877161056</v>
      </c>
      <c r="AB27" t="n">
        <v>472.0562440666667</v>
      </c>
      <c r="AC27" t="n">
        <v>427.003858668043</v>
      </c>
      <c r="AD27" t="n">
        <v>345008.7877161056</v>
      </c>
      <c r="AE27" t="n">
        <v>472056.2440666667</v>
      </c>
      <c r="AF27" t="n">
        <v>1.705934707323218e-06</v>
      </c>
      <c r="AG27" t="n">
        <v>13</v>
      </c>
      <c r="AH27" t="n">
        <v>427003.858668043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5.1479</v>
      </c>
      <c r="E28" t="n">
        <v>19.43</v>
      </c>
      <c r="F28" t="n">
        <v>16.88</v>
      </c>
      <c r="G28" t="n">
        <v>144.65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201.35</v>
      </c>
      <c r="Q28" t="n">
        <v>183.27</v>
      </c>
      <c r="R28" t="n">
        <v>32.03</v>
      </c>
      <c r="S28" t="n">
        <v>26.24</v>
      </c>
      <c r="T28" t="n">
        <v>2038.69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344.1463540896141</v>
      </c>
      <c r="AB28" t="n">
        <v>470.8762243310147</v>
      </c>
      <c r="AC28" t="n">
        <v>425.9364583597934</v>
      </c>
      <c r="AD28" t="n">
        <v>344146.3540896141</v>
      </c>
      <c r="AE28" t="n">
        <v>470876.2243310147</v>
      </c>
      <c r="AF28" t="n">
        <v>1.706365616101736e-06</v>
      </c>
      <c r="AG28" t="n">
        <v>13</v>
      </c>
      <c r="AH28" t="n">
        <v>425936.4583597935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5.1462</v>
      </c>
      <c r="E29" t="n">
        <v>19.43</v>
      </c>
      <c r="F29" t="n">
        <v>16.88</v>
      </c>
      <c r="G29" t="n">
        <v>144.7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200.43</v>
      </c>
      <c r="Q29" t="n">
        <v>183.26</v>
      </c>
      <c r="R29" t="n">
        <v>32.14</v>
      </c>
      <c r="S29" t="n">
        <v>26.24</v>
      </c>
      <c r="T29" t="n">
        <v>2093.69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343.2504022773701</v>
      </c>
      <c r="AB29" t="n">
        <v>469.6503435348982</v>
      </c>
      <c r="AC29" t="n">
        <v>424.8275739063239</v>
      </c>
      <c r="AD29" t="n">
        <v>343250.4022773702</v>
      </c>
      <c r="AE29" t="n">
        <v>469650.3435348982</v>
      </c>
      <c r="AF29" t="n">
        <v>1.705802120006751e-06</v>
      </c>
      <c r="AG29" t="n">
        <v>13</v>
      </c>
      <c r="AH29" t="n">
        <v>424827.5739063239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5.1638</v>
      </c>
      <c r="E30" t="n">
        <v>19.37</v>
      </c>
      <c r="F30" t="n">
        <v>16.85</v>
      </c>
      <c r="G30" t="n">
        <v>168.48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199.54</v>
      </c>
      <c r="Q30" t="n">
        <v>183.27</v>
      </c>
      <c r="R30" t="n">
        <v>31.08</v>
      </c>
      <c r="S30" t="n">
        <v>26.24</v>
      </c>
      <c r="T30" t="n">
        <v>1565.79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341.4864194070936</v>
      </c>
      <c r="AB30" t="n">
        <v>467.236784350354</v>
      </c>
      <c r="AC30" t="n">
        <v>422.644361422901</v>
      </c>
      <c r="AD30" t="n">
        <v>341486.4194070936</v>
      </c>
      <c r="AE30" t="n">
        <v>467236.784350354</v>
      </c>
      <c r="AF30" t="n">
        <v>1.711635961931301e-06</v>
      </c>
      <c r="AG30" t="n">
        <v>13</v>
      </c>
      <c r="AH30" t="n">
        <v>422644.361422901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5.164</v>
      </c>
      <c r="E31" t="n">
        <v>19.36</v>
      </c>
      <c r="F31" t="n">
        <v>16.85</v>
      </c>
      <c r="G31" t="n">
        <v>168.47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200.59</v>
      </c>
      <c r="Q31" t="n">
        <v>183.26</v>
      </c>
      <c r="R31" t="n">
        <v>31.13</v>
      </c>
      <c r="S31" t="n">
        <v>26.24</v>
      </c>
      <c r="T31" t="n">
        <v>1593.03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342.5840215266005</v>
      </c>
      <c r="AB31" t="n">
        <v>468.7385719930513</v>
      </c>
      <c r="AC31" t="n">
        <v>424.0028205607514</v>
      </c>
      <c r="AD31" t="n">
        <v>342584.0215266005</v>
      </c>
      <c r="AE31" t="n">
        <v>468738.5719930513</v>
      </c>
      <c r="AF31" t="n">
        <v>1.711702255589534e-06</v>
      </c>
      <c r="AG31" t="n">
        <v>13</v>
      </c>
      <c r="AH31" t="n">
        <v>424002.8205607514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5.1648</v>
      </c>
      <c r="E32" t="n">
        <v>19.36</v>
      </c>
      <c r="F32" t="n">
        <v>16.84</v>
      </c>
      <c r="G32" t="n">
        <v>168.44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200.82</v>
      </c>
      <c r="Q32" t="n">
        <v>183.26</v>
      </c>
      <c r="R32" t="n">
        <v>30.93</v>
      </c>
      <c r="S32" t="n">
        <v>26.24</v>
      </c>
      <c r="T32" t="n">
        <v>1491.49</v>
      </c>
      <c r="U32" t="n">
        <v>0.85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342.7787258750651</v>
      </c>
      <c r="AB32" t="n">
        <v>469.0049750723701</v>
      </c>
      <c r="AC32" t="n">
        <v>424.2437985040791</v>
      </c>
      <c r="AD32" t="n">
        <v>342778.7258750651</v>
      </c>
      <c r="AE32" t="n">
        <v>469004.9750723701</v>
      </c>
      <c r="AF32" t="n">
        <v>1.711967430222468e-06</v>
      </c>
      <c r="AG32" t="n">
        <v>13</v>
      </c>
      <c r="AH32" t="n">
        <v>424243.7985040791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5.1633</v>
      </c>
      <c r="E33" t="n">
        <v>19.37</v>
      </c>
      <c r="F33" t="n">
        <v>16.85</v>
      </c>
      <c r="G33" t="n">
        <v>168.5</v>
      </c>
      <c r="H33" t="n">
        <v>2.76</v>
      </c>
      <c r="I33" t="n">
        <v>6</v>
      </c>
      <c r="J33" t="n">
        <v>205.59</v>
      </c>
      <c r="K33" t="n">
        <v>50.28</v>
      </c>
      <c r="L33" t="n">
        <v>32</v>
      </c>
      <c r="M33" t="n">
        <v>4</v>
      </c>
      <c r="N33" t="n">
        <v>43.31</v>
      </c>
      <c r="O33" t="n">
        <v>25590.57</v>
      </c>
      <c r="P33" t="n">
        <v>201.2</v>
      </c>
      <c r="Q33" t="n">
        <v>183.26</v>
      </c>
      <c r="R33" t="n">
        <v>31.2</v>
      </c>
      <c r="S33" t="n">
        <v>26.24</v>
      </c>
      <c r="T33" t="n">
        <v>1625.89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343.2582996186994</v>
      </c>
      <c r="AB33" t="n">
        <v>469.661149025711</v>
      </c>
      <c r="AC33" t="n">
        <v>424.8373481362592</v>
      </c>
      <c r="AD33" t="n">
        <v>343258.2996186994</v>
      </c>
      <c r="AE33" t="n">
        <v>469661.149025711</v>
      </c>
      <c r="AF33" t="n">
        <v>1.711470227785717e-06</v>
      </c>
      <c r="AG33" t="n">
        <v>13</v>
      </c>
      <c r="AH33" t="n">
        <v>424837.3481362591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5.163</v>
      </c>
      <c r="E34" t="n">
        <v>19.37</v>
      </c>
      <c r="F34" t="n">
        <v>16.85</v>
      </c>
      <c r="G34" t="n">
        <v>168.51</v>
      </c>
      <c r="H34" t="n">
        <v>2.83</v>
      </c>
      <c r="I34" t="n">
        <v>6</v>
      </c>
      <c r="J34" t="n">
        <v>207.19</v>
      </c>
      <c r="K34" t="n">
        <v>50.28</v>
      </c>
      <c r="L34" t="n">
        <v>33</v>
      </c>
      <c r="M34" t="n">
        <v>4</v>
      </c>
      <c r="N34" t="n">
        <v>43.91</v>
      </c>
      <c r="O34" t="n">
        <v>25786.97</v>
      </c>
      <c r="P34" t="n">
        <v>200.75</v>
      </c>
      <c r="Q34" t="n">
        <v>183.26</v>
      </c>
      <c r="R34" t="n">
        <v>31.21</v>
      </c>
      <c r="S34" t="n">
        <v>26.24</v>
      </c>
      <c r="T34" t="n">
        <v>1628.91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342.7974646262904</v>
      </c>
      <c r="AB34" t="n">
        <v>469.0306142584919</v>
      </c>
      <c r="AC34" t="n">
        <v>424.2669907222623</v>
      </c>
      <c r="AD34" t="n">
        <v>342797.4646262904</v>
      </c>
      <c r="AE34" t="n">
        <v>469030.614258492</v>
      </c>
      <c r="AF34" t="n">
        <v>1.711370787298367e-06</v>
      </c>
      <c r="AG34" t="n">
        <v>13</v>
      </c>
      <c r="AH34" t="n">
        <v>424266.9907222623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5.162</v>
      </c>
      <c r="E35" t="n">
        <v>19.37</v>
      </c>
      <c r="F35" t="n">
        <v>16.85</v>
      </c>
      <c r="G35" t="n">
        <v>168.54</v>
      </c>
      <c r="H35" t="n">
        <v>2.89</v>
      </c>
      <c r="I35" t="n">
        <v>6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199.95</v>
      </c>
      <c r="Q35" t="n">
        <v>183.26</v>
      </c>
      <c r="R35" t="n">
        <v>31.23</v>
      </c>
      <c r="S35" t="n">
        <v>26.24</v>
      </c>
      <c r="T35" t="n">
        <v>1643.84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341.998925289312</v>
      </c>
      <c r="AB35" t="n">
        <v>467.938017508569</v>
      </c>
      <c r="AC35" t="n">
        <v>423.2786698726828</v>
      </c>
      <c r="AD35" t="n">
        <v>341998.925289312</v>
      </c>
      <c r="AE35" t="n">
        <v>467938.0175085691</v>
      </c>
      <c r="AF35" t="n">
        <v>1.711039319007199e-06</v>
      </c>
      <c r="AG35" t="n">
        <v>13</v>
      </c>
      <c r="AH35" t="n">
        <v>423278.6698726828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5.1626</v>
      </c>
      <c r="E36" t="n">
        <v>19.37</v>
      </c>
      <c r="F36" t="n">
        <v>16.85</v>
      </c>
      <c r="G36" t="n">
        <v>168.52</v>
      </c>
      <c r="H36" t="n">
        <v>2.96</v>
      </c>
      <c r="I36" t="n">
        <v>6</v>
      </c>
      <c r="J36" t="n">
        <v>210.39</v>
      </c>
      <c r="K36" t="n">
        <v>50.28</v>
      </c>
      <c r="L36" t="n">
        <v>35</v>
      </c>
      <c r="M36" t="n">
        <v>4</v>
      </c>
      <c r="N36" t="n">
        <v>45.11</v>
      </c>
      <c r="O36" t="n">
        <v>26182.25</v>
      </c>
      <c r="P36" t="n">
        <v>198.47</v>
      </c>
      <c r="Q36" t="n">
        <v>183.26</v>
      </c>
      <c r="R36" t="n">
        <v>31.31</v>
      </c>
      <c r="S36" t="n">
        <v>26.24</v>
      </c>
      <c r="T36" t="n">
        <v>1682.77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340.4120265109547</v>
      </c>
      <c r="AB36" t="n">
        <v>465.7667525909874</v>
      </c>
      <c r="AC36" t="n">
        <v>421.3146274314457</v>
      </c>
      <c r="AD36" t="n">
        <v>340412.0265109547</v>
      </c>
      <c r="AE36" t="n">
        <v>465766.7525909874</v>
      </c>
      <c r="AF36" t="n">
        <v>1.7112381999819e-06</v>
      </c>
      <c r="AG36" t="n">
        <v>13</v>
      </c>
      <c r="AH36" t="n">
        <v>421314.6274314458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5.174</v>
      </c>
      <c r="E37" t="n">
        <v>19.33</v>
      </c>
      <c r="F37" t="n">
        <v>16.84</v>
      </c>
      <c r="G37" t="n">
        <v>202.1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198.6</v>
      </c>
      <c r="Q37" t="n">
        <v>183.26</v>
      </c>
      <c r="R37" t="n">
        <v>31</v>
      </c>
      <c r="S37" t="n">
        <v>26.24</v>
      </c>
      <c r="T37" t="n">
        <v>1530.65</v>
      </c>
      <c r="U37" t="n">
        <v>0.85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340.0321394533182</v>
      </c>
      <c r="AB37" t="n">
        <v>465.2469743592949</v>
      </c>
      <c r="AC37" t="n">
        <v>420.8444561046728</v>
      </c>
      <c r="AD37" t="n">
        <v>340032.1394533182</v>
      </c>
      <c r="AE37" t="n">
        <v>465246.9743592949</v>
      </c>
      <c r="AF37" t="n">
        <v>1.715016938501211e-06</v>
      </c>
      <c r="AG37" t="n">
        <v>13</v>
      </c>
      <c r="AH37" t="n">
        <v>420844.4561046727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5.1749</v>
      </c>
      <c r="E38" t="n">
        <v>19.32</v>
      </c>
      <c r="F38" t="n">
        <v>16.84</v>
      </c>
      <c r="G38" t="n">
        <v>202.06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199.46</v>
      </c>
      <c r="Q38" t="n">
        <v>183.26</v>
      </c>
      <c r="R38" t="n">
        <v>30.82</v>
      </c>
      <c r="S38" t="n">
        <v>26.24</v>
      </c>
      <c r="T38" t="n">
        <v>1441.46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340.8967391641848</v>
      </c>
      <c r="AB38" t="n">
        <v>466.4299578271498</v>
      </c>
      <c r="AC38" t="n">
        <v>421.9145372906833</v>
      </c>
      <c r="AD38" t="n">
        <v>340896.7391641848</v>
      </c>
      <c r="AE38" t="n">
        <v>466429.9578271498</v>
      </c>
      <c r="AF38" t="n">
        <v>1.715315259963261e-06</v>
      </c>
      <c r="AG38" t="n">
        <v>13</v>
      </c>
      <c r="AH38" t="n">
        <v>421914.5372906832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5.1772</v>
      </c>
      <c r="E39" t="n">
        <v>19.32</v>
      </c>
      <c r="F39" t="n">
        <v>16.83</v>
      </c>
      <c r="G39" t="n">
        <v>201.96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199.88</v>
      </c>
      <c r="Q39" t="n">
        <v>183.26</v>
      </c>
      <c r="R39" t="n">
        <v>30.63</v>
      </c>
      <c r="S39" t="n">
        <v>26.24</v>
      </c>
      <c r="T39" t="n">
        <v>1345.26</v>
      </c>
      <c r="U39" t="n">
        <v>0.86</v>
      </c>
      <c r="V39" t="n">
        <v>0.9</v>
      </c>
      <c r="W39" t="n">
        <v>2.94</v>
      </c>
      <c r="X39" t="n">
        <v>0.07000000000000001</v>
      </c>
      <c r="Y39" t="n">
        <v>0.5</v>
      </c>
      <c r="Z39" t="n">
        <v>10</v>
      </c>
      <c r="AA39" t="n">
        <v>341.2244301683236</v>
      </c>
      <c r="AB39" t="n">
        <v>466.8783191157195</v>
      </c>
      <c r="AC39" t="n">
        <v>422.3201076071508</v>
      </c>
      <c r="AD39" t="n">
        <v>341224.4301683236</v>
      </c>
      <c r="AE39" t="n">
        <v>466878.3191157195</v>
      </c>
      <c r="AF39" t="n">
        <v>1.716077637032947e-06</v>
      </c>
      <c r="AG39" t="n">
        <v>13</v>
      </c>
      <c r="AH39" t="n">
        <v>422320.1076071508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5.1751</v>
      </c>
      <c r="E40" t="n">
        <v>19.32</v>
      </c>
      <c r="F40" t="n">
        <v>16.84</v>
      </c>
      <c r="G40" t="n">
        <v>202.05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200.46</v>
      </c>
      <c r="Q40" t="n">
        <v>183.26</v>
      </c>
      <c r="R40" t="n">
        <v>30.75</v>
      </c>
      <c r="S40" t="n">
        <v>26.24</v>
      </c>
      <c r="T40" t="n">
        <v>1406.46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341.9394315474883</v>
      </c>
      <c r="AB40" t="n">
        <v>467.8566155463272</v>
      </c>
      <c r="AC40" t="n">
        <v>423.205036799469</v>
      </c>
      <c r="AD40" t="n">
        <v>341939.4315474883</v>
      </c>
      <c r="AE40" t="n">
        <v>467856.6155463272</v>
      </c>
      <c r="AF40" t="n">
        <v>1.715381553621495e-06</v>
      </c>
      <c r="AG40" t="n">
        <v>13</v>
      </c>
      <c r="AH40" t="n">
        <v>423205.036799469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5.1753</v>
      </c>
      <c r="E41" t="n">
        <v>19.32</v>
      </c>
      <c r="F41" t="n">
        <v>16.84</v>
      </c>
      <c r="G41" t="n">
        <v>202.04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200.51</v>
      </c>
      <c r="Q41" t="n">
        <v>183.26</v>
      </c>
      <c r="R41" t="n">
        <v>30.78</v>
      </c>
      <c r="S41" t="n">
        <v>26.24</v>
      </c>
      <c r="T41" t="n">
        <v>1421.19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341.9830943642808</v>
      </c>
      <c r="AB41" t="n">
        <v>467.9163569385302</v>
      </c>
      <c r="AC41" t="n">
        <v>423.2590765570477</v>
      </c>
      <c r="AD41" t="n">
        <v>341983.0943642808</v>
      </c>
      <c r="AE41" t="n">
        <v>467916.3569385302</v>
      </c>
      <c r="AF41" t="n">
        <v>1.715447847279728e-06</v>
      </c>
      <c r="AG41" t="n">
        <v>13</v>
      </c>
      <c r="AH41" t="n">
        <v>423259.0765570477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4.4069</v>
      </c>
      <c r="E2" t="n">
        <v>22.69</v>
      </c>
      <c r="F2" t="n">
        <v>18.94</v>
      </c>
      <c r="G2" t="n">
        <v>10.52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148.87</v>
      </c>
      <c r="Q2" t="n">
        <v>183.3</v>
      </c>
      <c r="R2" t="n">
        <v>95.73999999999999</v>
      </c>
      <c r="S2" t="n">
        <v>26.24</v>
      </c>
      <c r="T2" t="n">
        <v>33384.19</v>
      </c>
      <c r="U2" t="n">
        <v>0.27</v>
      </c>
      <c r="V2" t="n">
        <v>0.8</v>
      </c>
      <c r="W2" t="n">
        <v>3.13</v>
      </c>
      <c r="X2" t="n">
        <v>2.18</v>
      </c>
      <c r="Y2" t="n">
        <v>0.5</v>
      </c>
      <c r="Z2" t="n">
        <v>10</v>
      </c>
      <c r="AA2" t="n">
        <v>325.7663554455083</v>
      </c>
      <c r="AB2" t="n">
        <v>445.7278993178371</v>
      </c>
      <c r="AC2" t="n">
        <v>403.1882541899777</v>
      </c>
      <c r="AD2" t="n">
        <v>325766.3554455083</v>
      </c>
      <c r="AE2" t="n">
        <v>445727.8993178371</v>
      </c>
      <c r="AF2" t="n">
        <v>1.516612366587284e-06</v>
      </c>
      <c r="AG2" t="n">
        <v>15</v>
      </c>
      <c r="AH2" t="n">
        <v>403188.2541899777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4.8716</v>
      </c>
      <c r="E3" t="n">
        <v>20.53</v>
      </c>
      <c r="F3" t="n">
        <v>17.76</v>
      </c>
      <c r="G3" t="n">
        <v>20.89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138.28</v>
      </c>
      <c r="Q3" t="n">
        <v>183.3</v>
      </c>
      <c r="R3" t="n">
        <v>59.45</v>
      </c>
      <c r="S3" t="n">
        <v>26.24</v>
      </c>
      <c r="T3" t="n">
        <v>15526.17</v>
      </c>
      <c r="U3" t="n">
        <v>0.44</v>
      </c>
      <c r="V3" t="n">
        <v>0.86</v>
      </c>
      <c r="W3" t="n">
        <v>3.02</v>
      </c>
      <c r="X3" t="n">
        <v>1</v>
      </c>
      <c r="Y3" t="n">
        <v>0.5</v>
      </c>
      <c r="Z3" t="n">
        <v>10</v>
      </c>
      <c r="AA3" t="n">
        <v>285.4377201240566</v>
      </c>
      <c r="AB3" t="n">
        <v>390.5484812972044</v>
      </c>
      <c r="AC3" t="n">
        <v>353.2750823804346</v>
      </c>
      <c r="AD3" t="n">
        <v>285437.7201240566</v>
      </c>
      <c r="AE3" t="n">
        <v>390548.4812972044</v>
      </c>
      <c r="AF3" t="n">
        <v>1.676536523421591e-06</v>
      </c>
      <c r="AG3" t="n">
        <v>14</v>
      </c>
      <c r="AH3" t="n">
        <v>353275.0823804346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5.0364</v>
      </c>
      <c r="E4" t="n">
        <v>19.86</v>
      </c>
      <c r="F4" t="n">
        <v>17.39</v>
      </c>
      <c r="G4" t="n">
        <v>31.63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134.06</v>
      </c>
      <c r="Q4" t="n">
        <v>183.29</v>
      </c>
      <c r="R4" t="n">
        <v>48.09</v>
      </c>
      <c r="S4" t="n">
        <v>26.24</v>
      </c>
      <c r="T4" t="n">
        <v>9934.200000000001</v>
      </c>
      <c r="U4" t="n">
        <v>0.55</v>
      </c>
      <c r="V4" t="n">
        <v>0.87</v>
      </c>
      <c r="W4" t="n">
        <v>2.99</v>
      </c>
      <c r="X4" t="n">
        <v>0.64</v>
      </c>
      <c r="Y4" t="n">
        <v>0.5</v>
      </c>
      <c r="Z4" t="n">
        <v>10</v>
      </c>
      <c r="AA4" t="n">
        <v>266.8686138955202</v>
      </c>
      <c r="AB4" t="n">
        <v>365.1414109441712</v>
      </c>
      <c r="AC4" t="n">
        <v>330.2928271628477</v>
      </c>
      <c r="AD4" t="n">
        <v>266868.6138955202</v>
      </c>
      <c r="AE4" t="n">
        <v>365141.4109441712</v>
      </c>
      <c r="AF4" t="n">
        <v>1.733251610674214e-06</v>
      </c>
      <c r="AG4" t="n">
        <v>13</v>
      </c>
      <c r="AH4" t="n">
        <v>330292.8271628477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5.1125</v>
      </c>
      <c r="E5" t="n">
        <v>19.56</v>
      </c>
      <c r="F5" t="n">
        <v>17.24</v>
      </c>
      <c r="G5" t="n">
        <v>41.37</v>
      </c>
      <c r="H5" t="n">
        <v>0.83</v>
      </c>
      <c r="I5" t="n">
        <v>25</v>
      </c>
      <c r="J5" t="n">
        <v>84.45999999999999</v>
      </c>
      <c r="K5" t="n">
        <v>35.1</v>
      </c>
      <c r="L5" t="n">
        <v>4</v>
      </c>
      <c r="M5" t="n">
        <v>23</v>
      </c>
      <c r="N5" t="n">
        <v>10.36</v>
      </c>
      <c r="O5" t="n">
        <v>10650.22</v>
      </c>
      <c r="P5" t="n">
        <v>131.86</v>
      </c>
      <c r="Q5" t="n">
        <v>183.27</v>
      </c>
      <c r="R5" t="n">
        <v>43.18</v>
      </c>
      <c r="S5" t="n">
        <v>26.24</v>
      </c>
      <c r="T5" t="n">
        <v>7519.03</v>
      </c>
      <c r="U5" t="n">
        <v>0.61</v>
      </c>
      <c r="V5" t="n">
        <v>0.88</v>
      </c>
      <c r="W5" t="n">
        <v>2.98</v>
      </c>
      <c r="X5" t="n">
        <v>0.48</v>
      </c>
      <c r="Y5" t="n">
        <v>0.5</v>
      </c>
      <c r="Z5" t="n">
        <v>10</v>
      </c>
      <c r="AA5" t="n">
        <v>262.0177883088454</v>
      </c>
      <c r="AB5" t="n">
        <v>358.5042973731613</v>
      </c>
      <c r="AC5" t="n">
        <v>324.2891503958075</v>
      </c>
      <c r="AD5" t="n">
        <v>262017.7883088453</v>
      </c>
      <c r="AE5" t="n">
        <v>358504.2973731613</v>
      </c>
      <c r="AF5" t="n">
        <v>1.759441041134922e-06</v>
      </c>
      <c r="AG5" t="n">
        <v>13</v>
      </c>
      <c r="AH5" t="n">
        <v>324289.1503958075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5.162</v>
      </c>
      <c r="E6" t="n">
        <v>19.37</v>
      </c>
      <c r="F6" t="n">
        <v>17.14</v>
      </c>
      <c r="G6" t="n">
        <v>51.41</v>
      </c>
      <c r="H6" t="n">
        <v>1.02</v>
      </c>
      <c r="I6" t="n">
        <v>20</v>
      </c>
      <c r="J6" t="n">
        <v>85.67</v>
      </c>
      <c r="K6" t="n">
        <v>35.1</v>
      </c>
      <c r="L6" t="n">
        <v>5</v>
      </c>
      <c r="M6" t="n">
        <v>18</v>
      </c>
      <c r="N6" t="n">
        <v>10.57</v>
      </c>
      <c r="O6" t="n">
        <v>10799.59</v>
      </c>
      <c r="P6" t="n">
        <v>129.95</v>
      </c>
      <c r="Q6" t="n">
        <v>183.26</v>
      </c>
      <c r="R6" t="n">
        <v>39.85</v>
      </c>
      <c r="S6" t="n">
        <v>26.24</v>
      </c>
      <c r="T6" t="n">
        <v>5881.51</v>
      </c>
      <c r="U6" t="n">
        <v>0.66</v>
      </c>
      <c r="V6" t="n">
        <v>0.89</v>
      </c>
      <c r="W6" t="n">
        <v>2.98</v>
      </c>
      <c r="X6" t="n">
        <v>0.38</v>
      </c>
      <c r="Y6" t="n">
        <v>0.5</v>
      </c>
      <c r="Z6" t="n">
        <v>10</v>
      </c>
      <c r="AA6" t="n">
        <v>258.4322693543648</v>
      </c>
      <c r="AB6" t="n">
        <v>353.5984321577087</v>
      </c>
      <c r="AC6" t="n">
        <v>319.8514940710926</v>
      </c>
      <c r="AD6" t="n">
        <v>258432.2693543648</v>
      </c>
      <c r="AE6" t="n">
        <v>353598.4321577087</v>
      </c>
      <c r="AF6" t="n">
        <v>1.776476216007524e-06</v>
      </c>
      <c r="AG6" t="n">
        <v>13</v>
      </c>
      <c r="AH6" t="n">
        <v>319851.4940710926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5.1881</v>
      </c>
      <c r="E7" t="n">
        <v>19.27</v>
      </c>
      <c r="F7" t="n">
        <v>17.09</v>
      </c>
      <c r="G7" t="n">
        <v>60.32</v>
      </c>
      <c r="H7" t="n">
        <v>1.21</v>
      </c>
      <c r="I7" t="n">
        <v>17</v>
      </c>
      <c r="J7" t="n">
        <v>86.88</v>
      </c>
      <c r="K7" t="n">
        <v>35.1</v>
      </c>
      <c r="L7" t="n">
        <v>6</v>
      </c>
      <c r="M7" t="n">
        <v>15</v>
      </c>
      <c r="N7" t="n">
        <v>10.78</v>
      </c>
      <c r="O7" t="n">
        <v>10949.33</v>
      </c>
      <c r="P7" t="n">
        <v>128.1</v>
      </c>
      <c r="Q7" t="n">
        <v>183.26</v>
      </c>
      <c r="R7" t="n">
        <v>38.63</v>
      </c>
      <c r="S7" t="n">
        <v>26.24</v>
      </c>
      <c r="T7" t="n">
        <v>5284.19</v>
      </c>
      <c r="U7" t="n">
        <v>0.68</v>
      </c>
      <c r="V7" t="n">
        <v>0.89</v>
      </c>
      <c r="W7" t="n">
        <v>2.97</v>
      </c>
      <c r="X7" t="n">
        <v>0.33</v>
      </c>
      <c r="Y7" t="n">
        <v>0.5</v>
      </c>
      <c r="Z7" t="n">
        <v>10</v>
      </c>
      <c r="AA7" t="n">
        <v>255.6874158283282</v>
      </c>
      <c r="AB7" t="n">
        <v>349.8428024688288</v>
      </c>
      <c r="AC7" t="n">
        <v>316.4542964087654</v>
      </c>
      <c r="AD7" t="n">
        <v>255687.4158283282</v>
      </c>
      <c r="AE7" t="n">
        <v>349842.8024688289</v>
      </c>
      <c r="AF7" t="n">
        <v>1.785458399122169e-06</v>
      </c>
      <c r="AG7" t="n">
        <v>13</v>
      </c>
      <c r="AH7" t="n">
        <v>316454.2964087654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5.2244</v>
      </c>
      <c r="E8" t="n">
        <v>19.14</v>
      </c>
      <c r="F8" t="n">
        <v>17.01</v>
      </c>
      <c r="G8" t="n">
        <v>72.89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126.19</v>
      </c>
      <c r="Q8" t="n">
        <v>183.27</v>
      </c>
      <c r="R8" t="n">
        <v>36.24</v>
      </c>
      <c r="S8" t="n">
        <v>26.24</v>
      </c>
      <c r="T8" t="n">
        <v>4108.67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252.5973042943812</v>
      </c>
      <c r="AB8" t="n">
        <v>345.6147755419853</v>
      </c>
      <c r="AC8" t="n">
        <v>312.6297864377454</v>
      </c>
      <c r="AD8" t="n">
        <v>252597.3042943812</v>
      </c>
      <c r="AE8" t="n">
        <v>345614.7755419853</v>
      </c>
      <c r="AF8" t="n">
        <v>1.79795086069541e-06</v>
      </c>
      <c r="AG8" t="n">
        <v>13</v>
      </c>
      <c r="AH8" t="n">
        <v>312629.7864377454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5.2327</v>
      </c>
      <c r="E9" t="n">
        <v>19.11</v>
      </c>
      <c r="F9" t="n">
        <v>16.99</v>
      </c>
      <c r="G9" t="n">
        <v>78.44</v>
      </c>
      <c r="H9" t="n">
        <v>1.57</v>
      </c>
      <c r="I9" t="n">
        <v>13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124.77</v>
      </c>
      <c r="Q9" t="n">
        <v>183.28</v>
      </c>
      <c r="R9" t="n">
        <v>35.69</v>
      </c>
      <c r="S9" t="n">
        <v>26.24</v>
      </c>
      <c r="T9" t="n">
        <v>3838.06</v>
      </c>
      <c r="U9" t="n">
        <v>0.74</v>
      </c>
      <c r="V9" t="n">
        <v>0.9</v>
      </c>
      <c r="W9" t="n">
        <v>2.96</v>
      </c>
      <c r="X9" t="n">
        <v>0.24</v>
      </c>
      <c r="Y9" t="n">
        <v>0.5</v>
      </c>
      <c r="Z9" t="n">
        <v>10</v>
      </c>
      <c r="AA9" t="n">
        <v>250.8727453634108</v>
      </c>
      <c r="AB9" t="n">
        <v>343.2551579304624</v>
      </c>
      <c r="AC9" t="n">
        <v>310.4953674193213</v>
      </c>
      <c r="AD9" t="n">
        <v>250872.7453634108</v>
      </c>
      <c r="AE9" t="n">
        <v>343255.1579304624</v>
      </c>
      <c r="AF9" t="n">
        <v>1.800807263754857e-06</v>
      </c>
      <c r="AG9" t="n">
        <v>13</v>
      </c>
      <c r="AH9" t="n">
        <v>310495.3674193213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5.2543</v>
      </c>
      <c r="E10" t="n">
        <v>19.03</v>
      </c>
      <c r="F10" t="n">
        <v>16.95</v>
      </c>
      <c r="G10" t="n">
        <v>92.45999999999999</v>
      </c>
      <c r="H10" t="n">
        <v>1.75</v>
      </c>
      <c r="I10" t="n">
        <v>11</v>
      </c>
      <c r="J10" t="n">
        <v>90.54000000000001</v>
      </c>
      <c r="K10" t="n">
        <v>35.1</v>
      </c>
      <c r="L10" t="n">
        <v>9</v>
      </c>
      <c r="M10" t="n">
        <v>9</v>
      </c>
      <c r="N10" t="n">
        <v>11.44</v>
      </c>
      <c r="O10" t="n">
        <v>11400.71</v>
      </c>
      <c r="P10" t="n">
        <v>122.91</v>
      </c>
      <c r="Q10" t="n">
        <v>183.26</v>
      </c>
      <c r="R10" t="n">
        <v>34.24</v>
      </c>
      <c r="S10" t="n">
        <v>26.24</v>
      </c>
      <c r="T10" t="n">
        <v>3119.29</v>
      </c>
      <c r="U10" t="n">
        <v>0.77</v>
      </c>
      <c r="V10" t="n">
        <v>0.9</v>
      </c>
      <c r="W10" t="n">
        <v>2.96</v>
      </c>
      <c r="X10" t="n">
        <v>0.19</v>
      </c>
      <c r="Y10" t="n">
        <v>0.5</v>
      </c>
      <c r="Z10" t="n">
        <v>10</v>
      </c>
      <c r="AA10" t="n">
        <v>248.3212721742347</v>
      </c>
      <c r="AB10" t="n">
        <v>339.7641197499805</v>
      </c>
      <c r="AC10" t="n">
        <v>307.3375090230806</v>
      </c>
      <c r="AD10" t="n">
        <v>248321.2721742347</v>
      </c>
      <c r="AE10" t="n">
        <v>339764.1197499805</v>
      </c>
      <c r="AF10" t="n">
        <v>1.808240794608356e-06</v>
      </c>
      <c r="AG10" t="n">
        <v>13</v>
      </c>
      <c r="AH10" t="n">
        <v>307337.5090230806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5.2657</v>
      </c>
      <c r="E11" t="n">
        <v>18.99</v>
      </c>
      <c r="F11" t="n">
        <v>16.93</v>
      </c>
      <c r="G11" t="n">
        <v>101.56</v>
      </c>
      <c r="H11" t="n">
        <v>1.91</v>
      </c>
      <c r="I11" t="n">
        <v>10</v>
      </c>
      <c r="J11" t="n">
        <v>91.77</v>
      </c>
      <c r="K11" t="n">
        <v>35.1</v>
      </c>
      <c r="L11" t="n">
        <v>10</v>
      </c>
      <c r="M11" t="n">
        <v>8</v>
      </c>
      <c r="N11" t="n">
        <v>11.67</v>
      </c>
      <c r="O11" t="n">
        <v>11551.91</v>
      </c>
      <c r="P11" t="n">
        <v>121.86</v>
      </c>
      <c r="Q11" t="n">
        <v>183.28</v>
      </c>
      <c r="R11" t="n">
        <v>33.57</v>
      </c>
      <c r="S11" t="n">
        <v>26.24</v>
      </c>
      <c r="T11" t="n">
        <v>2793.75</v>
      </c>
      <c r="U11" t="n">
        <v>0.78</v>
      </c>
      <c r="V11" t="n">
        <v>0.9</v>
      </c>
      <c r="W11" t="n">
        <v>2.95</v>
      </c>
      <c r="X11" t="n">
        <v>0.17</v>
      </c>
      <c r="Y11" t="n">
        <v>0.5</v>
      </c>
      <c r="Z11" t="n">
        <v>10</v>
      </c>
      <c r="AA11" t="n">
        <v>246.9134020987475</v>
      </c>
      <c r="AB11" t="n">
        <v>337.8378098018557</v>
      </c>
      <c r="AC11" t="n">
        <v>305.5950433928113</v>
      </c>
      <c r="AD11" t="n">
        <v>246913.4020987475</v>
      </c>
      <c r="AE11" t="n">
        <v>337837.8098018557</v>
      </c>
      <c r="AF11" t="n">
        <v>1.812164047003258e-06</v>
      </c>
      <c r="AG11" t="n">
        <v>13</v>
      </c>
      <c r="AH11" t="n">
        <v>305595.0433928113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5.2723</v>
      </c>
      <c r="E12" t="n">
        <v>18.97</v>
      </c>
      <c r="F12" t="n">
        <v>16.92</v>
      </c>
      <c r="G12" t="n">
        <v>112.8</v>
      </c>
      <c r="H12" t="n">
        <v>2.08</v>
      </c>
      <c r="I12" t="n">
        <v>9</v>
      </c>
      <c r="J12" t="n">
        <v>93</v>
      </c>
      <c r="K12" t="n">
        <v>35.1</v>
      </c>
      <c r="L12" t="n">
        <v>11</v>
      </c>
      <c r="M12" t="n">
        <v>7</v>
      </c>
      <c r="N12" t="n">
        <v>11.9</v>
      </c>
      <c r="O12" t="n">
        <v>11703.47</v>
      </c>
      <c r="P12" t="n">
        <v>119.86</v>
      </c>
      <c r="Q12" t="n">
        <v>183.26</v>
      </c>
      <c r="R12" t="n">
        <v>33.5</v>
      </c>
      <c r="S12" t="n">
        <v>26.24</v>
      </c>
      <c r="T12" t="n">
        <v>2762.61</v>
      </c>
      <c r="U12" t="n">
        <v>0.78</v>
      </c>
      <c r="V12" t="n">
        <v>0.9</v>
      </c>
      <c r="W12" t="n">
        <v>2.95</v>
      </c>
      <c r="X12" t="n">
        <v>0.16</v>
      </c>
      <c r="Y12" t="n">
        <v>0.5</v>
      </c>
      <c r="Z12" t="n">
        <v>10</v>
      </c>
      <c r="AA12" t="n">
        <v>244.6655089597102</v>
      </c>
      <c r="AB12" t="n">
        <v>334.7621432389802</v>
      </c>
      <c r="AC12" t="n">
        <v>302.8129141299705</v>
      </c>
      <c r="AD12" t="n">
        <v>244665.5089597102</v>
      </c>
      <c r="AE12" t="n">
        <v>334762.1432389802</v>
      </c>
      <c r="AF12" t="n">
        <v>1.814435403652939e-06</v>
      </c>
      <c r="AG12" t="n">
        <v>13</v>
      </c>
      <c r="AH12" t="n">
        <v>302812.9141299705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5.2743</v>
      </c>
      <c r="E13" t="n">
        <v>18.96</v>
      </c>
      <c r="F13" t="n">
        <v>16.91</v>
      </c>
      <c r="G13" t="n">
        <v>112.75</v>
      </c>
      <c r="H13" t="n">
        <v>2.24</v>
      </c>
      <c r="I13" t="n">
        <v>9</v>
      </c>
      <c r="J13" t="n">
        <v>94.23</v>
      </c>
      <c r="K13" t="n">
        <v>35.1</v>
      </c>
      <c r="L13" t="n">
        <v>12</v>
      </c>
      <c r="M13" t="n">
        <v>7</v>
      </c>
      <c r="N13" t="n">
        <v>12.13</v>
      </c>
      <c r="O13" t="n">
        <v>11855.41</v>
      </c>
      <c r="P13" t="n">
        <v>118.36</v>
      </c>
      <c r="Q13" t="n">
        <v>183.27</v>
      </c>
      <c r="R13" t="n">
        <v>33.11</v>
      </c>
      <c r="S13" t="n">
        <v>26.24</v>
      </c>
      <c r="T13" t="n">
        <v>2565.51</v>
      </c>
      <c r="U13" t="n">
        <v>0.79</v>
      </c>
      <c r="V13" t="n">
        <v>0.9</v>
      </c>
      <c r="W13" t="n">
        <v>2.95</v>
      </c>
      <c r="X13" t="n">
        <v>0.16</v>
      </c>
      <c r="Y13" t="n">
        <v>0.5</v>
      </c>
      <c r="Z13" t="n">
        <v>10</v>
      </c>
      <c r="AA13" t="n">
        <v>243.057308519866</v>
      </c>
      <c r="AB13" t="n">
        <v>332.5617324483904</v>
      </c>
      <c r="AC13" t="n">
        <v>300.822507456938</v>
      </c>
      <c r="AD13" t="n">
        <v>243057.308519866</v>
      </c>
      <c r="AE13" t="n">
        <v>332561.7324483905</v>
      </c>
      <c r="AF13" t="n">
        <v>1.815123693546781e-06</v>
      </c>
      <c r="AG13" t="n">
        <v>13</v>
      </c>
      <c r="AH13" t="n">
        <v>300822.507456938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5.2862</v>
      </c>
      <c r="E14" t="n">
        <v>18.92</v>
      </c>
      <c r="F14" t="n">
        <v>16.89</v>
      </c>
      <c r="G14" t="n">
        <v>126.66</v>
      </c>
      <c r="H14" t="n">
        <v>2.39</v>
      </c>
      <c r="I14" t="n">
        <v>8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117.28</v>
      </c>
      <c r="Q14" t="n">
        <v>183.26</v>
      </c>
      <c r="R14" t="n">
        <v>32.26</v>
      </c>
      <c r="S14" t="n">
        <v>26.24</v>
      </c>
      <c r="T14" t="n">
        <v>2143.97</v>
      </c>
      <c r="U14" t="n">
        <v>0.8100000000000001</v>
      </c>
      <c r="V14" t="n">
        <v>0.9</v>
      </c>
      <c r="W14" t="n">
        <v>2.95</v>
      </c>
      <c r="X14" t="n">
        <v>0.13</v>
      </c>
      <c r="Y14" t="n">
        <v>0.5</v>
      </c>
      <c r="Z14" t="n">
        <v>10</v>
      </c>
      <c r="AA14" t="n">
        <v>241.6224898086977</v>
      </c>
      <c r="AB14" t="n">
        <v>330.5985501880368</v>
      </c>
      <c r="AC14" t="n">
        <v>299.0466885561683</v>
      </c>
      <c r="AD14" t="n">
        <v>241622.4898086977</v>
      </c>
      <c r="AE14" t="n">
        <v>330598.5501880368</v>
      </c>
      <c r="AF14" t="n">
        <v>1.819219018415144e-06</v>
      </c>
      <c r="AG14" t="n">
        <v>13</v>
      </c>
      <c r="AH14" t="n">
        <v>299046.6885561683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5.294</v>
      </c>
      <c r="E15" t="n">
        <v>18.89</v>
      </c>
      <c r="F15" t="n">
        <v>16.88</v>
      </c>
      <c r="G15" t="n">
        <v>144.66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5</v>
      </c>
      <c r="N15" t="n">
        <v>12.6</v>
      </c>
      <c r="O15" t="n">
        <v>12160.43</v>
      </c>
      <c r="P15" t="n">
        <v>115.73</v>
      </c>
      <c r="Q15" t="n">
        <v>183.26</v>
      </c>
      <c r="R15" t="n">
        <v>31.96</v>
      </c>
      <c r="S15" t="n">
        <v>26.24</v>
      </c>
      <c r="T15" t="n">
        <v>2003.15</v>
      </c>
      <c r="U15" t="n">
        <v>0.82</v>
      </c>
      <c r="V15" t="n">
        <v>0.9</v>
      </c>
      <c r="W15" t="n">
        <v>2.95</v>
      </c>
      <c r="X15" t="n">
        <v>0.12</v>
      </c>
      <c r="Y15" t="n">
        <v>0.5</v>
      </c>
      <c r="Z15" t="n">
        <v>10</v>
      </c>
      <c r="AA15" t="n">
        <v>239.8224508623858</v>
      </c>
      <c r="AB15" t="n">
        <v>328.1356574895804</v>
      </c>
      <c r="AC15" t="n">
        <v>296.8188508801601</v>
      </c>
      <c r="AD15" t="n">
        <v>239822.4508623857</v>
      </c>
      <c r="AE15" t="n">
        <v>328135.6574895804</v>
      </c>
      <c r="AF15" t="n">
        <v>1.82190334900113e-06</v>
      </c>
      <c r="AG15" t="n">
        <v>13</v>
      </c>
      <c r="AH15" t="n">
        <v>296818.8508801601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5.2924</v>
      </c>
      <c r="E16" t="n">
        <v>18.9</v>
      </c>
      <c r="F16" t="n">
        <v>16.88</v>
      </c>
      <c r="G16" t="n">
        <v>144.71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2</v>
      </c>
      <c r="N16" t="n">
        <v>12.84</v>
      </c>
      <c r="O16" t="n">
        <v>12313.51</v>
      </c>
      <c r="P16" t="n">
        <v>115.48</v>
      </c>
      <c r="Q16" t="n">
        <v>183.27</v>
      </c>
      <c r="R16" t="n">
        <v>32.06</v>
      </c>
      <c r="S16" t="n">
        <v>26.24</v>
      </c>
      <c r="T16" t="n">
        <v>2053.05</v>
      </c>
      <c r="U16" t="n">
        <v>0.82</v>
      </c>
      <c r="V16" t="n">
        <v>0.9</v>
      </c>
      <c r="W16" t="n">
        <v>2.95</v>
      </c>
      <c r="X16" t="n">
        <v>0.13</v>
      </c>
      <c r="Y16" t="n">
        <v>0.5</v>
      </c>
      <c r="Z16" t="n">
        <v>10</v>
      </c>
      <c r="AA16" t="n">
        <v>239.6055645809341</v>
      </c>
      <c r="AB16" t="n">
        <v>327.838904110951</v>
      </c>
      <c r="AC16" t="n">
        <v>296.5504192274911</v>
      </c>
      <c r="AD16" t="n">
        <v>239605.5645809341</v>
      </c>
      <c r="AE16" t="n">
        <v>327838.904110951</v>
      </c>
      <c r="AF16" t="n">
        <v>1.821352717086056e-06</v>
      </c>
      <c r="AG16" t="n">
        <v>13</v>
      </c>
      <c r="AH16" t="n">
        <v>296550.4192274911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5.293</v>
      </c>
      <c r="E17" t="n">
        <v>18.89</v>
      </c>
      <c r="F17" t="n">
        <v>16.88</v>
      </c>
      <c r="G17" t="n">
        <v>144.69</v>
      </c>
      <c r="H17" t="n">
        <v>2.84</v>
      </c>
      <c r="I17" t="n">
        <v>7</v>
      </c>
      <c r="J17" t="n">
        <v>99.19</v>
      </c>
      <c r="K17" t="n">
        <v>35.1</v>
      </c>
      <c r="L17" t="n">
        <v>16</v>
      </c>
      <c r="M17" t="n">
        <v>1</v>
      </c>
      <c r="N17" t="n">
        <v>13.09</v>
      </c>
      <c r="O17" t="n">
        <v>12466.97</v>
      </c>
      <c r="P17" t="n">
        <v>115.28</v>
      </c>
      <c r="Q17" t="n">
        <v>183.26</v>
      </c>
      <c r="R17" t="n">
        <v>32.06</v>
      </c>
      <c r="S17" t="n">
        <v>26.24</v>
      </c>
      <c r="T17" t="n">
        <v>2050.55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239.3848954256739</v>
      </c>
      <c r="AB17" t="n">
        <v>327.5369748374881</v>
      </c>
      <c r="AC17" t="n">
        <v>296.277305660127</v>
      </c>
      <c r="AD17" t="n">
        <v>239384.8954256739</v>
      </c>
      <c r="AE17" t="n">
        <v>327536.9748374881</v>
      </c>
      <c r="AF17" t="n">
        <v>1.821559204054209e-06</v>
      </c>
      <c r="AG17" t="n">
        <v>13</v>
      </c>
      <c r="AH17" t="n">
        <v>296277.305660127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16.88</v>
      </c>
      <c r="G18" t="n">
        <v>144.72</v>
      </c>
      <c r="H18" t="n">
        <v>2.98</v>
      </c>
      <c r="I18" t="n">
        <v>7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116.07</v>
      </c>
      <c r="Q18" t="n">
        <v>183.26</v>
      </c>
      <c r="R18" t="n">
        <v>32.11</v>
      </c>
      <c r="S18" t="n">
        <v>26.24</v>
      </c>
      <c r="T18" t="n">
        <v>2078.68</v>
      </c>
      <c r="U18" t="n">
        <v>0.82</v>
      </c>
      <c r="V18" t="n">
        <v>0.9</v>
      </c>
      <c r="W18" t="n">
        <v>2.96</v>
      </c>
      <c r="X18" t="n">
        <v>0.13</v>
      </c>
      <c r="Y18" t="n">
        <v>0.5</v>
      </c>
      <c r="Z18" t="n">
        <v>10</v>
      </c>
      <c r="AA18" t="n">
        <v>240.2248312574912</v>
      </c>
      <c r="AB18" t="n">
        <v>328.6862120979336</v>
      </c>
      <c r="AC18" t="n">
        <v>297.3168613294006</v>
      </c>
      <c r="AD18" t="n">
        <v>240224.8312574913</v>
      </c>
      <c r="AE18" t="n">
        <v>328686.2120979336</v>
      </c>
      <c r="AF18" t="n">
        <v>1.821180644612595e-06</v>
      </c>
      <c r="AG18" t="n">
        <v>13</v>
      </c>
      <c r="AH18" t="n">
        <v>297316.8613294006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4.0763</v>
      </c>
      <c r="E2" t="n">
        <v>24.53</v>
      </c>
      <c r="F2" t="n">
        <v>19.5</v>
      </c>
      <c r="G2" t="n">
        <v>8.66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185.95</v>
      </c>
      <c r="Q2" t="n">
        <v>183.37</v>
      </c>
      <c r="R2" t="n">
        <v>113.75</v>
      </c>
      <c r="S2" t="n">
        <v>26.24</v>
      </c>
      <c r="T2" t="n">
        <v>42255.39</v>
      </c>
      <c r="U2" t="n">
        <v>0.23</v>
      </c>
      <c r="V2" t="n">
        <v>0.78</v>
      </c>
      <c r="W2" t="n">
        <v>3.15</v>
      </c>
      <c r="X2" t="n">
        <v>2.73</v>
      </c>
      <c r="Y2" t="n">
        <v>0.5</v>
      </c>
      <c r="Z2" t="n">
        <v>10</v>
      </c>
      <c r="AA2" t="n">
        <v>405.7524562348959</v>
      </c>
      <c r="AB2" t="n">
        <v>555.1684111555982</v>
      </c>
      <c r="AC2" t="n">
        <v>502.1839171786659</v>
      </c>
      <c r="AD2" t="n">
        <v>405752.4562348959</v>
      </c>
      <c r="AE2" t="n">
        <v>555168.4111555981</v>
      </c>
      <c r="AF2" t="n">
        <v>1.382172173433377e-06</v>
      </c>
      <c r="AG2" t="n">
        <v>16</v>
      </c>
      <c r="AH2" t="n">
        <v>502183.9171786659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4.6625</v>
      </c>
      <c r="E3" t="n">
        <v>21.45</v>
      </c>
      <c r="F3" t="n">
        <v>18.01</v>
      </c>
      <c r="G3" t="n">
        <v>17.15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</v>
      </c>
      <c r="Q3" t="n">
        <v>183.32</v>
      </c>
      <c r="R3" t="n">
        <v>67.17</v>
      </c>
      <c r="S3" t="n">
        <v>26.24</v>
      </c>
      <c r="T3" t="n">
        <v>19325.05</v>
      </c>
      <c r="U3" t="n">
        <v>0.39</v>
      </c>
      <c r="V3" t="n">
        <v>0.84</v>
      </c>
      <c r="W3" t="n">
        <v>3.04</v>
      </c>
      <c r="X3" t="n">
        <v>1.25</v>
      </c>
      <c r="Y3" t="n">
        <v>0.5</v>
      </c>
      <c r="Z3" t="n">
        <v>10</v>
      </c>
      <c r="AA3" t="n">
        <v>335.956104983875</v>
      </c>
      <c r="AB3" t="n">
        <v>459.6699641762532</v>
      </c>
      <c r="AC3" t="n">
        <v>415.7997079461175</v>
      </c>
      <c r="AD3" t="n">
        <v>335956.1049838751</v>
      </c>
      <c r="AE3" t="n">
        <v>459669.9641762532</v>
      </c>
      <c r="AF3" t="n">
        <v>1.580938046422766e-06</v>
      </c>
      <c r="AG3" t="n">
        <v>14</v>
      </c>
      <c r="AH3" t="n">
        <v>415799.7079461175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4.8764</v>
      </c>
      <c r="E4" t="n">
        <v>20.51</v>
      </c>
      <c r="F4" t="n">
        <v>17.56</v>
      </c>
      <c r="G4" t="n">
        <v>25.7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165.85</v>
      </c>
      <c r="Q4" t="n">
        <v>183.36</v>
      </c>
      <c r="R4" t="n">
        <v>53.02</v>
      </c>
      <c r="S4" t="n">
        <v>26.24</v>
      </c>
      <c r="T4" t="n">
        <v>12360.23</v>
      </c>
      <c r="U4" t="n">
        <v>0.5</v>
      </c>
      <c r="V4" t="n">
        <v>0.87</v>
      </c>
      <c r="W4" t="n">
        <v>3.01</v>
      </c>
      <c r="X4" t="n">
        <v>0.8</v>
      </c>
      <c r="Y4" t="n">
        <v>0.5</v>
      </c>
      <c r="Z4" t="n">
        <v>10</v>
      </c>
      <c r="AA4" t="n">
        <v>320.1331642244979</v>
      </c>
      <c r="AB4" t="n">
        <v>438.0203185703936</v>
      </c>
      <c r="AC4" t="n">
        <v>396.2162741314126</v>
      </c>
      <c r="AD4" t="n">
        <v>320133.1642244979</v>
      </c>
      <c r="AE4" t="n">
        <v>438020.3185703936</v>
      </c>
      <c r="AF4" t="n">
        <v>1.653466228327287e-06</v>
      </c>
      <c r="AG4" t="n">
        <v>14</v>
      </c>
      <c r="AH4" t="n">
        <v>396216.2741314126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4.9789</v>
      </c>
      <c r="E5" t="n">
        <v>20.08</v>
      </c>
      <c r="F5" t="n">
        <v>17.36</v>
      </c>
      <c r="G5" t="n">
        <v>33.6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163.21</v>
      </c>
      <c r="Q5" t="n">
        <v>183.27</v>
      </c>
      <c r="R5" t="n">
        <v>46.86</v>
      </c>
      <c r="S5" t="n">
        <v>26.24</v>
      </c>
      <c r="T5" t="n">
        <v>9332.9</v>
      </c>
      <c r="U5" t="n">
        <v>0.5600000000000001</v>
      </c>
      <c r="V5" t="n">
        <v>0.88</v>
      </c>
      <c r="W5" t="n">
        <v>2.99</v>
      </c>
      <c r="X5" t="n">
        <v>0.6</v>
      </c>
      <c r="Y5" t="n">
        <v>0.5</v>
      </c>
      <c r="Z5" t="n">
        <v>10</v>
      </c>
      <c r="AA5" t="n">
        <v>312.8604177711963</v>
      </c>
      <c r="AB5" t="n">
        <v>428.0694260220574</v>
      </c>
      <c r="AC5" t="n">
        <v>387.2150808017243</v>
      </c>
      <c r="AD5" t="n">
        <v>312860.4177711963</v>
      </c>
      <c r="AE5" t="n">
        <v>428069.4260220574</v>
      </c>
      <c r="AF5" t="n">
        <v>1.688221434709772e-06</v>
      </c>
      <c r="AG5" t="n">
        <v>14</v>
      </c>
      <c r="AH5" t="n">
        <v>387215.0808017243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5.0563</v>
      </c>
      <c r="E6" t="n">
        <v>19.78</v>
      </c>
      <c r="F6" t="n">
        <v>17.21</v>
      </c>
      <c r="G6" t="n">
        <v>43.02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160.83</v>
      </c>
      <c r="Q6" t="n">
        <v>183.27</v>
      </c>
      <c r="R6" t="n">
        <v>42.14</v>
      </c>
      <c r="S6" t="n">
        <v>26.24</v>
      </c>
      <c r="T6" t="n">
        <v>7007.65</v>
      </c>
      <c r="U6" t="n">
        <v>0.62</v>
      </c>
      <c r="V6" t="n">
        <v>0.88</v>
      </c>
      <c r="W6" t="n">
        <v>2.98</v>
      </c>
      <c r="X6" t="n">
        <v>0.45</v>
      </c>
      <c r="Y6" t="n">
        <v>0.5</v>
      </c>
      <c r="Z6" t="n">
        <v>10</v>
      </c>
      <c r="AA6" t="n">
        <v>298.9053956062454</v>
      </c>
      <c r="AB6" t="n">
        <v>408.9755490438442</v>
      </c>
      <c r="AC6" t="n">
        <v>369.9434966438871</v>
      </c>
      <c r="AD6" t="n">
        <v>298905.3956062454</v>
      </c>
      <c r="AE6" t="n">
        <v>408975.5490438442</v>
      </c>
      <c r="AF6" t="n">
        <v>1.71446585396835e-06</v>
      </c>
      <c r="AG6" t="n">
        <v>13</v>
      </c>
      <c r="AH6" t="n">
        <v>369943.4966438871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5.1014</v>
      </c>
      <c r="E7" t="n">
        <v>19.6</v>
      </c>
      <c r="F7" t="n">
        <v>17.12</v>
      </c>
      <c r="G7" t="n">
        <v>51.37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159.09</v>
      </c>
      <c r="Q7" t="n">
        <v>183.27</v>
      </c>
      <c r="R7" t="n">
        <v>39.57</v>
      </c>
      <c r="S7" t="n">
        <v>26.24</v>
      </c>
      <c r="T7" t="n">
        <v>5739.18</v>
      </c>
      <c r="U7" t="n">
        <v>0.66</v>
      </c>
      <c r="V7" t="n">
        <v>0.89</v>
      </c>
      <c r="W7" t="n">
        <v>2.97</v>
      </c>
      <c r="X7" t="n">
        <v>0.37</v>
      </c>
      <c r="Y7" t="n">
        <v>0.5</v>
      </c>
      <c r="Z7" t="n">
        <v>10</v>
      </c>
      <c r="AA7" t="n">
        <v>295.2780262117239</v>
      </c>
      <c r="AB7" t="n">
        <v>404.0124222100164</v>
      </c>
      <c r="AC7" t="n">
        <v>365.4540436692876</v>
      </c>
      <c r="AD7" t="n">
        <v>295278.0262117239</v>
      </c>
      <c r="AE7" t="n">
        <v>404012.4222100165</v>
      </c>
      <c r="AF7" t="n">
        <v>1.729758144776643e-06</v>
      </c>
      <c r="AG7" t="n">
        <v>13</v>
      </c>
      <c r="AH7" t="n">
        <v>365454.0436692876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5.1216</v>
      </c>
      <c r="E8" t="n">
        <v>19.53</v>
      </c>
      <c r="F8" t="n">
        <v>17.09</v>
      </c>
      <c r="G8" t="n">
        <v>56.96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16</v>
      </c>
      <c r="N8" t="n">
        <v>16.43</v>
      </c>
      <c r="O8" t="n">
        <v>14426.96</v>
      </c>
      <c r="P8" t="n">
        <v>157.93</v>
      </c>
      <c r="Q8" t="n">
        <v>183.26</v>
      </c>
      <c r="R8" t="n">
        <v>38.66</v>
      </c>
      <c r="S8" t="n">
        <v>26.24</v>
      </c>
      <c r="T8" t="n">
        <v>5297.63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293.2797495942012</v>
      </c>
      <c r="AB8" t="n">
        <v>401.2782919841795</v>
      </c>
      <c r="AC8" t="n">
        <v>362.9808549948286</v>
      </c>
      <c r="AD8" t="n">
        <v>293279.7495942012</v>
      </c>
      <c r="AE8" t="n">
        <v>401278.2919841795</v>
      </c>
      <c r="AF8" t="n">
        <v>1.736607463497874e-06</v>
      </c>
      <c r="AG8" t="n">
        <v>13</v>
      </c>
      <c r="AH8" t="n">
        <v>362980.8549948286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5.1423</v>
      </c>
      <c r="E9" t="n">
        <v>19.45</v>
      </c>
      <c r="F9" t="n">
        <v>17.05</v>
      </c>
      <c r="G9" t="n">
        <v>63.96</v>
      </c>
      <c r="H9" t="n">
        <v>1.21</v>
      </c>
      <c r="I9" t="n">
        <v>16</v>
      </c>
      <c r="J9" t="n">
        <v>116.37</v>
      </c>
      <c r="K9" t="n">
        <v>41.65</v>
      </c>
      <c r="L9" t="n">
        <v>8</v>
      </c>
      <c r="M9" t="n">
        <v>14</v>
      </c>
      <c r="N9" t="n">
        <v>16.72</v>
      </c>
      <c r="O9" t="n">
        <v>14585.96</v>
      </c>
      <c r="P9" t="n">
        <v>157.12</v>
      </c>
      <c r="Q9" t="n">
        <v>183.28</v>
      </c>
      <c r="R9" t="n">
        <v>37.6</v>
      </c>
      <c r="S9" t="n">
        <v>26.24</v>
      </c>
      <c r="T9" t="n">
        <v>4776.5</v>
      </c>
      <c r="U9" t="n">
        <v>0.7</v>
      </c>
      <c r="V9" t="n">
        <v>0.89</v>
      </c>
      <c r="W9" t="n">
        <v>2.96</v>
      </c>
      <c r="X9" t="n">
        <v>0.3</v>
      </c>
      <c r="Y9" t="n">
        <v>0.5</v>
      </c>
      <c r="Z9" t="n">
        <v>10</v>
      </c>
      <c r="AA9" t="n">
        <v>291.6399934458574</v>
      </c>
      <c r="AB9" t="n">
        <v>399.0347052810797</v>
      </c>
      <c r="AC9" t="n">
        <v>360.9513930577789</v>
      </c>
      <c r="AD9" t="n">
        <v>291639.9934458574</v>
      </c>
      <c r="AE9" t="n">
        <v>399034.7052810797</v>
      </c>
      <c r="AF9" t="n">
        <v>1.743626319811215e-06</v>
      </c>
      <c r="AG9" t="n">
        <v>13</v>
      </c>
      <c r="AH9" t="n">
        <v>360951.3930577789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5.1643</v>
      </c>
      <c r="E10" t="n">
        <v>19.36</v>
      </c>
      <c r="F10" t="n">
        <v>17.02</v>
      </c>
      <c r="G10" t="n">
        <v>72.93000000000001</v>
      </c>
      <c r="H10" t="n">
        <v>1.35</v>
      </c>
      <c r="I10" t="n">
        <v>14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155.95</v>
      </c>
      <c r="Q10" t="n">
        <v>183.26</v>
      </c>
      <c r="R10" t="n">
        <v>36.56</v>
      </c>
      <c r="S10" t="n">
        <v>26.24</v>
      </c>
      <c r="T10" t="n">
        <v>4267.12</v>
      </c>
      <c r="U10" t="n">
        <v>0.72</v>
      </c>
      <c r="V10" t="n">
        <v>0.89</v>
      </c>
      <c r="W10" t="n">
        <v>2.96</v>
      </c>
      <c r="X10" t="n">
        <v>0.26</v>
      </c>
      <c r="Y10" t="n">
        <v>0.5</v>
      </c>
      <c r="Z10" t="n">
        <v>10</v>
      </c>
      <c r="AA10" t="n">
        <v>289.5981440409688</v>
      </c>
      <c r="AB10" t="n">
        <v>396.240956845273</v>
      </c>
      <c r="AC10" t="n">
        <v>358.424276051635</v>
      </c>
      <c r="AD10" t="n">
        <v>289598.1440409688</v>
      </c>
      <c r="AE10" t="n">
        <v>396240.956845273</v>
      </c>
      <c r="AF10" t="n">
        <v>1.751085973864041e-06</v>
      </c>
      <c r="AG10" t="n">
        <v>13</v>
      </c>
      <c r="AH10" t="n">
        <v>358424.276051635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5.1759</v>
      </c>
      <c r="E11" t="n">
        <v>19.32</v>
      </c>
      <c r="F11" t="n">
        <v>17</v>
      </c>
      <c r="G11" t="n">
        <v>78.44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11</v>
      </c>
      <c r="N11" t="n">
        <v>17.31</v>
      </c>
      <c r="O11" t="n">
        <v>14905.25</v>
      </c>
      <c r="P11" t="n">
        <v>154.67</v>
      </c>
      <c r="Q11" t="n">
        <v>183.28</v>
      </c>
      <c r="R11" t="n">
        <v>35.68</v>
      </c>
      <c r="S11" t="n">
        <v>26.24</v>
      </c>
      <c r="T11" t="n">
        <v>3829.95</v>
      </c>
      <c r="U11" t="n">
        <v>0.74</v>
      </c>
      <c r="V11" t="n">
        <v>0.9</v>
      </c>
      <c r="W11" t="n">
        <v>2.96</v>
      </c>
      <c r="X11" t="n">
        <v>0.24</v>
      </c>
      <c r="Y11" t="n">
        <v>0.5</v>
      </c>
      <c r="Z11" t="n">
        <v>10</v>
      </c>
      <c r="AA11" t="n">
        <v>287.8272677951027</v>
      </c>
      <c r="AB11" t="n">
        <v>393.8179658401328</v>
      </c>
      <c r="AC11" t="n">
        <v>356.2325319073362</v>
      </c>
      <c r="AD11" t="n">
        <v>287827.2677951027</v>
      </c>
      <c r="AE11" t="n">
        <v>393817.9658401328</v>
      </c>
      <c r="AF11" t="n">
        <v>1.755019246000986e-06</v>
      </c>
      <c r="AG11" t="n">
        <v>13</v>
      </c>
      <c r="AH11" t="n">
        <v>356232.5319073362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5.1971</v>
      </c>
      <c r="E12" t="n">
        <v>19.24</v>
      </c>
      <c r="F12" t="n">
        <v>16.96</v>
      </c>
      <c r="G12" t="n">
        <v>92.51000000000001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153.33</v>
      </c>
      <c r="Q12" t="n">
        <v>183.27</v>
      </c>
      <c r="R12" t="n">
        <v>34.62</v>
      </c>
      <c r="S12" t="n">
        <v>26.24</v>
      </c>
      <c r="T12" t="n">
        <v>3311.75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285.6543081915983</v>
      </c>
      <c r="AB12" t="n">
        <v>390.8448266464061</v>
      </c>
      <c r="AC12" t="n">
        <v>353.5431449454317</v>
      </c>
      <c r="AD12" t="n">
        <v>285654.3081915983</v>
      </c>
      <c r="AE12" t="n">
        <v>390844.8266464061</v>
      </c>
      <c r="AF12" t="n">
        <v>1.762207639906436e-06</v>
      </c>
      <c r="AG12" t="n">
        <v>13</v>
      </c>
      <c r="AH12" t="n">
        <v>353543.1449454317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5.1999</v>
      </c>
      <c r="E13" t="n">
        <v>19.23</v>
      </c>
      <c r="F13" t="n">
        <v>16.95</v>
      </c>
      <c r="G13" t="n">
        <v>92.45999999999999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9</v>
      </c>
      <c r="N13" t="n">
        <v>17.91</v>
      </c>
      <c r="O13" t="n">
        <v>15226.31</v>
      </c>
      <c r="P13" t="n">
        <v>152.78</v>
      </c>
      <c r="Q13" t="n">
        <v>183.27</v>
      </c>
      <c r="R13" t="n">
        <v>34.21</v>
      </c>
      <c r="S13" t="n">
        <v>26.24</v>
      </c>
      <c r="T13" t="n">
        <v>3106.56</v>
      </c>
      <c r="U13" t="n">
        <v>0.77</v>
      </c>
      <c r="V13" t="n">
        <v>0.9</v>
      </c>
      <c r="W13" t="n">
        <v>2.96</v>
      </c>
      <c r="X13" t="n">
        <v>0.19</v>
      </c>
      <c r="Y13" t="n">
        <v>0.5</v>
      </c>
      <c r="Z13" t="n">
        <v>10</v>
      </c>
      <c r="AA13" t="n">
        <v>284.9736767061156</v>
      </c>
      <c r="AB13" t="n">
        <v>389.9135566206267</v>
      </c>
      <c r="AC13" t="n">
        <v>352.7007540238671</v>
      </c>
      <c r="AD13" t="n">
        <v>284973.6767061156</v>
      </c>
      <c r="AE13" t="n">
        <v>389913.5566206267</v>
      </c>
      <c r="AF13" t="n">
        <v>1.76315705042225e-06</v>
      </c>
      <c r="AG13" t="n">
        <v>13</v>
      </c>
      <c r="AH13" t="n">
        <v>352700.7540238671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5.2111</v>
      </c>
      <c r="E14" t="n">
        <v>19.19</v>
      </c>
      <c r="F14" t="n">
        <v>16.93</v>
      </c>
      <c r="G14" t="n">
        <v>101.59</v>
      </c>
      <c r="H14" t="n">
        <v>1.87</v>
      </c>
      <c r="I14" t="n">
        <v>10</v>
      </c>
      <c r="J14" t="n">
        <v>122.87</v>
      </c>
      <c r="K14" t="n">
        <v>41.65</v>
      </c>
      <c r="L14" t="n">
        <v>13</v>
      </c>
      <c r="M14" t="n">
        <v>8</v>
      </c>
      <c r="N14" t="n">
        <v>18.22</v>
      </c>
      <c r="O14" t="n">
        <v>15387.5</v>
      </c>
      <c r="P14" t="n">
        <v>152.2</v>
      </c>
      <c r="Q14" t="n">
        <v>183.26</v>
      </c>
      <c r="R14" t="n">
        <v>33.71</v>
      </c>
      <c r="S14" t="n">
        <v>26.24</v>
      </c>
      <c r="T14" t="n">
        <v>2859.88</v>
      </c>
      <c r="U14" t="n">
        <v>0.78</v>
      </c>
      <c r="V14" t="n">
        <v>0.9</v>
      </c>
      <c r="W14" t="n">
        <v>2.96</v>
      </c>
      <c r="X14" t="n">
        <v>0.18</v>
      </c>
      <c r="Y14" t="n">
        <v>0.5</v>
      </c>
      <c r="Z14" t="n">
        <v>10</v>
      </c>
      <c r="AA14" t="n">
        <v>283.9696034658667</v>
      </c>
      <c r="AB14" t="n">
        <v>388.5397393167331</v>
      </c>
      <c r="AC14" t="n">
        <v>351.4580519152924</v>
      </c>
      <c r="AD14" t="n">
        <v>283969.6034658666</v>
      </c>
      <c r="AE14" t="n">
        <v>388539.7393167331</v>
      </c>
      <c r="AF14" t="n">
        <v>1.766954692485507e-06</v>
      </c>
      <c r="AG14" t="n">
        <v>13</v>
      </c>
      <c r="AH14" t="n">
        <v>351458.0519152924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5.2194</v>
      </c>
      <c r="E15" t="n">
        <v>19.16</v>
      </c>
      <c r="F15" t="n">
        <v>16.92</v>
      </c>
      <c r="G15" t="n">
        <v>112.82</v>
      </c>
      <c r="H15" t="n">
        <v>1.99</v>
      </c>
      <c r="I15" t="n">
        <v>9</v>
      </c>
      <c r="J15" t="n">
        <v>124.18</v>
      </c>
      <c r="K15" t="n">
        <v>41.65</v>
      </c>
      <c r="L15" t="n">
        <v>14</v>
      </c>
      <c r="M15" t="n">
        <v>7</v>
      </c>
      <c r="N15" t="n">
        <v>18.53</v>
      </c>
      <c r="O15" t="n">
        <v>15549.15</v>
      </c>
      <c r="P15" t="n">
        <v>150.86</v>
      </c>
      <c r="Q15" t="n">
        <v>183.26</v>
      </c>
      <c r="R15" t="n">
        <v>33.34</v>
      </c>
      <c r="S15" t="n">
        <v>26.24</v>
      </c>
      <c r="T15" t="n">
        <v>2680.85</v>
      </c>
      <c r="U15" t="n">
        <v>0.79</v>
      </c>
      <c r="V15" t="n">
        <v>0.9</v>
      </c>
      <c r="W15" t="n">
        <v>2.96</v>
      </c>
      <c r="X15" t="n">
        <v>0.17</v>
      </c>
      <c r="Y15" t="n">
        <v>0.5</v>
      </c>
      <c r="Z15" t="n">
        <v>10</v>
      </c>
      <c r="AA15" t="n">
        <v>282.2839664743179</v>
      </c>
      <c r="AB15" t="n">
        <v>386.2333764198405</v>
      </c>
      <c r="AC15" t="n">
        <v>349.3718050562786</v>
      </c>
      <c r="AD15" t="n">
        <v>282283.9664743179</v>
      </c>
      <c r="AE15" t="n">
        <v>386233.3764198405</v>
      </c>
      <c r="AF15" t="n">
        <v>1.769769016514528e-06</v>
      </c>
      <c r="AG15" t="n">
        <v>13</v>
      </c>
      <c r="AH15" t="n">
        <v>349371.8050562786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5.2207</v>
      </c>
      <c r="E16" t="n">
        <v>19.15</v>
      </c>
      <c r="F16" t="n">
        <v>16.92</v>
      </c>
      <c r="G16" t="n">
        <v>112.79</v>
      </c>
      <c r="H16" t="n">
        <v>2.11</v>
      </c>
      <c r="I16" t="n">
        <v>9</v>
      </c>
      <c r="J16" t="n">
        <v>125.49</v>
      </c>
      <c r="K16" t="n">
        <v>41.65</v>
      </c>
      <c r="L16" t="n">
        <v>15</v>
      </c>
      <c r="M16" t="n">
        <v>7</v>
      </c>
      <c r="N16" t="n">
        <v>18.84</v>
      </c>
      <c r="O16" t="n">
        <v>15711.24</v>
      </c>
      <c r="P16" t="n">
        <v>150.11</v>
      </c>
      <c r="Q16" t="n">
        <v>183.26</v>
      </c>
      <c r="R16" t="n">
        <v>33.29</v>
      </c>
      <c r="S16" t="n">
        <v>26.24</v>
      </c>
      <c r="T16" t="n">
        <v>2657.35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281.4589393487609</v>
      </c>
      <c r="AB16" t="n">
        <v>385.1045379090253</v>
      </c>
      <c r="AC16" t="n">
        <v>348.3507013086007</v>
      </c>
      <c r="AD16" t="n">
        <v>281458.9393487609</v>
      </c>
      <c r="AE16" t="n">
        <v>385104.5379090253</v>
      </c>
      <c r="AF16" t="n">
        <v>1.770209814254013e-06</v>
      </c>
      <c r="AG16" t="n">
        <v>13</v>
      </c>
      <c r="AH16" t="n">
        <v>348350.7013086007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5.2323</v>
      </c>
      <c r="E17" t="n">
        <v>19.11</v>
      </c>
      <c r="F17" t="n">
        <v>16.9</v>
      </c>
      <c r="G17" t="n">
        <v>126.74</v>
      </c>
      <c r="H17" t="n">
        <v>2.23</v>
      </c>
      <c r="I17" t="n">
        <v>8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149.42</v>
      </c>
      <c r="Q17" t="n">
        <v>183.26</v>
      </c>
      <c r="R17" t="n">
        <v>32.65</v>
      </c>
      <c r="S17" t="n">
        <v>26.24</v>
      </c>
      <c r="T17" t="n">
        <v>2340.52</v>
      </c>
      <c r="U17" t="n">
        <v>0.8</v>
      </c>
      <c r="V17" t="n">
        <v>0.9</v>
      </c>
      <c r="W17" t="n">
        <v>2.95</v>
      </c>
      <c r="X17" t="n">
        <v>0.14</v>
      </c>
      <c r="Y17" t="n">
        <v>0.5</v>
      </c>
      <c r="Z17" t="n">
        <v>10</v>
      </c>
      <c r="AA17" t="n">
        <v>280.3388376665096</v>
      </c>
      <c r="AB17" t="n">
        <v>383.5719653719705</v>
      </c>
      <c r="AC17" t="n">
        <v>346.9643953435033</v>
      </c>
      <c r="AD17" t="n">
        <v>280338.8376665096</v>
      </c>
      <c r="AE17" t="n">
        <v>383571.9653719704</v>
      </c>
      <c r="AF17" t="n">
        <v>1.774143086390957e-06</v>
      </c>
      <c r="AG17" t="n">
        <v>13</v>
      </c>
      <c r="AH17" t="n">
        <v>346964.3953435033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5.2339</v>
      </c>
      <c r="E18" t="n">
        <v>19.11</v>
      </c>
      <c r="F18" t="n">
        <v>16.89</v>
      </c>
      <c r="G18" t="n">
        <v>126.69</v>
      </c>
      <c r="H18" t="n">
        <v>2.34</v>
      </c>
      <c r="I18" t="n">
        <v>8</v>
      </c>
      <c r="J18" t="n">
        <v>128.13</v>
      </c>
      <c r="K18" t="n">
        <v>41.65</v>
      </c>
      <c r="L18" t="n">
        <v>17</v>
      </c>
      <c r="M18" t="n">
        <v>6</v>
      </c>
      <c r="N18" t="n">
        <v>19.48</v>
      </c>
      <c r="O18" t="n">
        <v>16036.82</v>
      </c>
      <c r="P18" t="n">
        <v>148.57</v>
      </c>
      <c r="Q18" t="n">
        <v>183.26</v>
      </c>
      <c r="R18" t="n">
        <v>32.51</v>
      </c>
      <c r="S18" t="n">
        <v>26.24</v>
      </c>
      <c r="T18" t="n">
        <v>2269.63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279.3929141145619</v>
      </c>
      <c r="AB18" t="n">
        <v>382.2777110369938</v>
      </c>
      <c r="AC18" t="n">
        <v>345.7936628257595</v>
      </c>
      <c r="AD18" t="n">
        <v>279392.9141145619</v>
      </c>
      <c r="AE18" t="n">
        <v>382277.7110369938</v>
      </c>
      <c r="AF18" t="n">
        <v>1.774685606685708e-06</v>
      </c>
      <c r="AG18" t="n">
        <v>13</v>
      </c>
      <c r="AH18" t="n">
        <v>345793.6628257595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5.2438</v>
      </c>
      <c r="E19" t="n">
        <v>19.07</v>
      </c>
      <c r="F19" t="n">
        <v>16.88</v>
      </c>
      <c r="G19" t="n">
        <v>144.67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147.77</v>
      </c>
      <c r="Q19" t="n">
        <v>183.27</v>
      </c>
      <c r="R19" t="n">
        <v>32.1</v>
      </c>
      <c r="S19" t="n">
        <v>26.24</v>
      </c>
      <c r="T19" t="n">
        <v>2072.85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278.2306672194057</v>
      </c>
      <c r="AB19" t="n">
        <v>380.687473560327</v>
      </c>
      <c r="AC19" t="n">
        <v>344.3551953819535</v>
      </c>
      <c r="AD19" t="n">
        <v>278230.6672194058</v>
      </c>
      <c r="AE19" t="n">
        <v>380687.473560327</v>
      </c>
      <c r="AF19" t="n">
        <v>1.77804245100948e-06</v>
      </c>
      <c r="AG19" t="n">
        <v>13</v>
      </c>
      <c r="AH19" t="n">
        <v>344355.1953819535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5.2443</v>
      </c>
      <c r="E20" t="n">
        <v>19.07</v>
      </c>
      <c r="F20" t="n">
        <v>16.88</v>
      </c>
      <c r="G20" t="n">
        <v>144.66</v>
      </c>
      <c r="H20" t="n">
        <v>2.57</v>
      </c>
      <c r="I20" t="n">
        <v>7</v>
      </c>
      <c r="J20" t="n">
        <v>130.79</v>
      </c>
      <c r="K20" t="n">
        <v>41.65</v>
      </c>
      <c r="L20" t="n">
        <v>19</v>
      </c>
      <c r="M20" t="n">
        <v>5</v>
      </c>
      <c r="N20" t="n">
        <v>20.14</v>
      </c>
      <c r="O20" t="n">
        <v>16364.25</v>
      </c>
      <c r="P20" t="n">
        <v>147.26</v>
      </c>
      <c r="Q20" t="n">
        <v>183.26</v>
      </c>
      <c r="R20" t="n">
        <v>32.03</v>
      </c>
      <c r="S20" t="n">
        <v>26.24</v>
      </c>
      <c r="T20" t="n">
        <v>2037.55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277.6852752289859</v>
      </c>
      <c r="AB20" t="n">
        <v>379.9412441780381</v>
      </c>
      <c r="AC20" t="n">
        <v>343.6801850845707</v>
      </c>
      <c r="AD20" t="n">
        <v>277685.2752289859</v>
      </c>
      <c r="AE20" t="n">
        <v>379941.2441780381</v>
      </c>
      <c r="AF20" t="n">
        <v>1.77821198860159e-06</v>
      </c>
      <c r="AG20" t="n">
        <v>13</v>
      </c>
      <c r="AH20" t="n">
        <v>343680.1850845707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5.2429</v>
      </c>
      <c r="E21" t="n">
        <v>19.07</v>
      </c>
      <c r="F21" t="n">
        <v>16.88</v>
      </c>
      <c r="G21" t="n">
        <v>144.7</v>
      </c>
      <c r="H21" t="n">
        <v>2.67</v>
      </c>
      <c r="I21" t="n">
        <v>7</v>
      </c>
      <c r="J21" t="n">
        <v>132.12</v>
      </c>
      <c r="K21" t="n">
        <v>41.65</v>
      </c>
      <c r="L21" t="n">
        <v>20</v>
      </c>
      <c r="M21" t="n">
        <v>5</v>
      </c>
      <c r="N21" t="n">
        <v>20.47</v>
      </c>
      <c r="O21" t="n">
        <v>16528.68</v>
      </c>
      <c r="P21" t="n">
        <v>145.54</v>
      </c>
      <c r="Q21" t="n">
        <v>183.26</v>
      </c>
      <c r="R21" t="n">
        <v>32.15</v>
      </c>
      <c r="S21" t="n">
        <v>26.24</v>
      </c>
      <c r="T21" t="n">
        <v>2098.51</v>
      </c>
      <c r="U21" t="n">
        <v>0.82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275.9451139986424</v>
      </c>
      <c r="AB21" t="n">
        <v>377.5602788121868</v>
      </c>
      <c r="AC21" t="n">
        <v>341.5264557115304</v>
      </c>
      <c r="AD21" t="n">
        <v>275945.1139986424</v>
      </c>
      <c r="AE21" t="n">
        <v>377560.2788121868</v>
      </c>
      <c r="AF21" t="n">
        <v>1.777737283343682e-06</v>
      </c>
      <c r="AG21" t="n">
        <v>13</v>
      </c>
      <c r="AH21" t="n">
        <v>341526.4557115304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5.2593</v>
      </c>
      <c r="E22" t="n">
        <v>19.01</v>
      </c>
      <c r="F22" t="n">
        <v>16.84</v>
      </c>
      <c r="G22" t="n">
        <v>168.44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4</v>
      </c>
      <c r="N22" t="n">
        <v>20.81</v>
      </c>
      <c r="O22" t="n">
        <v>16693.59</v>
      </c>
      <c r="P22" t="n">
        <v>143.84</v>
      </c>
      <c r="Q22" t="n">
        <v>183.26</v>
      </c>
      <c r="R22" t="n">
        <v>31.03</v>
      </c>
      <c r="S22" t="n">
        <v>26.24</v>
      </c>
      <c r="T22" t="n">
        <v>1539.54</v>
      </c>
      <c r="U22" t="n">
        <v>0.85</v>
      </c>
      <c r="V22" t="n">
        <v>0.9</v>
      </c>
      <c r="W22" t="n">
        <v>2.95</v>
      </c>
      <c r="X22" t="n">
        <v>0.09</v>
      </c>
      <c r="Y22" t="n">
        <v>0.5</v>
      </c>
      <c r="Z22" t="n">
        <v>10</v>
      </c>
      <c r="AA22" t="n">
        <v>273.625950020387</v>
      </c>
      <c r="AB22" t="n">
        <v>374.387096342844</v>
      </c>
      <c r="AC22" t="n">
        <v>338.6561173234721</v>
      </c>
      <c r="AD22" t="n">
        <v>273625.950020387</v>
      </c>
      <c r="AE22" t="n">
        <v>374387.096342844</v>
      </c>
      <c r="AF22" t="n">
        <v>1.78329811636488e-06</v>
      </c>
      <c r="AG22" t="n">
        <v>13</v>
      </c>
      <c r="AH22" t="n">
        <v>338656.1173234721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5.2575</v>
      </c>
      <c r="E23" t="n">
        <v>19.02</v>
      </c>
      <c r="F23" t="n">
        <v>16.85</v>
      </c>
      <c r="G23" t="n">
        <v>168.51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144.75</v>
      </c>
      <c r="Q23" t="n">
        <v>183.26</v>
      </c>
      <c r="R23" t="n">
        <v>31.2</v>
      </c>
      <c r="S23" t="n">
        <v>26.24</v>
      </c>
      <c r="T23" t="n">
        <v>1625.51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274.6339662576416</v>
      </c>
      <c r="AB23" t="n">
        <v>375.7663086291937</v>
      </c>
      <c r="AC23" t="n">
        <v>339.9036995249492</v>
      </c>
      <c r="AD23" t="n">
        <v>274633.9662576417</v>
      </c>
      <c r="AE23" t="n">
        <v>375766.3086291937</v>
      </c>
      <c r="AF23" t="n">
        <v>1.782687781033285e-06</v>
      </c>
      <c r="AG23" t="n">
        <v>13</v>
      </c>
      <c r="AH23" t="n">
        <v>339903.6995249492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5.2575</v>
      </c>
      <c r="E24" t="n">
        <v>19.02</v>
      </c>
      <c r="F24" t="n">
        <v>16.85</v>
      </c>
      <c r="G24" t="n">
        <v>168.51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4</v>
      </c>
      <c r="N24" t="n">
        <v>21.49</v>
      </c>
      <c r="O24" t="n">
        <v>17024.98</v>
      </c>
      <c r="P24" t="n">
        <v>143.79</v>
      </c>
      <c r="Q24" t="n">
        <v>183.26</v>
      </c>
      <c r="R24" t="n">
        <v>31.2</v>
      </c>
      <c r="S24" t="n">
        <v>26.24</v>
      </c>
      <c r="T24" t="n">
        <v>1628.68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273.6402848074695</v>
      </c>
      <c r="AB24" t="n">
        <v>374.4067098309364</v>
      </c>
      <c r="AC24" t="n">
        <v>338.6738589277887</v>
      </c>
      <c r="AD24" t="n">
        <v>273640.2848074695</v>
      </c>
      <c r="AE24" t="n">
        <v>374406.7098309365</v>
      </c>
      <c r="AF24" t="n">
        <v>1.782687781033285e-06</v>
      </c>
      <c r="AG24" t="n">
        <v>13</v>
      </c>
      <c r="AH24" t="n">
        <v>338673.8589277887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5.2575</v>
      </c>
      <c r="E25" t="n">
        <v>19.02</v>
      </c>
      <c r="F25" t="n">
        <v>16.85</v>
      </c>
      <c r="G25" t="n">
        <v>168.51</v>
      </c>
      <c r="H25" t="n">
        <v>3.09</v>
      </c>
      <c r="I25" t="n">
        <v>6</v>
      </c>
      <c r="J25" t="n">
        <v>137.49</v>
      </c>
      <c r="K25" t="n">
        <v>41.65</v>
      </c>
      <c r="L25" t="n">
        <v>24</v>
      </c>
      <c r="M25" t="n">
        <v>4</v>
      </c>
      <c r="N25" t="n">
        <v>21.84</v>
      </c>
      <c r="O25" t="n">
        <v>17191.35</v>
      </c>
      <c r="P25" t="n">
        <v>142.29</v>
      </c>
      <c r="Q25" t="n">
        <v>183.28</v>
      </c>
      <c r="R25" t="n">
        <v>31.22</v>
      </c>
      <c r="S25" t="n">
        <v>26.24</v>
      </c>
      <c r="T25" t="n">
        <v>1636.68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272.0876575415755</v>
      </c>
      <c r="AB25" t="n">
        <v>372.2823367086596</v>
      </c>
      <c r="AC25" t="n">
        <v>336.7522329947255</v>
      </c>
      <c r="AD25" t="n">
        <v>272087.6575415755</v>
      </c>
      <c r="AE25" t="n">
        <v>372282.3367086595</v>
      </c>
      <c r="AF25" t="n">
        <v>1.782687781033285e-06</v>
      </c>
      <c r="AG25" t="n">
        <v>13</v>
      </c>
      <c r="AH25" t="n">
        <v>336752.2329947255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5.2657</v>
      </c>
      <c r="E26" t="n">
        <v>18.99</v>
      </c>
      <c r="F26" t="n">
        <v>16.84</v>
      </c>
      <c r="G26" t="n">
        <v>202.12</v>
      </c>
      <c r="H26" t="n">
        <v>3.18</v>
      </c>
      <c r="I26" t="n">
        <v>5</v>
      </c>
      <c r="J26" t="n">
        <v>138.85</v>
      </c>
      <c r="K26" t="n">
        <v>41.65</v>
      </c>
      <c r="L26" t="n">
        <v>25</v>
      </c>
      <c r="M26" t="n">
        <v>2</v>
      </c>
      <c r="N26" t="n">
        <v>22.2</v>
      </c>
      <c r="O26" t="n">
        <v>17358.22</v>
      </c>
      <c r="P26" t="n">
        <v>139.43</v>
      </c>
      <c r="Q26" t="n">
        <v>183.26</v>
      </c>
      <c r="R26" t="n">
        <v>30.98</v>
      </c>
      <c r="S26" t="n">
        <v>26.24</v>
      </c>
      <c r="T26" t="n">
        <v>1522.83</v>
      </c>
      <c r="U26" t="n">
        <v>0.85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268.8677960196466</v>
      </c>
      <c r="AB26" t="n">
        <v>367.8767801240915</v>
      </c>
      <c r="AC26" t="n">
        <v>332.7671365473511</v>
      </c>
      <c r="AD26" t="n">
        <v>268867.7960196466</v>
      </c>
      <c r="AE26" t="n">
        <v>367876.7801240915</v>
      </c>
      <c r="AF26" t="n">
        <v>1.785468197543884e-06</v>
      </c>
      <c r="AG26" t="n">
        <v>13</v>
      </c>
      <c r="AH26" t="n">
        <v>332767.1365473511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5.2662</v>
      </c>
      <c r="E27" t="n">
        <v>18.99</v>
      </c>
      <c r="F27" t="n">
        <v>16.84</v>
      </c>
      <c r="G27" t="n">
        <v>202.1</v>
      </c>
      <c r="H27" t="n">
        <v>3.28</v>
      </c>
      <c r="I27" t="n">
        <v>5</v>
      </c>
      <c r="J27" t="n">
        <v>140.2</v>
      </c>
      <c r="K27" t="n">
        <v>41.65</v>
      </c>
      <c r="L27" t="n">
        <v>26</v>
      </c>
      <c r="M27" t="n">
        <v>2</v>
      </c>
      <c r="N27" t="n">
        <v>22.55</v>
      </c>
      <c r="O27" t="n">
        <v>17525.59</v>
      </c>
      <c r="P27" t="n">
        <v>140.74</v>
      </c>
      <c r="Q27" t="n">
        <v>183.28</v>
      </c>
      <c r="R27" t="n">
        <v>30.9</v>
      </c>
      <c r="S27" t="n">
        <v>26.24</v>
      </c>
      <c r="T27" t="n">
        <v>1483.45</v>
      </c>
      <c r="U27" t="n">
        <v>0.85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270.2063032567636</v>
      </c>
      <c r="AB27" t="n">
        <v>369.7081847766867</v>
      </c>
      <c r="AC27" t="n">
        <v>334.4237545102952</v>
      </c>
      <c r="AD27" t="n">
        <v>270206.3032567636</v>
      </c>
      <c r="AE27" t="n">
        <v>369708.1847766867</v>
      </c>
      <c r="AF27" t="n">
        <v>1.785637735135994e-06</v>
      </c>
      <c r="AG27" t="n">
        <v>13</v>
      </c>
      <c r="AH27" t="n">
        <v>334423.7545102952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5.2673</v>
      </c>
      <c r="E28" t="n">
        <v>18.98</v>
      </c>
      <c r="F28" t="n">
        <v>16.84</v>
      </c>
      <c r="G28" t="n">
        <v>202.05</v>
      </c>
      <c r="H28" t="n">
        <v>3.37</v>
      </c>
      <c r="I28" t="n">
        <v>5</v>
      </c>
      <c r="J28" t="n">
        <v>141.56</v>
      </c>
      <c r="K28" t="n">
        <v>41.65</v>
      </c>
      <c r="L28" t="n">
        <v>27</v>
      </c>
      <c r="M28" t="n">
        <v>1</v>
      </c>
      <c r="N28" t="n">
        <v>22.91</v>
      </c>
      <c r="O28" t="n">
        <v>17693.46</v>
      </c>
      <c r="P28" t="n">
        <v>141.75</v>
      </c>
      <c r="Q28" t="n">
        <v>183.26</v>
      </c>
      <c r="R28" t="n">
        <v>30.73</v>
      </c>
      <c r="S28" t="n">
        <v>26.24</v>
      </c>
      <c r="T28" t="n">
        <v>1397.23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271.2160509816559</v>
      </c>
      <c r="AB28" t="n">
        <v>371.0897661608101</v>
      </c>
      <c r="AC28" t="n">
        <v>335.6734797061795</v>
      </c>
      <c r="AD28" t="n">
        <v>271216.0509816559</v>
      </c>
      <c r="AE28" t="n">
        <v>371089.7661608101</v>
      </c>
      <c r="AF28" t="n">
        <v>1.786010717838635e-06</v>
      </c>
      <c r="AG28" t="n">
        <v>13</v>
      </c>
      <c r="AH28" t="n">
        <v>335673.4797061795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5.2663</v>
      </c>
      <c r="E29" t="n">
        <v>18.99</v>
      </c>
      <c r="F29" t="n">
        <v>16.84</v>
      </c>
      <c r="G29" t="n">
        <v>202.1</v>
      </c>
      <c r="H29" t="n">
        <v>3.47</v>
      </c>
      <c r="I29" t="n">
        <v>5</v>
      </c>
      <c r="J29" t="n">
        <v>142.93</v>
      </c>
      <c r="K29" t="n">
        <v>41.65</v>
      </c>
      <c r="L29" t="n">
        <v>28</v>
      </c>
      <c r="M29" t="n">
        <v>0</v>
      </c>
      <c r="N29" t="n">
        <v>23.28</v>
      </c>
      <c r="O29" t="n">
        <v>17861.84</v>
      </c>
      <c r="P29" t="n">
        <v>142.79</v>
      </c>
      <c r="Q29" t="n">
        <v>183.26</v>
      </c>
      <c r="R29" t="n">
        <v>30.77</v>
      </c>
      <c r="S29" t="n">
        <v>26.24</v>
      </c>
      <c r="T29" t="n">
        <v>1417.52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272.3216133282406</v>
      </c>
      <c r="AB29" t="n">
        <v>372.6024453373756</v>
      </c>
      <c r="AC29" t="n">
        <v>337.0417909051922</v>
      </c>
      <c r="AD29" t="n">
        <v>272321.6133282406</v>
      </c>
      <c r="AE29" t="n">
        <v>372602.4453373756</v>
      </c>
      <c r="AF29" t="n">
        <v>1.785671642654415e-06</v>
      </c>
      <c r="AG29" t="n">
        <v>13</v>
      </c>
      <c r="AH29" t="n">
        <v>337041.7909051921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4.6512</v>
      </c>
      <c r="E2" t="n">
        <v>21.5</v>
      </c>
      <c r="F2" t="n">
        <v>18.5</v>
      </c>
      <c r="G2" t="n">
        <v>12.76</v>
      </c>
      <c r="H2" t="n">
        <v>0.28</v>
      </c>
      <c r="I2" t="n">
        <v>87</v>
      </c>
      <c r="J2" t="n">
        <v>61.76</v>
      </c>
      <c r="K2" t="n">
        <v>28.92</v>
      </c>
      <c r="L2" t="n">
        <v>1</v>
      </c>
      <c r="M2" t="n">
        <v>85</v>
      </c>
      <c r="N2" t="n">
        <v>6.84</v>
      </c>
      <c r="O2" t="n">
        <v>7851.41</v>
      </c>
      <c r="P2" t="n">
        <v>120.08</v>
      </c>
      <c r="Q2" t="n">
        <v>183.35</v>
      </c>
      <c r="R2" t="n">
        <v>82.40000000000001</v>
      </c>
      <c r="S2" t="n">
        <v>26.24</v>
      </c>
      <c r="T2" t="n">
        <v>26823.26</v>
      </c>
      <c r="U2" t="n">
        <v>0.32</v>
      </c>
      <c r="V2" t="n">
        <v>0.82</v>
      </c>
      <c r="W2" t="n">
        <v>3.08</v>
      </c>
      <c r="X2" t="n">
        <v>1.74</v>
      </c>
      <c r="Y2" t="n">
        <v>0.5</v>
      </c>
      <c r="Z2" t="n">
        <v>10</v>
      </c>
      <c r="AA2" t="n">
        <v>269.1984540367891</v>
      </c>
      <c r="AB2" t="n">
        <v>368.3292010107481</v>
      </c>
      <c r="AC2" t="n">
        <v>333.1763790195619</v>
      </c>
      <c r="AD2" t="n">
        <v>269198.4540367891</v>
      </c>
      <c r="AE2" t="n">
        <v>368329.2010107482</v>
      </c>
      <c r="AF2" t="n">
        <v>1.620560484986167e-06</v>
      </c>
      <c r="AG2" t="n">
        <v>14</v>
      </c>
      <c r="AH2" t="n">
        <v>333176.3790195619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5.0105</v>
      </c>
      <c r="E3" t="n">
        <v>19.96</v>
      </c>
      <c r="F3" t="n">
        <v>17.58</v>
      </c>
      <c r="G3" t="n">
        <v>25.11</v>
      </c>
      <c r="H3" t="n">
        <v>0.55</v>
      </c>
      <c r="I3" t="n">
        <v>42</v>
      </c>
      <c r="J3" t="n">
        <v>62.92</v>
      </c>
      <c r="K3" t="n">
        <v>28.92</v>
      </c>
      <c r="L3" t="n">
        <v>2</v>
      </c>
      <c r="M3" t="n">
        <v>40</v>
      </c>
      <c r="N3" t="n">
        <v>7</v>
      </c>
      <c r="O3" t="n">
        <v>7994.37</v>
      </c>
      <c r="P3" t="n">
        <v>112.33</v>
      </c>
      <c r="Q3" t="n">
        <v>183.32</v>
      </c>
      <c r="R3" t="n">
        <v>53.78</v>
      </c>
      <c r="S3" t="n">
        <v>26.24</v>
      </c>
      <c r="T3" t="n">
        <v>12734.97</v>
      </c>
      <c r="U3" t="n">
        <v>0.49</v>
      </c>
      <c r="V3" t="n">
        <v>0.87</v>
      </c>
      <c r="W3" t="n">
        <v>3.01</v>
      </c>
      <c r="X3" t="n">
        <v>0.82</v>
      </c>
      <c r="Y3" t="n">
        <v>0.5</v>
      </c>
      <c r="Z3" t="n">
        <v>10</v>
      </c>
      <c r="AA3" t="n">
        <v>240.9126990280022</v>
      </c>
      <c r="AB3" t="n">
        <v>329.6273831281306</v>
      </c>
      <c r="AC3" t="n">
        <v>298.1682083174177</v>
      </c>
      <c r="AD3" t="n">
        <v>240912.6990280022</v>
      </c>
      <c r="AE3" t="n">
        <v>329627.3831281306</v>
      </c>
      <c r="AF3" t="n">
        <v>1.74574697067922e-06</v>
      </c>
      <c r="AG3" t="n">
        <v>13</v>
      </c>
      <c r="AH3" t="n">
        <v>298168.2083174177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5.1406</v>
      </c>
      <c r="E4" t="n">
        <v>19.45</v>
      </c>
      <c r="F4" t="n">
        <v>17.28</v>
      </c>
      <c r="G4" t="n">
        <v>38.4</v>
      </c>
      <c r="H4" t="n">
        <v>0.8100000000000001</v>
      </c>
      <c r="I4" t="n">
        <v>27</v>
      </c>
      <c r="J4" t="n">
        <v>64.08</v>
      </c>
      <c r="K4" t="n">
        <v>28.92</v>
      </c>
      <c r="L4" t="n">
        <v>3</v>
      </c>
      <c r="M4" t="n">
        <v>25</v>
      </c>
      <c r="N4" t="n">
        <v>7.16</v>
      </c>
      <c r="O4" t="n">
        <v>8137.65</v>
      </c>
      <c r="P4" t="n">
        <v>108.7</v>
      </c>
      <c r="Q4" t="n">
        <v>183.28</v>
      </c>
      <c r="R4" t="n">
        <v>44.26</v>
      </c>
      <c r="S4" t="n">
        <v>26.24</v>
      </c>
      <c r="T4" t="n">
        <v>8051.91</v>
      </c>
      <c r="U4" t="n">
        <v>0.59</v>
      </c>
      <c r="V4" t="n">
        <v>0.88</v>
      </c>
      <c r="W4" t="n">
        <v>2.99</v>
      </c>
      <c r="X4" t="n">
        <v>0.53</v>
      </c>
      <c r="Y4" t="n">
        <v>0.5</v>
      </c>
      <c r="Z4" t="n">
        <v>10</v>
      </c>
      <c r="AA4" t="n">
        <v>233.4206694345968</v>
      </c>
      <c r="AB4" t="n">
        <v>319.37645771342</v>
      </c>
      <c r="AC4" t="n">
        <v>288.8956168370196</v>
      </c>
      <c r="AD4" t="n">
        <v>233420.6694345968</v>
      </c>
      <c r="AE4" t="n">
        <v>319376.45771342</v>
      </c>
      <c r="AF4" t="n">
        <v>1.791076115651851e-06</v>
      </c>
      <c r="AG4" t="n">
        <v>13</v>
      </c>
      <c r="AH4" t="n">
        <v>288895.6168370196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5.208</v>
      </c>
      <c r="E5" t="n">
        <v>19.2</v>
      </c>
      <c r="F5" t="n">
        <v>17.13</v>
      </c>
      <c r="G5" t="n">
        <v>51.38</v>
      </c>
      <c r="H5" t="n">
        <v>1.07</v>
      </c>
      <c r="I5" t="n">
        <v>20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105.72</v>
      </c>
      <c r="Q5" t="n">
        <v>183.28</v>
      </c>
      <c r="R5" t="n">
        <v>39.85</v>
      </c>
      <c r="S5" t="n">
        <v>26.24</v>
      </c>
      <c r="T5" t="n">
        <v>5879.38</v>
      </c>
      <c r="U5" t="n">
        <v>0.66</v>
      </c>
      <c r="V5" t="n">
        <v>0.89</v>
      </c>
      <c r="W5" t="n">
        <v>2.97</v>
      </c>
      <c r="X5" t="n">
        <v>0.37</v>
      </c>
      <c r="Y5" t="n">
        <v>0.5</v>
      </c>
      <c r="Z5" t="n">
        <v>10</v>
      </c>
      <c r="AA5" t="n">
        <v>228.541665459629</v>
      </c>
      <c r="AB5" t="n">
        <v>312.7007892284084</v>
      </c>
      <c r="AC5" t="n">
        <v>282.8570647828558</v>
      </c>
      <c r="AD5" t="n">
        <v>228541.665459629</v>
      </c>
      <c r="AE5" t="n">
        <v>312700.7892284084</v>
      </c>
      <c r="AF5" t="n">
        <v>1.814559469772953e-06</v>
      </c>
      <c r="AG5" t="n">
        <v>13</v>
      </c>
      <c r="AH5" t="n">
        <v>282857.0647828558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5.2481</v>
      </c>
      <c r="E6" t="n">
        <v>19.05</v>
      </c>
      <c r="F6" t="n">
        <v>17.04</v>
      </c>
      <c r="G6" t="n">
        <v>63.89</v>
      </c>
      <c r="H6" t="n">
        <v>1.31</v>
      </c>
      <c r="I6" t="n">
        <v>16</v>
      </c>
      <c r="J6" t="n">
        <v>66.42</v>
      </c>
      <c r="K6" t="n">
        <v>28.92</v>
      </c>
      <c r="L6" t="n">
        <v>5</v>
      </c>
      <c r="M6" t="n">
        <v>14</v>
      </c>
      <c r="N6" t="n">
        <v>7.49</v>
      </c>
      <c r="O6" t="n">
        <v>8425.16</v>
      </c>
      <c r="P6" t="n">
        <v>103.25</v>
      </c>
      <c r="Q6" t="n">
        <v>183.26</v>
      </c>
      <c r="R6" t="n">
        <v>37.07</v>
      </c>
      <c r="S6" t="n">
        <v>26.24</v>
      </c>
      <c r="T6" t="n">
        <v>4509.75</v>
      </c>
      <c r="U6" t="n">
        <v>0.71</v>
      </c>
      <c r="V6" t="n">
        <v>0.89</v>
      </c>
      <c r="W6" t="n">
        <v>2.96</v>
      </c>
      <c r="X6" t="n">
        <v>0.28</v>
      </c>
      <c r="Y6" t="n">
        <v>0.5</v>
      </c>
      <c r="Z6" t="n">
        <v>10</v>
      </c>
      <c r="AA6" t="n">
        <v>224.9750044826659</v>
      </c>
      <c r="AB6" t="n">
        <v>307.8207263297527</v>
      </c>
      <c r="AC6" t="n">
        <v>278.442748238035</v>
      </c>
      <c r="AD6" t="n">
        <v>224975.0044826659</v>
      </c>
      <c r="AE6" t="n">
        <v>307820.7263297528</v>
      </c>
      <c r="AF6" t="n">
        <v>1.828531020221857e-06</v>
      </c>
      <c r="AG6" t="n">
        <v>13</v>
      </c>
      <c r="AH6" t="n">
        <v>278442.748238035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5.2581</v>
      </c>
      <c r="E7" t="n">
        <v>19.02</v>
      </c>
      <c r="F7" t="n">
        <v>17.03</v>
      </c>
      <c r="G7" t="n">
        <v>72.98</v>
      </c>
      <c r="H7" t="n">
        <v>1.55</v>
      </c>
      <c r="I7" t="n">
        <v>14</v>
      </c>
      <c r="J7" t="n">
        <v>67.59</v>
      </c>
      <c r="K7" t="n">
        <v>28.92</v>
      </c>
      <c r="L7" t="n">
        <v>6</v>
      </c>
      <c r="M7" t="n">
        <v>12</v>
      </c>
      <c r="N7" t="n">
        <v>7.66</v>
      </c>
      <c r="O7" t="n">
        <v>8569.4</v>
      </c>
      <c r="P7" t="n">
        <v>101.18</v>
      </c>
      <c r="Q7" t="n">
        <v>183.29</v>
      </c>
      <c r="R7" t="n">
        <v>36.79</v>
      </c>
      <c r="S7" t="n">
        <v>26.24</v>
      </c>
      <c r="T7" t="n">
        <v>4381.12</v>
      </c>
      <c r="U7" t="n">
        <v>0.71</v>
      </c>
      <c r="V7" t="n">
        <v>0.89</v>
      </c>
      <c r="W7" t="n">
        <v>2.96</v>
      </c>
      <c r="X7" t="n">
        <v>0.27</v>
      </c>
      <c r="Y7" t="n">
        <v>0.5</v>
      </c>
      <c r="Z7" t="n">
        <v>10</v>
      </c>
      <c r="AA7" t="n">
        <v>222.5981854937019</v>
      </c>
      <c r="AB7" t="n">
        <v>304.5686577312006</v>
      </c>
      <c r="AC7" t="n">
        <v>275.5010525022207</v>
      </c>
      <c r="AD7" t="n">
        <v>222598.1854937019</v>
      </c>
      <c r="AE7" t="n">
        <v>304568.6577312006</v>
      </c>
      <c r="AF7" t="n">
        <v>1.83201519739116e-06</v>
      </c>
      <c r="AG7" t="n">
        <v>13</v>
      </c>
      <c r="AH7" t="n">
        <v>275501.0525022207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5.279</v>
      </c>
      <c r="E8" t="n">
        <v>18.94</v>
      </c>
      <c r="F8" t="n">
        <v>16.98</v>
      </c>
      <c r="G8" t="n">
        <v>84.90000000000001</v>
      </c>
      <c r="H8" t="n">
        <v>1.78</v>
      </c>
      <c r="I8" t="n">
        <v>12</v>
      </c>
      <c r="J8" t="n">
        <v>68.76000000000001</v>
      </c>
      <c r="K8" t="n">
        <v>28.92</v>
      </c>
      <c r="L8" t="n">
        <v>7</v>
      </c>
      <c r="M8" t="n">
        <v>10</v>
      </c>
      <c r="N8" t="n">
        <v>7.83</v>
      </c>
      <c r="O8" t="n">
        <v>8713.950000000001</v>
      </c>
      <c r="P8" t="n">
        <v>98.51000000000001</v>
      </c>
      <c r="Q8" t="n">
        <v>183.26</v>
      </c>
      <c r="R8" t="n">
        <v>35.3</v>
      </c>
      <c r="S8" t="n">
        <v>26.24</v>
      </c>
      <c r="T8" t="n">
        <v>3647.6</v>
      </c>
      <c r="U8" t="n">
        <v>0.74</v>
      </c>
      <c r="V8" t="n">
        <v>0.9</v>
      </c>
      <c r="W8" t="n">
        <v>2.96</v>
      </c>
      <c r="X8" t="n">
        <v>0.23</v>
      </c>
      <c r="Y8" t="n">
        <v>0.5</v>
      </c>
      <c r="Z8" t="n">
        <v>10</v>
      </c>
      <c r="AA8" t="n">
        <v>219.3461044880918</v>
      </c>
      <c r="AB8" t="n">
        <v>300.1190170276388</v>
      </c>
      <c r="AC8" t="n">
        <v>271.4760792622956</v>
      </c>
      <c r="AD8" t="n">
        <v>219346.1044880918</v>
      </c>
      <c r="AE8" t="n">
        <v>300119.0170276389</v>
      </c>
      <c r="AF8" t="n">
        <v>1.839297127675003e-06</v>
      </c>
      <c r="AG8" t="n">
        <v>13</v>
      </c>
      <c r="AH8" t="n">
        <v>271476.0792622956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5.302</v>
      </c>
      <c r="E9" t="n">
        <v>18.86</v>
      </c>
      <c r="F9" t="n">
        <v>16.93</v>
      </c>
      <c r="G9" t="n">
        <v>101.56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8</v>
      </c>
      <c r="N9" t="n">
        <v>8.01</v>
      </c>
      <c r="O9" t="n">
        <v>8858.84</v>
      </c>
      <c r="P9" t="n">
        <v>96.92</v>
      </c>
      <c r="Q9" t="n">
        <v>183.27</v>
      </c>
      <c r="R9" t="n">
        <v>33.39</v>
      </c>
      <c r="S9" t="n">
        <v>26.24</v>
      </c>
      <c r="T9" t="n">
        <v>2699.16</v>
      </c>
      <c r="U9" t="n">
        <v>0.79</v>
      </c>
      <c r="V9" t="n">
        <v>0.9</v>
      </c>
      <c r="W9" t="n">
        <v>2.96</v>
      </c>
      <c r="X9" t="n">
        <v>0.17</v>
      </c>
      <c r="Y9" t="n">
        <v>0.5</v>
      </c>
      <c r="Z9" t="n">
        <v>10</v>
      </c>
      <c r="AA9" t="n">
        <v>217.1843760359283</v>
      </c>
      <c r="AB9" t="n">
        <v>297.1612447906617</v>
      </c>
      <c r="AC9" t="n">
        <v>268.8005926563552</v>
      </c>
      <c r="AD9" t="n">
        <v>217184.3760359283</v>
      </c>
      <c r="AE9" t="n">
        <v>297161.2447906617</v>
      </c>
      <c r="AF9" t="n">
        <v>1.8473107351644e-06</v>
      </c>
      <c r="AG9" t="n">
        <v>13</v>
      </c>
      <c r="AH9" t="n">
        <v>268800.5926563552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5.3079</v>
      </c>
      <c r="E10" t="n">
        <v>18.84</v>
      </c>
      <c r="F10" t="n">
        <v>16.92</v>
      </c>
      <c r="G10" t="n">
        <v>112.79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3</v>
      </c>
      <c r="N10" t="n">
        <v>8.19</v>
      </c>
      <c r="O10" t="n">
        <v>9004.040000000001</v>
      </c>
      <c r="P10" t="n">
        <v>95.17</v>
      </c>
      <c r="Q10" t="n">
        <v>183.26</v>
      </c>
      <c r="R10" t="n">
        <v>33.2</v>
      </c>
      <c r="S10" t="n">
        <v>26.24</v>
      </c>
      <c r="T10" t="n">
        <v>2613.72</v>
      </c>
      <c r="U10" t="n">
        <v>0.79</v>
      </c>
      <c r="V10" t="n">
        <v>0.9</v>
      </c>
      <c r="W10" t="n">
        <v>2.96</v>
      </c>
      <c r="X10" t="n">
        <v>0.16</v>
      </c>
      <c r="Y10" t="n">
        <v>0.5</v>
      </c>
      <c r="Z10" t="n">
        <v>10</v>
      </c>
      <c r="AA10" t="n">
        <v>215.2588688221019</v>
      </c>
      <c r="AB10" t="n">
        <v>294.5266808733228</v>
      </c>
      <c r="AC10" t="n">
        <v>266.4174678216525</v>
      </c>
      <c r="AD10" t="n">
        <v>215258.8688221019</v>
      </c>
      <c r="AE10" t="n">
        <v>294526.6808733228</v>
      </c>
      <c r="AF10" t="n">
        <v>1.849366399694289e-06</v>
      </c>
      <c r="AG10" t="n">
        <v>13</v>
      </c>
      <c r="AH10" t="n">
        <v>266417.4678216525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5.3072</v>
      </c>
      <c r="E11" t="n">
        <v>18.84</v>
      </c>
      <c r="F11" t="n">
        <v>16.92</v>
      </c>
      <c r="G11" t="n">
        <v>112.81</v>
      </c>
      <c r="H11" t="n">
        <v>2.42</v>
      </c>
      <c r="I11" t="n">
        <v>9</v>
      </c>
      <c r="J11" t="n">
        <v>72.29000000000001</v>
      </c>
      <c r="K11" t="n">
        <v>28.92</v>
      </c>
      <c r="L11" t="n">
        <v>10</v>
      </c>
      <c r="M11" t="n">
        <v>1</v>
      </c>
      <c r="N11" t="n">
        <v>8.369999999999999</v>
      </c>
      <c r="O11" t="n">
        <v>9149.58</v>
      </c>
      <c r="P11" t="n">
        <v>95.81999999999999</v>
      </c>
      <c r="Q11" t="n">
        <v>183.26</v>
      </c>
      <c r="R11" t="n">
        <v>33.22</v>
      </c>
      <c r="S11" t="n">
        <v>26.24</v>
      </c>
      <c r="T11" t="n">
        <v>2623.29</v>
      </c>
      <c r="U11" t="n">
        <v>0.79</v>
      </c>
      <c r="V11" t="n">
        <v>0.9</v>
      </c>
      <c r="W11" t="n">
        <v>2.96</v>
      </c>
      <c r="X11" t="n">
        <v>0.17</v>
      </c>
      <c r="Y11" t="n">
        <v>0.5</v>
      </c>
      <c r="Z11" t="n">
        <v>10</v>
      </c>
      <c r="AA11" t="n">
        <v>215.9398473908863</v>
      </c>
      <c r="AB11" t="n">
        <v>295.4584257937873</v>
      </c>
      <c r="AC11" t="n">
        <v>267.2602883146205</v>
      </c>
      <c r="AD11" t="n">
        <v>215939.8473908863</v>
      </c>
      <c r="AE11" t="n">
        <v>295458.4257937873</v>
      </c>
      <c r="AF11" t="n">
        <v>1.849122507292438e-06</v>
      </c>
      <c r="AG11" t="n">
        <v>13</v>
      </c>
      <c r="AH11" t="n">
        <v>267260.2883146205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5.3061</v>
      </c>
      <c r="E12" t="n">
        <v>18.85</v>
      </c>
      <c r="F12" t="n">
        <v>16.93</v>
      </c>
      <c r="G12" t="n">
        <v>112.84</v>
      </c>
      <c r="H12" t="n">
        <v>2.62</v>
      </c>
      <c r="I12" t="n">
        <v>9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96.89</v>
      </c>
      <c r="Q12" t="n">
        <v>183.26</v>
      </c>
      <c r="R12" t="n">
        <v>33.29</v>
      </c>
      <c r="S12" t="n">
        <v>26.24</v>
      </c>
      <c r="T12" t="n">
        <v>2654.05</v>
      </c>
      <c r="U12" t="n">
        <v>0.79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217.0673262410287</v>
      </c>
      <c r="AB12" t="n">
        <v>297.0010920974076</v>
      </c>
      <c r="AC12" t="n">
        <v>268.6557247113695</v>
      </c>
      <c r="AD12" t="n">
        <v>217067.3262410287</v>
      </c>
      <c r="AE12" t="n">
        <v>297001.0920974077</v>
      </c>
      <c r="AF12" t="n">
        <v>1.848739247803814e-06</v>
      </c>
      <c r="AG12" t="n">
        <v>13</v>
      </c>
      <c r="AH12" t="n">
        <v>268655.7247113695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3.3953</v>
      </c>
      <c r="E2" t="n">
        <v>29.45</v>
      </c>
      <c r="F2" t="n">
        <v>20.64</v>
      </c>
      <c r="G2" t="n">
        <v>6.52</v>
      </c>
      <c r="H2" t="n">
        <v>0.11</v>
      </c>
      <c r="I2" t="n">
        <v>190</v>
      </c>
      <c r="J2" t="n">
        <v>167.88</v>
      </c>
      <c r="K2" t="n">
        <v>51.39</v>
      </c>
      <c r="L2" t="n">
        <v>1</v>
      </c>
      <c r="M2" t="n">
        <v>188</v>
      </c>
      <c r="N2" t="n">
        <v>30.49</v>
      </c>
      <c r="O2" t="n">
        <v>20939.59</v>
      </c>
      <c r="P2" t="n">
        <v>263.67</v>
      </c>
      <c r="Q2" t="n">
        <v>183.35</v>
      </c>
      <c r="R2" t="n">
        <v>148.64</v>
      </c>
      <c r="S2" t="n">
        <v>26.24</v>
      </c>
      <c r="T2" t="n">
        <v>59426.01</v>
      </c>
      <c r="U2" t="n">
        <v>0.18</v>
      </c>
      <c r="V2" t="n">
        <v>0.74</v>
      </c>
      <c r="W2" t="n">
        <v>3.26</v>
      </c>
      <c r="X2" t="n">
        <v>3.88</v>
      </c>
      <c r="Y2" t="n">
        <v>0.5</v>
      </c>
      <c r="Z2" t="n">
        <v>10</v>
      </c>
      <c r="AA2" t="n">
        <v>631.6280377409216</v>
      </c>
      <c r="AB2" t="n">
        <v>864.2213466995094</v>
      </c>
      <c r="AC2" t="n">
        <v>781.7412743127853</v>
      </c>
      <c r="AD2" t="n">
        <v>631628.0377409216</v>
      </c>
      <c r="AE2" t="n">
        <v>864221.3466995093</v>
      </c>
      <c r="AF2" t="n">
        <v>1.121826617876094e-06</v>
      </c>
      <c r="AG2" t="n">
        <v>20</v>
      </c>
      <c r="AH2" t="n">
        <v>781741.2743127854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4.2049</v>
      </c>
      <c r="E3" t="n">
        <v>23.78</v>
      </c>
      <c r="F3" t="n">
        <v>18.49</v>
      </c>
      <c r="G3" t="n">
        <v>12.9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235.96</v>
      </c>
      <c r="Q3" t="n">
        <v>183.36</v>
      </c>
      <c r="R3" t="n">
        <v>81.97</v>
      </c>
      <c r="S3" t="n">
        <v>26.24</v>
      </c>
      <c r="T3" t="n">
        <v>26609.07</v>
      </c>
      <c r="U3" t="n">
        <v>0.32</v>
      </c>
      <c r="V3" t="n">
        <v>0.82</v>
      </c>
      <c r="W3" t="n">
        <v>3.09</v>
      </c>
      <c r="X3" t="n">
        <v>1.73</v>
      </c>
      <c r="Y3" t="n">
        <v>0.5</v>
      </c>
      <c r="Z3" t="n">
        <v>10</v>
      </c>
      <c r="AA3" t="n">
        <v>469.9736114537203</v>
      </c>
      <c r="AB3" t="n">
        <v>643.0386289634023</v>
      </c>
      <c r="AC3" t="n">
        <v>581.6679247255183</v>
      </c>
      <c r="AD3" t="n">
        <v>469973.6114537203</v>
      </c>
      <c r="AE3" t="n">
        <v>643038.6289634022</v>
      </c>
      <c r="AF3" t="n">
        <v>1.389323107091328e-06</v>
      </c>
      <c r="AG3" t="n">
        <v>16</v>
      </c>
      <c r="AH3" t="n">
        <v>581667.9247255183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4.5176</v>
      </c>
      <c r="E4" t="n">
        <v>22.14</v>
      </c>
      <c r="F4" t="n">
        <v>17.87</v>
      </c>
      <c r="G4" t="n">
        <v>19.14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227.63</v>
      </c>
      <c r="Q4" t="n">
        <v>183.28</v>
      </c>
      <c r="R4" t="n">
        <v>62.58</v>
      </c>
      <c r="S4" t="n">
        <v>26.24</v>
      </c>
      <c r="T4" t="n">
        <v>17067.62</v>
      </c>
      <c r="U4" t="n">
        <v>0.42</v>
      </c>
      <c r="V4" t="n">
        <v>0.85</v>
      </c>
      <c r="W4" t="n">
        <v>3.04</v>
      </c>
      <c r="X4" t="n">
        <v>1.11</v>
      </c>
      <c r="Y4" t="n">
        <v>0.5</v>
      </c>
      <c r="Z4" t="n">
        <v>10</v>
      </c>
      <c r="AA4" t="n">
        <v>427.5629668071151</v>
      </c>
      <c r="AB4" t="n">
        <v>585.0105139323256</v>
      </c>
      <c r="AC4" t="n">
        <v>529.1779315500366</v>
      </c>
      <c r="AD4" t="n">
        <v>427562.9668071151</v>
      </c>
      <c r="AE4" t="n">
        <v>585010.5139323255</v>
      </c>
      <c r="AF4" t="n">
        <v>1.492640982804771e-06</v>
      </c>
      <c r="AG4" t="n">
        <v>15</v>
      </c>
      <c r="AH4" t="n">
        <v>529177.9315500367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4.6906</v>
      </c>
      <c r="E5" t="n">
        <v>21.32</v>
      </c>
      <c r="F5" t="n">
        <v>17.56</v>
      </c>
      <c r="G5" t="n">
        <v>25.69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223.33</v>
      </c>
      <c r="Q5" t="n">
        <v>183.3</v>
      </c>
      <c r="R5" t="n">
        <v>53.09</v>
      </c>
      <c r="S5" t="n">
        <v>26.24</v>
      </c>
      <c r="T5" t="n">
        <v>12394.24</v>
      </c>
      <c r="U5" t="n">
        <v>0.49</v>
      </c>
      <c r="V5" t="n">
        <v>0.87</v>
      </c>
      <c r="W5" t="n">
        <v>3.01</v>
      </c>
      <c r="X5" t="n">
        <v>0.8</v>
      </c>
      <c r="Y5" t="n">
        <v>0.5</v>
      </c>
      <c r="Z5" t="n">
        <v>10</v>
      </c>
      <c r="AA5" t="n">
        <v>402.6578990125739</v>
      </c>
      <c r="AB5" t="n">
        <v>550.934301441788</v>
      </c>
      <c r="AC5" t="n">
        <v>498.3539049533314</v>
      </c>
      <c r="AD5" t="n">
        <v>402657.8990125739</v>
      </c>
      <c r="AE5" t="n">
        <v>550934.301441788</v>
      </c>
      <c r="AF5" t="n">
        <v>1.549801176275912e-06</v>
      </c>
      <c r="AG5" t="n">
        <v>14</v>
      </c>
      <c r="AH5" t="n">
        <v>498353.9049533315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4.7863</v>
      </c>
      <c r="E6" t="n">
        <v>20.89</v>
      </c>
      <c r="F6" t="n">
        <v>17.4</v>
      </c>
      <c r="G6" t="n">
        <v>31.64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221.12</v>
      </c>
      <c r="Q6" t="n">
        <v>183.27</v>
      </c>
      <c r="R6" t="n">
        <v>48.12</v>
      </c>
      <c r="S6" t="n">
        <v>26.24</v>
      </c>
      <c r="T6" t="n">
        <v>9950.809999999999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394.2875435666752</v>
      </c>
      <c r="AB6" t="n">
        <v>539.4816118466891</v>
      </c>
      <c r="AC6" t="n">
        <v>487.994243979238</v>
      </c>
      <c r="AD6" t="n">
        <v>394287.5435666752</v>
      </c>
      <c r="AE6" t="n">
        <v>539481.6118466891</v>
      </c>
      <c r="AF6" t="n">
        <v>1.581421005843474e-06</v>
      </c>
      <c r="AG6" t="n">
        <v>14</v>
      </c>
      <c r="AH6" t="n">
        <v>487994.243979238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4.85</v>
      </c>
      <c r="E7" t="n">
        <v>20.62</v>
      </c>
      <c r="F7" t="n">
        <v>17.3</v>
      </c>
      <c r="G7" t="n">
        <v>37.07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219.48</v>
      </c>
      <c r="Q7" t="n">
        <v>183.31</v>
      </c>
      <c r="R7" t="n">
        <v>45.16</v>
      </c>
      <c r="S7" t="n">
        <v>26.24</v>
      </c>
      <c r="T7" t="n">
        <v>8495.870000000001</v>
      </c>
      <c r="U7" t="n">
        <v>0.58</v>
      </c>
      <c r="V7" t="n">
        <v>0.88</v>
      </c>
      <c r="W7" t="n">
        <v>2.98</v>
      </c>
      <c r="X7" t="n">
        <v>0.54</v>
      </c>
      <c r="Y7" t="n">
        <v>0.5</v>
      </c>
      <c r="Z7" t="n">
        <v>10</v>
      </c>
      <c r="AA7" t="n">
        <v>388.7179434175014</v>
      </c>
      <c r="AB7" t="n">
        <v>531.8610392091725</v>
      </c>
      <c r="AC7" t="n">
        <v>481.1009680987051</v>
      </c>
      <c r="AD7" t="n">
        <v>388717.9434175014</v>
      </c>
      <c r="AE7" t="n">
        <v>531861.0392091725</v>
      </c>
      <c r="AF7" t="n">
        <v>1.602467851647587e-06</v>
      </c>
      <c r="AG7" t="n">
        <v>14</v>
      </c>
      <c r="AH7" t="n">
        <v>481100.9680987051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4.901</v>
      </c>
      <c r="E8" t="n">
        <v>20.4</v>
      </c>
      <c r="F8" t="n">
        <v>17.22</v>
      </c>
      <c r="G8" t="n">
        <v>43.05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218.21</v>
      </c>
      <c r="Q8" t="n">
        <v>183.29</v>
      </c>
      <c r="R8" t="n">
        <v>42.81</v>
      </c>
      <c r="S8" t="n">
        <v>26.24</v>
      </c>
      <c r="T8" t="n">
        <v>7339.81</v>
      </c>
      <c r="U8" t="n">
        <v>0.61</v>
      </c>
      <c r="V8" t="n">
        <v>0.88</v>
      </c>
      <c r="W8" t="n">
        <v>2.97</v>
      </c>
      <c r="X8" t="n">
        <v>0.46</v>
      </c>
      <c r="Y8" t="n">
        <v>0.5</v>
      </c>
      <c r="Z8" t="n">
        <v>10</v>
      </c>
      <c r="AA8" t="n">
        <v>384.4109852002008</v>
      </c>
      <c r="AB8" t="n">
        <v>525.9680689666756</v>
      </c>
      <c r="AC8" t="n">
        <v>475.7704146653164</v>
      </c>
      <c r="AD8" t="n">
        <v>384410.9852002008</v>
      </c>
      <c r="AE8" t="n">
        <v>525968.0689666755</v>
      </c>
      <c r="AF8" t="n">
        <v>1.619318544520582e-06</v>
      </c>
      <c r="AG8" t="n">
        <v>14</v>
      </c>
      <c r="AH8" t="n">
        <v>475770.4146653164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4.9419</v>
      </c>
      <c r="E9" t="n">
        <v>20.24</v>
      </c>
      <c r="F9" t="n">
        <v>17.15</v>
      </c>
      <c r="G9" t="n">
        <v>49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217.13</v>
      </c>
      <c r="Q9" t="n">
        <v>183.27</v>
      </c>
      <c r="R9" t="n">
        <v>40.53</v>
      </c>
      <c r="S9" t="n">
        <v>26.24</v>
      </c>
      <c r="T9" t="n">
        <v>6216.66</v>
      </c>
      <c r="U9" t="n">
        <v>0.65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380.9460790628651</v>
      </c>
      <c r="AB9" t="n">
        <v>521.2272315287023</v>
      </c>
      <c r="AC9" t="n">
        <v>471.4820360986162</v>
      </c>
      <c r="AD9" t="n">
        <v>380946.0790628651</v>
      </c>
      <c r="AE9" t="n">
        <v>521227.2315287023</v>
      </c>
      <c r="AF9" t="n">
        <v>1.63283213939324e-06</v>
      </c>
      <c r="AG9" t="n">
        <v>14</v>
      </c>
      <c r="AH9" t="n">
        <v>471482.0360986161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4.9698</v>
      </c>
      <c r="E10" t="n">
        <v>20.12</v>
      </c>
      <c r="F10" t="n">
        <v>17.11</v>
      </c>
      <c r="G10" t="n">
        <v>54.02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216.27</v>
      </c>
      <c r="Q10" t="n">
        <v>183.26</v>
      </c>
      <c r="R10" t="n">
        <v>39.24</v>
      </c>
      <c r="S10" t="n">
        <v>26.24</v>
      </c>
      <c r="T10" t="n">
        <v>5583.58</v>
      </c>
      <c r="U10" t="n">
        <v>0.67</v>
      </c>
      <c r="V10" t="n">
        <v>0.89</v>
      </c>
      <c r="W10" t="n">
        <v>2.96</v>
      </c>
      <c r="X10" t="n">
        <v>0.35</v>
      </c>
      <c r="Y10" t="n">
        <v>0.5</v>
      </c>
      <c r="Z10" t="n">
        <v>10</v>
      </c>
      <c r="AA10" t="n">
        <v>378.4899700785626</v>
      </c>
      <c r="AB10" t="n">
        <v>517.8666748604987</v>
      </c>
      <c r="AC10" t="n">
        <v>468.442206242255</v>
      </c>
      <c r="AD10" t="n">
        <v>378489.9700785626</v>
      </c>
      <c r="AE10" t="n">
        <v>517866.6748604988</v>
      </c>
      <c r="AF10" t="n">
        <v>1.642050459611996e-06</v>
      </c>
      <c r="AG10" t="n">
        <v>14</v>
      </c>
      <c r="AH10" t="n">
        <v>468442.206242255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4.991</v>
      </c>
      <c r="E11" t="n">
        <v>20.04</v>
      </c>
      <c r="F11" t="n">
        <v>17.09</v>
      </c>
      <c r="G11" t="n">
        <v>60.31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215.77</v>
      </c>
      <c r="Q11" t="n">
        <v>183.28</v>
      </c>
      <c r="R11" t="n">
        <v>38.62</v>
      </c>
      <c r="S11" t="n">
        <v>26.24</v>
      </c>
      <c r="T11" t="n">
        <v>5282.84</v>
      </c>
      <c r="U11" t="n">
        <v>0.68</v>
      </c>
      <c r="V11" t="n">
        <v>0.89</v>
      </c>
      <c r="W11" t="n">
        <v>2.97</v>
      </c>
      <c r="X11" t="n">
        <v>0.33</v>
      </c>
      <c r="Y11" t="n">
        <v>0.5</v>
      </c>
      <c r="Z11" t="n">
        <v>10</v>
      </c>
      <c r="AA11" t="n">
        <v>376.8224032248029</v>
      </c>
      <c r="AB11" t="n">
        <v>515.5850363233272</v>
      </c>
      <c r="AC11" t="n">
        <v>466.3783240847714</v>
      </c>
      <c r="AD11" t="n">
        <v>376822.4032248029</v>
      </c>
      <c r="AE11" t="n">
        <v>515585.0363233272</v>
      </c>
      <c r="AF11" t="n">
        <v>1.64905506135528e-06</v>
      </c>
      <c r="AG11" t="n">
        <v>14</v>
      </c>
      <c r="AH11" t="n">
        <v>466378.3240847714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5.0223</v>
      </c>
      <c r="E12" t="n">
        <v>19.91</v>
      </c>
      <c r="F12" t="n">
        <v>17.03</v>
      </c>
      <c r="G12" t="n">
        <v>68.12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214.85</v>
      </c>
      <c r="Q12" t="n">
        <v>183.27</v>
      </c>
      <c r="R12" t="n">
        <v>36.88</v>
      </c>
      <c r="S12" t="n">
        <v>26.24</v>
      </c>
      <c r="T12" t="n">
        <v>4423.83</v>
      </c>
      <c r="U12" t="n">
        <v>0.71</v>
      </c>
      <c r="V12" t="n">
        <v>0.89</v>
      </c>
      <c r="W12" t="n">
        <v>2.96</v>
      </c>
      <c r="X12" t="n">
        <v>0.27</v>
      </c>
      <c r="Y12" t="n">
        <v>0.5</v>
      </c>
      <c r="Z12" t="n">
        <v>10</v>
      </c>
      <c r="AA12" t="n">
        <v>365.6735240108346</v>
      </c>
      <c r="AB12" t="n">
        <v>500.3306479289382</v>
      </c>
      <c r="AC12" t="n">
        <v>452.5797931090742</v>
      </c>
      <c r="AD12" t="n">
        <v>365673.5240108346</v>
      </c>
      <c r="AE12" t="n">
        <v>500330.6479289382</v>
      </c>
      <c r="AF12" t="n">
        <v>1.659396761098903e-06</v>
      </c>
      <c r="AG12" t="n">
        <v>13</v>
      </c>
      <c r="AH12" t="n">
        <v>452579.7931090742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5.0345</v>
      </c>
      <c r="E13" t="n">
        <v>19.86</v>
      </c>
      <c r="F13" t="n">
        <v>17.02</v>
      </c>
      <c r="G13" t="n">
        <v>72.93000000000001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214.53</v>
      </c>
      <c r="Q13" t="n">
        <v>183.28</v>
      </c>
      <c r="R13" t="n">
        <v>36.26</v>
      </c>
      <c r="S13" t="n">
        <v>26.24</v>
      </c>
      <c r="T13" t="n">
        <v>4114.8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364.6996911383054</v>
      </c>
      <c r="AB13" t="n">
        <v>498.9982068302694</v>
      </c>
      <c r="AC13" t="n">
        <v>451.3745183187697</v>
      </c>
      <c r="AD13" t="n">
        <v>364699.6911383054</v>
      </c>
      <c r="AE13" t="n">
        <v>498998.2068302694</v>
      </c>
      <c r="AF13" t="n">
        <v>1.663427711158718e-06</v>
      </c>
      <c r="AG13" t="n">
        <v>13</v>
      </c>
      <c r="AH13" t="n">
        <v>451374.5183187697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5.0471</v>
      </c>
      <c r="E14" t="n">
        <v>19.81</v>
      </c>
      <c r="F14" t="n">
        <v>17</v>
      </c>
      <c r="G14" t="n">
        <v>78.45999999999999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214.21</v>
      </c>
      <c r="Q14" t="n">
        <v>183.26</v>
      </c>
      <c r="R14" t="n">
        <v>35.9</v>
      </c>
      <c r="S14" t="n">
        <v>26.24</v>
      </c>
      <c r="T14" t="n">
        <v>3943.78</v>
      </c>
      <c r="U14" t="n">
        <v>0.73</v>
      </c>
      <c r="V14" t="n">
        <v>0.89</v>
      </c>
      <c r="W14" t="n">
        <v>2.96</v>
      </c>
      <c r="X14" t="n">
        <v>0.24</v>
      </c>
      <c r="Y14" t="n">
        <v>0.5</v>
      </c>
      <c r="Z14" t="n">
        <v>10</v>
      </c>
      <c r="AA14" t="n">
        <v>363.6982033481336</v>
      </c>
      <c r="AB14" t="n">
        <v>497.6279270532336</v>
      </c>
      <c r="AC14" t="n">
        <v>450.1350161204543</v>
      </c>
      <c r="AD14" t="n">
        <v>363698.2033481337</v>
      </c>
      <c r="AE14" t="n">
        <v>497627.9270532336</v>
      </c>
      <c r="AF14" t="n">
        <v>1.667590823515575e-06</v>
      </c>
      <c r="AG14" t="n">
        <v>13</v>
      </c>
      <c r="AH14" t="n">
        <v>450135.0161204544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5.0627</v>
      </c>
      <c r="E15" t="n">
        <v>19.75</v>
      </c>
      <c r="F15" t="n">
        <v>16.97</v>
      </c>
      <c r="G15" t="n">
        <v>84.87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213.32</v>
      </c>
      <c r="Q15" t="n">
        <v>183.26</v>
      </c>
      <c r="R15" t="n">
        <v>35.09</v>
      </c>
      <c r="S15" t="n">
        <v>26.24</v>
      </c>
      <c r="T15" t="n">
        <v>3542.27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361.927902481227</v>
      </c>
      <c r="AB15" t="n">
        <v>495.2057233069696</v>
      </c>
      <c r="AC15" t="n">
        <v>447.9439841001495</v>
      </c>
      <c r="AD15" t="n">
        <v>361927.9024812269</v>
      </c>
      <c r="AE15" t="n">
        <v>495205.7233069696</v>
      </c>
      <c r="AF15" t="n">
        <v>1.672745153100256e-06</v>
      </c>
      <c r="AG15" t="n">
        <v>13</v>
      </c>
      <c r="AH15" t="n">
        <v>447943.9841001495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5.0613</v>
      </c>
      <c r="E16" t="n">
        <v>19.76</v>
      </c>
      <c r="F16" t="n">
        <v>16.98</v>
      </c>
      <c r="G16" t="n">
        <v>84.89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10</v>
      </c>
      <c r="N16" t="n">
        <v>37.27</v>
      </c>
      <c r="O16" t="n">
        <v>23502.4</v>
      </c>
      <c r="P16" t="n">
        <v>212.98</v>
      </c>
      <c r="Q16" t="n">
        <v>183.26</v>
      </c>
      <c r="R16" t="n">
        <v>35.19</v>
      </c>
      <c r="S16" t="n">
        <v>26.24</v>
      </c>
      <c r="T16" t="n">
        <v>3590.04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361.6439061546284</v>
      </c>
      <c r="AB16" t="n">
        <v>494.8171470038837</v>
      </c>
      <c r="AC16" t="n">
        <v>447.59249297406</v>
      </c>
      <c r="AD16" t="n">
        <v>361643.9061546284</v>
      </c>
      <c r="AE16" t="n">
        <v>494817.1470038837</v>
      </c>
      <c r="AF16" t="n">
        <v>1.672282585060605e-06</v>
      </c>
      <c r="AG16" t="n">
        <v>13</v>
      </c>
      <c r="AH16" t="n">
        <v>447592.4929740599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5.0794</v>
      </c>
      <c r="E17" t="n">
        <v>19.69</v>
      </c>
      <c r="F17" t="n">
        <v>16.94</v>
      </c>
      <c r="G17" t="n">
        <v>92.41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9</v>
      </c>
      <c r="N17" t="n">
        <v>37.79</v>
      </c>
      <c r="O17" t="n">
        <v>23690.52</v>
      </c>
      <c r="P17" t="n">
        <v>212.49</v>
      </c>
      <c r="Q17" t="n">
        <v>183.26</v>
      </c>
      <c r="R17" t="n">
        <v>34.11</v>
      </c>
      <c r="S17" t="n">
        <v>26.24</v>
      </c>
      <c r="T17" t="n">
        <v>3053.88</v>
      </c>
      <c r="U17" t="n">
        <v>0.77</v>
      </c>
      <c r="V17" t="n">
        <v>0.9</v>
      </c>
      <c r="W17" t="n">
        <v>2.95</v>
      </c>
      <c r="X17" t="n">
        <v>0.19</v>
      </c>
      <c r="Y17" t="n">
        <v>0.5</v>
      </c>
      <c r="Z17" t="n">
        <v>10</v>
      </c>
      <c r="AA17" t="n">
        <v>360.1789460287474</v>
      </c>
      <c r="AB17" t="n">
        <v>492.8127239301739</v>
      </c>
      <c r="AC17" t="n">
        <v>445.7793692252795</v>
      </c>
      <c r="AD17" t="n">
        <v>360178.9460287474</v>
      </c>
      <c r="AE17" t="n">
        <v>492812.7239301739</v>
      </c>
      <c r="AF17" t="n">
        <v>1.678262929001805e-06</v>
      </c>
      <c r="AG17" t="n">
        <v>13</v>
      </c>
      <c r="AH17" t="n">
        <v>445779.3692252795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5.0923</v>
      </c>
      <c r="E18" t="n">
        <v>19.64</v>
      </c>
      <c r="F18" t="n">
        <v>16.93</v>
      </c>
      <c r="G18" t="n">
        <v>101.56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212.15</v>
      </c>
      <c r="Q18" t="n">
        <v>183.26</v>
      </c>
      <c r="R18" t="n">
        <v>33.62</v>
      </c>
      <c r="S18" t="n">
        <v>26.24</v>
      </c>
      <c r="T18" t="n">
        <v>2818.45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359.1737967389512</v>
      </c>
      <c r="AB18" t="n">
        <v>491.4374343278178</v>
      </c>
      <c r="AC18" t="n">
        <v>444.5353353323411</v>
      </c>
      <c r="AD18" t="n">
        <v>359173.7967389512</v>
      </c>
      <c r="AE18" t="n">
        <v>491437.4343278178</v>
      </c>
      <c r="AF18" t="n">
        <v>1.682525163081445e-06</v>
      </c>
      <c r="AG18" t="n">
        <v>13</v>
      </c>
      <c r="AH18" t="n">
        <v>444535.3353323411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5.0929</v>
      </c>
      <c r="E19" t="n">
        <v>19.64</v>
      </c>
      <c r="F19" t="n">
        <v>16.92</v>
      </c>
      <c r="G19" t="n">
        <v>101.54</v>
      </c>
      <c r="H19" t="n">
        <v>1.65</v>
      </c>
      <c r="I19" t="n">
        <v>10</v>
      </c>
      <c r="J19" t="n">
        <v>193.26</v>
      </c>
      <c r="K19" t="n">
        <v>51.39</v>
      </c>
      <c r="L19" t="n">
        <v>18</v>
      </c>
      <c r="M19" t="n">
        <v>8</v>
      </c>
      <c r="N19" t="n">
        <v>38.86</v>
      </c>
      <c r="O19" t="n">
        <v>24068.93</v>
      </c>
      <c r="P19" t="n">
        <v>212.2</v>
      </c>
      <c r="Q19" t="n">
        <v>183.27</v>
      </c>
      <c r="R19" t="n">
        <v>33.53</v>
      </c>
      <c r="S19" t="n">
        <v>26.24</v>
      </c>
      <c r="T19" t="n">
        <v>2769.8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359.18578985704</v>
      </c>
      <c r="AB19" t="n">
        <v>491.4538438410859</v>
      </c>
      <c r="AC19" t="n">
        <v>444.5501787446939</v>
      </c>
      <c r="AD19" t="n">
        <v>359185.78985704</v>
      </c>
      <c r="AE19" t="n">
        <v>491453.8438410859</v>
      </c>
      <c r="AF19" t="n">
        <v>1.68272340652701e-06</v>
      </c>
      <c r="AG19" t="n">
        <v>13</v>
      </c>
      <c r="AH19" t="n">
        <v>444550.1787446939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5.1046</v>
      </c>
      <c r="E20" t="n">
        <v>19.59</v>
      </c>
      <c r="F20" t="n">
        <v>16.91</v>
      </c>
      <c r="G20" t="n">
        <v>112.75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210.88</v>
      </c>
      <c r="Q20" t="n">
        <v>183.27</v>
      </c>
      <c r="R20" t="n">
        <v>33.08</v>
      </c>
      <c r="S20" t="n">
        <v>26.24</v>
      </c>
      <c r="T20" t="n">
        <v>2552.14</v>
      </c>
      <c r="U20" t="n">
        <v>0.79</v>
      </c>
      <c r="V20" t="n">
        <v>0.9</v>
      </c>
      <c r="W20" t="n">
        <v>2.96</v>
      </c>
      <c r="X20" t="n">
        <v>0.16</v>
      </c>
      <c r="Y20" t="n">
        <v>0.5</v>
      </c>
      <c r="Z20" t="n">
        <v>10</v>
      </c>
      <c r="AA20" t="n">
        <v>357.1989910974564</v>
      </c>
      <c r="AB20" t="n">
        <v>488.7354181268485</v>
      </c>
      <c r="AC20" t="n">
        <v>442.0911957652888</v>
      </c>
      <c r="AD20" t="n">
        <v>357198.9910974564</v>
      </c>
      <c r="AE20" t="n">
        <v>488735.4181268485</v>
      </c>
      <c r="AF20" t="n">
        <v>1.68658915371552e-06</v>
      </c>
      <c r="AG20" t="n">
        <v>13</v>
      </c>
      <c r="AH20" t="n">
        <v>442091.1957652888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5.1032</v>
      </c>
      <c r="E21" t="n">
        <v>19.6</v>
      </c>
      <c r="F21" t="n">
        <v>16.92</v>
      </c>
      <c r="G21" t="n">
        <v>112.79</v>
      </c>
      <c r="H21" t="n">
        <v>1.81</v>
      </c>
      <c r="I21" t="n">
        <v>9</v>
      </c>
      <c r="J21" t="n">
        <v>196.35</v>
      </c>
      <c r="K21" t="n">
        <v>51.39</v>
      </c>
      <c r="L21" t="n">
        <v>20</v>
      </c>
      <c r="M21" t="n">
        <v>7</v>
      </c>
      <c r="N21" t="n">
        <v>39.96</v>
      </c>
      <c r="O21" t="n">
        <v>24450.27</v>
      </c>
      <c r="P21" t="n">
        <v>211.74</v>
      </c>
      <c r="Q21" t="n">
        <v>183.27</v>
      </c>
      <c r="R21" t="n">
        <v>33.28</v>
      </c>
      <c r="S21" t="n">
        <v>26.24</v>
      </c>
      <c r="T21" t="n">
        <v>2650.63</v>
      </c>
      <c r="U21" t="n">
        <v>0.79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358.1956871306513</v>
      </c>
      <c r="AB21" t="n">
        <v>490.0991416105913</v>
      </c>
      <c r="AC21" t="n">
        <v>443.3247673937411</v>
      </c>
      <c r="AD21" t="n">
        <v>358195.6871306513</v>
      </c>
      <c r="AE21" t="n">
        <v>490099.1416105913</v>
      </c>
      <c r="AF21" t="n">
        <v>1.68612658567587e-06</v>
      </c>
      <c r="AG21" t="n">
        <v>13</v>
      </c>
      <c r="AH21" t="n">
        <v>443324.7673937411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5.1041</v>
      </c>
      <c r="E22" t="n">
        <v>19.59</v>
      </c>
      <c r="F22" t="n">
        <v>16.91</v>
      </c>
      <c r="G22" t="n">
        <v>112.76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211.28</v>
      </c>
      <c r="Q22" t="n">
        <v>183.27</v>
      </c>
      <c r="R22" t="n">
        <v>33.3</v>
      </c>
      <c r="S22" t="n">
        <v>26.24</v>
      </c>
      <c r="T22" t="n">
        <v>2661.43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357.6495204535159</v>
      </c>
      <c r="AB22" t="n">
        <v>489.3518522677615</v>
      </c>
      <c r="AC22" t="n">
        <v>442.6487982969637</v>
      </c>
      <c r="AD22" t="n">
        <v>357649.5204535159</v>
      </c>
      <c r="AE22" t="n">
        <v>489351.8522677615</v>
      </c>
      <c r="AF22" t="n">
        <v>1.686423950844217e-06</v>
      </c>
      <c r="AG22" t="n">
        <v>13</v>
      </c>
      <c r="AH22" t="n">
        <v>442648.7982969637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5.1196</v>
      </c>
      <c r="E23" t="n">
        <v>19.53</v>
      </c>
      <c r="F23" t="n">
        <v>16.89</v>
      </c>
      <c r="G23" t="n">
        <v>126.67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210.66</v>
      </c>
      <c r="Q23" t="n">
        <v>183.27</v>
      </c>
      <c r="R23" t="n">
        <v>32.34</v>
      </c>
      <c r="S23" t="n">
        <v>26.24</v>
      </c>
      <c r="T23" t="n">
        <v>2187.93</v>
      </c>
      <c r="U23" t="n">
        <v>0.8100000000000001</v>
      </c>
      <c r="V23" t="n">
        <v>0.9</v>
      </c>
      <c r="W23" t="n">
        <v>2.95</v>
      </c>
      <c r="X23" t="n">
        <v>0.13</v>
      </c>
      <c r="Y23" t="n">
        <v>0.5</v>
      </c>
      <c r="Z23" t="n">
        <v>10</v>
      </c>
      <c r="AA23" t="n">
        <v>356.2213426573306</v>
      </c>
      <c r="AB23" t="n">
        <v>487.3977564002633</v>
      </c>
      <c r="AC23" t="n">
        <v>440.8811985964688</v>
      </c>
      <c r="AD23" t="n">
        <v>356221.3426573306</v>
      </c>
      <c r="AE23" t="n">
        <v>487397.7564002633</v>
      </c>
      <c r="AF23" t="n">
        <v>1.691545239854637e-06</v>
      </c>
      <c r="AG23" t="n">
        <v>13</v>
      </c>
      <c r="AH23" t="n">
        <v>440881.1985964688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5.1191</v>
      </c>
      <c r="E24" t="n">
        <v>19.53</v>
      </c>
      <c r="F24" t="n">
        <v>16.89</v>
      </c>
      <c r="G24" t="n">
        <v>126.68</v>
      </c>
      <c r="H24" t="n">
        <v>2.03</v>
      </c>
      <c r="I24" t="n">
        <v>8</v>
      </c>
      <c r="J24" t="n">
        <v>201.03</v>
      </c>
      <c r="K24" t="n">
        <v>51.39</v>
      </c>
      <c r="L24" t="n">
        <v>23</v>
      </c>
      <c r="M24" t="n">
        <v>6</v>
      </c>
      <c r="N24" t="n">
        <v>41.64</v>
      </c>
      <c r="O24" t="n">
        <v>25027.94</v>
      </c>
      <c r="P24" t="n">
        <v>211.1</v>
      </c>
      <c r="Q24" t="n">
        <v>183.26</v>
      </c>
      <c r="R24" t="n">
        <v>32.53</v>
      </c>
      <c r="S24" t="n">
        <v>26.24</v>
      </c>
      <c r="T24" t="n">
        <v>2282.47</v>
      </c>
      <c r="U24" t="n">
        <v>0.8100000000000001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356.7129791568562</v>
      </c>
      <c r="AB24" t="n">
        <v>488.0704351483857</v>
      </c>
      <c r="AC24" t="n">
        <v>441.489677828981</v>
      </c>
      <c r="AD24" t="n">
        <v>356712.9791568562</v>
      </c>
      <c r="AE24" t="n">
        <v>488070.4351483857</v>
      </c>
      <c r="AF24" t="n">
        <v>1.691380036983333e-06</v>
      </c>
      <c r="AG24" t="n">
        <v>13</v>
      </c>
      <c r="AH24" t="n">
        <v>441489.677828981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5.1183</v>
      </c>
      <c r="E25" t="n">
        <v>19.54</v>
      </c>
      <c r="F25" t="n">
        <v>16.89</v>
      </c>
      <c r="G25" t="n">
        <v>126.71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210.86</v>
      </c>
      <c r="Q25" t="n">
        <v>183.26</v>
      </c>
      <c r="R25" t="n">
        <v>32.58</v>
      </c>
      <c r="S25" t="n">
        <v>26.24</v>
      </c>
      <c r="T25" t="n">
        <v>2308.85</v>
      </c>
      <c r="U25" t="n">
        <v>0.8100000000000001</v>
      </c>
      <c r="V25" t="n">
        <v>0.9</v>
      </c>
      <c r="W25" t="n">
        <v>2.95</v>
      </c>
      <c r="X25" t="n">
        <v>0.14</v>
      </c>
      <c r="Y25" t="n">
        <v>0.5</v>
      </c>
      <c r="Z25" t="n">
        <v>10</v>
      </c>
      <c r="AA25" t="n">
        <v>356.4961029810841</v>
      </c>
      <c r="AB25" t="n">
        <v>487.7736955967926</v>
      </c>
      <c r="AC25" t="n">
        <v>441.2212586837154</v>
      </c>
      <c r="AD25" t="n">
        <v>356496.1029810841</v>
      </c>
      <c r="AE25" t="n">
        <v>487773.6955967926</v>
      </c>
      <c r="AF25" t="n">
        <v>1.691115712389247e-06</v>
      </c>
      <c r="AG25" t="n">
        <v>13</v>
      </c>
      <c r="AH25" t="n">
        <v>441221.2586837154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5.1319</v>
      </c>
      <c r="E26" t="n">
        <v>19.49</v>
      </c>
      <c r="F26" t="n">
        <v>16.88</v>
      </c>
      <c r="G26" t="n">
        <v>144.65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209.33</v>
      </c>
      <c r="Q26" t="n">
        <v>183.28</v>
      </c>
      <c r="R26" t="n">
        <v>32.02</v>
      </c>
      <c r="S26" t="n">
        <v>26.24</v>
      </c>
      <c r="T26" t="n">
        <v>2032.37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354.2126756794246</v>
      </c>
      <c r="AB26" t="n">
        <v>484.6494096249594</v>
      </c>
      <c r="AC26" t="n">
        <v>438.395150180071</v>
      </c>
      <c r="AD26" t="n">
        <v>354212.6756794247</v>
      </c>
      <c r="AE26" t="n">
        <v>484649.4096249595</v>
      </c>
      <c r="AF26" t="n">
        <v>1.695609230488712e-06</v>
      </c>
      <c r="AG26" t="n">
        <v>13</v>
      </c>
      <c r="AH26" t="n">
        <v>438395.150180071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5.1322</v>
      </c>
      <c r="E27" t="n">
        <v>19.48</v>
      </c>
      <c r="F27" t="n">
        <v>16.88</v>
      </c>
      <c r="G27" t="n">
        <v>144.64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210.58</v>
      </c>
      <c r="Q27" t="n">
        <v>183.26</v>
      </c>
      <c r="R27" t="n">
        <v>31.94</v>
      </c>
      <c r="S27" t="n">
        <v>26.24</v>
      </c>
      <c r="T27" t="n">
        <v>1990.82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355.5239429775884</v>
      </c>
      <c r="AB27" t="n">
        <v>486.4435433913375</v>
      </c>
      <c r="AC27" t="n">
        <v>440.0180543378686</v>
      </c>
      <c r="AD27" t="n">
        <v>355523.9429775884</v>
      </c>
      <c r="AE27" t="n">
        <v>486443.5433913375</v>
      </c>
      <c r="AF27" t="n">
        <v>1.695708352211494e-06</v>
      </c>
      <c r="AG27" t="n">
        <v>13</v>
      </c>
      <c r="AH27" t="n">
        <v>440018.0543378686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5.1316</v>
      </c>
      <c r="E28" t="n">
        <v>19.49</v>
      </c>
      <c r="F28" t="n">
        <v>16.88</v>
      </c>
      <c r="G28" t="n">
        <v>144.66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210.9</v>
      </c>
      <c r="Q28" t="n">
        <v>183.26</v>
      </c>
      <c r="R28" t="n">
        <v>32.08</v>
      </c>
      <c r="S28" t="n">
        <v>26.24</v>
      </c>
      <c r="T28" t="n">
        <v>2059.43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355.8918083341888</v>
      </c>
      <c r="AB28" t="n">
        <v>486.9468730013123</v>
      </c>
      <c r="AC28" t="n">
        <v>440.4733468762949</v>
      </c>
      <c r="AD28" t="n">
        <v>355891.8083341888</v>
      </c>
      <c r="AE28" t="n">
        <v>486946.8730013123</v>
      </c>
      <c r="AF28" t="n">
        <v>1.69551010876593e-06</v>
      </c>
      <c r="AG28" t="n">
        <v>13</v>
      </c>
      <c r="AH28" t="n">
        <v>440473.3468762949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5.1323</v>
      </c>
      <c r="E29" t="n">
        <v>19.48</v>
      </c>
      <c r="F29" t="n">
        <v>16.87</v>
      </c>
      <c r="G29" t="n">
        <v>144.64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5</v>
      </c>
      <c r="N29" t="n">
        <v>44.57</v>
      </c>
      <c r="O29" t="n">
        <v>26006.56</v>
      </c>
      <c r="P29" t="n">
        <v>210.17</v>
      </c>
      <c r="Q29" t="n">
        <v>183.26</v>
      </c>
      <c r="R29" t="n">
        <v>32.04</v>
      </c>
      <c r="S29" t="n">
        <v>26.24</v>
      </c>
      <c r="T29" t="n">
        <v>2042.68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355.0722730942984</v>
      </c>
      <c r="AB29" t="n">
        <v>485.8255487307512</v>
      </c>
      <c r="AC29" t="n">
        <v>439.4590402203277</v>
      </c>
      <c r="AD29" t="n">
        <v>355072.2730942984</v>
      </c>
      <c r="AE29" t="n">
        <v>485825.5487307512</v>
      </c>
      <c r="AF29" t="n">
        <v>1.695741392785755e-06</v>
      </c>
      <c r="AG29" t="n">
        <v>13</v>
      </c>
      <c r="AH29" t="n">
        <v>439459.0402203277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5.1312</v>
      </c>
      <c r="E30" t="n">
        <v>19.49</v>
      </c>
      <c r="F30" t="n">
        <v>16.88</v>
      </c>
      <c r="G30" t="n">
        <v>144.68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209.58</v>
      </c>
      <c r="Q30" t="n">
        <v>183.26</v>
      </c>
      <c r="R30" t="n">
        <v>32.06</v>
      </c>
      <c r="S30" t="n">
        <v>26.24</v>
      </c>
      <c r="T30" t="n">
        <v>2051.74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354.5109037867327</v>
      </c>
      <c r="AB30" t="n">
        <v>485.0574584782738</v>
      </c>
      <c r="AC30" t="n">
        <v>438.7642554235253</v>
      </c>
      <c r="AD30" t="n">
        <v>354510.9037867327</v>
      </c>
      <c r="AE30" t="n">
        <v>485057.4584782738</v>
      </c>
      <c r="AF30" t="n">
        <v>1.695377946468886e-06</v>
      </c>
      <c r="AG30" t="n">
        <v>13</v>
      </c>
      <c r="AH30" t="n">
        <v>438764.2554235253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5.1468</v>
      </c>
      <c r="E31" t="n">
        <v>19.43</v>
      </c>
      <c r="F31" t="n">
        <v>16.85</v>
      </c>
      <c r="G31" t="n">
        <v>168.54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208.46</v>
      </c>
      <c r="Q31" t="n">
        <v>183.26</v>
      </c>
      <c r="R31" t="n">
        <v>31.36</v>
      </c>
      <c r="S31" t="n">
        <v>26.24</v>
      </c>
      <c r="T31" t="n">
        <v>1707.47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352.5541868371463</v>
      </c>
      <c r="AB31" t="n">
        <v>482.3801920235903</v>
      </c>
      <c r="AC31" t="n">
        <v>436.3425035217098</v>
      </c>
      <c r="AD31" t="n">
        <v>352554.1868371463</v>
      </c>
      <c r="AE31" t="n">
        <v>482380.1920235903</v>
      </c>
      <c r="AF31" t="n">
        <v>1.700532276053567e-06</v>
      </c>
      <c r="AG31" t="n">
        <v>13</v>
      </c>
      <c r="AH31" t="n">
        <v>436342.5035217098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5.1473</v>
      </c>
      <c r="E32" t="n">
        <v>19.43</v>
      </c>
      <c r="F32" t="n">
        <v>16.85</v>
      </c>
      <c r="G32" t="n">
        <v>168.52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209.07</v>
      </c>
      <c r="Q32" t="n">
        <v>183.26</v>
      </c>
      <c r="R32" t="n">
        <v>31.14</v>
      </c>
      <c r="S32" t="n">
        <v>26.24</v>
      </c>
      <c r="T32" t="n">
        <v>1598.6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353.1757075700538</v>
      </c>
      <c r="AB32" t="n">
        <v>483.2305841099139</v>
      </c>
      <c r="AC32" t="n">
        <v>437.1117353808474</v>
      </c>
      <c r="AD32" t="n">
        <v>353175.7075700538</v>
      </c>
      <c r="AE32" t="n">
        <v>483230.5841099139</v>
      </c>
      <c r="AF32" t="n">
        <v>1.700697478924872e-06</v>
      </c>
      <c r="AG32" t="n">
        <v>13</v>
      </c>
      <c r="AH32" t="n">
        <v>437111.7353808474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5.1477</v>
      </c>
      <c r="E33" t="n">
        <v>19.43</v>
      </c>
      <c r="F33" t="n">
        <v>16.85</v>
      </c>
      <c r="G33" t="n">
        <v>168.5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210.22</v>
      </c>
      <c r="Q33" t="n">
        <v>183.26</v>
      </c>
      <c r="R33" t="n">
        <v>31.28</v>
      </c>
      <c r="S33" t="n">
        <v>26.24</v>
      </c>
      <c r="T33" t="n">
        <v>1664.84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354.372679207451</v>
      </c>
      <c r="AB33" t="n">
        <v>484.8683335108626</v>
      </c>
      <c r="AC33" t="n">
        <v>438.5931802775651</v>
      </c>
      <c r="AD33" t="n">
        <v>354372.679207451</v>
      </c>
      <c r="AE33" t="n">
        <v>484868.3335108625</v>
      </c>
      <c r="AF33" t="n">
        <v>1.700829641221915e-06</v>
      </c>
      <c r="AG33" t="n">
        <v>13</v>
      </c>
      <c r="AH33" t="n">
        <v>438593.1802775651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5.147</v>
      </c>
      <c r="E34" t="n">
        <v>19.43</v>
      </c>
      <c r="F34" t="n">
        <v>16.85</v>
      </c>
      <c r="G34" t="n">
        <v>168.53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210.29</v>
      </c>
      <c r="Q34" t="n">
        <v>183.26</v>
      </c>
      <c r="R34" t="n">
        <v>31.3</v>
      </c>
      <c r="S34" t="n">
        <v>26.24</v>
      </c>
      <c r="T34" t="n">
        <v>1675.68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354.479698349599</v>
      </c>
      <c r="AB34" t="n">
        <v>485.0147618225008</v>
      </c>
      <c r="AC34" t="n">
        <v>438.7256336766541</v>
      </c>
      <c r="AD34" t="n">
        <v>354479.698349599</v>
      </c>
      <c r="AE34" t="n">
        <v>485014.7618225007</v>
      </c>
      <c r="AF34" t="n">
        <v>1.700598357202089e-06</v>
      </c>
      <c r="AG34" t="n">
        <v>13</v>
      </c>
      <c r="AH34" t="n">
        <v>438725.6336766541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5.1476</v>
      </c>
      <c r="E35" t="n">
        <v>19.43</v>
      </c>
      <c r="F35" t="n">
        <v>16.85</v>
      </c>
      <c r="G35" t="n">
        <v>168.51</v>
      </c>
      <c r="H35" t="n">
        <v>2.76</v>
      </c>
      <c r="I35" t="n">
        <v>6</v>
      </c>
      <c r="J35" t="n">
        <v>218.71</v>
      </c>
      <c r="K35" t="n">
        <v>51.39</v>
      </c>
      <c r="L35" t="n">
        <v>34</v>
      </c>
      <c r="M35" t="n">
        <v>4</v>
      </c>
      <c r="N35" t="n">
        <v>48.32</v>
      </c>
      <c r="O35" t="n">
        <v>27208.22</v>
      </c>
      <c r="P35" t="n">
        <v>210.16</v>
      </c>
      <c r="Q35" t="n">
        <v>183.26</v>
      </c>
      <c r="R35" t="n">
        <v>31.24</v>
      </c>
      <c r="S35" t="n">
        <v>26.24</v>
      </c>
      <c r="T35" t="n">
        <v>1645.51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354.3139630186814</v>
      </c>
      <c r="AB35" t="n">
        <v>484.7879954310126</v>
      </c>
      <c r="AC35" t="n">
        <v>438.5205095513009</v>
      </c>
      <c r="AD35" t="n">
        <v>354313.9630186814</v>
      </c>
      <c r="AE35" t="n">
        <v>484787.9954310126</v>
      </c>
      <c r="AF35" t="n">
        <v>1.700796600647654e-06</v>
      </c>
      <c r="AG35" t="n">
        <v>13</v>
      </c>
      <c r="AH35" t="n">
        <v>438520.5095513009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5.1481</v>
      </c>
      <c r="E36" t="n">
        <v>19.42</v>
      </c>
      <c r="F36" t="n">
        <v>16.85</v>
      </c>
      <c r="G36" t="n">
        <v>168.49</v>
      </c>
      <c r="H36" t="n">
        <v>2.82</v>
      </c>
      <c r="I36" t="n">
        <v>6</v>
      </c>
      <c r="J36" t="n">
        <v>220.36</v>
      </c>
      <c r="K36" t="n">
        <v>51.39</v>
      </c>
      <c r="L36" t="n">
        <v>35</v>
      </c>
      <c r="M36" t="n">
        <v>4</v>
      </c>
      <c r="N36" t="n">
        <v>48.97</v>
      </c>
      <c r="O36" t="n">
        <v>27411.55</v>
      </c>
      <c r="P36" t="n">
        <v>209.58</v>
      </c>
      <c r="Q36" t="n">
        <v>183.26</v>
      </c>
      <c r="R36" t="n">
        <v>31.23</v>
      </c>
      <c r="S36" t="n">
        <v>26.24</v>
      </c>
      <c r="T36" t="n">
        <v>1642.08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353.6772898937855</v>
      </c>
      <c r="AB36" t="n">
        <v>483.916871173494</v>
      </c>
      <c r="AC36" t="n">
        <v>437.7325241702894</v>
      </c>
      <c r="AD36" t="n">
        <v>353677.2898937855</v>
      </c>
      <c r="AE36" t="n">
        <v>483916.871173494</v>
      </c>
      <c r="AF36" t="n">
        <v>1.700961803518958e-06</v>
      </c>
      <c r="AG36" t="n">
        <v>13</v>
      </c>
      <c r="AH36" t="n">
        <v>437732.5241702894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5.1473</v>
      </c>
      <c r="E37" t="n">
        <v>19.43</v>
      </c>
      <c r="F37" t="n">
        <v>16.85</v>
      </c>
      <c r="G37" t="n">
        <v>168.52</v>
      </c>
      <c r="H37" t="n">
        <v>2.88</v>
      </c>
      <c r="I37" t="n">
        <v>6</v>
      </c>
      <c r="J37" t="n">
        <v>222.01</v>
      </c>
      <c r="K37" t="n">
        <v>51.39</v>
      </c>
      <c r="L37" t="n">
        <v>36</v>
      </c>
      <c r="M37" t="n">
        <v>4</v>
      </c>
      <c r="N37" t="n">
        <v>49.62</v>
      </c>
      <c r="O37" t="n">
        <v>27615.8</v>
      </c>
      <c r="P37" t="n">
        <v>208.78</v>
      </c>
      <c r="Q37" t="n">
        <v>183.26</v>
      </c>
      <c r="R37" t="n">
        <v>31.26</v>
      </c>
      <c r="S37" t="n">
        <v>26.24</v>
      </c>
      <c r="T37" t="n">
        <v>1657.39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352.8691064423911</v>
      </c>
      <c r="AB37" t="n">
        <v>482.8110789207588</v>
      </c>
      <c r="AC37" t="n">
        <v>436.732267178166</v>
      </c>
      <c r="AD37" t="n">
        <v>352869.1064423911</v>
      </c>
      <c r="AE37" t="n">
        <v>482811.0789207588</v>
      </c>
      <c r="AF37" t="n">
        <v>1.700697478924872e-06</v>
      </c>
      <c r="AG37" t="n">
        <v>13</v>
      </c>
      <c r="AH37" t="n">
        <v>436732.267178166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5.1597</v>
      </c>
      <c r="E38" t="n">
        <v>19.38</v>
      </c>
      <c r="F38" t="n">
        <v>16.84</v>
      </c>
      <c r="G38" t="n">
        <v>202.07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206.88</v>
      </c>
      <c r="Q38" t="n">
        <v>183.26</v>
      </c>
      <c r="R38" t="n">
        <v>30.89</v>
      </c>
      <c r="S38" t="n">
        <v>26.24</v>
      </c>
      <c r="T38" t="n">
        <v>1475.66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350.2733970707091</v>
      </c>
      <c r="AB38" t="n">
        <v>479.2595148438079</v>
      </c>
      <c r="AC38" t="n">
        <v>433.5196593920678</v>
      </c>
      <c r="AD38" t="n">
        <v>350273.397070709</v>
      </c>
      <c r="AE38" t="n">
        <v>479259.5148438079</v>
      </c>
      <c r="AF38" t="n">
        <v>1.704794510133208e-06</v>
      </c>
      <c r="AG38" t="n">
        <v>13</v>
      </c>
      <c r="AH38" t="n">
        <v>433519.6593920678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5.1584</v>
      </c>
      <c r="E39" t="n">
        <v>19.39</v>
      </c>
      <c r="F39" t="n">
        <v>16.84</v>
      </c>
      <c r="G39" t="n">
        <v>202.13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208.39</v>
      </c>
      <c r="Q39" t="n">
        <v>183.26</v>
      </c>
      <c r="R39" t="n">
        <v>31.03</v>
      </c>
      <c r="S39" t="n">
        <v>26.24</v>
      </c>
      <c r="T39" t="n">
        <v>1546.89</v>
      </c>
      <c r="U39" t="n">
        <v>0.85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351.9265335390946</v>
      </c>
      <c r="AB39" t="n">
        <v>481.5214090910867</v>
      </c>
      <c r="AC39" t="n">
        <v>435.5656816269748</v>
      </c>
      <c r="AD39" t="n">
        <v>351926.5335390946</v>
      </c>
      <c r="AE39" t="n">
        <v>481521.4090910867</v>
      </c>
      <c r="AF39" t="n">
        <v>1.704364982667818e-06</v>
      </c>
      <c r="AG39" t="n">
        <v>13</v>
      </c>
      <c r="AH39" t="n">
        <v>435565.6816269748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5.1599</v>
      </c>
      <c r="E40" t="n">
        <v>19.38</v>
      </c>
      <c r="F40" t="n">
        <v>16.84</v>
      </c>
      <c r="G40" t="n">
        <v>202.06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209.01</v>
      </c>
      <c r="Q40" t="n">
        <v>183.26</v>
      </c>
      <c r="R40" t="n">
        <v>30.73</v>
      </c>
      <c r="S40" t="n">
        <v>26.24</v>
      </c>
      <c r="T40" t="n">
        <v>1398.67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352.5105821872103</v>
      </c>
      <c r="AB40" t="n">
        <v>482.3205302178466</v>
      </c>
      <c r="AC40" t="n">
        <v>436.2885357549703</v>
      </c>
      <c r="AD40" t="n">
        <v>352510.5821872103</v>
      </c>
      <c r="AE40" t="n">
        <v>482320.5302178466</v>
      </c>
      <c r="AF40" t="n">
        <v>1.704860591281729e-06</v>
      </c>
      <c r="AG40" t="n">
        <v>13</v>
      </c>
      <c r="AH40" t="n">
        <v>436288.5357549703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5.1625</v>
      </c>
      <c r="E41" t="n">
        <v>19.37</v>
      </c>
      <c r="F41" t="n">
        <v>16.83</v>
      </c>
      <c r="G41" t="n">
        <v>201.94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209.55</v>
      </c>
      <c r="Q41" t="n">
        <v>183.26</v>
      </c>
      <c r="R41" t="n">
        <v>30.5</v>
      </c>
      <c r="S41" t="n">
        <v>26.24</v>
      </c>
      <c r="T41" t="n">
        <v>1280.83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352.9464098593764</v>
      </c>
      <c r="AB41" t="n">
        <v>482.9168488662641</v>
      </c>
      <c r="AC41" t="n">
        <v>436.8279425885214</v>
      </c>
      <c r="AD41" t="n">
        <v>352946.4098593764</v>
      </c>
      <c r="AE41" t="n">
        <v>482916.8488662641</v>
      </c>
      <c r="AF41" t="n">
        <v>1.705719646212509e-06</v>
      </c>
      <c r="AG41" t="n">
        <v>13</v>
      </c>
      <c r="AH41" t="n">
        <v>436827.9425885213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4.7815</v>
      </c>
      <c r="E2" t="n">
        <v>20.91</v>
      </c>
      <c r="F2" t="n">
        <v>18.25</v>
      </c>
      <c r="G2" t="n">
        <v>14.6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103.25</v>
      </c>
      <c r="Q2" t="n">
        <v>183.37</v>
      </c>
      <c r="R2" t="n">
        <v>74.52</v>
      </c>
      <c r="S2" t="n">
        <v>26.24</v>
      </c>
      <c r="T2" t="n">
        <v>22943.14</v>
      </c>
      <c r="U2" t="n">
        <v>0.35</v>
      </c>
      <c r="V2" t="n">
        <v>0.83</v>
      </c>
      <c r="W2" t="n">
        <v>3.06</v>
      </c>
      <c r="X2" t="n">
        <v>1.49</v>
      </c>
      <c r="Y2" t="n">
        <v>0.5</v>
      </c>
      <c r="Z2" t="n">
        <v>10</v>
      </c>
      <c r="AA2" t="n">
        <v>243.4549376795978</v>
      </c>
      <c r="AB2" t="n">
        <v>333.1057862068958</v>
      </c>
      <c r="AC2" t="n">
        <v>301.314637488316</v>
      </c>
      <c r="AD2" t="n">
        <v>243454.9376795978</v>
      </c>
      <c r="AE2" t="n">
        <v>333105.7862068958</v>
      </c>
      <c r="AF2" t="n">
        <v>1.678297882166766e-06</v>
      </c>
      <c r="AG2" t="n">
        <v>14</v>
      </c>
      <c r="AH2" t="n">
        <v>301314.637488316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5.0893</v>
      </c>
      <c r="E3" t="n">
        <v>19.65</v>
      </c>
      <c r="F3" t="n">
        <v>17.46</v>
      </c>
      <c r="G3" t="n">
        <v>29.1</v>
      </c>
      <c r="H3" t="n">
        <v>0.66</v>
      </c>
      <c r="I3" t="n">
        <v>36</v>
      </c>
      <c r="J3" t="n">
        <v>52.47</v>
      </c>
      <c r="K3" t="n">
        <v>24.83</v>
      </c>
      <c r="L3" t="n">
        <v>2</v>
      </c>
      <c r="M3" t="n">
        <v>34</v>
      </c>
      <c r="N3" t="n">
        <v>5.64</v>
      </c>
      <c r="O3" t="n">
        <v>6705.1</v>
      </c>
      <c r="P3" t="n">
        <v>96.64</v>
      </c>
      <c r="Q3" t="n">
        <v>183.3</v>
      </c>
      <c r="R3" t="n">
        <v>49.89</v>
      </c>
      <c r="S3" t="n">
        <v>26.24</v>
      </c>
      <c r="T3" t="n">
        <v>10822.34</v>
      </c>
      <c r="U3" t="n">
        <v>0.53</v>
      </c>
      <c r="V3" t="n">
        <v>0.87</v>
      </c>
      <c r="W3" t="n">
        <v>3.01</v>
      </c>
      <c r="X3" t="n">
        <v>0.7</v>
      </c>
      <c r="Y3" t="n">
        <v>0.5</v>
      </c>
      <c r="Z3" t="n">
        <v>10</v>
      </c>
      <c r="AA3" t="n">
        <v>219.9927042207631</v>
      </c>
      <c r="AB3" t="n">
        <v>301.0037233078463</v>
      </c>
      <c r="AC3" t="n">
        <v>272.2763504168133</v>
      </c>
      <c r="AD3" t="n">
        <v>219992.7042207631</v>
      </c>
      <c r="AE3" t="n">
        <v>301003.7233078463</v>
      </c>
      <c r="AF3" t="n">
        <v>1.786335127410085e-06</v>
      </c>
      <c r="AG3" t="n">
        <v>13</v>
      </c>
      <c r="AH3" t="n">
        <v>272276.3504168133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5.1883</v>
      </c>
      <c r="E4" t="n">
        <v>19.27</v>
      </c>
      <c r="F4" t="n">
        <v>17.23</v>
      </c>
      <c r="G4" t="n">
        <v>43.08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22</v>
      </c>
      <c r="N4" t="n">
        <v>5.78</v>
      </c>
      <c r="O4" t="n">
        <v>6845.59</v>
      </c>
      <c r="P4" t="n">
        <v>92.78</v>
      </c>
      <c r="Q4" t="n">
        <v>183.27</v>
      </c>
      <c r="R4" t="n">
        <v>43.11</v>
      </c>
      <c r="S4" t="n">
        <v>26.24</v>
      </c>
      <c r="T4" t="n">
        <v>7493.75</v>
      </c>
      <c r="U4" t="n">
        <v>0.61</v>
      </c>
      <c r="V4" t="n">
        <v>0.88</v>
      </c>
      <c r="W4" t="n">
        <v>2.98</v>
      </c>
      <c r="X4" t="n">
        <v>0.48</v>
      </c>
      <c r="Y4" t="n">
        <v>0.5</v>
      </c>
      <c r="Z4" t="n">
        <v>10</v>
      </c>
      <c r="AA4" t="n">
        <v>213.5892820166416</v>
      </c>
      <c r="AB4" t="n">
        <v>292.2422785491217</v>
      </c>
      <c r="AC4" t="n">
        <v>264.3510856490936</v>
      </c>
      <c r="AD4" t="n">
        <v>213589.2820166415</v>
      </c>
      <c r="AE4" t="n">
        <v>292242.2785491217</v>
      </c>
      <c r="AF4" t="n">
        <v>1.821083948979573e-06</v>
      </c>
      <c r="AG4" t="n">
        <v>13</v>
      </c>
      <c r="AH4" t="n">
        <v>264351.0856490936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5.2567</v>
      </c>
      <c r="E5" t="n">
        <v>19.02</v>
      </c>
      <c r="F5" t="n">
        <v>17.07</v>
      </c>
      <c r="G5" t="n">
        <v>60.24</v>
      </c>
      <c r="H5" t="n">
        <v>1.27</v>
      </c>
      <c r="I5" t="n">
        <v>17</v>
      </c>
      <c r="J5" t="n">
        <v>54.75</v>
      </c>
      <c r="K5" t="n">
        <v>24.83</v>
      </c>
      <c r="L5" t="n">
        <v>4</v>
      </c>
      <c r="M5" t="n">
        <v>15</v>
      </c>
      <c r="N5" t="n">
        <v>5.92</v>
      </c>
      <c r="O5" t="n">
        <v>6986.39</v>
      </c>
      <c r="P5" t="n">
        <v>89.09</v>
      </c>
      <c r="Q5" t="n">
        <v>183.26</v>
      </c>
      <c r="R5" t="n">
        <v>37.87</v>
      </c>
      <c r="S5" t="n">
        <v>26.24</v>
      </c>
      <c r="T5" t="n">
        <v>4905.14</v>
      </c>
      <c r="U5" t="n">
        <v>0.6899999999999999</v>
      </c>
      <c r="V5" t="n">
        <v>0.89</v>
      </c>
      <c r="W5" t="n">
        <v>2.97</v>
      </c>
      <c r="X5" t="n">
        <v>0.31</v>
      </c>
      <c r="Y5" t="n">
        <v>0.5</v>
      </c>
      <c r="Z5" t="n">
        <v>10</v>
      </c>
      <c r="AA5" t="n">
        <v>208.2461170279315</v>
      </c>
      <c r="AB5" t="n">
        <v>284.9315244877695</v>
      </c>
      <c r="AC5" t="n">
        <v>257.7380596946469</v>
      </c>
      <c r="AD5" t="n">
        <v>208246.1170279316</v>
      </c>
      <c r="AE5" t="n">
        <v>284931.5244877695</v>
      </c>
      <c r="AF5" t="n">
        <v>1.845092225700311e-06</v>
      </c>
      <c r="AG5" t="n">
        <v>13</v>
      </c>
      <c r="AH5" t="n">
        <v>257738.0596946469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5.2796</v>
      </c>
      <c r="E6" t="n">
        <v>18.94</v>
      </c>
      <c r="F6" t="n">
        <v>17.02</v>
      </c>
      <c r="G6" t="n">
        <v>72.95</v>
      </c>
      <c r="H6" t="n">
        <v>1.55</v>
      </c>
      <c r="I6" t="n">
        <v>14</v>
      </c>
      <c r="J6" t="n">
        <v>55.89</v>
      </c>
      <c r="K6" t="n">
        <v>24.83</v>
      </c>
      <c r="L6" t="n">
        <v>5</v>
      </c>
      <c r="M6" t="n">
        <v>12</v>
      </c>
      <c r="N6" t="n">
        <v>6.07</v>
      </c>
      <c r="O6" t="n">
        <v>7127.49</v>
      </c>
      <c r="P6" t="n">
        <v>87.16</v>
      </c>
      <c r="Q6" t="n">
        <v>183.31</v>
      </c>
      <c r="R6" t="n">
        <v>36.55</v>
      </c>
      <c r="S6" t="n">
        <v>26.24</v>
      </c>
      <c r="T6" t="n">
        <v>4262.3</v>
      </c>
      <c r="U6" t="n">
        <v>0.72</v>
      </c>
      <c r="V6" t="n">
        <v>0.89</v>
      </c>
      <c r="W6" t="n">
        <v>2.96</v>
      </c>
      <c r="X6" t="n">
        <v>0.27</v>
      </c>
      <c r="Y6" t="n">
        <v>0.5</v>
      </c>
      <c r="Z6" t="n">
        <v>10</v>
      </c>
      <c r="AA6" t="n">
        <v>205.7745757611107</v>
      </c>
      <c r="AB6" t="n">
        <v>281.5498526898016</v>
      </c>
      <c r="AC6" t="n">
        <v>254.6791299068697</v>
      </c>
      <c r="AD6" t="n">
        <v>205774.5757611107</v>
      </c>
      <c r="AE6" t="n">
        <v>281549.8526898017</v>
      </c>
      <c r="AF6" t="n">
        <v>1.853130084426991e-06</v>
      </c>
      <c r="AG6" t="n">
        <v>13</v>
      </c>
      <c r="AH6" t="n">
        <v>254679.1299068698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5.3069</v>
      </c>
      <c r="E7" t="n">
        <v>18.84</v>
      </c>
      <c r="F7" t="n">
        <v>16.96</v>
      </c>
      <c r="G7" t="n">
        <v>92.52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7</v>
      </c>
      <c r="N7" t="n">
        <v>6.21</v>
      </c>
      <c r="O7" t="n">
        <v>7268.89</v>
      </c>
      <c r="P7" t="n">
        <v>83.48</v>
      </c>
      <c r="Q7" t="n">
        <v>183.28</v>
      </c>
      <c r="R7" t="n">
        <v>34.58</v>
      </c>
      <c r="S7" t="n">
        <v>26.24</v>
      </c>
      <c r="T7" t="n">
        <v>3291.71</v>
      </c>
      <c r="U7" t="n">
        <v>0.76</v>
      </c>
      <c r="V7" t="n">
        <v>0.9</v>
      </c>
      <c r="W7" t="n">
        <v>2.96</v>
      </c>
      <c r="X7" t="n">
        <v>0.21</v>
      </c>
      <c r="Y7" t="n">
        <v>0.5</v>
      </c>
      <c r="Z7" t="n">
        <v>10</v>
      </c>
      <c r="AA7" t="n">
        <v>201.4414966126846</v>
      </c>
      <c r="AB7" t="n">
        <v>275.6211426369675</v>
      </c>
      <c r="AC7" t="n">
        <v>249.3162476204795</v>
      </c>
      <c r="AD7" t="n">
        <v>201441.4966126846</v>
      </c>
      <c r="AE7" t="n">
        <v>275621.1426369675</v>
      </c>
      <c r="AF7" t="n">
        <v>1.862712335223425e-06</v>
      </c>
      <c r="AG7" t="n">
        <v>13</v>
      </c>
      <c r="AH7" t="n">
        <v>249316.2476204795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5.3061</v>
      </c>
      <c r="E8" t="n">
        <v>18.85</v>
      </c>
      <c r="F8" t="n">
        <v>16.96</v>
      </c>
      <c r="G8" t="n">
        <v>92.53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83.84</v>
      </c>
      <c r="Q8" t="n">
        <v>183.29</v>
      </c>
      <c r="R8" t="n">
        <v>34.46</v>
      </c>
      <c r="S8" t="n">
        <v>26.24</v>
      </c>
      <c r="T8" t="n">
        <v>3230.87</v>
      </c>
      <c r="U8" t="n">
        <v>0.76</v>
      </c>
      <c r="V8" t="n">
        <v>0.9</v>
      </c>
      <c r="W8" t="n">
        <v>2.97</v>
      </c>
      <c r="X8" t="n">
        <v>0.21</v>
      </c>
      <c r="Y8" t="n">
        <v>0.5</v>
      </c>
      <c r="Z8" t="n">
        <v>10</v>
      </c>
      <c r="AA8" t="n">
        <v>201.8253010934667</v>
      </c>
      <c r="AB8" t="n">
        <v>276.1462808598321</v>
      </c>
      <c r="AC8" t="n">
        <v>249.7912673883901</v>
      </c>
      <c r="AD8" t="n">
        <v>201825.3010934667</v>
      </c>
      <c r="AE8" t="n">
        <v>276146.2808598321</v>
      </c>
      <c r="AF8" t="n">
        <v>1.862431536665288e-06</v>
      </c>
      <c r="AG8" t="n">
        <v>13</v>
      </c>
      <c r="AH8" t="n">
        <v>249791.2673883901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5.3059</v>
      </c>
      <c r="E9" t="n">
        <v>18.85</v>
      </c>
      <c r="F9" t="n">
        <v>16.96</v>
      </c>
      <c r="G9" t="n">
        <v>92.53</v>
      </c>
      <c r="H9" t="n">
        <v>2.34</v>
      </c>
      <c r="I9" t="n">
        <v>11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85.04000000000001</v>
      </c>
      <c r="Q9" t="n">
        <v>183.29</v>
      </c>
      <c r="R9" t="n">
        <v>34.4</v>
      </c>
      <c r="S9" t="n">
        <v>26.24</v>
      </c>
      <c r="T9" t="n">
        <v>3202.82</v>
      </c>
      <c r="U9" t="n">
        <v>0.76</v>
      </c>
      <c r="V9" t="n">
        <v>0.9</v>
      </c>
      <c r="W9" t="n">
        <v>2.97</v>
      </c>
      <c r="X9" t="n">
        <v>0.21</v>
      </c>
      <c r="Y9" t="n">
        <v>0.5</v>
      </c>
      <c r="Z9" t="n">
        <v>10</v>
      </c>
      <c r="AA9" t="n">
        <v>203.0597338964011</v>
      </c>
      <c r="AB9" t="n">
        <v>277.8352862801377</v>
      </c>
      <c r="AC9" t="n">
        <v>251.3190765019163</v>
      </c>
      <c r="AD9" t="n">
        <v>203059.7338964011</v>
      </c>
      <c r="AE9" t="n">
        <v>277835.2862801377</v>
      </c>
      <c r="AF9" t="n">
        <v>1.862361337025754e-06</v>
      </c>
      <c r="AG9" t="n">
        <v>13</v>
      </c>
      <c r="AH9" t="n">
        <v>251319.0765019163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3.7747</v>
      </c>
      <c r="E2" t="n">
        <v>26.49</v>
      </c>
      <c r="F2" t="n">
        <v>19.98</v>
      </c>
      <c r="G2" t="n">
        <v>7.54</v>
      </c>
      <c r="H2" t="n">
        <v>0.13</v>
      </c>
      <c r="I2" t="n">
        <v>159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219.78</v>
      </c>
      <c r="Q2" t="n">
        <v>183.4</v>
      </c>
      <c r="R2" t="n">
        <v>128.7</v>
      </c>
      <c r="S2" t="n">
        <v>26.24</v>
      </c>
      <c r="T2" t="n">
        <v>49612.82</v>
      </c>
      <c r="U2" t="n">
        <v>0.2</v>
      </c>
      <c r="V2" t="n">
        <v>0.76</v>
      </c>
      <c r="W2" t="n">
        <v>3.19</v>
      </c>
      <c r="X2" t="n">
        <v>3.22</v>
      </c>
      <c r="Y2" t="n">
        <v>0.5</v>
      </c>
      <c r="Z2" t="n">
        <v>10</v>
      </c>
      <c r="AA2" t="n">
        <v>498.3708281018214</v>
      </c>
      <c r="AB2" t="n">
        <v>681.8929535781147</v>
      </c>
      <c r="AC2" t="n">
        <v>616.8140471313898</v>
      </c>
      <c r="AD2" t="n">
        <v>498370.8281018214</v>
      </c>
      <c r="AE2" t="n">
        <v>681892.9535781146</v>
      </c>
      <c r="AF2" t="n">
        <v>1.2643898908082e-06</v>
      </c>
      <c r="AG2" t="n">
        <v>18</v>
      </c>
      <c r="AH2" t="n">
        <v>616814.0471313897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4.4718</v>
      </c>
      <c r="E3" t="n">
        <v>22.36</v>
      </c>
      <c r="F3" t="n">
        <v>18.19</v>
      </c>
      <c r="G3" t="n">
        <v>14.95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199.58</v>
      </c>
      <c r="Q3" t="n">
        <v>183.33</v>
      </c>
      <c r="R3" t="n">
        <v>73.15000000000001</v>
      </c>
      <c r="S3" t="n">
        <v>26.24</v>
      </c>
      <c r="T3" t="n">
        <v>22265.5</v>
      </c>
      <c r="U3" t="n">
        <v>0.36</v>
      </c>
      <c r="V3" t="n">
        <v>0.84</v>
      </c>
      <c r="W3" t="n">
        <v>3.05</v>
      </c>
      <c r="X3" t="n">
        <v>1.44</v>
      </c>
      <c r="Y3" t="n">
        <v>0.5</v>
      </c>
      <c r="Z3" t="n">
        <v>10</v>
      </c>
      <c r="AA3" t="n">
        <v>392.4598969733028</v>
      </c>
      <c r="AB3" t="n">
        <v>536.9809451475599</v>
      </c>
      <c r="AC3" t="n">
        <v>485.732237400166</v>
      </c>
      <c r="AD3" t="n">
        <v>392459.8969733028</v>
      </c>
      <c r="AE3" t="n">
        <v>536980.9451475599</v>
      </c>
      <c r="AF3" t="n">
        <v>1.497893531596182e-06</v>
      </c>
      <c r="AG3" t="n">
        <v>15</v>
      </c>
      <c r="AH3" t="n">
        <v>485732.2374001659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4.7182</v>
      </c>
      <c r="E4" t="n">
        <v>21.19</v>
      </c>
      <c r="F4" t="n">
        <v>17.71</v>
      </c>
      <c r="G4" t="n">
        <v>22.13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46</v>
      </c>
      <c r="N4" t="n">
        <v>21.43</v>
      </c>
      <c r="O4" t="n">
        <v>16994.64</v>
      </c>
      <c r="P4" t="n">
        <v>193.6</v>
      </c>
      <c r="Q4" t="n">
        <v>183.27</v>
      </c>
      <c r="R4" t="n">
        <v>57.48</v>
      </c>
      <c r="S4" t="n">
        <v>26.24</v>
      </c>
      <c r="T4" t="n">
        <v>14555.08</v>
      </c>
      <c r="U4" t="n">
        <v>0.46</v>
      </c>
      <c r="V4" t="n">
        <v>0.86</v>
      </c>
      <c r="W4" t="n">
        <v>3.03</v>
      </c>
      <c r="X4" t="n">
        <v>0.95</v>
      </c>
      <c r="Y4" t="n">
        <v>0.5</v>
      </c>
      <c r="Z4" t="n">
        <v>10</v>
      </c>
      <c r="AA4" t="n">
        <v>362.7629068417536</v>
      </c>
      <c r="AB4" t="n">
        <v>496.3482131108345</v>
      </c>
      <c r="AC4" t="n">
        <v>448.9774362806281</v>
      </c>
      <c r="AD4" t="n">
        <v>362762.9068417536</v>
      </c>
      <c r="AE4" t="n">
        <v>496348.2131108345</v>
      </c>
      <c r="AF4" t="n">
        <v>1.580428744750907e-06</v>
      </c>
      <c r="AG4" t="n">
        <v>14</v>
      </c>
      <c r="AH4" t="n">
        <v>448977.4362806281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4.8603</v>
      </c>
      <c r="E5" t="n">
        <v>20.57</v>
      </c>
      <c r="F5" t="n">
        <v>17.44</v>
      </c>
      <c r="G5" t="n">
        <v>29.9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190.08</v>
      </c>
      <c r="Q5" t="n">
        <v>183.27</v>
      </c>
      <c r="R5" t="n">
        <v>49.31</v>
      </c>
      <c r="S5" t="n">
        <v>26.24</v>
      </c>
      <c r="T5" t="n">
        <v>10537.28</v>
      </c>
      <c r="U5" t="n">
        <v>0.53</v>
      </c>
      <c r="V5" t="n">
        <v>0.87</v>
      </c>
      <c r="W5" t="n">
        <v>3</v>
      </c>
      <c r="X5" t="n">
        <v>0.6899999999999999</v>
      </c>
      <c r="Y5" t="n">
        <v>0.5</v>
      </c>
      <c r="Z5" t="n">
        <v>10</v>
      </c>
      <c r="AA5" t="n">
        <v>351.3657402695555</v>
      </c>
      <c r="AB5" t="n">
        <v>480.7541069992503</v>
      </c>
      <c r="AC5" t="n">
        <v>434.8716097698681</v>
      </c>
      <c r="AD5" t="n">
        <v>351365.7402695555</v>
      </c>
      <c r="AE5" t="n">
        <v>480754.1069992503</v>
      </c>
      <c r="AF5" t="n">
        <v>1.628027177337297e-06</v>
      </c>
      <c r="AG5" t="n">
        <v>14</v>
      </c>
      <c r="AH5" t="n">
        <v>434871.6097698681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4.9393</v>
      </c>
      <c r="E6" t="n">
        <v>20.25</v>
      </c>
      <c r="F6" t="n">
        <v>17.3</v>
      </c>
      <c r="G6" t="n">
        <v>37.08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188.15</v>
      </c>
      <c r="Q6" t="n">
        <v>183.3</v>
      </c>
      <c r="R6" t="n">
        <v>45.02</v>
      </c>
      <c r="S6" t="n">
        <v>26.24</v>
      </c>
      <c r="T6" t="n">
        <v>8427.620000000001</v>
      </c>
      <c r="U6" t="n">
        <v>0.58</v>
      </c>
      <c r="V6" t="n">
        <v>0.88</v>
      </c>
      <c r="W6" t="n">
        <v>2.99</v>
      </c>
      <c r="X6" t="n">
        <v>0.55</v>
      </c>
      <c r="Y6" t="n">
        <v>0.5</v>
      </c>
      <c r="Z6" t="n">
        <v>10</v>
      </c>
      <c r="AA6" t="n">
        <v>345.3543072066525</v>
      </c>
      <c r="AB6" t="n">
        <v>472.528999076877</v>
      </c>
      <c r="AC6" t="n">
        <v>427.4314946035946</v>
      </c>
      <c r="AD6" t="n">
        <v>345354.3072066525</v>
      </c>
      <c r="AE6" t="n">
        <v>472528.999076877</v>
      </c>
      <c r="AF6" t="n">
        <v>1.654489360126352e-06</v>
      </c>
      <c r="AG6" t="n">
        <v>14</v>
      </c>
      <c r="AH6" t="n">
        <v>427431.4946035946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4.9859</v>
      </c>
      <c r="E7" t="n">
        <v>20.06</v>
      </c>
      <c r="F7" t="n">
        <v>17.22</v>
      </c>
      <c r="G7" t="n">
        <v>43.06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186.64</v>
      </c>
      <c r="Q7" t="n">
        <v>183.26</v>
      </c>
      <c r="R7" t="n">
        <v>42.95</v>
      </c>
      <c r="S7" t="n">
        <v>26.24</v>
      </c>
      <c r="T7" t="n">
        <v>7410.9</v>
      </c>
      <c r="U7" t="n">
        <v>0.61</v>
      </c>
      <c r="V7" t="n">
        <v>0.88</v>
      </c>
      <c r="W7" t="n">
        <v>2.97</v>
      </c>
      <c r="X7" t="n">
        <v>0.47</v>
      </c>
      <c r="Y7" t="n">
        <v>0.5</v>
      </c>
      <c r="Z7" t="n">
        <v>10</v>
      </c>
      <c r="AA7" t="n">
        <v>341.4950261044796</v>
      </c>
      <c r="AB7" t="n">
        <v>467.2485604134182</v>
      </c>
      <c r="AC7" t="n">
        <v>422.6550135950341</v>
      </c>
      <c r="AD7" t="n">
        <v>341495.0261044796</v>
      </c>
      <c r="AE7" t="n">
        <v>467248.5604134182</v>
      </c>
      <c r="AF7" t="n">
        <v>1.670098698328504e-06</v>
      </c>
      <c r="AG7" t="n">
        <v>14</v>
      </c>
      <c r="AH7" t="n">
        <v>422655.0135950341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5.0367</v>
      </c>
      <c r="E8" t="n">
        <v>19.85</v>
      </c>
      <c r="F8" t="n">
        <v>17.13</v>
      </c>
      <c r="G8" t="n">
        <v>51.39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185.05</v>
      </c>
      <c r="Q8" t="n">
        <v>183.27</v>
      </c>
      <c r="R8" t="n">
        <v>39.81</v>
      </c>
      <c r="S8" t="n">
        <v>26.24</v>
      </c>
      <c r="T8" t="n">
        <v>5860.21</v>
      </c>
      <c r="U8" t="n">
        <v>0.66</v>
      </c>
      <c r="V8" t="n">
        <v>0.89</v>
      </c>
      <c r="W8" t="n">
        <v>2.97</v>
      </c>
      <c r="X8" t="n">
        <v>0.37</v>
      </c>
      <c r="Y8" t="n">
        <v>0.5</v>
      </c>
      <c r="Z8" t="n">
        <v>10</v>
      </c>
      <c r="AA8" t="n">
        <v>329.0736462506671</v>
      </c>
      <c r="AB8" t="n">
        <v>450.2530805048281</v>
      </c>
      <c r="AC8" t="n">
        <v>407.281558435614</v>
      </c>
      <c r="AD8" t="n">
        <v>329073.6462506671</v>
      </c>
      <c r="AE8" t="n">
        <v>450253.0805048281</v>
      </c>
      <c r="AF8" t="n">
        <v>1.687114886754884e-06</v>
      </c>
      <c r="AG8" t="n">
        <v>13</v>
      </c>
      <c r="AH8" t="n">
        <v>407281.558435614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5.0599</v>
      </c>
      <c r="E9" t="n">
        <v>19.76</v>
      </c>
      <c r="F9" t="n">
        <v>17.09</v>
      </c>
      <c r="G9" t="n">
        <v>56.98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184.42</v>
      </c>
      <c r="Q9" t="n">
        <v>183.26</v>
      </c>
      <c r="R9" t="n">
        <v>38.65</v>
      </c>
      <c r="S9" t="n">
        <v>26.24</v>
      </c>
      <c r="T9" t="n">
        <v>5292.47</v>
      </c>
      <c r="U9" t="n">
        <v>0.68</v>
      </c>
      <c r="V9" t="n">
        <v>0.89</v>
      </c>
      <c r="W9" t="n">
        <v>2.97</v>
      </c>
      <c r="X9" t="n">
        <v>0.34</v>
      </c>
      <c r="Y9" t="n">
        <v>0.5</v>
      </c>
      <c r="Z9" t="n">
        <v>10</v>
      </c>
      <c r="AA9" t="n">
        <v>327.3474982403822</v>
      </c>
      <c r="AB9" t="n">
        <v>447.8912886448808</v>
      </c>
      <c r="AC9" t="n">
        <v>405.1451726759843</v>
      </c>
      <c r="AD9" t="n">
        <v>327347.4982403822</v>
      </c>
      <c r="AE9" t="n">
        <v>447891.2886448808</v>
      </c>
      <c r="AF9" t="n">
        <v>1.69488605942205e-06</v>
      </c>
      <c r="AG9" t="n">
        <v>13</v>
      </c>
      <c r="AH9" t="n">
        <v>405145.1726759843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5.0837</v>
      </c>
      <c r="E10" t="n">
        <v>19.67</v>
      </c>
      <c r="F10" t="n">
        <v>17.05</v>
      </c>
      <c r="G10" t="n">
        <v>63.96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183.48</v>
      </c>
      <c r="Q10" t="n">
        <v>183.27</v>
      </c>
      <c r="R10" t="n">
        <v>37.43</v>
      </c>
      <c r="S10" t="n">
        <v>26.24</v>
      </c>
      <c r="T10" t="n">
        <v>4689.08</v>
      </c>
      <c r="U10" t="n">
        <v>0.7</v>
      </c>
      <c r="V10" t="n">
        <v>0.89</v>
      </c>
      <c r="W10" t="n">
        <v>2.97</v>
      </c>
      <c r="X10" t="n">
        <v>0.3</v>
      </c>
      <c r="Y10" t="n">
        <v>0.5</v>
      </c>
      <c r="Z10" t="n">
        <v>10</v>
      </c>
      <c r="AA10" t="n">
        <v>325.2798165051605</v>
      </c>
      <c r="AB10" t="n">
        <v>445.0621952750703</v>
      </c>
      <c r="AC10" t="n">
        <v>402.586084006731</v>
      </c>
      <c r="AD10" t="n">
        <v>325279.8165051605</v>
      </c>
      <c r="AE10" t="n">
        <v>445062.1952750703</v>
      </c>
      <c r="AF10" t="n">
        <v>1.702858210692677e-06</v>
      </c>
      <c r="AG10" t="n">
        <v>13</v>
      </c>
      <c r="AH10" t="n">
        <v>402586.084006731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5.0966</v>
      </c>
      <c r="E11" t="n">
        <v>19.62</v>
      </c>
      <c r="F11" t="n">
        <v>17.03</v>
      </c>
      <c r="G11" t="n">
        <v>68.13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13</v>
      </c>
      <c r="N11" t="n">
        <v>23.95</v>
      </c>
      <c r="O11" t="n">
        <v>18169.15</v>
      </c>
      <c r="P11" t="n">
        <v>182.51</v>
      </c>
      <c r="Q11" t="n">
        <v>183.26</v>
      </c>
      <c r="R11" t="n">
        <v>36.79</v>
      </c>
      <c r="S11" t="n">
        <v>26.24</v>
      </c>
      <c r="T11" t="n">
        <v>4377.36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323.6773094079949</v>
      </c>
      <c r="AB11" t="n">
        <v>442.8695743671047</v>
      </c>
      <c r="AC11" t="n">
        <v>400.6027237608589</v>
      </c>
      <c r="AD11" t="n">
        <v>323677.3094079949</v>
      </c>
      <c r="AE11" t="n">
        <v>442869.5743671047</v>
      </c>
      <c r="AF11" t="n">
        <v>1.707179250667092e-06</v>
      </c>
      <c r="AG11" t="n">
        <v>13</v>
      </c>
      <c r="AH11" t="n">
        <v>400602.7237608589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5.1216</v>
      </c>
      <c r="E12" t="n">
        <v>19.52</v>
      </c>
      <c r="F12" t="n">
        <v>16.99</v>
      </c>
      <c r="G12" t="n">
        <v>78.42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181.77</v>
      </c>
      <c r="Q12" t="n">
        <v>183.28</v>
      </c>
      <c r="R12" t="n">
        <v>35.67</v>
      </c>
      <c r="S12" t="n">
        <v>26.24</v>
      </c>
      <c r="T12" t="n">
        <v>3824.59</v>
      </c>
      <c r="U12" t="n">
        <v>0.74</v>
      </c>
      <c r="V12" t="n">
        <v>0.9</v>
      </c>
      <c r="W12" t="n">
        <v>2.96</v>
      </c>
      <c r="X12" t="n">
        <v>0.23</v>
      </c>
      <c r="Y12" t="n">
        <v>0.5</v>
      </c>
      <c r="Z12" t="n">
        <v>10</v>
      </c>
      <c r="AA12" t="n">
        <v>321.8044413980915</v>
      </c>
      <c r="AB12" t="n">
        <v>440.3070337308496</v>
      </c>
      <c r="AC12" t="n">
        <v>398.2847484063797</v>
      </c>
      <c r="AD12" t="n">
        <v>321804.4413980915</v>
      </c>
      <c r="AE12" t="n">
        <v>440307.0337308496</v>
      </c>
      <c r="AF12" t="n">
        <v>1.715553359144641e-06</v>
      </c>
      <c r="AG12" t="n">
        <v>13</v>
      </c>
      <c r="AH12" t="n">
        <v>398284.7484063797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5.1335</v>
      </c>
      <c r="E13" t="n">
        <v>19.48</v>
      </c>
      <c r="F13" t="n">
        <v>16.97</v>
      </c>
      <c r="G13" t="n">
        <v>84.87</v>
      </c>
      <c r="H13" t="n">
        <v>1.43</v>
      </c>
      <c r="I13" t="n">
        <v>12</v>
      </c>
      <c r="J13" t="n">
        <v>148.18</v>
      </c>
      <c r="K13" t="n">
        <v>46.47</v>
      </c>
      <c r="L13" t="n">
        <v>12</v>
      </c>
      <c r="M13" t="n">
        <v>10</v>
      </c>
      <c r="N13" t="n">
        <v>24.71</v>
      </c>
      <c r="O13" t="n">
        <v>18509.36</v>
      </c>
      <c r="P13" t="n">
        <v>180.96</v>
      </c>
      <c r="Q13" t="n">
        <v>183.26</v>
      </c>
      <c r="R13" t="n">
        <v>34.91</v>
      </c>
      <c r="S13" t="n">
        <v>26.24</v>
      </c>
      <c r="T13" t="n">
        <v>3453.81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320.4330494910075</v>
      </c>
      <c r="AB13" t="n">
        <v>438.4306348220364</v>
      </c>
      <c r="AC13" t="n">
        <v>396.5874303758811</v>
      </c>
      <c r="AD13" t="n">
        <v>320433.0494910075</v>
      </c>
      <c r="AE13" t="n">
        <v>438430.6348220364</v>
      </c>
      <c r="AF13" t="n">
        <v>1.719539434779954e-06</v>
      </c>
      <c r="AG13" t="n">
        <v>13</v>
      </c>
      <c r="AH13" t="n">
        <v>396587.4303758811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5.1468</v>
      </c>
      <c r="E14" t="n">
        <v>19.43</v>
      </c>
      <c r="F14" t="n">
        <v>16.95</v>
      </c>
      <c r="G14" t="n">
        <v>92.45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179.79</v>
      </c>
      <c r="Q14" t="n">
        <v>183.28</v>
      </c>
      <c r="R14" t="n">
        <v>34.23</v>
      </c>
      <c r="S14" t="n">
        <v>26.24</v>
      </c>
      <c r="T14" t="n">
        <v>3117.75</v>
      </c>
      <c r="U14" t="n">
        <v>0.77</v>
      </c>
      <c r="V14" t="n">
        <v>0.9</v>
      </c>
      <c r="W14" t="n">
        <v>2.96</v>
      </c>
      <c r="X14" t="n">
        <v>0.19</v>
      </c>
      <c r="Y14" t="n">
        <v>0.5</v>
      </c>
      <c r="Z14" t="n">
        <v>10</v>
      </c>
      <c r="AA14" t="n">
        <v>318.63050068859</v>
      </c>
      <c r="AB14" t="n">
        <v>435.9643080277279</v>
      </c>
      <c r="AC14" t="n">
        <v>394.3564863493101</v>
      </c>
      <c r="AD14" t="n">
        <v>318630.5006885899</v>
      </c>
      <c r="AE14" t="n">
        <v>435964.3080277279</v>
      </c>
      <c r="AF14" t="n">
        <v>1.723994460490011e-06</v>
      </c>
      <c r="AG14" t="n">
        <v>13</v>
      </c>
      <c r="AH14" t="n">
        <v>394356.4863493101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5.147</v>
      </c>
      <c r="E15" t="n">
        <v>19.43</v>
      </c>
      <c r="F15" t="n">
        <v>16.95</v>
      </c>
      <c r="G15" t="n">
        <v>92.45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9</v>
      </c>
      <c r="N15" t="n">
        <v>25.49</v>
      </c>
      <c r="O15" t="n">
        <v>18851.69</v>
      </c>
      <c r="P15" t="n">
        <v>179.47</v>
      </c>
      <c r="Q15" t="n">
        <v>183.26</v>
      </c>
      <c r="R15" t="n">
        <v>34.2</v>
      </c>
      <c r="S15" t="n">
        <v>26.24</v>
      </c>
      <c r="T15" t="n">
        <v>3100.69</v>
      </c>
      <c r="U15" t="n">
        <v>0.77</v>
      </c>
      <c r="V15" t="n">
        <v>0.9</v>
      </c>
      <c r="W15" t="n">
        <v>2.96</v>
      </c>
      <c r="X15" t="n">
        <v>0.19</v>
      </c>
      <c r="Y15" t="n">
        <v>0.5</v>
      </c>
      <c r="Z15" t="n">
        <v>10</v>
      </c>
      <c r="AA15" t="n">
        <v>318.2840576587385</v>
      </c>
      <c r="AB15" t="n">
        <v>435.4902893902974</v>
      </c>
      <c r="AC15" t="n">
        <v>393.9277073853467</v>
      </c>
      <c r="AD15" t="n">
        <v>318284.0576587385</v>
      </c>
      <c r="AE15" t="n">
        <v>435490.2893902974</v>
      </c>
      <c r="AF15" t="n">
        <v>1.724061453357831e-06</v>
      </c>
      <c r="AG15" t="n">
        <v>13</v>
      </c>
      <c r="AH15" t="n">
        <v>393927.7073853466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5.1601</v>
      </c>
      <c r="E16" t="n">
        <v>19.38</v>
      </c>
      <c r="F16" t="n">
        <v>16.93</v>
      </c>
      <c r="G16" t="n">
        <v>101.56</v>
      </c>
      <c r="H16" t="n">
        <v>1.74</v>
      </c>
      <c r="I16" t="n">
        <v>10</v>
      </c>
      <c r="J16" t="n">
        <v>152.35</v>
      </c>
      <c r="K16" t="n">
        <v>46.47</v>
      </c>
      <c r="L16" t="n">
        <v>15</v>
      </c>
      <c r="M16" t="n">
        <v>8</v>
      </c>
      <c r="N16" t="n">
        <v>25.88</v>
      </c>
      <c r="O16" t="n">
        <v>19023.66</v>
      </c>
      <c r="P16" t="n">
        <v>179.38</v>
      </c>
      <c r="Q16" t="n">
        <v>183.27</v>
      </c>
      <c r="R16" t="n">
        <v>33.53</v>
      </c>
      <c r="S16" t="n">
        <v>26.24</v>
      </c>
      <c r="T16" t="n">
        <v>2769.68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317.6387571630145</v>
      </c>
      <c r="AB16" t="n">
        <v>434.6073607833992</v>
      </c>
      <c r="AC16" t="n">
        <v>393.1290442454927</v>
      </c>
      <c r="AD16" t="n">
        <v>317638.7571630146</v>
      </c>
      <c r="AE16" t="n">
        <v>434607.3607833992</v>
      </c>
      <c r="AF16" t="n">
        <v>1.728449486200067e-06</v>
      </c>
      <c r="AG16" t="n">
        <v>13</v>
      </c>
      <c r="AH16" t="n">
        <v>393129.0442454927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5.1708</v>
      </c>
      <c r="E17" t="n">
        <v>19.34</v>
      </c>
      <c r="F17" t="n">
        <v>16.91</v>
      </c>
      <c r="G17" t="n">
        <v>112.76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177.54</v>
      </c>
      <c r="Q17" t="n">
        <v>183.28</v>
      </c>
      <c r="R17" t="n">
        <v>33.13</v>
      </c>
      <c r="S17" t="n">
        <v>26.24</v>
      </c>
      <c r="T17" t="n">
        <v>2576.03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315.2510061516617</v>
      </c>
      <c r="AB17" t="n">
        <v>431.3403345095263</v>
      </c>
      <c r="AC17" t="n">
        <v>390.173818373898</v>
      </c>
      <c r="AD17" t="n">
        <v>315251.0061516617</v>
      </c>
      <c r="AE17" t="n">
        <v>431340.3345095263</v>
      </c>
      <c r="AF17" t="n">
        <v>1.732033604628458e-06</v>
      </c>
      <c r="AG17" t="n">
        <v>13</v>
      </c>
      <c r="AH17" t="n">
        <v>390173.818373898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5.1703</v>
      </c>
      <c r="E18" t="n">
        <v>19.34</v>
      </c>
      <c r="F18" t="n">
        <v>16.92</v>
      </c>
      <c r="G18" t="n">
        <v>112.77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178.01</v>
      </c>
      <c r="Q18" t="n">
        <v>183.29</v>
      </c>
      <c r="R18" t="n">
        <v>33.27</v>
      </c>
      <c r="S18" t="n">
        <v>26.24</v>
      </c>
      <c r="T18" t="n">
        <v>2644.6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315.7763962662885</v>
      </c>
      <c r="AB18" t="n">
        <v>432.0591964429346</v>
      </c>
      <c r="AC18" t="n">
        <v>390.8240731333109</v>
      </c>
      <c r="AD18" t="n">
        <v>315776.3962662885</v>
      </c>
      <c r="AE18" t="n">
        <v>432059.1964429346</v>
      </c>
      <c r="AF18" t="n">
        <v>1.731866122458907e-06</v>
      </c>
      <c r="AG18" t="n">
        <v>13</v>
      </c>
      <c r="AH18" t="n">
        <v>390824.0731333109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5.1707</v>
      </c>
      <c r="E19" t="n">
        <v>19.34</v>
      </c>
      <c r="F19" t="n">
        <v>16.91</v>
      </c>
      <c r="G19" t="n">
        <v>112.76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177.01</v>
      </c>
      <c r="Q19" t="n">
        <v>183.26</v>
      </c>
      <c r="R19" t="n">
        <v>33.17</v>
      </c>
      <c r="S19" t="n">
        <v>26.24</v>
      </c>
      <c r="T19" t="n">
        <v>2598.21</v>
      </c>
      <c r="U19" t="n">
        <v>0.79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314.6971704575909</v>
      </c>
      <c r="AB19" t="n">
        <v>430.582552079392</v>
      </c>
      <c r="AC19" t="n">
        <v>389.4883576353415</v>
      </c>
      <c r="AD19" t="n">
        <v>314697.1704575908</v>
      </c>
      <c r="AE19" t="n">
        <v>430582.552079392</v>
      </c>
      <c r="AF19" t="n">
        <v>1.732000108194548e-06</v>
      </c>
      <c r="AG19" t="n">
        <v>13</v>
      </c>
      <c r="AH19" t="n">
        <v>389488.3576353415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5.1827</v>
      </c>
      <c r="E20" t="n">
        <v>19.3</v>
      </c>
      <c r="F20" t="n">
        <v>16.9</v>
      </c>
      <c r="G20" t="n">
        <v>126.73</v>
      </c>
      <c r="H20" t="n">
        <v>2.13</v>
      </c>
      <c r="I20" t="n">
        <v>8</v>
      </c>
      <c r="J20" t="n">
        <v>157.97</v>
      </c>
      <c r="K20" t="n">
        <v>46.47</v>
      </c>
      <c r="L20" t="n">
        <v>19</v>
      </c>
      <c r="M20" t="n">
        <v>6</v>
      </c>
      <c r="N20" t="n">
        <v>27.5</v>
      </c>
      <c r="O20" t="n">
        <v>19717.08</v>
      </c>
      <c r="P20" t="n">
        <v>177</v>
      </c>
      <c r="Q20" t="n">
        <v>183.27</v>
      </c>
      <c r="R20" t="n">
        <v>32.62</v>
      </c>
      <c r="S20" t="n">
        <v>26.24</v>
      </c>
      <c r="T20" t="n">
        <v>2324.75</v>
      </c>
      <c r="U20" t="n">
        <v>0.8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314.2020122363089</v>
      </c>
      <c r="AB20" t="n">
        <v>429.9050547561952</v>
      </c>
      <c r="AC20" t="n">
        <v>388.875519705797</v>
      </c>
      <c r="AD20" t="n">
        <v>314202.0122363089</v>
      </c>
      <c r="AE20" t="n">
        <v>429905.0547561952</v>
      </c>
      <c r="AF20" t="n">
        <v>1.736019680263771e-06</v>
      </c>
      <c r="AG20" t="n">
        <v>13</v>
      </c>
      <c r="AH20" t="n">
        <v>388875.519705797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5.1836</v>
      </c>
      <c r="E21" t="n">
        <v>19.29</v>
      </c>
      <c r="F21" t="n">
        <v>16.89</v>
      </c>
      <c r="G21" t="n">
        <v>126.7</v>
      </c>
      <c r="H21" t="n">
        <v>2.22</v>
      </c>
      <c r="I21" t="n">
        <v>8</v>
      </c>
      <c r="J21" t="n">
        <v>159.39</v>
      </c>
      <c r="K21" t="n">
        <v>46.47</v>
      </c>
      <c r="L21" t="n">
        <v>20</v>
      </c>
      <c r="M21" t="n">
        <v>6</v>
      </c>
      <c r="N21" t="n">
        <v>27.92</v>
      </c>
      <c r="O21" t="n">
        <v>19891.97</v>
      </c>
      <c r="P21" t="n">
        <v>176.51</v>
      </c>
      <c r="Q21" t="n">
        <v>183.26</v>
      </c>
      <c r="R21" t="n">
        <v>32.61</v>
      </c>
      <c r="S21" t="n">
        <v>26.24</v>
      </c>
      <c r="T21" t="n">
        <v>2322.92</v>
      </c>
      <c r="U21" t="n">
        <v>0.8</v>
      </c>
      <c r="V21" t="n">
        <v>0.9</v>
      </c>
      <c r="W21" t="n">
        <v>2.95</v>
      </c>
      <c r="X21" t="n">
        <v>0.14</v>
      </c>
      <c r="Y21" t="n">
        <v>0.5</v>
      </c>
      <c r="Z21" t="n">
        <v>10</v>
      </c>
      <c r="AA21" t="n">
        <v>313.6413210458055</v>
      </c>
      <c r="AB21" t="n">
        <v>429.1378923333988</v>
      </c>
      <c r="AC21" t="n">
        <v>388.1815741879132</v>
      </c>
      <c r="AD21" t="n">
        <v>313641.3210458055</v>
      </c>
      <c r="AE21" t="n">
        <v>429137.8923333988</v>
      </c>
      <c r="AF21" t="n">
        <v>1.736321148168963e-06</v>
      </c>
      <c r="AG21" t="n">
        <v>13</v>
      </c>
      <c r="AH21" t="n">
        <v>388181.5741879132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5.1955</v>
      </c>
      <c r="E22" t="n">
        <v>19.25</v>
      </c>
      <c r="F22" t="n">
        <v>16.88</v>
      </c>
      <c r="G22" t="n">
        <v>144.66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174.97</v>
      </c>
      <c r="Q22" t="n">
        <v>183.27</v>
      </c>
      <c r="R22" t="n">
        <v>31.96</v>
      </c>
      <c r="S22" t="n">
        <v>26.24</v>
      </c>
      <c r="T22" t="n">
        <v>2001.65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311.5511614693841</v>
      </c>
      <c r="AB22" t="n">
        <v>426.2780437896063</v>
      </c>
      <c r="AC22" t="n">
        <v>385.5946655753176</v>
      </c>
      <c r="AD22" t="n">
        <v>311551.161469384</v>
      </c>
      <c r="AE22" t="n">
        <v>426278.0437896063</v>
      </c>
      <c r="AF22" t="n">
        <v>1.740307223804277e-06</v>
      </c>
      <c r="AG22" t="n">
        <v>13</v>
      </c>
      <c r="AH22" t="n">
        <v>385594.6655753176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5.1976</v>
      </c>
      <c r="E23" t="n">
        <v>19.24</v>
      </c>
      <c r="F23" t="n">
        <v>16.87</v>
      </c>
      <c r="G23" t="n">
        <v>144.59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175.58</v>
      </c>
      <c r="Q23" t="n">
        <v>183.28</v>
      </c>
      <c r="R23" t="n">
        <v>31.77</v>
      </c>
      <c r="S23" t="n">
        <v>26.24</v>
      </c>
      <c r="T23" t="n">
        <v>1907.25</v>
      </c>
      <c r="U23" t="n">
        <v>0.83</v>
      </c>
      <c r="V23" t="n">
        <v>0.9</v>
      </c>
      <c r="W23" t="n">
        <v>2.95</v>
      </c>
      <c r="X23" t="n">
        <v>0.11</v>
      </c>
      <c r="Y23" t="n">
        <v>0.5</v>
      </c>
      <c r="Z23" t="n">
        <v>10</v>
      </c>
      <c r="AA23" t="n">
        <v>312.097633560734</v>
      </c>
      <c r="AB23" t="n">
        <v>427.0257510136386</v>
      </c>
      <c r="AC23" t="n">
        <v>386.2710126713019</v>
      </c>
      <c r="AD23" t="n">
        <v>312097.633560734</v>
      </c>
      <c r="AE23" t="n">
        <v>427025.7510136386</v>
      </c>
      <c r="AF23" t="n">
        <v>1.741010648916391e-06</v>
      </c>
      <c r="AG23" t="n">
        <v>13</v>
      </c>
      <c r="AH23" t="n">
        <v>386271.012671302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5.1978</v>
      </c>
      <c r="E24" t="n">
        <v>19.24</v>
      </c>
      <c r="F24" t="n">
        <v>16.87</v>
      </c>
      <c r="G24" t="n">
        <v>144.58</v>
      </c>
      <c r="H24" t="n">
        <v>2.49</v>
      </c>
      <c r="I24" t="n">
        <v>7</v>
      </c>
      <c r="J24" t="n">
        <v>163.67</v>
      </c>
      <c r="K24" t="n">
        <v>46.47</v>
      </c>
      <c r="L24" t="n">
        <v>23</v>
      </c>
      <c r="M24" t="n">
        <v>5</v>
      </c>
      <c r="N24" t="n">
        <v>29.2</v>
      </c>
      <c r="O24" t="n">
        <v>20419.76</v>
      </c>
      <c r="P24" t="n">
        <v>175.32</v>
      </c>
      <c r="Q24" t="n">
        <v>183.26</v>
      </c>
      <c r="R24" t="n">
        <v>31.77</v>
      </c>
      <c r="S24" t="n">
        <v>26.24</v>
      </c>
      <c r="T24" t="n">
        <v>1906.65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311.8176462223981</v>
      </c>
      <c r="AB24" t="n">
        <v>426.6426599851578</v>
      </c>
      <c r="AC24" t="n">
        <v>385.9244833129077</v>
      </c>
      <c r="AD24" t="n">
        <v>311817.6462223981</v>
      </c>
      <c r="AE24" t="n">
        <v>426642.6599851578</v>
      </c>
      <c r="AF24" t="n">
        <v>1.741077641784211e-06</v>
      </c>
      <c r="AG24" t="n">
        <v>13</v>
      </c>
      <c r="AH24" t="n">
        <v>385924.4833129077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5.1958</v>
      </c>
      <c r="E25" t="n">
        <v>19.25</v>
      </c>
      <c r="F25" t="n">
        <v>16.88</v>
      </c>
      <c r="G25" t="n">
        <v>144.65</v>
      </c>
      <c r="H25" t="n">
        <v>2.58</v>
      </c>
      <c r="I25" t="n">
        <v>7</v>
      </c>
      <c r="J25" t="n">
        <v>165.1</v>
      </c>
      <c r="K25" t="n">
        <v>46.47</v>
      </c>
      <c r="L25" t="n">
        <v>24</v>
      </c>
      <c r="M25" t="n">
        <v>5</v>
      </c>
      <c r="N25" t="n">
        <v>29.64</v>
      </c>
      <c r="O25" t="n">
        <v>20596.86</v>
      </c>
      <c r="P25" t="n">
        <v>173.97</v>
      </c>
      <c r="Q25" t="n">
        <v>183.26</v>
      </c>
      <c r="R25" t="n">
        <v>32.08</v>
      </c>
      <c r="S25" t="n">
        <v>26.24</v>
      </c>
      <c r="T25" t="n">
        <v>2062.33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310.4921507174265</v>
      </c>
      <c r="AB25" t="n">
        <v>424.829058558521</v>
      </c>
      <c r="AC25" t="n">
        <v>384.2839694610235</v>
      </c>
      <c r="AD25" t="n">
        <v>310492.1507174264</v>
      </c>
      <c r="AE25" t="n">
        <v>424829.058558521</v>
      </c>
      <c r="AF25" t="n">
        <v>1.740407713106007e-06</v>
      </c>
      <c r="AG25" t="n">
        <v>13</v>
      </c>
      <c r="AH25" t="n">
        <v>384283.9694610235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5.2102</v>
      </c>
      <c r="E26" t="n">
        <v>19.19</v>
      </c>
      <c r="F26" t="n">
        <v>16.85</v>
      </c>
      <c r="G26" t="n">
        <v>168.49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172.44</v>
      </c>
      <c r="Q26" t="n">
        <v>183.26</v>
      </c>
      <c r="R26" t="n">
        <v>31.11</v>
      </c>
      <c r="S26" t="n">
        <v>26.24</v>
      </c>
      <c r="T26" t="n">
        <v>1580.31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308.3078127933852</v>
      </c>
      <c r="AB26" t="n">
        <v>421.8403510446596</v>
      </c>
      <c r="AC26" t="n">
        <v>381.5804999976077</v>
      </c>
      <c r="AD26" t="n">
        <v>308307.8127933852</v>
      </c>
      <c r="AE26" t="n">
        <v>421840.3510446596</v>
      </c>
      <c r="AF26" t="n">
        <v>1.745231199589076e-06</v>
      </c>
      <c r="AG26" t="n">
        <v>13</v>
      </c>
      <c r="AH26" t="n">
        <v>381580.4999976077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5.2098</v>
      </c>
      <c r="E27" t="n">
        <v>19.19</v>
      </c>
      <c r="F27" t="n">
        <v>16.85</v>
      </c>
      <c r="G27" t="n">
        <v>168.51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173.44</v>
      </c>
      <c r="Q27" t="n">
        <v>183.26</v>
      </c>
      <c r="R27" t="n">
        <v>31.22</v>
      </c>
      <c r="S27" t="n">
        <v>26.24</v>
      </c>
      <c r="T27" t="n">
        <v>1634.34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309.3675963855073</v>
      </c>
      <c r="AB27" t="n">
        <v>423.2903937097535</v>
      </c>
      <c r="AC27" t="n">
        <v>382.8921526258927</v>
      </c>
      <c r="AD27" t="n">
        <v>309367.5963855073</v>
      </c>
      <c r="AE27" t="n">
        <v>423290.3937097535</v>
      </c>
      <c r="AF27" t="n">
        <v>1.745097213853435e-06</v>
      </c>
      <c r="AG27" t="n">
        <v>13</v>
      </c>
      <c r="AH27" t="n">
        <v>382892.1526258927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5.2107</v>
      </c>
      <c r="E28" t="n">
        <v>19.19</v>
      </c>
      <c r="F28" t="n">
        <v>16.85</v>
      </c>
      <c r="G28" t="n">
        <v>168.47</v>
      </c>
      <c r="H28" t="n">
        <v>2.82</v>
      </c>
      <c r="I28" t="n">
        <v>6</v>
      </c>
      <c r="J28" t="n">
        <v>169.44</v>
      </c>
      <c r="K28" t="n">
        <v>46.47</v>
      </c>
      <c r="L28" t="n">
        <v>27</v>
      </c>
      <c r="M28" t="n">
        <v>4</v>
      </c>
      <c r="N28" t="n">
        <v>30.97</v>
      </c>
      <c r="O28" t="n">
        <v>21131.78</v>
      </c>
      <c r="P28" t="n">
        <v>173.6</v>
      </c>
      <c r="Q28" t="n">
        <v>183.26</v>
      </c>
      <c r="R28" t="n">
        <v>31.09</v>
      </c>
      <c r="S28" t="n">
        <v>26.24</v>
      </c>
      <c r="T28" t="n">
        <v>1573.13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309.5002714742864</v>
      </c>
      <c r="AB28" t="n">
        <v>423.4719256194328</v>
      </c>
      <c r="AC28" t="n">
        <v>383.0563593848939</v>
      </c>
      <c r="AD28" t="n">
        <v>309500.2714742864</v>
      </c>
      <c r="AE28" t="n">
        <v>423471.9256194328</v>
      </c>
      <c r="AF28" t="n">
        <v>1.745398681758626e-06</v>
      </c>
      <c r="AG28" t="n">
        <v>13</v>
      </c>
      <c r="AH28" t="n">
        <v>383056.3593848939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5.209</v>
      </c>
      <c r="E29" t="n">
        <v>19.2</v>
      </c>
      <c r="F29" t="n">
        <v>16.85</v>
      </c>
      <c r="G29" t="n">
        <v>168.54</v>
      </c>
      <c r="H29" t="n">
        <v>2.9</v>
      </c>
      <c r="I29" t="n">
        <v>6</v>
      </c>
      <c r="J29" t="n">
        <v>170.9</v>
      </c>
      <c r="K29" t="n">
        <v>46.47</v>
      </c>
      <c r="L29" t="n">
        <v>28</v>
      </c>
      <c r="M29" t="n">
        <v>4</v>
      </c>
      <c r="N29" t="n">
        <v>31.43</v>
      </c>
      <c r="O29" t="n">
        <v>21311.32</v>
      </c>
      <c r="P29" t="n">
        <v>173.39</v>
      </c>
      <c r="Q29" t="n">
        <v>183.26</v>
      </c>
      <c r="R29" t="n">
        <v>31.23</v>
      </c>
      <c r="S29" t="n">
        <v>26.24</v>
      </c>
      <c r="T29" t="n">
        <v>1643.59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309.3459710987124</v>
      </c>
      <c r="AB29" t="n">
        <v>423.2608050383204</v>
      </c>
      <c r="AC29" t="n">
        <v>382.8653878557332</v>
      </c>
      <c r="AD29" t="n">
        <v>309345.9710987124</v>
      </c>
      <c r="AE29" t="n">
        <v>423260.8050383204</v>
      </c>
      <c r="AF29" t="n">
        <v>1.744829242382153e-06</v>
      </c>
      <c r="AG29" t="n">
        <v>13</v>
      </c>
      <c r="AH29" t="n">
        <v>382865.3878557332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5.2113</v>
      </c>
      <c r="E30" t="n">
        <v>19.19</v>
      </c>
      <c r="F30" t="n">
        <v>16.85</v>
      </c>
      <c r="G30" t="n">
        <v>168.45</v>
      </c>
      <c r="H30" t="n">
        <v>2.98</v>
      </c>
      <c r="I30" t="n">
        <v>6</v>
      </c>
      <c r="J30" t="n">
        <v>172.36</v>
      </c>
      <c r="K30" t="n">
        <v>46.47</v>
      </c>
      <c r="L30" t="n">
        <v>29</v>
      </c>
      <c r="M30" t="n">
        <v>4</v>
      </c>
      <c r="N30" t="n">
        <v>31.89</v>
      </c>
      <c r="O30" t="n">
        <v>21491.47</v>
      </c>
      <c r="P30" t="n">
        <v>171.92</v>
      </c>
      <c r="Q30" t="n">
        <v>183.26</v>
      </c>
      <c r="R30" t="n">
        <v>31.17</v>
      </c>
      <c r="S30" t="n">
        <v>26.24</v>
      </c>
      <c r="T30" t="n">
        <v>1609.72</v>
      </c>
      <c r="U30" t="n">
        <v>0.84</v>
      </c>
      <c r="V30" t="n">
        <v>0.9</v>
      </c>
      <c r="W30" t="n">
        <v>2.94</v>
      </c>
      <c r="X30" t="n">
        <v>0.09</v>
      </c>
      <c r="Y30" t="n">
        <v>0.5</v>
      </c>
      <c r="Z30" t="n">
        <v>10</v>
      </c>
      <c r="AA30" t="n">
        <v>307.7229493368891</v>
      </c>
      <c r="AB30" t="n">
        <v>421.040115061127</v>
      </c>
      <c r="AC30" t="n">
        <v>380.8566374132052</v>
      </c>
      <c r="AD30" t="n">
        <v>307722.9493368891</v>
      </c>
      <c r="AE30" t="n">
        <v>421040.115061127</v>
      </c>
      <c r="AF30" t="n">
        <v>1.745599660362088e-06</v>
      </c>
      <c r="AG30" t="n">
        <v>13</v>
      </c>
      <c r="AH30" t="n">
        <v>380856.6374132052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5.2089</v>
      </c>
      <c r="E31" t="n">
        <v>19.2</v>
      </c>
      <c r="F31" t="n">
        <v>16.85</v>
      </c>
      <c r="G31" t="n">
        <v>168.54</v>
      </c>
      <c r="H31" t="n">
        <v>3.06</v>
      </c>
      <c r="I31" t="n">
        <v>6</v>
      </c>
      <c r="J31" t="n">
        <v>173.82</v>
      </c>
      <c r="K31" t="n">
        <v>46.47</v>
      </c>
      <c r="L31" t="n">
        <v>30</v>
      </c>
      <c r="M31" t="n">
        <v>4</v>
      </c>
      <c r="N31" t="n">
        <v>32.36</v>
      </c>
      <c r="O31" t="n">
        <v>21672.25</v>
      </c>
      <c r="P31" t="n">
        <v>170.12</v>
      </c>
      <c r="Q31" t="n">
        <v>183.27</v>
      </c>
      <c r="R31" t="n">
        <v>31.36</v>
      </c>
      <c r="S31" t="n">
        <v>26.24</v>
      </c>
      <c r="T31" t="n">
        <v>1704.52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305.9334895382478</v>
      </c>
      <c r="AB31" t="n">
        <v>418.5916972192314</v>
      </c>
      <c r="AC31" t="n">
        <v>378.6418931337641</v>
      </c>
      <c r="AD31" t="n">
        <v>305933.4895382478</v>
      </c>
      <c r="AE31" t="n">
        <v>418591.6972192314</v>
      </c>
      <c r="AF31" t="n">
        <v>1.744795745948243e-06</v>
      </c>
      <c r="AG31" t="n">
        <v>13</v>
      </c>
      <c r="AH31" t="n">
        <v>378641.8931337642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5.2199</v>
      </c>
      <c r="E32" t="n">
        <v>19.16</v>
      </c>
      <c r="F32" t="n">
        <v>16.84</v>
      </c>
      <c r="G32" t="n">
        <v>202.09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170.35</v>
      </c>
      <c r="Q32" t="n">
        <v>183.28</v>
      </c>
      <c r="R32" t="n">
        <v>31.03</v>
      </c>
      <c r="S32" t="n">
        <v>26.24</v>
      </c>
      <c r="T32" t="n">
        <v>1547.89</v>
      </c>
      <c r="U32" t="n">
        <v>0.85</v>
      </c>
      <c r="V32" t="n">
        <v>0.9</v>
      </c>
      <c r="W32" t="n">
        <v>2.94</v>
      </c>
      <c r="X32" t="n">
        <v>0.09</v>
      </c>
      <c r="Y32" t="n">
        <v>0.5</v>
      </c>
      <c r="Z32" t="n">
        <v>10</v>
      </c>
      <c r="AA32" t="n">
        <v>305.7497424106415</v>
      </c>
      <c r="AB32" t="n">
        <v>418.3402862928894</v>
      </c>
      <c r="AC32" t="n">
        <v>378.4144765133747</v>
      </c>
      <c r="AD32" t="n">
        <v>305749.7424106416</v>
      </c>
      <c r="AE32" t="n">
        <v>418340.2862928894</v>
      </c>
      <c r="AF32" t="n">
        <v>1.748480353678365e-06</v>
      </c>
      <c r="AG32" t="n">
        <v>13</v>
      </c>
      <c r="AH32" t="n">
        <v>378414.4765133747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5.2204</v>
      </c>
      <c r="E33" t="n">
        <v>19.16</v>
      </c>
      <c r="F33" t="n">
        <v>16.84</v>
      </c>
      <c r="G33" t="n">
        <v>202.07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170.79</v>
      </c>
      <c r="Q33" t="n">
        <v>183.26</v>
      </c>
      <c r="R33" t="n">
        <v>30.91</v>
      </c>
      <c r="S33" t="n">
        <v>26.24</v>
      </c>
      <c r="T33" t="n">
        <v>1488.45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306.1896729361863</v>
      </c>
      <c r="AB33" t="n">
        <v>418.9422186463047</v>
      </c>
      <c r="AC33" t="n">
        <v>378.9589612877974</v>
      </c>
      <c r="AD33" t="n">
        <v>306189.6729361863</v>
      </c>
      <c r="AE33" t="n">
        <v>418942.2186463047</v>
      </c>
      <c r="AF33" t="n">
        <v>1.748647835847916e-06</v>
      </c>
      <c r="AG33" t="n">
        <v>13</v>
      </c>
      <c r="AH33" t="n">
        <v>378958.9612877974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5.2213</v>
      </c>
      <c r="E34" t="n">
        <v>19.15</v>
      </c>
      <c r="F34" t="n">
        <v>16.84</v>
      </c>
      <c r="G34" t="n">
        <v>202.03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171.15</v>
      </c>
      <c r="Q34" t="n">
        <v>183.26</v>
      </c>
      <c r="R34" t="n">
        <v>30.76</v>
      </c>
      <c r="S34" t="n">
        <v>26.24</v>
      </c>
      <c r="T34" t="n">
        <v>1411.81</v>
      </c>
      <c r="U34" t="n">
        <v>0.85</v>
      </c>
      <c r="V34" t="n">
        <v>0.9</v>
      </c>
      <c r="W34" t="n">
        <v>2.95</v>
      </c>
      <c r="X34" t="n">
        <v>0.08</v>
      </c>
      <c r="Y34" t="n">
        <v>0.5</v>
      </c>
      <c r="Z34" t="n">
        <v>10</v>
      </c>
      <c r="AA34" t="n">
        <v>306.5310787028722</v>
      </c>
      <c r="AB34" t="n">
        <v>419.4093450780438</v>
      </c>
      <c r="AC34" t="n">
        <v>379.3815058285074</v>
      </c>
      <c r="AD34" t="n">
        <v>306531.0787028722</v>
      </c>
      <c r="AE34" t="n">
        <v>419409.3450780438</v>
      </c>
      <c r="AF34" t="n">
        <v>1.748949303753107e-06</v>
      </c>
      <c r="AG34" t="n">
        <v>13</v>
      </c>
      <c r="AH34" t="n">
        <v>379381.5058285074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5.2221</v>
      </c>
      <c r="E35" t="n">
        <v>19.15</v>
      </c>
      <c r="F35" t="n">
        <v>16.83</v>
      </c>
      <c r="G35" t="n">
        <v>202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3</v>
      </c>
      <c r="N35" t="n">
        <v>34.27</v>
      </c>
      <c r="O35" t="n">
        <v>22401.81</v>
      </c>
      <c r="P35" t="n">
        <v>170.98</v>
      </c>
      <c r="Q35" t="n">
        <v>183.26</v>
      </c>
      <c r="R35" t="n">
        <v>30.74</v>
      </c>
      <c r="S35" t="n">
        <v>26.24</v>
      </c>
      <c r="T35" t="n">
        <v>1400.11</v>
      </c>
      <c r="U35" t="n">
        <v>0.85</v>
      </c>
      <c r="V35" t="n">
        <v>0.9</v>
      </c>
      <c r="W35" t="n">
        <v>2.94</v>
      </c>
      <c r="X35" t="n">
        <v>0.08</v>
      </c>
      <c r="Y35" t="n">
        <v>0.5</v>
      </c>
      <c r="Z35" t="n">
        <v>10</v>
      </c>
      <c r="AA35" t="n">
        <v>306.3130781955905</v>
      </c>
      <c r="AB35" t="n">
        <v>419.1110671664774</v>
      </c>
      <c r="AC35" t="n">
        <v>379.1116951421852</v>
      </c>
      <c r="AD35" t="n">
        <v>306313.0781955905</v>
      </c>
      <c r="AE35" t="n">
        <v>419111.0671664774</v>
      </c>
      <c r="AF35" t="n">
        <v>1.749217275224389e-06</v>
      </c>
      <c r="AG35" t="n">
        <v>13</v>
      </c>
      <c r="AH35" t="n">
        <v>379111.6951421852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5.2231</v>
      </c>
      <c r="E36" t="n">
        <v>19.15</v>
      </c>
      <c r="F36" t="n">
        <v>16.83</v>
      </c>
      <c r="G36" t="n">
        <v>201.95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3</v>
      </c>
      <c r="N36" t="n">
        <v>34.76</v>
      </c>
      <c r="O36" t="n">
        <v>22585.84</v>
      </c>
      <c r="P36" t="n">
        <v>170.64</v>
      </c>
      <c r="Q36" t="n">
        <v>183.26</v>
      </c>
      <c r="R36" t="n">
        <v>30.56</v>
      </c>
      <c r="S36" t="n">
        <v>26.24</v>
      </c>
      <c r="T36" t="n">
        <v>1310.72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305.9212560676651</v>
      </c>
      <c r="AB36" t="n">
        <v>418.5749588450776</v>
      </c>
      <c r="AC36" t="n">
        <v>378.626752246547</v>
      </c>
      <c r="AD36" t="n">
        <v>305921.2560676651</v>
      </c>
      <c r="AE36" t="n">
        <v>418574.9588450775</v>
      </c>
      <c r="AF36" t="n">
        <v>1.749552239563491e-06</v>
      </c>
      <c r="AG36" t="n">
        <v>13</v>
      </c>
      <c r="AH36" t="n">
        <v>378626.752246547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5.2233</v>
      </c>
      <c r="E37" t="n">
        <v>19.14</v>
      </c>
      <c r="F37" t="n">
        <v>16.83</v>
      </c>
      <c r="G37" t="n">
        <v>201.94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3</v>
      </c>
      <c r="N37" t="n">
        <v>35.26</v>
      </c>
      <c r="O37" t="n">
        <v>22770.67</v>
      </c>
      <c r="P37" t="n">
        <v>169.66</v>
      </c>
      <c r="Q37" t="n">
        <v>183.26</v>
      </c>
      <c r="R37" t="n">
        <v>30.49</v>
      </c>
      <c r="S37" t="n">
        <v>26.24</v>
      </c>
      <c r="T37" t="n">
        <v>1276.71</v>
      </c>
      <c r="U37" t="n">
        <v>0.86</v>
      </c>
      <c r="V37" t="n">
        <v>0.9</v>
      </c>
      <c r="W37" t="n">
        <v>2.95</v>
      </c>
      <c r="X37" t="n">
        <v>0.07000000000000001</v>
      </c>
      <c r="Y37" t="n">
        <v>0.5</v>
      </c>
      <c r="Z37" t="n">
        <v>10</v>
      </c>
      <c r="AA37" t="n">
        <v>304.8927313649073</v>
      </c>
      <c r="AB37" t="n">
        <v>417.167685971457</v>
      </c>
      <c r="AC37" t="n">
        <v>377.3537875208648</v>
      </c>
      <c r="AD37" t="n">
        <v>304892.7313649073</v>
      </c>
      <c r="AE37" t="n">
        <v>417167.685971457</v>
      </c>
      <c r="AF37" t="n">
        <v>1.749619232431311e-06</v>
      </c>
      <c r="AG37" t="n">
        <v>13</v>
      </c>
      <c r="AH37" t="n">
        <v>377353.7875208649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5.2244</v>
      </c>
      <c r="E38" t="n">
        <v>19.14</v>
      </c>
      <c r="F38" t="n">
        <v>16.82</v>
      </c>
      <c r="G38" t="n">
        <v>201.9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3</v>
      </c>
      <c r="N38" t="n">
        <v>35.77</v>
      </c>
      <c r="O38" t="n">
        <v>22956.06</v>
      </c>
      <c r="P38" t="n">
        <v>167.79</v>
      </c>
      <c r="Q38" t="n">
        <v>183.26</v>
      </c>
      <c r="R38" t="n">
        <v>30.43</v>
      </c>
      <c r="S38" t="n">
        <v>26.24</v>
      </c>
      <c r="T38" t="n">
        <v>1248.39</v>
      </c>
      <c r="U38" t="n">
        <v>0.86</v>
      </c>
      <c r="V38" t="n">
        <v>0.9</v>
      </c>
      <c r="W38" t="n">
        <v>2.94</v>
      </c>
      <c r="X38" t="n">
        <v>0.07000000000000001</v>
      </c>
      <c r="Y38" t="n">
        <v>0.5</v>
      </c>
      <c r="Z38" t="n">
        <v>10</v>
      </c>
      <c r="AA38" t="n">
        <v>302.8930967075179</v>
      </c>
      <c r="AB38" t="n">
        <v>414.4316976155616</v>
      </c>
      <c r="AC38" t="n">
        <v>374.8789180536725</v>
      </c>
      <c r="AD38" t="n">
        <v>302893.0967075179</v>
      </c>
      <c r="AE38" t="n">
        <v>414431.6976155617</v>
      </c>
      <c r="AF38" t="n">
        <v>1.749987693204324e-06</v>
      </c>
      <c r="AG38" t="n">
        <v>13</v>
      </c>
      <c r="AH38" t="n">
        <v>374878.9180536725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5.2222</v>
      </c>
      <c r="E39" t="n">
        <v>19.15</v>
      </c>
      <c r="F39" t="n">
        <v>16.83</v>
      </c>
      <c r="G39" t="n">
        <v>201.99</v>
      </c>
      <c r="H39" t="n">
        <v>3.63</v>
      </c>
      <c r="I39" t="n">
        <v>5</v>
      </c>
      <c r="J39" t="n">
        <v>185.74</v>
      </c>
      <c r="K39" t="n">
        <v>46.47</v>
      </c>
      <c r="L39" t="n">
        <v>38</v>
      </c>
      <c r="M39" t="n">
        <v>3</v>
      </c>
      <c r="N39" t="n">
        <v>36.27</v>
      </c>
      <c r="O39" t="n">
        <v>23142.13</v>
      </c>
      <c r="P39" t="n">
        <v>167.15</v>
      </c>
      <c r="Q39" t="n">
        <v>183.26</v>
      </c>
      <c r="R39" t="n">
        <v>30.68</v>
      </c>
      <c r="S39" t="n">
        <v>26.24</v>
      </c>
      <c r="T39" t="n">
        <v>1370.12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302.3181474507299</v>
      </c>
      <c r="AB39" t="n">
        <v>413.6450266774533</v>
      </c>
      <c r="AC39" t="n">
        <v>374.1673258857975</v>
      </c>
      <c r="AD39" t="n">
        <v>302318.1474507299</v>
      </c>
      <c r="AE39" t="n">
        <v>413645.0266774533</v>
      </c>
      <c r="AF39" t="n">
        <v>1.749250771658299e-06</v>
      </c>
      <c r="AG39" t="n">
        <v>13</v>
      </c>
      <c r="AH39" t="n">
        <v>374167.3258857975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5.2225</v>
      </c>
      <c r="E40" t="n">
        <v>19.15</v>
      </c>
      <c r="F40" t="n">
        <v>16.83</v>
      </c>
      <c r="G40" t="n">
        <v>201.98</v>
      </c>
      <c r="H40" t="n">
        <v>3.7</v>
      </c>
      <c r="I40" t="n">
        <v>5</v>
      </c>
      <c r="J40" t="n">
        <v>187.26</v>
      </c>
      <c r="K40" t="n">
        <v>46.47</v>
      </c>
      <c r="L40" t="n">
        <v>39</v>
      </c>
      <c r="M40" t="n">
        <v>3</v>
      </c>
      <c r="N40" t="n">
        <v>36.79</v>
      </c>
      <c r="O40" t="n">
        <v>23328.9</v>
      </c>
      <c r="P40" t="n">
        <v>165.67</v>
      </c>
      <c r="Q40" t="n">
        <v>183.26</v>
      </c>
      <c r="R40" t="n">
        <v>30.61</v>
      </c>
      <c r="S40" t="n">
        <v>26.24</v>
      </c>
      <c r="T40" t="n">
        <v>1337.42</v>
      </c>
      <c r="U40" t="n">
        <v>0.86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300.7649108259418</v>
      </c>
      <c r="AB40" t="n">
        <v>411.5198198034544</v>
      </c>
      <c r="AC40" t="n">
        <v>372.2449457731067</v>
      </c>
      <c r="AD40" t="n">
        <v>300764.9108259418</v>
      </c>
      <c r="AE40" t="n">
        <v>411519.8198034544</v>
      </c>
      <c r="AF40" t="n">
        <v>1.74935126096003e-06</v>
      </c>
      <c r="AG40" t="n">
        <v>13</v>
      </c>
      <c r="AH40" t="n">
        <v>372244.9457731067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5.2356</v>
      </c>
      <c r="E41" t="n">
        <v>19.1</v>
      </c>
      <c r="F41" t="n">
        <v>16.81</v>
      </c>
      <c r="G41" t="n">
        <v>252.16</v>
      </c>
      <c r="H41" t="n">
        <v>3.76</v>
      </c>
      <c r="I41" t="n">
        <v>4</v>
      </c>
      <c r="J41" t="n">
        <v>188.78</v>
      </c>
      <c r="K41" t="n">
        <v>46.47</v>
      </c>
      <c r="L41" t="n">
        <v>40</v>
      </c>
      <c r="M41" t="n">
        <v>1</v>
      </c>
      <c r="N41" t="n">
        <v>37.31</v>
      </c>
      <c r="O41" t="n">
        <v>23516.37</v>
      </c>
      <c r="P41" t="n">
        <v>165.61</v>
      </c>
      <c r="Q41" t="n">
        <v>183.26</v>
      </c>
      <c r="R41" t="n">
        <v>29.9</v>
      </c>
      <c r="S41" t="n">
        <v>26.24</v>
      </c>
      <c r="T41" t="n">
        <v>984.96</v>
      </c>
      <c r="U41" t="n">
        <v>0.88</v>
      </c>
      <c r="V41" t="n">
        <v>0.9</v>
      </c>
      <c r="W41" t="n">
        <v>2.95</v>
      </c>
      <c r="X41" t="n">
        <v>0.06</v>
      </c>
      <c r="Y41" t="n">
        <v>0.5</v>
      </c>
      <c r="Z41" t="n">
        <v>10</v>
      </c>
      <c r="AA41" t="n">
        <v>300.2039329996246</v>
      </c>
      <c r="AB41" t="n">
        <v>410.7522651928923</v>
      </c>
      <c r="AC41" t="n">
        <v>371.5506454973068</v>
      </c>
      <c r="AD41" t="n">
        <v>300203.9329996246</v>
      </c>
      <c r="AE41" t="n">
        <v>410752.2651928923</v>
      </c>
      <c r="AF41" t="n">
        <v>1.753739293802266e-06</v>
      </c>
      <c r="AG41" t="n">
        <v>13</v>
      </c>
      <c r="AH41" t="n">
        <v>371550.6454973068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3.5852</v>
      </c>
      <c r="E2" t="n">
        <v>27.89</v>
      </c>
      <c r="F2" t="n">
        <v>20.3</v>
      </c>
      <c r="G2" t="n">
        <v>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241.62</v>
      </c>
      <c r="Q2" t="n">
        <v>183.31</v>
      </c>
      <c r="R2" t="n">
        <v>138.32</v>
      </c>
      <c r="S2" t="n">
        <v>26.24</v>
      </c>
      <c r="T2" t="n">
        <v>54346.79</v>
      </c>
      <c r="U2" t="n">
        <v>0.19</v>
      </c>
      <c r="V2" t="n">
        <v>0.75</v>
      </c>
      <c r="W2" t="n">
        <v>3.23</v>
      </c>
      <c r="X2" t="n">
        <v>3.54</v>
      </c>
      <c r="Y2" t="n">
        <v>0.5</v>
      </c>
      <c r="Z2" t="n">
        <v>10</v>
      </c>
      <c r="AA2" t="n">
        <v>561.811308003665</v>
      </c>
      <c r="AB2" t="n">
        <v>768.6950169762609</v>
      </c>
      <c r="AC2" t="n">
        <v>695.3318434262782</v>
      </c>
      <c r="AD2" t="n">
        <v>561811.3080036649</v>
      </c>
      <c r="AE2" t="n">
        <v>768695.0169762609</v>
      </c>
      <c r="AF2" t="n">
        <v>1.192360421292418e-06</v>
      </c>
      <c r="AG2" t="n">
        <v>19</v>
      </c>
      <c r="AH2" t="n">
        <v>695331.8434262782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4.3435</v>
      </c>
      <c r="E3" t="n">
        <v>23.02</v>
      </c>
      <c r="F3" t="n">
        <v>18.33</v>
      </c>
      <c r="G3" t="n">
        <v>13.92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77</v>
      </c>
      <c r="N3" t="n">
        <v>25.73</v>
      </c>
      <c r="O3" t="n">
        <v>18959.54</v>
      </c>
      <c r="P3" t="n">
        <v>217.79</v>
      </c>
      <c r="Q3" t="n">
        <v>183.31</v>
      </c>
      <c r="R3" t="n">
        <v>77.41</v>
      </c>
      <c r="S3" t="n">
        <v>26.24</v>
      </c>
      <c r="T3" t="n">
        <v>24364.41</v>
      </c>
      <c r="U3" t="n">
        <v>0.34</v>
      </c>
      <c r="V3" t="n">
        <v>0.83</v>
      </c>
      <c r="W3" t="n">
        <v>3.07</v>
      </c>
      <c r="X3" t="n">
        <v>1.57</v>
      </c>
      <c r="Y3" t="n">
        <v>0.5</v>
      </c>
      <c r="Z3" t="n">
        <v>10</v>
      </c>
      <c r="AA3" t="n">
        <v>425.6828300235343</v>
      </c>
      <c r="AB3" t="n">
        <v>582.4380278392493</v>
      </c>
      <c r="AC3" t="n">
        <v>526.8509599191768</v>
      </c>
      <c r="AD3" t="n">
        <v>425682.8300235343</v>
      </c>
      <c r="AE3" t="n">
        <v>582438.0278392493</v>
      </c>
      <c r="AF3" t="n">
        <v>1.444554694266321e-06</v>
      </c>
      <c r="AG3" t="n">
        <v>15</v>
      </c>
      <c r="AH3" t="n">
        <v>526850.9599191769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4.6185</v>
      </c>
      <c r="E4" t="n">
        <v>21.65</v>
      </c>
      <c r="F4" t="n">
        <v>17.79</v>
      </c>
      <c r="G4" t="n">
        <v>20.52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210.88</v>
      </c>
      <c r="Q4" t="n">
        <v>183.32</v>
      </c>
      <c r="R4" t="n">
        <v>60.42</v>
      </c>
      <c r="S4" t="n">
        <v>26.24</v>
      </c>
      <c r="T4" t="n">
        <v>16006.14</v>
      </c>
      <c r="U4" t="n">
        <v>0.43</v>
      </c>
      <c r="V4" t="n">
        <v>0.86</v>
      </c>
      <c r="W4" t="n">
        <v>3.02</v>
      </c>
      <c r="X4" t="n">
        <v>1.03</v>
      </c>
      <c r="Y4" t="n">
        <v>0.5</v>
      </c>
      <c r="Z4" t="n">
        <v>10</v>
      </c>
      <c r="AA4" t="n">
        <v>399.1048246051064</v>
      </c>
      <c r="AB4" t="n">
        <v>546.072828286911</v>
      </c>
      <c r="AC4" t="n">
        <v>493.9564039732355</v>
      </c>
      <c r="AD4" t="n">
        <v>399104.8246051064</v>
      </c>
      <c r="AE4" t="n">
        <v>546072.828286911</v>
      </c>
      <c r="AF4" t="n">
        <v>1.536013780469439e-06</v>
      </c>
      <c r="AG4" t="n">
        <v>15</v>
      </c>
      <c r="AH4" t="n">
        <v>493956.4039732355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4.7817</v>
      </c>
      <c r="E5" t="n">
        <v>20.91</v>
      </c>
      <c r="F5" t="n">
        <v>17.48</v>
      </c>
      <c r="G5" t="n">
        <v>27.59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206.71</v>
      </c>
      <c r="Q5" t="n">
        <v>183.3</v>
      </c>
      <c r="R5" t="n">
        <v>50.88</v>
      </c>
      <c r="S5" t="n">
        <v>26.24</v>
      </c>
      <c r="T5" t="n">
        <v>11304.14</v>
      </c>
      <c r="U5" t="n">
        <v>0.52</v>
      </c>
      <c r="V5" t="n">
        <v>0.87</v>
      </c>
      <c r="W5" t="n">
        <v>2.99</v>
      </c>
      <c r="X5" t="n">
        <v>0.72</v>
      </c>
      <c r="Y5" t="n">
        <v>0.5</v>
      </c>
      <c r="Z5" t="n">
        <v>10</v>
      </c>
      <c r="AA5" t="n">
        <v>376.2937587634635</v>
      </c>
      <c r="AB5" t="n">
        <v>514.861721649175</v>
      </c>
      <c r="AC5" t="n">
        <v>465.7240415479417</v>
      </c>
      <c r="AD5" t="n">
        <v>376293.7587634635</v>
      </c>
      <c r="AE5" t="n">
        <v>514861.721649175</v>
      </c>
      <c r="AF5" t="n">
        <v>1.590290590899797e-06</v>
      </c>
      <c r="AG5" t="n">
        <v>14</v>
      </c>
      <c r="AH5" t="n">
        <v>465724.0415479417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4.8622</v>
      </c>
      <c r="E6" t="n">
        <v>20.57</v>
      </c>
      <c r="F6" t="n">
        <v>17.34</v>
      </c>
      <c r="G6" t="n">
        <v>33.57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204.86</v>
      </c>
      <c r="Q6" t="n">
        <v>183.28</v>
      </c>
      <c r="R6" t="n">
        <v>46.49</v>
      </c>
      <c r="S6" t="n">
        <v>26.24</v>
      </c>
      <c r="T6" t="n">
        <v>9144.41</v>
      </c>
      <c r="U6" t="n">
        <v>0.5600000000000001</v>
      </c>
      <c r="V6" t="n">
        <v>0.88</v>
      </c>
      <c r="W6" t="n">
        <v>2.99</v>
      </c>
      <c r="X6" t="n">
        <v>0.59</v>
      </c>
      <c r="Y6" t="n">
        <v>0.5</v>
      </c>
      <c r="Z6" t="n">
        <v>10</v>
      </c>
      <c r="AA6" t="n">
        <v>369.7973686344292</v>
      </c>
      <c r="AB6" t="n">
        <v>505.9730740741251</v>
      </c>
      <c r="AC6" t="n">
        <v>457.6837140221593</v>
      </c>
      <c r="AD6" t="n">
        <v>369797.3686344292</v>
      </c>
      <c r="AE6" t="n">
        <v>505973.0740741252</v>
      </c>
      <c r="AF6" t="n">
        <v>1.617063159770164e-06</v>
      </c>
      <c r="AG6" t="n">
        <v>14</v>
      </c>
      <c r="AH6" t="n">
        <v>457683.7140221593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4.9182</v>
      </c>
      <c r="E7" t="n">
        <v>20.33</v>
      </c>
      <c r="F7" t="n">
        <v>17.26</v>
      </c>
      <c r="G7" t="n">
        <v>39.84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203.26</v>
      </c>
      <c r="Q7" t="n">
        <v>183.26</v>
      </c>
      <c r="R7" t="n">
        <v>43.92</v>
      </c>
      <c r="S7" t="n">
        <v>26.24</v>
      </c>
      <c r="T7" t="n">
        <v>7887.39</v>
      </c>
      <c r="U7" t="n">
        <v>0.6</v>
      </c>
      <c r="V7" t="n">
        <v>0.88</v>
      </c>
      <c r="W7" t="n">
        <v>2.98</v>
      </c>
      <c r="X7" t="n">
        <v>0.51</v>
      </c>
      <c r="Y7" t="n">
        <v>0.5</v>
      </c>
      <c r="Z7" t="n">
        <v>10</v>
      </c>
      <c r="AA7" t="n">
        <v>365.0782051903597</v>
      </c>
      <c r="AB7" t="n">
        <v>499.5161064551517</v>
      </c>
      <c r="AC7" t="n">
        <v>451.8429903303298</v>
      </c>
      <c r="AD7" t="n">
        <v>365078.2051903597</v>
      </c>
      <c r="AE7" t="n">
        <v>499516.1064551517</v>
      </c>
      <c r="AF7" t="n">
        <v>1.635687555506072e-06</v>
      </c>
      <c r="AG7" t="n">
        <v>14</v>
      </c>
      <c r="AH7" t="n">
        <v>451842.9903303297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4.9716</v>
      </c>
      <c r="E8" t="n">
        <v>20.11</v>
      </c>
      <c r="F8" t="n">
        <v>17.17</v>
      </c>
      <c r="G8" t="n">
        <v>46.82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201.83</v>
      </c>
      <c r="Q8" t="n">
        <v>183.28</v>
      </c>
      <c r="R8" t="n">
        <v>40.94</v>
      </c>
      <c r="S8" t="n">
        <v>26.24</v>
      </c>
      <c r="T8" t="n">
        <v>6416.49</v>
      </c>
      <c r="U8" t="n">
        <v>0.64</v>
      </c>
      <c r="V8" t="n">
        <v>0.89</v>
      </c>
      <c r="W8" t="n">
        <v>2.97</v>
      </c>
      <c r="X8" t="n">
        <v>0.41</v>
      </c>
      <c r="Y8" t="n">
        <v>0.5</v>
      </c>
      <c r="Z8" t="n">
        <v>10</v>
      </c>
      <c r="AA8" t="n">
        <v>360.7655428555514</v>
      </c>
      <c r="AB8" t="n">
        <v>493.6153315874328</v>
      </c>
      <c r="AC8" t="n">
        <v>446.5053771341964</v>
      </c>
      <c r="AD8" t="n">
        <v>360765.5428555513</v>
      </c>
      <c r="AE8" t="n">
        <v>493615.3315874328</v>
      </c>
      <c r="AF8" t="n">
        <v>1.653447247154241e-06</v>
      </c>
      <c r="AG8" t="n">
        <v>14</v>
      </c>
      <c r="AH8" t="n">
        <v>446505.3771341964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5.0067</v>
      </c>
      <c r="E9" t="n">
        <v>19.97</v>
      </c>
      <c r="F9" t="n">
        <v>17.12</v>
      </c>
      <c r="G9" t="n">
        <v>54.05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200.79</v>
      </c>
      <c r="Q9" t="n">
        <v>183.28</v>
      </c>
      <c r="R9" t="n">
        <v>39.38</v>
      </c>
      <c r="S9" t="n">
        <v>26.24</v>
      </c>
      <c r="T9" t="n">
        <v>5653.34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357.8830397574413</v>
      </c>
      <c r="AB9" t="n">
        <v>489.6713636815368</v>
      </c>
      <c r="AC9" t="n">
        <v>442.9378159898454</v>
      </c>
      <c r="AD9" t="n">
        <v>357883.0397574413</v>
      </c>
      <c r="AE9" t="n">
        <v>489671.3636815367</v>
      </c>
      <c r="AF9" t="n">
        <v>1.665120752338712e-06</v>
      </c>
      <c r="AG9" t="n">
        <v>14</v>
      </c>
      <c r="AH9" t="n">
        <v>442937.8159898454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5.0345</v>
      </c>
      <c r="E10" t="n">
        <v>19.86</v>
      </c>
      <c r="F10" t="n">
        <v>17.07</v>
      </c>
      <c r="G10" t="n">
        <v>60.24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199.55</v>
      </c>
      <c r="Q10" t="n">
        <v>183.27</v>
      </c>
      <c r="R10" t="n">
        <v>37.88</v>
      </c>
      <c r="S10" t="n">
        <v>26.24</v>
      </c>
      <c r="T10" t="n">
        <v>4912.35</v>
      </c>
      <c r="U10" t="n">
        <v>0.6899999999999999</v>
      </c>
      <c r="V10" t="n">
        <v>0.89</v>
      </c>
      <c r="W10" t="n">
        <v>2.97</v>
      </c>
      <c r="X10" t="n">
        <v>0.31</v>
      </c>
      <c r="Y10" t="n">
        <v>0.5</v>
      </c>
      <c r="Z10" t="n">
        <v>10</v>
      </c>
      <c r="AA10" t="n">
        <v>346.7484013176568</v>
      </c>
      <c r="AB10" t="n">
        <v>474.4364601426447</v>
      </c>
      <c r="AC10" t="n">
        <v>429.1569102623839</v>
      </c>
      <c r="AD10" t="n">
        <v>346748.4013176569</v>
      </c>
      <c r="AE10" t="n">
        <v>474436.4601426447</v>
      </c>
      <c r="AF10" t="n">
        <v>1.674366434507608e-06</v>
      </c>
      <c r="AG10" t="n">
        <v>13</v>
      </c>
      <c r="AH10" t="n">
        <v>429156.9102623839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5.0464</v>
      </c>
      <c r="E11" t="n">
        <v>19.82</v>
      </c>
      <c r="F11" t="n">
        <v>17.05</v>
      </c>
      <c r="G11" t="n">
        <v>63.94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199.6</v>
      </c>
      <c r="Q11" t="n">
        <v>183.26</v>
      </c>
      <c r="R11" t="n">
        <v>37.58</v>
      </c>
      <c r="S11" t="n">
        <v>26.24</v>
      </c>
      <c r="T11" t="n">
        <v>4764.81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346.2225931564287</v>
      </c>
      <c r="AB11" t="n">
        <v>473.7170262194335</v>
      </c>
      <c r="AC11" t="n">
        <v>428.506138103072</v>
      </c>
      <c r="AD11" t="n">
        <v>346222.5931564287</v>
      </c>
      <c r="AE11" t="n">
        <v>473717.0262194335</v>
      </c>
      <c r="AF11" t="n">
        <v>1.678324118601489e-06</v>
      </c>
      <c r="AG11" t="n">
        <v>13</v>
      </c>
      <c r="AH11" t="n">
        <v>428506.1381030719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5.0731</v>
      </c>
      <c r="E12" t="n">
        <v>19.71</v>
      </c>
      <c r="F12" t="n">
        <v>17.01</v>
      </c>
      <c r="G12" t="n">
        <v>72.89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198.52</v>
      </c>
      <c r="Q12" t="n">
        <v>183.26</v>
      </c>
      <c r="R12" t="n">
        <v>36.08</v>
      </c>
      <c r="S12" t="n">
        <v>26.24</v>
      </c>
      <c r="T12" t="n">
        <v>4024.7</v>
      </c>
      <c r="U12" t="n">
        <v>0.73</v>
      </c>
      <c r="V12" t="n">
        <v>0.89</v>
      </c>
      <c r="W12" t="n">
        <v>2.96</v>
      </c>
      <c r="X12" t="n">
        <v>0.25</v>
      </c>
      <c r="Y12" t="n">
        <v>0.5</v>
      </c>
      <c r="Z12" t="n">
        <v>10</v>
      </c>
      <c r="AA12" t="n">
        <v>343.7786586403239</v>
      </c>
      <c r="AB12" t="n">
        <v>470.3731271957175</v>
      </c>
      <c r="AC12" t="n">
        <v>425.4813761089877</v>
      </c>
      <c r="AD12" t="n">
        <v>343778.6586403239</v>
      </c>
      <c r="AE12" t="n">
        <v>470373.1271957175</v>
      </c>
      <c r="AF12" t="n">
        <v>1.687203964425573e-06</v>
      </c>
      <c r="AG12" t="n">
        <v>13</v>
      </c>
      <c r="AH12" t="n">
        <v>425481.3761089877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5.0845</v>
      </c>
      <c r="E13" t="n">
        <v>19.67</v>
      </c>
      <c r="F13" t="n">
        <v>16.99</v>
      </c>
      <c r="G13" t="n">
        <v>78.43000000000001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198.19</v>
      </c>
      <c r="Q13" t="n">
        <v>183.26</v>
      </c>
      <c r="R13" t="n">
        <v>35.68</v>
      </c>
      <c r="S13" t="n">
        <v>26.24</v>
      </c>
      <c r="T13" t="n">
        <v>3831.84</v>
      </c>
      <c r="U13" t="n">
        <v>0.74</v>
      </c>
      <c r="V13" t="n">
        <v>0.9</v>
      </c>
      <c r="W13" t="n">
        <v>2.96</v>
      </c>
      <c r="X13" t="n">
        <v>0.24</v>
      </c>
      <c r="Y13" t="n">
        <v>0.5</v>
      </c>
      <c r="Z13" t="n">
        <v>10</v>
      </c>
      <c r="AA13" t="n">
        <v>342.8799270690231</v>
      </c>
      <c r="AB13" t="n">
        <v>469.1434430106251</v>
      </c>
      <c r="AC13" t="n">
        <v>424.3690512566479</v>
      </c>
      <c r="AD13" t="n">
        <v>342879.9270690231</v>
      </c>
      <c r="AE13" t="n">
        <v>469143.4430106251</v>
      </c>
      <c r="AF13" t="n">
        <v>1.690995359271811e-06</v>
      </c>
      <c r="AG13" t="n">
        <v>13</v>
      </c>
      <c r="AH13" t="n">
        <v>424369.0512566479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5.0971</v>
      </c>
      <c r="E14" t="n">
        <v>19.62</v>
      </c>
      <c r="F14" t="n">
        <v>16.98</v>
      </c>
      <c r="G14" t="n">
        <v>84.88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197.43</v>
      </c>
      <c r="Q14" t="n">
        <v>183.29</v>
      </c>
      <c r="R14" t="n">
        <v>35.04</v>
      </c>
      <c r="S14" t="n">
        <v>26.24</v>
      </c>
      <c r="T14" t="n">
        <v>3515.14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341.4833799047861</v>
      </c>
      <c r="AB14" t="n">
        <v>467.2326255692034</v>
      </c>
      <c r="AC14" t="n">
        <v>422.6405995499865</v>
      </c>
      <c r="AD14" t="n">
        <v>341483.3799047861</v>
      </c>
      <c r="AE14" t="n">
        <v>467232.6255692035</v>
      </c>
      <c r="AF14" t="n">
        <v>1.695185848312391e-06</v>
      </c>
      <c r="AG14" t="n">
        <v>13</v>
      </c>
      <c r="AH14" t="n">
        <v>422640.5995499865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5.097</v>
      </c>
      <c r="E15" t="n">
        <v>19.62</v>
      </c>
      <c r="F15" t="n">
        <v>16.98</v>
      </c>
      <c r="G15" t="n">
        <v>84.88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10</v>
      </c>
      <c r="N15" t="n">
        <v>30.81</v>
      </c>
      <c r="O15" t="n">
        <v>21065.06</v>
      </c>
      <c r="P15" t="n">
        <v>196.66</v>
      </c>
      <c r="Q15" t="n">
        <v>183.27</v>
      </c>
      <c r="R15" t="n">
        <v>35.14</v>
      </c>
      <c r="S15" t="n">
        <v>26.24</v>
      </c>
      <c r="T15" t="n">
        <v>3566.36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340.6657912772</v>
      </c>
      <c r="AB15" t="n">
        <v>466.1139647394756</v>
      </c>
      <c r="AC15" t="n">
        <v>421.6287021397975</v>
      </c>
      <c r="AD15" t="n">
        <v>340665.7912772</v>
      </c>
      <c r="AE15" t="n">
        <v>466113.9647394756</v>
      </c>
      <c r="AF15" t="n">
        <v>1.695152590462862e-06</v>
      </c>
      <c r="AG15" t="n">
        <v>13</v>
      </c>
      <c r="AH15" t="n">
        <v>421628.7021397975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5.1091</v>
      </c>
      <c r="E16" t="n">
        <v>19.57</v>
      </c>
      <c r="F16" t="n">
        <v>16.96</v>
      </c>
      <c r="G16" t="n">
        <v>92.51000000000001</v>
      </c>
      <c r="H16" t="n">
        <v>1.56</v>
      </c>
      <c r="I16" t="n">
        <v>11</v>
      </c>
      <c r="J16" t="n">
        <v>170.35</v>
      </c>
      <c r="K16" t="n">
        <v>49.1</v>
      </c>
      <c r="L16" t="n">
        <v>15</v>
      </c>
      <c r="M16" t="n">
        <v>9</v>
      </c>
      <c r="N16" t="n">
        <v>31.26</v>
      </c>
      <c r="O16" t="n">
        <v>21244.37</v>
      </c>
      <c r="P16" t="n">
        <v>196.75</v>
      </c>
      <c r="Q16" t="n">
        <v>183.26</v>
      </c>
      <c r="R16" t="n">
        <v>34.56</v>
      </c>
      <c r="S16" t="n">
        <v>26.24</v>
      </c>
      <c r="T16" t="n">
        <v>3280.45</v>
      </c>
      <c r="U16" t="n">
        <v>0.76</v>
      </c>
      <c r="V16" t="n">
        <v>0.9</v>
      </c>
      <c r="W16" t="n">
        <v>2.96</v>
      </c>
      <c r="X16" t="n">
        <v>0.2</v>
      </c>
      <c r="Y16" t="n">
        <v>0.5</v>
      </c>
      <c r="Z16" t="n">
        <v>10</v>
      </c>
      <c r="AA16" t="n">
        <v>340.1942148530861</v>
      </c>
      <c r="AB16" t="n">
        <v>465.4687330715194</v>
      </c>
      <c r="AC16" t="n">
        <v>421.0450504766428</v>
      </c>
      <c r="AD16" t="n">
        <v>340194.2148530861</v>
      </c>
      <c r="AE16" t="n">
        <v>465468.7330715194</v>
      </c>
      <c r="AF16" t="n">
        <v>1.699176790255799e-06</v>
      </c>
      <c r="AG16" t="n">
        <v>13</v>
      </c>
      <c r="AH16" t="n">
        <v>421045.0504766428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5.1251</v>
      </c>
      <c r="E17" t="n">
        <v>19.51</v>
      </c>
      <c r="F17" t="n">
        <v>16.93</v>
      </c>
      <c r="G17" t="n">
        <v>101.58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8</v>
      </c>
      <c r="N17" t="n">
        <v>31.72</v>
      </c>
      <c r="O17" t="n">
        <v>21424.29</v>
      </c>
      <c r="P17" t="n">
        <v>196.25</v>
      </c>
      <c r="Q17" t="n">
        <v>183.26</v>
      </c>
      <c r="R17" t="n">
        <v>33.66</v>
      </c>
      <c r="S17" t="n">
        <v>26.24</v>
      </c>
      <c r="T17" t="n">
        <v>2836.86</v>
      </c>
      <c r="U17" t="n">
        <v>0.78</v>
      </c>
      <c r="V17" t="n">
        <v>0.9</v>
      </c>
      <c r="W17" t="n">
        <v>2.96</v>
      </c>
      <c r="X17" t="n">
        <v>0.17</v>
      </c>
      <c r="Y17" t="n">
        <v>0.5</v>
      </c>
      <c r="Z17" t="n">
        <v>10</v>
      </c>
      <c r="AA17" t="n">
        <v>338.9126618262615</v>
      </c>
      <c r="AB17" t="n">
        <v>463.7152556820886</v>
      </c>
      <c r="AC17" t="n">
        <v>419.4589225082382</v>
      </c>
      <c r="AD17" t="n">
        <v>338912.6618262614</v>
      </c>
      <c r="AE17" t="n">
        <v>463715.2556820886</v>
      </c>
      <c r="AF17" t="n">
        <v>1.704498046180344e-06</v>
      </c>
      <c r="AG17" t="n">
        <v>13</v>
      </c>
      <c r="AH17" t="n">
        <v>419458.9225082382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5.1248</v>
      </c>
      <c r="E18" t="n">
        <v>19.51</v>
      </c>
      <c r="F18" t="n">
        <v>16.93</v>
      </c>
      <c r="G18" t="n">
        <v>101.59</v>
      </c>
      <c r="H18" t="n">
        <v>1.74</v>
      </c>
      <c r="I18" t="n">
        <v>10</v>
      </c>
      <c r="J18" t="n">
        <v>173.28</v>
      </c>
      <c r="K18" t="n">
        <v>49.1</v>
      </c>
      <c r="L18" t="n">
        <v>17</v>
      </c>
      <c r="M18" t="n">
        <v>8</v>
      </c>
      <c r="N18" t="n">
        <v>32.18</v>
      </c>
      <c r="O18" t="n">
        <v>21604.83</v>
      </c>
      <c r="P18" t="n">
        <v>195.6</v>
      </c>
      <c r="Q18" t="n">
        <v>183.29</v>
      </c>
      <c r="R18" t="n">
        <v>33.64</v>
      </c>
      <c r="S18" t="n">
        <v>26.24</v>
      </c>
      <c r="T18" t="n">
        <v>2825.37</v>
      </c>
      <c r="U18" t="n">
        <v>0.78</v>
      </c>
      <c r="V18" t="n">
        <v>0.9</v>
      </c>
      <c r="W18" t="n">
        <v>2.96</v>
      </c>
      <c r="X18" t="n">
        <v>0.18</v>
      </c>
      <c r="Y18" t="n">
        <v>0.5</v>
      </c>
      <c r="Z18" t="n">
        <v>10</v>
      </c>
      <c r="AA18" t="n">
        <v>338.2357831775939</v>
      </c>
      <c r="AB18" t="n">
        <v>462.7891204532033</v>
      </c>
      <c r="AC18" t="n">
        <v>418.6211763257588</v>
      </c>
      <c r="AD18" t="n">
        <v>338235.7831775939</v>
      </c>
      <c r="AE18" t="n">
        <v>462789.1204532033</v>
      </c>
      <c r="AF18" t="n">
        <v>1.704398272631759e-06</v>
      </c>
      <c r="AG18" t="n">
        <v>13</v>
      </c>
      <c r="AH18" t="n">
        <v>418621.1763257588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5.1358</v>
      </c>
      <c r="E19" t="n">
        <v>19.47</v>
      </c>
      <c r="F19" t="n">
        <v>16.92</v>
      </c>
      <c r="G19" t="n">
        <v>112.8</v>
      </c>
      <c r="H19" t="n">
        <v>1.83</v>
      </c>
      <c r="I19" t="n">
        <v>9</v>
      </c>
      <c r="J19" t="n">
        <v>174.75</v>
      </c>
      <c r="K19" t="n">
        <v>49.1</v>
      </c>
      <c r="L19" t="n">
        <v>18</v>
      </c>
      <c r="M19" t="n">
        <v>7</v>
      </c>
      <c r="N19" t="n">
        <v>32.65</v>
      </c>
      <c r="O19" t="n">
        <v>21786.02</v>
      </c>
      <c r="P19" t="n">
        <v>194.99</v>
      </c>
      <c r="Q19" t="n">
        <v>183.26</v>
      </c>
      <c r="R19" t="n">
        <v>33.46</v>
      </c>
      <c r="S19" t="n">
        <v>26.24</v>
      </c>
      <c r="T19" t="n">
        <v>2743.06</v>
      </c>
      <c r="U19" t="n">
        <v>0.78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337.0909206596822</v>
      </c>
      <c r="AB19" t="n">
        <v>461.222669048427</v>
      </c>
      <c r="AC19" t="n">
        <v>417.2042248445259</v>
      </c>
      <c r="AD19" t="n">
        <v>337090.9206596822</v>
      </c>
      <c r="AE19" t="n">
        <v>461222.669048427</v>
      </c>
      <c r="AF19" t="n">
        <v>1.708056636079884e-06</v>
      </c>
      <c r="AG19" t="n">
        <v>13</v>
      </c>
      <c r="AH19" t="n">
        <v>417204.2248445259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5.1361</v>
      </c>
      <c r="E20" t="n">
        <v>19.47</v>
      </c>
      <c r="F20" t="n">
        <v>16.92</v>
      </c>
      <c r="G20" t="n">
        <v>112.79</v>
      </c>
      <c r="H20" t="n">
        <v>1.91</v>
      </c>
      <c r="I20" t="n">
        <v>9</v>
      </c>
      <c r="J20" t="n">
        <v>176.22</v>
      </c>
      <c r="K20" t="n">
        <v>49.1</v>
      </c>
      <c r="L20" t="n">
        <v>19</v>
      </c>
      <c r="M20" t="n">
        <v>7</v>
      </c>
      <c r="N20" t="n">
        <v>33.13</v>
      </c>
      <c r="O20" t="n">
        <v>21967.84</v>
      </c>
      <c r="P20" t="n">
        <v>194.74</v>
      </c>
      <c r="Q20" t="n">
        <v>183.27</v>
      </c>
      <c r="R20" t="n">
        <v>33.35</v>
      </c>
      <c r="S20" t="n">
        <v>26.24</v>
      </c>
      <c r="T20" t="n">
        <v>2687.93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336.8128208389581</v>
      </c>
      <c r="AB20" t="n">
        <v>460.842160604814</v>
      </c>
      <c r="AC20" t="n">
        <v>416.8600315927244</v>
      </c>
      <c r="AD20" t="n">
        <v>336812.8208389581</v>
      </c>
      <c r="AE20" t="n">
        <v>460842.160604814</v>
      </c>
      <c r="AF20" t="n">
        <v>1.708156409628469e-06</v>
      </c>
      <c r="AG20" t="n">
        <v>13</v>
      </c>
      <c r="AH20" t="n">
        <v>416860.0315927244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5.1524</v>
      </c>
      <c r="E21" t="n">
        <v>19.41</v>
      </c>
      <c r="F21" t="n">
        <v>16.89</v>
      </c>
      <c r="G21" t="n">
        <v>126.66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193.85</v>
      </c>
      <c r="Q21" t="n">
        <v>183.26</v>
      </c>
      <c r="R21" t="n">
        <v>32.34</v>
      </c>
      <c r="S21" t="n">
        <v>26.24</v>
      </c>
      <c r="T21" t="n">
        <v>2187.29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335.1234868640721</v>
      </c>
      <c r="AB21" t="n">
        <v>458.5307393322199</v>
      </c>
      <c r="AC21" t="n">
        <v>414.7692091222866</v>
      </c>
      <c r="AD21" t="n">
        <v>335123.4868640721</v>
      </c>
      <c r="AE21" t="n">
        <v>458530.7393322199</v>
      </c>
      <c r="AF21" t="n">
        <v>1.713577439101599e-06</v>
      </c>
      <c r="AG21" t="n">
        <v>13</v>
      </c>
      <c r="AH21" t="n">
        <v>414769.2091222865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5.1521</v>
      </c>
      <c r="E22" t="n">
        <v>19.41</v>
      </c>
      <c r="F22" t="n">
        <v>16.89</v>
      </c>
      <c r="G22" t="n">
        <v>126.67</v>
      </c>
      <c r="H22" t="n">
        <v>2.08</v>
      </c>
      <c r="I22" t="n">
        <v>8</v>
      </c>
      <c r="J22" t="n">
        <v>179.18</v>
      </c>
      <c r="K22" t="n">
        <v>49.1</v>
      </c>
      <c r="L22" t="n">
        <v>21</v>
      </c>
      <c r="M22" t="n">
        <v>6</v>
      </c>
      <c r="N22" t="n">
        <v>34.09</v>
      </c>
      <c r="O22" t="n">
        <v>22333.43</v>
      </c>
      <c r="P22" t="n">
        <v>194.23</v>
      </c>
      <c r="Q22" t="n">
        <v>183.27</v>
      </c>
      <c r="R22" t="n">
        <v>32.37</v>
      </c>
      <c r="S22" t="n">
        <v>26.24</v>
      </c>
      <c r="T22" t="n">
        <v>2203.04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335.5379223122946</v>
      </c>
      <c r="AB22" t="n">
        <v>459.0977881960795</v>
      </c>
      <c r="AC22" t="n">
        <v>415.2821396384375</v>
      </c>
      <c r="AD22" t="n">
        <v>335537.9223122946</v>
      </c>
      <c r="AE22" t="n">
        <v>459097.7881960795</v>
      </c>
      <c r="AF22" t="n">
        <v>1.713477665553014e-06</v>
      </c>
      <c r="AG22" t="n">
        <v>13</v>
      </c>
      <c r="AH22" t="n">
        <v>415282.1396384375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5.1501</v>
      </c>
      <c r="E23" t="n">
        <v>19.42</v>
      </c>
      <c r="F23" t="n">
        <v>16.9</v>
      </c>
      <c r="G23" t="n">
        <v>126.72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193.94</v>
      </c>
      <c r="Q23" t="n">
        <v>183.26</v>
      </c>
      <c r="R23" t="n">
        <v>32.63</v>
      </c>
      <c r="S23" t="n">
        <v>26.24</v>
      </c>
      <c r="T23" t="n">
        <v>2330.14</v>
      </c>
      <c r="U23" t="n">
        <v>0.8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335.3302675678001</v>
      </c>
      <c r="AB23" t="n">
        <v>458.8136658135814</v>
      </c>
      <c r="AC23" t="n">
        <v>415.0251334973566</v>
      </c>
      <c r="AD23" t="n">
        <v>335330.2675678001</v>
      </c>
      <c r="AE23" t="n">
        <v>458813.6658135814</v>
      </c>
      <c r="AF23" t="n">
        <v>1.712812508562446e-06</v>
      </c>
      <c r="AG23" t="n">
        <v>13</v>
      </c>
      <c r="AH23" t="n">
        <v>415025.1334973567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5.1628</v>
      </c>
      <c r="E24" t="n">
        <v>19.37</v>
      </c>
      <c r="F24" t="n">
        <v>16.88</v>
      </c>
      <c r="G24" t="n">
        <v>144.68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192.33</v>
      </c>
      <c r="Q24" t="n">
        <v>183.26</v>
      </c>
      <c r="R24" t="n">
        <v>32.01</v>
      </c>
      <c r="S24" t="n">
        <v>26.24</v>
      </c>
      <c r="T24" t="n">
        <v>2026.81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333.0580970133539</v>
      </c>
      <c r="AB24" t="n">
        <v>455.7047818198978</v>
      </c>
      <c r="AC24" t="n">
        <v>412.2129570286843</v>
      </c>
      <c r="AD24" t="n">
        <v>333058.0970133539</v>
      </c>
      <c r="AE24" t="n">
        <v>455704.7818198978</v>
      </c>
      <c r="AF24" t="n">
        <v>1.717036255452553e-06</v>
      </c>
      <c r="AG24" t="n">
        <v>13</v>
      </c>
      <c r="AH24" t="n">
        <v>412212.9570286843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5.1651</v>
      </c>
      <c r="E25" t="n">
        <v>19.36</v>
      </c>
      <c r="F25" t="n">
        <v>16.87</v>
      </c>
      <c r="G25" t="n">
        <v>144.6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193.41</v>
      </c>
      <c r="Q25" t="n">
        <v>183.27</v>
      </c>
      <c r="R25" t="n">
        <v>31.81</v>
      </c>
      <c r="S25" t="n">
        <v>26.24</v>
      </c>
      <c r="T25" t="n">
        <v>1925.01</v>
      </c>
      <c r="U25" t="n">
        <v>0.83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334.0855506188462</v>
      </c>
      <c r="AB25" t="n">
        <v>457.1105891709864</v>
      </c>
      <c r="AC25" t="n">
        <v>413.4845960992479</v>
      </c>
      <c r="AD25" t="n">
        <v>334085.5506188462</v>
      </c>
      <c r="AE25" t="n">
        <v>457110.5891709864</v>
      </c>
      <c r="AF25" t="n">
        <v>1.717801185991707e-06</v>
      </c>
      <c r="AG25" t="n">
        <v>13</v>
      </c>
      <c r="AH25" t="n">
        <v>413484.5960992479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5.1631</v>
      </c>
      <c r="E26" t="n">
        <v>19.37</v>
      </c>
      <c r="F26" t="n">
        <v>16.88</v>
      </c>
      <c r="G26" t="n">
        <v>144.67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5</v>
      </c>
      <c r="N26" t="n">
        <v>36.08</v>
      </c>
      <c r="O26" t="n">
        <v>23072.73</v>
      </c>
      <c r="P26" t="n">
        <v>193.47</v>
      </c>
      <c r="Q26" t="n">
        <v>183.26</v>
      </c>
      <c r="R26" t="n">
        <v>32.09</v>
      </c>
      <c r="S26" t="n">
        <v>26.24</v>
      </c>
      <c r="T26" t="n">
        <v>2064.73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334.2467595931886</v>
      </c>
      <c r="AB26" t="n">
        <v>457.3311624017197</v>
      </c>
      <c r="AC26" t="n">
        <v>413.6841181304165</v>
      </c>
      <c r="AD26" t="n">
        <v>334246.7595931886</v>
      </c>
      <c r="AE26" t="n">
        <v>457331.1624017197</v>
      </c>
      <c r="AF26" t="n">
        <v>1.717136029001139e-06</v>
      </c>
      <c r="AG26" t="n">
        <v>13</v>
      </c>
      <c r="AH26" t="n">
        <v>413684.1181304165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5.1637</v>
      </c>
      <c r="E27" t="n">
        <v>19.37</v>
      </c>
      <c r="F27" t="n">
        <v>16.88</v>
      </c>
      <c r="G27" t="n">
        <v>144.65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5</v>
      </c>
      <c r="N27" t="n">
        <v>36.6</v>
      </c>
      <c r="O27" t="n">
        <v>23259.24</v>
      </c>
      <c r="P27" t="n">
        <v>192.4</v>
      </c>
      <c r="Q27" t="n">
        <v>183.26</v>
      </c>
      <c r="R27" t="n">
        <v>32.01</v>
      </c>
      <c r="S27" t="n">
        <v>26.24</v>
      </c>
      <c r="T27" t="n">
        <v>2028.32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333.0931474807558</v>
      </c>
      <c r="AB27" t="n">
        <v>455.7527394157146</v>
      </c>
      <c r="AC27" t="n">
        <v>412.2563376188652</v>
      </c>
      <c r="AD27" t="n">
        <v>333093.1474807558</v>
      </c>
      <c r="AE27" t="n">
        <v>455752.7394157146</v>
      </c>
      <c r="AF27" t="n">
        <v>1.717335576098309e-06</v>
      </c>
      <c r="AG27" t="n">
        <v>13</v>
      </c>
      <c r="AH27" t="n">
        <v>412256.3376188652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5.164</v>
      </c>
      <c r="E28" t="n">
        <v>19.36</v>
      </c>
      <c r="F28" t="n">
        <v>16.87</v>
      </c>
      <c r="G28" t="n">
        <v>144.64</v>
      </c>
      <c r="H28" t="n">
        <v>2.55</v>
      </c>
      <c r="I28" t="n">
        <v>7</v>
      </c>
      <c r="J28" t="n">
        <v>188.21</v>
      </c>
      <c r="K28" t="n">
        <v>49.1</v>
      </c>
      <c r="L28" t="n">
        <v>27</v>
      </c>
      <c r="M28" t="n">
        <v>5</v>
      </c>
      <c r="N28" t="n">
        <v>37.11</v>
      </c>
      <c r="O28" t="n">
        <v>23446.45</v>
      </c>
      <c r="P28" t="n">
        <v>191.29</v>
      </c>
      <c r="Q28" t="n">
        <v>183.27</v>
      </c>
      <c r="R28" t="n">
        <v>31.94</v>
      </c>
      <c r="S28" t="n">
        <v>26.24</v>
      </c>
      <c r="T28" t="n">
        <v>1993.09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331.8989816229328</v>
      </c>
      <c r="AB28" t="n">
        <v>454.1188290061617</v>
      </c>
      <c r="AC28" t="n">
        <v>410.7783653255923</v>
      </c>
      <c r="AD28" t="n">
        <v>331898.9816229328</v>
      </c>
      <c r="AE28" t="n">
        <v>454118.8290061617</v>
      </c>
      <c r="AF28" t="n">
        <v>1.717435349646894e-06</v>
      </c>
      <c r="AG28" t="n">
        <v>13</v>
      </c>
      <c r="AH28" t="n">
        <v>410778.3653255923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5.1802</v>
      </c>
      <c r="E29" t="n">
        <v>19.3</v>
      </c>
      <c r="F29" t="n">
        <v>16.84</v>
      </c>
      <c r="G29" t="n">
        <v>168.45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190.88</v>
      </c>
      <c r="Q29" t="n">
        <v>183.27</v>
      </c>
      <c r="R29" t="n">
        <v>31.01</v>
      </c>
      <c r="S29" t="n">
        <v>26.24</v>
      </c>
      <c r="T29" t="n">
        <v>1529.74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330.7426964874327</v>
      </c>
      <c r="AB29" t="n">
        <v>452.5367486720706</v>
      </c>
      <c r="AC29" t="n">
        <v>409.3472765181231</v>
      </c>
      <c r="AD29" t="n">
        <v>330742.6964874328</v>
      </c>
      <c r="AE29" t="n">
        <v>452536.7486720706</v>
      </c>
      <c r="AF29" t="n">
        <v>1.722823121270496e-06</v>
      </c>
      <c r="AG29" t="n">
        <v>13</v>
      </c>
      <c r="AH29" t="n">
        <v>409347.2765181231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5.1764</v>
      </c>
      <c r="E30" t="n">
        <v>19.32</v>
      </c>
      <c r="F30" t="n">
        <v>16.86</v>
      </c>
      <c r="G30" t="n">
        <v>168.59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192.03</v>
      </c>
      <c r="Q30" t="n">
        <v>183.26</v>
      </c>
      <c r="R30" t="n">
        <v>31.34</v>
      </c>
      <c r="S30" t="n">
        <v>26.24</v>
      </c>
      <c r="T30" t="n">
        <v>1697.88</v>
      </c>
      <c r="U30" t="n">
        <v>0.84</v>
      </c>
      <c r="V30" t="n">
        <v>0.9</v>
      </c>
      <c r="W30" t="n">
        <v>2.95</v>
      </c>
      <c r="X30" t="n">
        <v>0.1</v>
      </c>
      <c r="Y30" t="n">
        <v>0.5</v>
      </c>
      <c r="Z30" t="n">
        <v>10</v>
      </c>
      <c r="AA30" t="n">
        <v>332.1360494801451</v>
      </c>
      <c r="AB30" t="n">
        <v>454.4431957070952</v>
      </c>
      <c r="AC30" t="n">
        <v>411.0717749238403</v>
      </c>
      <c r="AD30" t="n">
        <v>332136.049480145</v>
      </c>
      <c r="AE30" t="n">
        <v>454443.1957070952</v>
      </c>
      <c r="AF30" t="n">
        <v>1.721559322988417e-06</v>
      </c>
      <c r="AG30" t="n">
        <v>13</v>
      </c>
      <c r="AH30" t="n">
        <v>411071.7749238403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5.1793</v>
      </c>
      <c r="E31" t="n">
        <v>19.31</v>
      </c>
      <c r="F31" t="n">
        <v>16.85</v>
      </c>
      <c r="G31" t="n">
        <v>168.48</v>
      </c>
      <c r="H31" t="n">
        <v>2.76</v>
      </c>
      <c r="I31" t="n">
        <v>6</v>
      </c>
      <c r="J31" t="n">
        <v>192.8</v>
      </c>
      <c r="K31" t="n">
        <v>49.1</v>
      </c>
      <c r="L31" t="n">
        <v>30</v>
      </c>
      <c r="M31" t="n">
        <v>4</v>
      </c>
      <c r="N31" t="n">
        <v>38.7</v>
      </c>
      <c r="O31" t="n">
        <v>24012.34</v>
      </c>
      <c r="P31" t="n">
        <v>192.15</v>
      </c>
      <c r="Q31" t="n">
        <v>183.27</v>
      </c>
      <c r="R31" t="n">
        <v>31.14</v>
      </c>
      <c r="S31" t="n">
        <v>26.24</v>
      </c>
      <c r="T31" t="n">
        <v>1594.87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332.1267811100021</v>
      </c>
      <c r="AB31" t="n">
        <v>454.430514314174</v>
      </c>
      <c r="AC31" t="n">
        <v>411.0603038252611</v>
      </c>
      <c r="AD31" t="n">
        <v>332126.7811100021</v>
      </c>
      <c r="AE31" t="n">
        <v>454430.5143141741</v>
      </c>
      <c r="AF31" t="n">
        <v>1.72252380062474e-06</v>
      </c>
      <c r="AG31" t="n">
        <v>13</v>
      </c>
      <c r="AH31" t="n">
        <v>411060.3038252611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5.1788</v>
      </c>
      <c r="E32" t="n">
        <v>19.31</v>
      </c>
      <c r="F32" t="n">
        <v>16.85</v>
      </c>
      <c r="G32" t="n">
        <v>168.5</v>
      </c>
      <c r="H32" t="n">
        <v>2.83</v>
      </c>
      <c r="I32" t="n">
        <v>6</v>
      </c>
      <c r="J32" t="n">
        <v>194.34</v>
      </c>
      <c r="K32" t="n">
        <v>49.1</v>
      </c>
      <c r="L32" t="n">
        <v>31</v>
      </c>
      <c r="M32" t="n">
        <v>4</v>
      </c>
      <c r="N32" t="n">
        <v>39.24</v>
      </c>
      <c r="O32" t="n">
        <v>24202.42</v>
      </c>
      <c r="P32" t="n">
        <v>191.89</v>
      </c>
      <c r="Q32" t="n">
        <v>183.28</v>
      </c>
      <c r="R32" t="n">
        <v>31.22</v>
      </c>
      <c r="S32" t="n">
        <v>26.24</v>
      </c>
      <c r="T32" t="n">
        <v>1635.62</v>
      </c>
      <c r="U32" t="n">
        <v>0.84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331.8749287082783</v>
      </c>
      <c r="AB32" t="n">
        <v>454.0859187471917</v>
      </c>
      <c r="AC32" t="n">
        <v>410.7485959755486</v>
      </c>
      <c r="AD32" t="n">
        <v>331874.9287082783</v>
      </c>
      <c r="AE32" t="n">
        <v>454085.9187471917</v>
      </c>
      <c r="AF32" t="n">
        <v>1.722357511377098e-06</v>
      </c>
      <c r="AG32" t="n">
        <v>13</v>
      </c>
      <c r="AH32" t="n">
        <v>410748.5959755486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5.1793</v>
      </c>
      <c r="E33" t="n">
        <v>19.31</v>
      </c>
      <c r="F33" t="n">
        <v>16.85</v>
      </c>
      <c r="G33" t="n">
        <v>168.48</v>
      </c>
      <c r="H33" t="n">
        <v>2.9</v>
      </c>
      <c r="I33" t="n">
        <v>6</v>
      </c>
      <c r="J33" t="n">
        <v>195.89</v>
      </c>
      <c r="K33" t="n">
        <v>49.1</v>
      </c>
      <c r="L33" t="n">
        <v>32</v>
      </c>
      <c r="M33" t="n">
        <v>4</v>
      </c>
      <c r="N33" t="n">
        <v>39.79</v>
      </c>
      <c r="O33" t="n">
        <v>24393.24</v>
      </c>
      <c r="P33" t="n">
        <v>190.91</v>
      </c>
      <c r="Q33" t="n">
        <v>183.26</v>
      </c>
      <c r="R33" t="n">
        <v>31.13</v>
      </c>
      <c r="S33" t="n">
        <v>26.24</v>
      </c>
      <c r="T33" t="n">
        <v>1592.83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330.8238968161731</v>
      </c>
      <c r="AB33" t="n">
        <v>452.6478505441588</v>
      </c>
      <c r="AC33" t="n">
        <v>409.4477749834718</v>
      </c>
      <c r="AD33" t="n">
        <v>330823.8968161732</v>
      </c>
      <c r="AE33" t="n">
        <v>452647.8505441588</v>
      </c>
      <c r="AF33" t="n">
        <v>1.72252380062474e-06</v>
      </c>
      <c r="AG33" t="n">
        <v>13</v>
      </c>
      <c r="AH33" t="n">
        <v>409447.7749834718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5.1784</v>
      </c>
      <c r="E34" t="n">
        <v>19.31</v>
      </c>
      <c r="F34" t="n">
        <v>16.85</v>
      </c>
      <c r="G34" t="n">
        <v>168.51</v>
      </c>
      <c r="H34" t="n">
        <v>2.97</v>
      </c>
      <c r="I34" t="n">
        <v>6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189.95</v>
      </c>
      <c r="Q34" t="n">
        <v>183.26</v>
      </c>
      <c r="R34" t="n">
        <v>31.17</v>
      </c>
      <c r="S34" t="n">
        <v>26.24</v>
      </c>
      <c r="T34" t="n">
        <v>1611.06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329.8532603255015</v>
      </c>
      <c r="AB34" t="n">
        <v>451.3197828761622</v>
      </c>
      <c r="AC34" t="n">
        <v>408.2464562297541</v>
      </c>
      <c r="AD34" t="n">
        <v>329853.2603255015</v>
      </c>
      <c r="AE34" t="n">
        <v>451319.7828761622</v>
      </c>
      <c r="AF34" t="n">
        <v>1.722224479978985e-06</v>
      </c>
      <c r="AG34" t="n">
        <v>13</v>
      </c>
      <c r="AH34" t="n">
        <v>408246.4562297541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5.1897</v>
      </c>
      <c r="E35" t="n">
        <v>19.27</v>
      </c>
      <c r="F35" t="n">
        <v>16.84</v>
      </c>
      <c r="G35" t="n">
        <v>202.08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188.74</v>
      </c>
      <c r="Q35" t="n">
        <v>183.27</v>
      </c>
      <c r="R35" t="n">
        <v>30.88</v>
      </c>
      <c r="S35" t="n">
        <v>26.24</v>
      </c>
      <c r="T35" t="n">
        <v>1469.86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328.0962339352141</v>
      </c>
      <c r="AB35" t="n">
        <v>448.9157418544373</v>
      </c>
      <c r="AC35" t="n">
        <v>406.0718535090498</v>
      </c>
      <c r="AD35" t="n">
        <v>328096.2339352141</v>
      </c>
      <c r="AE35" t="n">
        <v>448915.7418544373</v>
      </c>
      <c r="AF35" t="n">
        <v>1.725982616975695e-06</v>
      </c>
      <c r="AG35" t="n">
        <v>13</v>
      </c>
      <c r="AH35" t="n">
        <v>406071.8535090499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5.1892</v>
      </c>
      <c r="E36" t="n">
        <v>19.27</v>
      </c>
      <c r="F36" t="n">
        <v>16.84</v>
      </c>
      <c r="G36" t="n">
        <v>202.1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189.74</v>
      </c>
      <c r="Q36" t="n">
        <v>183.26</v>
      </c>
      <c r="R36" t="n">
        <v>30.95</v>
      </c>
      <c r="S36" t="n">
        <v>26.24</v>
      </c>
      <c r="T36" t="n">
        <v>1508.73</v>
      </c>
      <c r="U36" t="n">
        <v>0.85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329.1658707391016</v>
      </c>
      <c r="AB36" t="n">
        <v>450.3792661185615</v>
      </c>
      <c r="AC36" t="n">
        <v>407.3957010714753</v>
      </c>
      <c r="AD36" t="n">
        <v>329165.8707391016</v>
      </c>
      <c r="AE36" t="n">
        <v>450379.2661185615</v>
      </c>
      <c r="AF36" t="n">
        <v>1.725816327728052e-06</v>
      </c>
      <c r="AG36" t="n">
        <v>13</v>
      </c>
      <c r="AH36" t="n">
        <v>407395.7010714753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5.1901</v>
      </c>
      <c r="E37" t="n">
        <v>19.27</v>
      </c>
      <c r="F37" t="n">
        <v>16.84</v>
      </c>
      <c r="G37" t="n">
        <v>202.06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190.38</v>
      </c>
      <c r="Q37" t="n">
        <v>183.27</v>
      </c>
      <c r="R37" t="n">
        <v>30.83</v>
      </c>
      <c r="S37" t="n">
        <v>26.24</v>
      </c>
      <c r="T37" t="n">
        <v>1445.36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329.7990780925892</v>
      </c>
      <c r="AB37" t="n">
        <v>451.2456483547402</v>
      </c>
      <c r="AC37" t="n">
        <v>408.1793970030081</v>
      </c>
      <c r="AD37" t="n">
        <v>329799.0780925892</v>
      </c>
      <c r="AE37" t="n">
        <v>451245.6483547402</v>
      </c>
      <c r="AF37" t="n">
        <v>1.726115648373808e-06</v>
      </c>
      <c r="AG37" t="n">
        <v>13</v>
      </c>
      <c r="AH37" t="n">
        <v>408179.3970030082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5.1907</v>
      </c>
      <c r="E38" t="n">
        <v>19.27</v>
      </c>
      <c r="F38" t="n">
        <v>16.84</v>
      </c>
      <c r="G38" t="n">
        <v>202.03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190.74</v>
      </c>
      <c r="Q38" t="n">
        <v>183.28</v>
      </c>
      <c r="R38" t="n">
        <v>30.74</v>
      </c>
      <c r="S38" t="n">
        <v>26.24</v>
      </c>
      <c r="T38" t="n">
        <v>1401.09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330.1512006376566</v>
      </c>
      <c r="AB38" t="n">
        <v>451.7274379554517</v>
      </c>
      <c r="AC38" t="n">
        <v>408.6152052804238</v>
      </c>
      <c r="AD38" t="n">
        <v>330151.2006376567</v>
      </c>
      <c r="AE38" t="n">
        <v>451727.4379554517</v>
      </c>
      <c r="AF38" t="n">
        <v>1.726315195470979e-06</v>
      </c>
      <c r="AG38" t="n">
        <v>13</v>
      </c>
      <c r="AH38" t="n">
        <v>408615.2052804237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5.1903</v>
      </c>
      <c r="E39" t="n">
        <v>19.27</v>
      </c>
      <c r="F39" t="n">
        <v>16.84</v>
      </c>
      <c r="G39" t="n">
        <v>202.05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190.75</v>
      </c>
      <c r="Q39" t="n">
        <v>183.28</v>
      </c>
      <c r="R39" t="n">
        <v>30.78</v>
      </c>
      <c r="S39" t="n">
        <v>26.24</v>
      </c>
      <c r="T39" t="n">
        <v>1419.86</v>
      </c>
      <c r="U39" t="n">
        <v>0.85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330.1785829009112</v>
      </c>
      <c r="AB39" t="n">
        <v>451.7649035760568</v>
      </c>
      <c r="AC39" t="n">
        <v>408.6490952347816</v>
      </c>
      <c r="AD39" t="n">
        <v>330178.5829009112</v>
      </c>
      <c r="AE39" t="n">
        <v>451764.9035760568</v>
      </c>
      <c r="AF39" t="n">
        <v>1.726182164072865e-06</v>
      </c>
      <c r="AG39" t="n">
        <v>13</v>
      </c>
      <c r="AH39" t="n">
        <v>408649.0952347816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5.1926</v>
      </c>
      <c r="E40" t="n">
        <v>19.26</v>
      </c>
      <c r="F40" t="n">
        <v>16.83</v>
      </c>
      <c r="G40" t="n">
        <v>201.95</v>
      </c>
      <c r="H40" t="n">
        <v>3.35</v>
      </c>
      <c r="I40" t="n">
        <v>5</v>
      </c>
      <c r="J40" t="n">
        <v>206.89</v>
      </c>
      <c r="K40" t="n">
        <v>49.1</v>
      </c>
      <c r="L40" t="n">
        <v>39</v>
      </c>
      <c r="M40" t="n">
        <v>3</v>
      </c>
      <c r="N40" t="n">
        <v>43.8</v>
      </c>
      <c r="O40" t="n">
        <v>25750.58</v>
      </c>
      <c r="P40" t="n">
        <v>190.53</v>
      </c>
      <c r="Q40" t="n">
        <v>183.26</v>
      </c>
      <c r="R40" t="n">
        <v>30.6</v>
      </c>
      <c r="S40" t="n">
        <v>26.24</v>
      </c>
      <c r="T40" t="n">
        <v>1331.64</v>
      </c>
      <c r="U40" t="n">
        <v>0.86</v>
      </c>
      <c r="V40" t="n">
        <v>0.9</v>
      </c>
      <c r="W40" t="n">
        <v>2.94</v>
      </c>
      <c r="X40" t="n">
        <v>0.07000000000000001</v>
      </c>
      <c r="Y40" t="n">
        <v>0.5</v>
      </c>
      <c r="Z40" t="n">
        <v>10</v>
      </c>
      <c r="AA40" t="n">
        <v>329.8394420780365</v>
      </c>
      <c r="AB40" t="n">
        <v>451.3008761403624</v>
      </c>
      <c r="AC40" t="n">
        <v>408.2293539262833</v>
      </c>
      <c r="AD40" t="n">
        <v>329839.4420780365</v>
      </c>
      <c r="AE40" t="n">
        <v>451300.8761403624</v>
      </c>
      <c r="AF40" t="n">
        <v>1.726947094612018e-06</v>
      </c>
      <c r="AG40" t="n">
        <v>13</v>
      </c>
      <c r="AH40" t="n">
        <v>408229.3539262833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5.1932</v>
      </c>
      <c r="E41" t="n">
        <v>19.26</v>
      </c>
      <c r="F41" t="n">
        <v>16.83</v>
      </c>
      <c r="G41" t="n">
        <v>201.92</v>
      </c>
      <c r="H41" t="n">
        <v>3.41</v>
      </c>
      <c r="I41" t="n">
        <v>5</v>
      </c>
      <c r="J41" t="n">
        <v>208.49</v>
      </c>
      <c r="K41" t="n">
        <v>49.1</v>
      </c>
      <c r="L41" t="n">
        <v>40</v>
      </c>
      <c r="M41" t="n">
        <v>3</v>
      </c>
      <c r="N41" t="n">
        <v>44.39</v>
      </c>
      <c r="O41" t="n">
        <v>25947.65</v>
      </c>
      <c r="P41" t="n">
        <v>189.92</v>
      </c>
      <c r="Q41" t="n">
        <v>183.26</v>
      </c>
      <c r="R41" t="n">
        <v>30.5</v>
      </c>
      <c r="S41" t="n">
        <v>26.24</v>
      </c>
      <c r="T41" t="n">
        <v>1279.15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329.174926647539</v>
      </c>
      <c r="AB41" t="n">
        <v>450.391656812004</v>
      </c>
      <c r="AC41" t="n">
        <v>407.4069092145261</v>
      </c>
      <c r="AD41" t="n">
        <v>329174.926647539</v>
      </c>
      <c r="AE41" t="n">
        <v>450391.656812004</v>
      </c>
      <c r="AF41" t="n">
        <v>1.727146641709189e-06</v>
      </c>
      <c r="AG41" t="n">
        <v>13</v>
      </c>
      <c r="AH41" t="n">
        <v>407406.9092145261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3.2143</v>
      </c>
      <c r="E2" t="n">
        <v>31.11</v>
      </c>
      <c r="F2" t="n">
        <v>20.97</v>
      </c>
      <c r="G2" t="n">
        <v>6.11</v>
      </c>
      <c r="H2" t="n">
        <v>0.1</v>
      </c>
      <c r="I2" t="n">
        <v>206</v>
      </c>
      <c r="J2" t="n">
        <v>185.69</v>
      </c>
      <c r="K2" t="n">
        <v>53.44</v>
      </c>
      <c r="L2" t="n">
        <v>1</v>
      </c>
      <c r="M2" t="n">
        <v>204</v>
      </c>
      <c r="N2" t="n">
        <v>36.26</v>
      </c>
      <c r="O2" t="n">
        <v>23136.14</v>
      </c>
      <c r="P2" t="n">
        <v>285.77</v>
      </c>
      <c r="Q2" t="n">
        <v>183.34</v>
      </c>
      <c r="R2" t="n">
        <v>159.65</v>
      </c>
      <c r="S2" t="n">
        <v>26.24</v>
      </c>
      <c r="T2" t="n">
        <v>64852.75</v>
      </c>
      <c r="U2" t="n">
        <v>0.16</v>
      </c>
      <c r="V2" t="n">
        <v>0.73</v>
      </c>
      <c r="W2" t="n">
        <v>3.27</v>
      </c>
      <c r="X2" t="n">
        <v>4.21</v>
      </c>
      <c r="Y2" t="n">
        <v>0.5</v>
      </c>
      <c r="Z2" t="n">
        <v>10</v>
      </c>
      <c r="AA2" t="n">
        <v>707.1433255113286</v>
      </c>
      <c r="AB2" t="n">
        <v>967.5446949263512</v>
      </c>
      <c r="AC2" t="n">
        <v>875.2035872000877</v>
      </c>
      <c r="AD2" t="n">
        <v>707143.3255113286</v>
      </c>
      <c r="AE2" t="n">
        <v>967544.6949263512</v>
      </c>
      <c r="AF2" t="n">
        <v>1.055595717082158e-06</v>
      </c>
      <c r="AG2" t="n">
        <v>21</v>
      </c>
      <c r="AH2" t="n">
        <v>875203.5872000876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4.0864</v>
      </c>
      <c r="E3" t="n">
        <v>24.47</v>
      </c>
      <c r="F3" t="n">
        <v>18.58</v>
      </c>
      <c r="G3" t="n">
        <v>12.12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252.91</v>
      </c>
      <c r="Q3" t="n">
        <v>183.33</v>
      </c>
      <c r="R3" t="n">
        <v>85.04000000000001</v>
      </c>
      <c r="S3" t="n">
        <v>26.24</v>
      </c>
      <c r="T3" t="n">
        <v>28116.01</v>
      </c>
      <c r="U3" t="n">
        <v>0.31</v>
      </c>
      <c r="V3" t="n">
        <v>0.82</v>
      </c>
      <c r="W3" t="n">
        <v>3.08</v>
      </c>
      <c r="X3" t="n">
        <v>1.82</v>
      </c>
      <c r="Y3" t="n">
        <v>0.5</v>
      </c>
      <c r="Z3" t="n">
        <v>10</v>
      </c>
      <c r="AA3" t="n">
        <v>504.5328542301557</v>
      </c>
      <c r="AB3" t="n">
        <v>690.3241095763082</v>
      </c>
      <c r="AC3" t="n">
        <v>624.4405454343174</v>
      </c>
      <c r="AD3" t="n">
        <v>504532.8542301557</v>
      </c>
      <c r="AE3" t="n">
        <v>690324.1095763082</v>
      </c>
      <c r="AF3" t="n">
        <v>1.341998674138858e-06</v>
      </c>
      <c r="AG3" t="n">
        <v>16</v>
      </c>
      <c r="AH3" t="n">
        <v>624440.5454343174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4.4153</v>
      </c>
      <c r="E4" t="n">
        <v>22.65</v>
      </c>
      <c r="F4" t="n">
        <v>17.95</v>
      </c>
      <c r="G4" t="n">
        <v>17.95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244.11</v>
      </c>
      <c r="Q4" t="n">
        <v>183.3</v>
      </c>
      <c r="R4" t="n">
        <v>64.92</v>
      </c>
      <c r="S4" t="n">
        <v>26.24</v>
      </c>
      <c r="T4" t="n">
        <v>18215.42</v>
      </c>
      <c r="U4" t="n">
        <v>0.4</v>
      </c>
      <c r="V4" t="n">
        <v>0.85</v>
      </c>
      <c r="W4" t="n">
        <v>3.04</v>
      </c>
      <c r="X4" t="n">
        <v>1.19</v>
      </c>
      <c r="Y4" t="n">
        <v>0.5</v>
      </c>
      <c r="Z4" t="n">
        <v>10</v>
      </c>
      <c r="AA4" t="n">
        <v>456.9166472720517</v>
      </c>
      <c r="AB4" t="n">
        <v>625.1735145374378</v>
      </c>
      <c r="AC4" t="n">
        <v>565.5078317465225</v>
      </c>
      <c r="AD4" t="n">
        <v>456916.6472720517</v>
      </c>
      <c r="AE4" t="n">
        <v>625173.5145374378</v>
      </c>
      <c r="AF4" t="n">
        <v>1.45001143939049e-06</v>
      </c>
      <c r="AG4" t="n">
        <v>15</v>
      </c>
      <c r="AH4" t="n">
        <v>565507.8317465225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4.603</v>
      </c>
      <c r="E5" t="n">
        <v>21.72</v>
      </c>
      <c r="F5" t="n">
        <v>17.62</v>
      </c>
      <c r="G5" t="n">
        <v>24.03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239.43</v>
      </c>
      <c r="Q5" t="n">
        <v>183.31</v>
      </c>
      <c r="R5" t="n">
        <v>55.09</v>
      </c>
      <c r="S5" t="n">
        <v>26.24</v>
      </c>
      <c r="T5" t="n">
        <v>13380.97</v>
      </c>
      <c r="U5" t="n">
        <v>0.48</v>
      </c>
      <c r="V5" t="n">
        <v>0.86</v>
      </c>
      <c r="W5" t="n">
        <v>3.01</v>
      </c>
      <c r="X5" t="n">
        <v>0.86</v>
      </c>
      <c r="Y5" t="n">
        <v>0.5</v>
      </c>
      <c r="Z5" t="n">
        <v>10</v>
      </c>
      <c r="AA5" t="n">
        <v>437.5620766920296</v>
      </c>
      <c r="AB5" t="n">
        <v>598.6917372064601</v>
      </c>
      <c r="AC5" t="n">
        <v>541.5534380766054</v>
      </c>
      <c r="AD5" t="n">
        <v>437562.0766920295</v>
      </c>
      <c r="AE5" t="n">
        <v>598691.7372064601</v>
      </c>
      <c r="AF5" t="n">
        <v>1.511653263767904e-06</v>
      </c>
      <c r="AG5" t="n">
        <v>15</v>
      </c>
      <c r="AH5" t="n">
        <v>541553.4380766054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4.7138</v>
      </c>
      <c r="E6" t="n">
        <v>21.21</v>
      </c>
      <c r="F6" t="n">
        <v>17.44</v>
      </c>
      <c r="G6" t="n">
        <v>29.9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236.79</v>
      </c>
      <c r="Q6" t="n">
        <v>183.32</v>
      </c>
      <c r="R6" t="n">
        <v>49.44</v>
      </c>
      <c r="S6" t="n">
        <v>26.24</v>
      </c>
      <c r="T6" t="n">
        <v>10599.72</v>
      </c>
      <c r="U6" t="n">
        <v>0.53</v>
      </c>
      <c r="V6" t="n">
        <v>0.87</v>
      </c>
      <c r="W6" t="n">
        <v>3</v>
      </c>
      <c r="X6" t="n">
        <v>0.6899999999999999</v>
      </c>
      <c r="Y6" t="n">
        <v>0.5</v>
      </c>
      <c r="Z6" t="n">
        <v>10</v>
      </c>
      <c r="AA6" t="n">
        <v>418.4891752238096</v>
      </c>
      <c r="AB6" t="n">
        <v>572.5953519806146</v>
      </c>
      <c r="AC6" t="n">
        <v>517.9476552302079</v>
      </c>
      <c r="AD6" t="n">
        <v>418489.1752238096</v>
      </c>
      <c r="AE6" t="n">
        <v>572595.3519806146</v>
      </c>
      <c r="AF6" t="n">
        <v>1.548040659298098e-06</v>
      </c>
      <c r="AG6" t="n">
        <v>14</v>
      </c>
      <c r="AH6" t="n">
        <v>517947.655230208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4.794</v>
      </c>
      <c r="E7" t="n">
        <v>20.86</v>
      </c>
      <c r="F7" t="n">
        <v>17.31</v>
      </c>
      <c r="G7" t="n">
        <v>35.82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234.85</v>
      </c>
      <c r="Q7" t="n">
        <v>183.28</v>
      </c>
      <c r="R7" t="n">
        <v>45.48</v>
      </c>
      <c r="S7" t="n">
        <v>26.24</v>
      </c>
      <c r="T7" t="n">
        <v>8649.5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411.1317141624991</v>
      </c>
      <c r="AB7" t="n">
        <v>562.5285491682558</v>
      </c>
      <c r="AC7" t="n">
        <v>508.8416139494141</v>
      </c>
      <c r="AD7" t="n">
        <v>411131.7141624991</v>
      </c>
      <c r="AE7" t="n">
        <v>562528.5491682559</v>
      </c>
      <c r="AF7" t="n">
        <v>1.574378828264899e-06</v>
      </c>
      <c r="AG7" t="n">
        <v>14</v>
      </c>
      <c r="AH7" t="n">
        <v>508841.6139494141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4.8453</v>
      </c>
      <c r="E8" t="n">
        <v>20.64</v>
      </c>
      <c r="F8" t="n">
        <v>17.24</v>
      </c>
      <c r="G8" t="n">
        <v>41.37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233.69</v>
      </c>
      <c r="Q8" t="n">
        <v>183.28</v>
      </c>
      <c r="R8" t="n">
        <v>43.22</v>
      </c>
      <c r="S8" t="n">
        <v>26.24</v>
      </c>
      <c r="T8" t="n">
        <v>7542.68</v>
      </c>
      <c r="U8" t="n">
        <v>0.61</v>
      </c>
      <c r="V8" t="n">
        <v>0.88</v>
      </c>
      <c r="W8" t="n">
        <v>2.98</v>
      </c>
      <c r="X8" t="n">
        <v>0.48</v>
      </c>
      <c r="Y8" t="n">
        <v>0.5</v>
      </c>
      <c r="Z8" t="n">
        <v>10</v>
      </c>
      <c r="AA8" t="n">
        <v>406.6618722766908</v>
      </c>
      <c r="AB8" t="n">
        <v>556.4127143045862</v>
      </c>
      <c r="AC8" t="n">
        <v>503.3094657815049</v>
      </c>
      <c r="AD8" t="n">
        <v>406661.8722766907</v>
      </c>
      <c r="AE8" t="n">
        <v>556412.7143045862</v>
      </c>
      <c r="AF8" t="n">
        <v>1.591226061032941e-06</v>
      </c>
      <c r="AG8" t="n">
        <v>14</v>
      </c>
      <c r="AH8" t="n">
        <v>503309.4657815049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4.8904</v>
      </c>
      <c r="E9" t="n">
        <v>20.45</v>
      </c>
      <c r="F9" t="n">
        <v>17.16</v>
      </c>
      <c r="G9" t="n">
        <v>46.8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232.46</v>
      </c>
      <c r="Q9" t="n">
        <v>183.28</v>
      </c>
      <c r="R9" t="n">
        <v>40.86</v>
      </c>
      <c r="S9" t="n">
        <v>26.24</v>
      </c>
      <c r="T9" t="n">
        <v>6374.47</v>
      </c>
      <c r="U9" t="n">
        <v>0.64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402.5511232061295</v>
      </c>
      <c r="AB9" t="n">
        <v>550.7882060727947</v>
      </c>
      <c r="AC9" t="n">
        <v>498.2217527213087</v>
      </c>
      <c r="AD9" t="n">
        <v>402551.1232061295</v>
      </c>
      <c r="AE9" t="n">
        <v>550788.2060727946</v>
      </c>
      <c r="AF9" t="n">
        <v>1.606037176000556e-06</v>
      </c>
      <c r="AG9" t="n">
        <v>14</v>
      </c>
      <c r="AH9" t="n">
        <v>498221.7527213087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4.9174</v>
      </c>
      <c r="E10" t="n">
        <v>20.34</v>
      </c>
      <c r="F10" t="n">
        <v>17.12</v>
      </c>
      <c r="G10" t="n">
        <v>51.37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231.97</v>
      </c>
      <c r="Q10" t="n">
        <v>183.27</v>
      </c>
      <c r="R10" t="n">
        <v>39.62</v>
      </c>
      <c r="S10" t="n">
        <v>26.24</v>
      </c>
      <c r="T10" t="n">
        <v>5767.65</v>
      </c>
      <c r="U10" t="n">
        <v>0.66</v>
      </c>
      <c r="V10" t="n">
        <v>0.89</v>
      </c>
      <c r="W10" t="n">
        <v>2.97</v>
      </c>
      <c r="X10" t="n">
        <v>0.37</v>
      </c>
      <c r="Y10" t="n">
        <v>0.5</v>
      </c>
      <c r="Z10" t="n">
        <v>10</v>
      </c>
      <c r="AA10" t="n">
        <v>400.4093662546951</v>
      </c>
      <c r="AB10" t="n">
        <v>547.8577597241939</v>
      </c>
      <c r="AC10" t="n">
        <v>495.5709840593112</v>
      </c>
      <c r="AD10" t="n">
        <v>400409.3662546951</v>
      </c>
      <c r="AE10" t="n">
        <v>547857.759724194</v>
      </c>
      <c r="AF10" t="n">
        <v>1.614904140615314e-06</v>
      </c>
      <c r="AG10" t="n">
        <v>14</v>
      </c>
      <c r="AH10" t="n">
        <v>495570.9840593112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4.9413</v>
      </c>
      <c r="E11" t="n">
        <v>20.24</v>
      </c>
      <c r="F11" t="n">
        <v>17.1</v>
      </c>
      <c r="G11" t="n">
        <v>57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231.56</v>
      </c>
      <c r="Q11" t="n">
        <v>183.27</v>
      </c>
      <c r="R11" t="n">
        <v>38.8</v>
      </c>
      <c r="S11" t="n">
        <v>26.24</v>
      </c>
      <c r="T11" t="n">
        <v>5368.88</v>
      </c>
      <c r="U11" t="n">
        <v>0.68</v>
      </c>
      <c r="V11" t="n">
        <v>0.89</v>
      </c>
      <c r="W11" t="n">
        <v>2.97</v>
      </c>
      <c r="X11" t="n">
        <v>0.34</v>
      </c>
      <c r="Y11" t="n">
        <v>0.5</v>
      </c>
      <c r="Z11" t="n">
        <v>10</v>
      </c>
      <c r="AA11" t="n">
        <v>398.5795779026596</v>
      </c>
      <c r="AB11" t="n">
        <v>545.3541625763742</v>
      </c>
      <c r="AC11" t="n">
        <v>493.3063267094586</v>
      </c>
      <c r="AD11" t="n">
        <v>398579.5779026596</v>
      </c>
      <c r="AE11" t="n">
        <v>545354.1625763741</v>
      </c>
      <c r="AF11" t="n">
        <v>1.62275304632986e-06</v>
      </c>
      <c r="AG11" t="n">
        <v>14</v>
      </c>
      <c r="AH11" t="n">
        <v>493306.3267094586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4.9693</v>
      </c>
      <c r="E12" t="n">
        <v>20.12</v>
      </c>
      <c r="F12" t="n">
        <v>17.06</v>
      </c>
      <c r="G12" t="n">
        <v>63.97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230.66</v>
      </c>
      <c r="Q12" t="n">
        <v>183.28</v>
      </c>
      <c r="R12" t="n">
        <v>37.8</v>
      </c>
      <c r="S12" t="n">
        <v>26.24</v>
      </c>
      <c r="T12" t="n">
        <v>4878.47</v>
      </c>
      <c r="U12" t="n">
        <v>0.6899999999999999</v>
      </c>
      <c r="V12" t="n">
        <v>0.89</v>
      </c>
      <c r="W12" t="n">
        <v>2.96</v>
      </c>
      <c r="X12" t="n">
        <v>0.3</v>
      </c>
      <c r="Y12" t="n">
        <v>0.5</v>
      </c>
      <c r="Z12" t="n">
        <v>10</v>
      </c>
      <c r="AA12" t="n">
        <v>395.9768981390034</v>
      </c>
      <c r="AB12" t="n">
        <v>541.7930613016123</v>
      </c>
      <c r="AC12" t="n">
        <v>490.085091942323</v>
      </c>
      <c r="AD12" t="n">
        <v>395976.8981390034</v>
      </c>
      <c r="AE12" t="n">
        <v>541793.0613016123</v>
      </c>
      <c r="AF12" t="n">
        <v>1.631948417041461e-06</v>
      </c>
      <c r="AG12" t="n">
        <v>14</v>
      </c>
      <c r="AH12" t="n">
        <v>490085.091942323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4.9862</v>
      </c>
      <c r="E13" t="n">
        <v>20.06</v>
      </c>
      <c r="F13" t="n">
        <v>17.03</v>
      </c>
      <c r="G13" t="n">
        <v>68.11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230.28</v>
      </c>
      <c r="Q13" t="n">
        <v>183.26</v>
      </c>
      <c r="R13" t="n">
        <v>36.94</v>
      </c>
      <c r="S13" t="n">
        <v>26.24</v>
      </c>
      <c r="T13" t="n">
        <v>4449.51</v>
      </c>
      <c r="U13" t="n">
        <v>0.71</v>
      </c>
      <c r="V13" t="n">
        <v>0.89</v>
      </c>
      <c r="W13" t="n">
        <v>2.96</v>
      </c>
      <c r="X13" t="n">
        <v>0.27</v>
      </c>
      <c r="Y13" t="n">
        <v>0.5</v>
      </c>
      <c r="Z13" t="n">
        <v>10</v>
      </c>
      <c r="AA13" t="n">
        <v>394.5905927611628</v>
      </c>
      <c r="AB13" t="n">
        <v>539.8962571241739</v>
      </c>
      <c r="AC13" t="n">
        <v>488.369316093398</v>
      </c>
      <c r="AD13" t="n">
        <v>394590.5927611628</v>
      </c>
      <c r="AE13" t="n">
        <v>539896.2571241739</v>
      </c>
      <c r="AF13" t="n">
        <v>1.637498480078106e-06</v>
      </c>
      <c r="AG13" t="n">
        <v>14</v>
      </c>
      <c r="AH13" t="n">
        <v>488369.316093398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5.0015</v>
      </c>
      <c r="E14" t="n">
        <v>19.99</v>
      </c>
      <c r="F14" t="n">
        <v>17</v>
      </c>
      <c r="G14" t="n">
        <v>72.88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229.84</v>
      </c>
      <c r="Q14" t="n">
        <v>183.26</v>
      </c>
      <c r="R14" t="n">
        <v>36.02</v>
      </c>
      <c r="S14" t="n">
        <v>26.24</v>
      </c>
      <c r="T14" t="n">
        <v>3995.69</v>
      </c>
      <c r="U14" t="n">
        <v>0.73</v>
      </c>
      <c r="V14" t="n">
        <v>0.89</v>
      </c>
      <c r="W14" t="n">
        <v>2.96</v>
      </c>
      <c r="X14" t="n">
        <v>0.25</v>
      </c>
      <c r="Y14" t="n">
        <v>0.5</v>
      </c>
      <c r="Z14" t="n">
        <v>10</v>
      </c>
      <c r="AA14" t="n">
        <v>393.2354737367346</v>
      </c>
      <c r="AB14" t="n">
        <v>538.0421234913192</v>
      </c>
      <c r="AC14" t="n">
        <v>486.6921383721701</v>
      </c>
      <c r="AD14" t="n">
        <v>393235.4737367346</v>
      </c>
      <c r="AE14" t="n">
        <v>538042.1234913192</v>
      </c>
      <c r="AF14" t="n">
        <v>1.642523093359803e-06</v>
      </c>
      <c r="AG14" t="n">
        <v>14</v>
      </c>
      <c r="AH14" t="n">
        <v>486692.13837217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5.0106</v>
      </c>
      <c r="E15" t="n">
        <v>19.96</v>
      </c>
      <c r="F15" t="n">
        <v>17</v>
      </c>
      <c r="G15" t="n">
        <v>78.48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229.88</v>
      </c>
      <c r="Q15" t="n">
        <v>183.29</v>
      </c>
      <c r="R15" t="n">
        <v>36.04</v>
      </c>
      <c r="S15" t="n">
        <v>26.24</v>
      </c>
      <c r="T15" t="n">
        <v>4013.32</v>
      </c>
      <c r="U15" t="n">
        <v>0.73</v>
      </c>
      <c r="V15" t="n">
        <v>0.89</v>
      </c>
      <c r="W15" t="n">
        <v>2.96</v>
      </c>
      <c r="X15" t="n">
        <v>0.25</v>
      </c>
      <c r="Y15" t="n">
        <v>0.5</v>
      </c>
      <c r="Z15" t="n">
        <v>10</v>
      </c>
      <c r="AA15" t="n">
        <v>384.2509602832781</v>
      </c>
      <c r="AB15" t="n">
        <v>525.7491158155408</v>
      </c>
      <c r="AC15" t="n">
        <v>475.5723580956233</v>
      </c>
      <c r="AD15" t="n">
        <v>384250.9602832781</v>
      </c>
      <c r="AE15" t="n">
        <v>525749.1158155408</v>
      </c>
      <c r="AF15" t="n">
        <v>1.645511588841073e-06</v>
      </c>
      <c r="AG15" t="n">
        <v>13</v>
      </c>
      <c r="AH15" t="n">
        <v>475572.3580956233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5.027</v>
      </c>
      <c r="E16" t="n">
        <v>19.89</v>
      </c>
      <c r="F16" t="n">
        <v>16.98</v>
      </c>
      <c r="G16" t="n">
        <v>84.89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229.02</v>
      </c>
      <c r="Q16" t="n">
        <v>183.26</v>
      </c>
      <c r="R16" t="n">
        <v>35.2</v>
      </c>
      <c r="S16" t="n">
        <v>26.24</v>
      </c>
      <c r="T16" t="n">
        <v>3594.75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382.4070635301251</v>
      </c>
      <c r="AB16" t="n">
        <v>523.2262149308933</v>
      </c>
      <c r="AC16" t="n">
        <v>473.2902393304929</v>
      </c>
      <c r="AD16" t="n">
        <v>382407.0635301251</v>
      </c>
      <c r="AE16" t="n">
        <v>523226.2149308933</v>
      </c>
      <c r="AF16" t="n">
        <v>1.650897448829297e-06</v>
      </c>
      <c r="AG16" t="n">
        <v>13</v>
      </c>
      <c r="AH16" t="n">
        <v>473290.2393304929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5.0278</v>
      </c>
      <c r="E17" t="n">
        <v>19.89</v>
      </c>
      <c r="F17" t="n">
        <v>16.97</v>
      </c>
      <c r="G17" t="n">
        <v>84.87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228.87</v>
      </c>
      <c r="Q17" t="n">
        <v>183.27</v>
      </c>
      <c r="R17" t="n">
        <v>35.06</v>
      </c>
      <c r="S17" t="n">
        <v>26.24</v>
      </c>
      <c r="T17" t="n">
        <v>3525.48</v>
      </c>
      <c r="U17" t="n">
        <v>0.75</v>
      </c>
      <c r="V17" t="n">
        <v>0.9</v>
      </c>
      <c r="W17" t="n">
        <v>2.96</v>
      </c>
      <c r="X17" t="n">
        <v>0.22</v>
      </c>
      <c r="Y17" t="n">
        <v>0.5</v>
      </c>
      <c r="Z17" t="n">
        <v>10</v>
      </c>
      <c r="AA17" t="n">
        <v>382.1887397559752</v>
      </c>
      <c r="AB17" t="n">
        <v>522.9274947113362</v>
      </c>
      <c r="AC17" t="n">
        <v>473.0200285494339</v>
      </c>
      <c r="AD17" t="n">
        <v>382188.7397559752</v>
      </c>
      <c r="AE17" t="n">
        <v>522927.4947113362</v>
      </c>
      <c r="AF17" t="n">
        <v>1.651160173706771e-06</v>
      </c>
      <c r="AG17" t="n">
        <v>13</v>
      </c>
      <c r="AH17" t="n">
        <v>473020.0285494339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5.0436</v>
      </c>
      <c r="E18" t="n">
        <v>19.83</v>
      </c>
      <c r="F18" t="n">
        <v>16.95</v>
      </c>
      <c r="G18" t="n">
        <v>92.45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228.43</v>
      </c>
      <c r="Q18" t="n">
        <v>183.26</v>
      </c>
      <c r="R18" t="n">
        <v>34.32</v>
      </c>
      <c r="S18" t="n">
        <v>26.24</v>
      </c>
      <c r="T18" t="n">
        <v>3160</v>
      </c>
      <c r="U18" t="n">
        <v>0.76</v>
      </c>
      <c r="V18" t="n">
        <v>0.9</v>
      </c>
      <c r="W18" t="n">
        <v>2.95</v>
      </c>
      <c r="X18" t="n">
        <v>0.19</v>
      </c>
      <c r="Y18" t="n">
        <v>0.5</v>
      </c>
      <c r="Z18" t="n">
        <v>10</v>
      </c>
      <c r="AA18" t="n">
        <v>380.8428854764537</v>
      </c>
      <c r="AB18" t="n">
        <v>521.0860375111944</v>
      </c>
      <c r="AC18" t="n">
        <v>471.3543174399722</v>
      </c>
      <c r="AD18" t="n">
        <v>380842.8854764536</v>
      </c>
      <c r="AE18" t="n">
        <v>521086.0375111944</v>
      </c>
      <c r="AF18" t="n">
        <v>1.656348990036889e-06</v>
      </c>
      <c r="AG18" t="n">
        <v>13</v>
      </c>
      <c r="AH18" t="n">
        <v>471354.3174399722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5.0441</v>
      </c>
      <c r="E19" t="n">
        <v>19.83</v>
      </c>
      <c r="F19" t="n">
        <v>16.95</v>
      </c>
      <c r="G19" t="n">
        <v>92.44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9</v>
      </c>
      <c r="N19" t="n">
        <v>45.82</v>
      </c>
      <c r="O19" t="n">
        <v>26412.11</v>
      </c>
      <c r="P19" t="n">
        <v>228.28</v>
      </c>
      <c r="Q19" t="n">
        <v>183.26</v>
      </c>
      <c r="R19" t="n">
        <v>34.24</v>
      </c>
      <c r="S19" t="n">
        <v>26.24</v>
      </c>
      <c r="T19" t="n">
        <v>3119.15</v>
      </c>
      <c r="U19" t="n">
        <v>0.77</v>
      </c>
      <c r="V19" t="n">
        <v>0.9</v>
      </c>
      <c r="W19" t="n">
        <v>2.96</v>
      </c>
      <c r="X19" t="n">
        <v>0.19</v>
      </c>
      <c r="Y19" t="n">
        <v>0.5</v>
      </c>
      <c r="Z19" t="n">
        <v>10</v>
      </c>
      <c r="AA19" t="n">
        <v>380.6544441376254</v>
      </c>
      <c r="AB19" t="n">
        <v>520.8282037579645</v>
      </c>
      <c r="AC19" t="n">
        <v>471.1210909782786</v>
      </c>
      <c r="AD19" t="n">
        <v>380654.4441376254</v>
      </c>
      <c r="AE19" t="n">
        <v>520828.2037579645</v>
      </c>
      <c r="AF19" t="n">
        <v>1.656513193085311e-06</v>
      </c>
      <c r="AG19" t="n">
        <v>13</v>
      </c>
      <c r="AH19" t="n">
        <v>471121.0909782786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5.0594</v>
      </c>
      <c r="E20" t="n">
        <v>19.77</v>
      </c>
      <c r="F20" t="n">
        <v>16.92</v>
      </c>
      <c r="G20" t="n">
        <v>101.55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228.44</v>
      </c>
      <c r="Q20" t="n">
        <v>183.28</v>
      </c>
      <c r="R20" t="n">
        <v>33.45</v>
      </c>
      <c r="S20" t="n">
        <v>26.24</v>
      </c>
      <c r="T20" t="n">
        <v>2731.82</v>
      </c>
      <c r="U20" t="n">
        <v>0.78</v>
      </c>
      <c r="V20" t="n">
        <v>0.9</v>
      </c>
      <c r="W20" t="n">
        <v>2.96</v>
      </c>
      <c r="X20" t="n">
        <v>0.17</v>
      </c>
      <c r="Y20" t="n">
        <v>0.5</v>
      </c>
      <c r="Z20" t="n">
        <v>10</v>
      </c>
      <c r="AA20" t="n">
        <v>379.9765394946753</v>
      </c>
      <c r="AB20" t="n">
        <v>519.9006647184381</v>
      </c>
      <c r="AC20" t="n">
        <v>470.2820749628753</v>
      </c>
      <c r="AD20" t="n">
        <v>379976.5394946753</v>
      </c>
      <c r="AE20" t="n">
        <v>519900.6647184381</v>
      </c>
      <c r="AF20" t="n">
        <v>1.661537806367007e-06</v>
      </c>
      <c r="AG20" t="n">
        <v>13</v>
      </c>
      <c r="AH20" t="n">
        <v>470282.0749628753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5.0599</v>
      </c>
      <c r="E21" t="n">
        <v>19.76</v>
      </c>
      <c r="F21" t="n">
        <v>16.92</v>
      </c>
      <c r="G21" t="n">
        <v>101.53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8</v>
      </c>
      <c r="N21" t="n">
        <v>47.07</v>
      </c>
      <c r="O21" t="n">
        <v>26812.71</v>
      </c>
      <c r="P21" t="n">
        <v>227.88</v>
      </c>
      <c r="Q21" t="n">
        <v>183.26</v>
      </c>
      <c r="R21" t="n">
        <v>33.52</v>
      </c>
      <c r="S21" t="n">
        <v>26.24</v>
      </c>
      <c r="T21" t="n">
        <v>2766.23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379.3478142636143</v>
      </c>
      <c r="AB21" t="n">
        <v>519.0404151199009</v>
      </c>
      <c r="AC21" t="n">
        <v>469.5039263786547</v>
      </c>
      <c r="AD21" t="n">
        <v>379347.8142636143</v>
      </c>
      <c r="AE21" t="n">
        <v>519040.4151199009</v>
      </c>
      <c r="AF21" t="n">
        <v>1.661702009415428e-06</v>
      </c>
      <c r="AG21" t="n">
        <v>13</v>
      </c>
      <c r="AH21" t="n">
        <v>469503.9263786547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5.0686</v>
      </c>
      <c r="E22" t="n">
        <v>19.73</v>
      </c>
      <c r="F22" t="n">
        <v>16.93</v>
      </c>
      <c r="G22" t="n">
        <v>112.84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227.91</v>
      </c>
      <c r="Q22" t="n">
        <v>183.27</v>
      </c>
      <c r="R22" t="n">
        <v>33.54</v>
      </c>
      <c r="S22" t="n">
        <v>26.24</v>
      </c>
      <c r="T22" t="n">
        <v>2780.9</v>
      </c>
      <c r="U22" t="n">
        <v>0.78</v>
      </c>
      <c r="V22" t="n">
        <v>0.9</v>
      </c>
      <c r="W22" t="n">
        <v>2.95</v>
      </c>
      <c r="X22" t="n">
        <v>0.17</v>
      </c>
      <c r="Y22" t="n">
        <v>0.5</v>
      </c>
      <c r="Z22" t="n">
        <v>10</v>
      </c>
      <c r="AA22" t="n">
        <v>378.9347157255767</v>
      </c>
      <c r="AB22" t="n">
        <v>518.4751954755366</v>
      </c>
      <c r="AC22" t="n">
        <v>468.9926505038577</v>
      </c>
      <c r="AD22" t="n">
        <v>378934.7157255767</v>
      </c>
      <c r="AE22" t="n">
        <v>518475.1954755366</v>
      </c>
      <c r="AF22" t="n">
        <v>1.664559142457962e-06</v>
      </c>
      <c r="AG22" t="n">
        <v>13</v>
      </c>
      <c r="AH22" t="n">
        <v>468992.6505038577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5.0733</v>
      </c>
      <c r="E23" t="n">
        <v>19.71</v>
      </c>
      <c r="F23" t="n">
        <v>16.91</v>
      </c>
      <c r="G23" t="n">
        <v>112.72</v>
      </c>
      <c r="H23" t="n">
        <v>1.79</v>
      </c>
      <c r="I23" t="n">
        <v>9</v>
      </c>
      <c r="J23" t="n">
        <v>218.78</v>
      </c>
      <c r="K23" t="n">
        <v>53.44</v>
      </c>
      <c r="L23" t="n">
        <v>22</v>
      </c>
      <c r="M23" t="n">
        <v>7</v>
      </c>
      <c r="N23" t="n">
        <v>48.34</v>
      </c>
      <c r="O23" t="n">
        <v>27216.79</v>
      </c>
      <c r="P23" t="n">
        <v>227.67</v>
      </c>
      <c r="Q23" t="n">
        <v>183.26</v>
      </c>
      <c r="R23" t="n">
        <v>32.93</v>
      </c>
      <c r="S23" t="n">
        <v>26.24</v>
      </c>
      <c r="T23" t="n">
        <v>2477.07</v>
      </c>
      <c r="U23" t="n">
        <v>0.8</v>
      </c>
      <c r="V23" t="n">
        <v>0.9</v>
      </c>
      <c r="W23" t="n">
        <v>2.95</v>
      </c>
      <c r="X23" t="n">
        <v>0.15</v>
      </c>
      <c r="Y23" t="n">
        <v>0.5</v>
      </c>
      <c r="Z23" t="n">
        <v>10</v>
      </c>
      <c r="AA23" t="n">
        <v>378.404573290895</v>
      </c>
      <c r="AB23" t="n">
        <v>517.7498312081715</v>
      </c>
      <c r="AC23" t="n">
        <v>468.3365139841147</v>
      </c>
      <c r="AD23" t="n">
        <v>378404.573290895</v>
      </c>
      <c r="AE23" t="n">
        <v>517749.8312081714</v>
      </c>
      <c r="AF23" t="n">
        <v>1.666102651113123e-06</v>
      </c>
      <c r="AG23" t="n">
        <v>13</v>
      </c>
      <c r="AH23" t="n">
        <v>468336.5139841147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5.0715</v>
      </c>
      <c r="E24" t="n">
        <v>19.72</v>
      </c>
      <c r="F24" t="n">
        <v>16.91</v>
      </c>
      <c r="G24" t="n">
        <v>112.76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227.57</v>
      </c>
      <c r="Q24" t="n">
        <v>183.26</v>
      </c>
      <c r="R24" t="n">
        <v>33.2</v>
      </c>
      <c r="S24" t="n">
        <v>26.24</v>
      </c>
      <c r="T24" t="n">
        <v>2612.49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378.3916813656402</v>
      </c>
      <c r="AB24" t="n">
        <v>517.7321919072863</v>
      </c>
      <c r="AC24" t="n">
        <v>468.3205581533492</v>
      </c>
      <c r="AD24" t="n">
        <v>378391.6813656403</v>
      </c>
      <c r="AE24" t="n">
        <v>517732.1919072863</v>
      </c>
      <c r="AF24" t="n">
        <v>1.665511520138806e-06</v>
      </c>
      <c r="AG24" t="n">
        <v>13</v>
      </c>
      <c r="AH24" t="n">
        <v>468320.5581533492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5.0873</v>
      </c>
      <c r="E25" t="n">
        <v>19.66</v>
      </c>
      <c r="F25" t="n">
        <v>16.89</v>
      </c>
      <c r="G25" t="n">
        <v>126.68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227.48</v>
      </c>
      <c r="Q25" t="n">
        <v>183.27</v>
      </c>
      <c r="R25" t="n">
        <v>32.36</v>
      </c>
      <c r="S25" t="n">
        <v>26.24</v>
      </c>
      <c r="T25" t="n">
        <v>2195.83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377.4435808755585</v>
      </c>
      <c r="AB25" t="n">
        <v>516.4349589895148</v>
      </c>
      <c r="AC25" t="n">
        <v>467.1471313245719</v>
      </c>
      <c r="AD25" t="n">
        <v>377443.5808755585</v>
      </c>
      <c r="AE25" t="n">
        <v>516434.9589895148</v>
      </c>
      <c r="AF25" t="n">
        <v>1.670700336468924e-06</v>
      </c>
      <c r="AG25" t="n">
        <v>13</v>
      </c>
      <c r="AH25" t="n">
        <v>467147.131324572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5.0874</v>
      </c>
      <c r="E26" t="n">
        <v>19.66</v>
      </c>
      <c r="F26" t="n">
        <v>16.89</v>
      </c>
      <c r="G26" t="n">
        <v>126.67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6</v>
      </c>
      <c r="N26" t="n">
        <v>50.31</v>
      </c>
      <c r="O26" t="n">
        <v>27829.77</v>
      </c>
      <c r="P26" t="n">
        <v>227.9</v>
      </c>
      <c r="Q26" t="n">
        <v>183.26</v>
      </c>
      <c r="R26" t="n">
        <v>32.43</v>
      </c>
      <c r="S26" t="n">
        <v>26.24</v>
      </c>
      <c r="T26" t="n">
        <v>2233.81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377.8876422613656</v>
      </c>
      <c r="AB26" t="n">
        <v>517.0425433681819</v>
      </c>
      <c r="AC26" t="n">
        <v>467.6967287028891</v>
      </c>
      <c r="AD26" t="n">
        <v>377887.6422613656</v>
      </c>
      <c r="AE26" t="n">
        <v>517042.5433681819</v>
      </c>
      <c r="AF26" t="n">
        <v>1.670733177078608e-06</v>
      </c>
      <c r="AG26" t="n">
        <v>13</v>
      </c>
      <c r="AH26" t="n">
        <v>467696.7287028891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5.0859</v>
      </c>
      <c r="E27" t="n">
        <v>19.66</v>
      </c>
      <c r="F27" t="n">
        <v>16.9</v>
      </c>
      <c r="G27" t="n">
        <v>126.72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227.73</v>
      </c>
      <c r="Q27" t="n">
        <v>183.26</v>
      </c>
      <c r="R27" t="n">
        <v>32.55</v>
      </c>
      <c r="S27" t="n">
        <v>26.24</v>
      </c>
      <c r="T27" t="n">
        <v>2291.89</v>
      </c>
      <c r="U27" t="n">
        <v>0.8100000000000001</v>
      </c>
      <c r="V27" t="n">
        <v>0.9</v>
      </c>
      <c r="W27" t="n">
        <v>2.95</v>
      </c>
      <c r="X27" t="n">
        <v>0.14</v>
      </c>
      <c r="Y27" t="n">
        <v>0.5</v>
      </c>
      <c r="Z27" t="n">
        <v>10</v>
      </c>
      <c r="AA27" t="n">
        <v>377.7968991802931</v>
      </c>
      <c r="AB27" t="n">
        <v>516.9183846813562</v>
      </c>
      <c r="AC27" t="n">
        <v>467.5844195468762</v>
      </c>
      <c r="AD27" t="n">
        <v>377796.8991802931</v>
      </c>
      <c r="AE27" t="n">
        <v>516918.3846813562</v>
      </c>
      <c r="AF27" t="n">
        <v>1.670240567933344e-06</v>
      </c>
      <c r="AG27" t="n">
        <v>13</v>
      </c>
      <c r="AH27" t="n">
        <v>467584.4195468762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5.1001</v>
      </c>
      <c r="E28" t="n">
        <v>19.61</v>
      </c>
      <c r="F28" t="n">
        <v>16.88</v>
      </c>
      <c r="G28" t="n">
        <v>144.67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226.27</v>
      </c>
      <c r="Q28" t="n">
        <v>183.26</v>
      </c>
      <c r="R28" t="n">
        <v>32.09</v>
      </c>
      <c r="S28" t="n">
        <v>26.24</v>
      </c>
      <c r="T28" t="n">
        <v>2065.31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375.4744512422866</v>
      </c>
      <c r="AB28" t="n">
        <v>513.740708953404</v>
      </c>
      <c r="AC28" t="n">
        <v>464.7100167305039</v>
      </c>
      <c r="AD28" t="n">
        <v>375474.4512422866</v>
      </c>
      <c r="AE28" t="n">
        <v>513740.708953404</v>
      </c>
      <c r="AF28" t="n">
        <v>1.674903934508514e-06</v>
      </c>
      <c r="AG28" t="n">
        <v>13</v>
      </c>
      <c r="AH28" t="n">
        <v>464710.0167305039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5.101</v>
      </c>
      <c r="E29" t="n">
        <v>19.6</v>
      </c>
      <c r="F29" t="n">
        <v>16.88</v>
      </c>
      <c r="G29" t="n">
        <v>144.64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227.6</v>
      </c>
      <c r="Q29" t="n">
        <v>183.28</v>
      </c>
      <c r="R29" t="n">
        <v>32.01</v>
      </c>
      <c r="S29" t="n">
        <v>26.24</v>
      </c>
      <c r="T29" t="n">
        <v>2026.81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376.8469340446812</v>
      </c>
      <c r="AB29" t="n">
        <v>515.6186004733083</v>
      </c>
      <c r="AC29" t="n">
        <v>466.4086849193858</v>
      </c>
      <c r="AD29" t="n">
        <v>376846.9340446813</v>
      </c>
      <c r="AE29" t="n">
        <v>515618.6004733083</v>
      </c>
      <c r="AF29" t="n">
        <v>1.675199499995672e-06</v>
      </c>
      <c r="AG29" t="n">
        <v>13</v>
      </c>
      <c r="AH29" t="n">
        <v>466408.6849193858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5.1007</v>
      </c>
      <c r="E30" t="n">
        <v>19.6</v>
      </c>
      <c r="F30" t="n">
        <v>16.88</v>
      </c>
      <c r="G30" t="n">
        <v>144.65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227.93</v>
      </c>
      <c r="Q30" t="n">
        <v>183.27</v>
      </c>
      <c r="R30" t="n">
        <v>31.98</v>
      </c>
      <c r="S30" t="n">
        <v>26.24</v>
      </c>
      <c r="T30" t="n">
        <v>2011.36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377.2145662216278</v>
      </c>
      <c r="AB30" t="n">
        <v>516.1216110365933</v>
      </c>
      <c r="AC30" t="n">
        <v>466.8636888604908</v>
      </c>
      <c r="AD30" t="n">
        <v>377214.5662216278</v>
      </c>
      <c r="AE30" t="n">
        <v>516121.6110365933</v>
      </c>
      <c r="AF30" t="n">
        <v>1.675100978166619e-06</v>
      </c>
      <c r="AG30" t="n">
        <v>13</v>
      </c>
      <c r="AH30" t="n">
        <v>466863.6888604907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5.1031</v>
      </c>
      <c r="E31" t="n">
        <v>19.6</v>
      </c>
      <c r="F31" t="n">
        <v>16.87</v>
      </c>
      <c r="G31" t="n">
        <v>144.57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227.83</v>
      </c>
      <c r="Q31" t="n">
        <v>183.27</v>
      </c>
      <c r="R31" t="n">
        <v>31.75</v>
      </c>
      <c r="S31" t="n">
        <v>26.24</v>
      </c>
      <c r="T31" t="n">
        <v>1897.96</v>
      </c>
      <c r="U31" t="n">
        <v>0.83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376.9705684192108</v>
      </c>
      <c r="AB31" t="n">
        <v>515.7877624789031</v>
      </c>
      <c r="AC31" t="n">
        <v>466.5617023405871</v>
      </c>
      <c r="AD31" t="n">
        <v>376970.5684192108</v>
      </c>
      <c r="AE31" t="n">
        <v>515787.7624789032</v>
      </c>
      <c r="AF31" t="n">
        <v>1.675889152799042e-06</v>
      </c>
      <c r="AG31" t="n">
        <v>13</v>
      </c>
      <c r="AH31" t="n">
        <v>466561.7023405871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16.88</v>
      </c>
      <c r="G32" t="n">
        <v>144.71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227.23</v>
      </c>
      <c r="Q32" t="n">
        <v>183.26</v>
      </c>
      <c r="R32" t="n">
        <v>32.21</v>
      </c>
      <c r="S32" t="n">
        <v>26.24</v>
      </c>
      <c r="T32" t="n">
        <v>2127.56</v>
      </c>
      <c r="U32" t="n">
        <v>0.8100000000000001</v>
      </c>
      <c r="V32" t="n">
        <v>0.9</v>
      </c>
      <c r="W32" t="n">
        <v>2.95</v>
      </c>
      <c r="X32" t="n">
        <v>0.13</v>
      </c>
      <c r="Y32" t="n">
        <v>0.5</v>
      </c>
      <c r="Z32" t="n">
        <v>10</v>
      </c>
      <c r="AA32" t="n">
        <v>376.5557742321529</v>
      </c>
      <c r="AB32" t="n">
        <v>515.2202227727425</v>
      </c>
      <c r="AC32" t="n">
        <v>466.0483278274355</v>
      </c>
      <c r="AD32" t="n">
        <v>376555.774232153</v>
      </c>
      <c r="AE32" t="n">
        <v>515220.2227727426</v>
      </c>
      <c r="AF32" t="n">
        <v>1.674542687801986e-06</v>
      </c>
      <c r="AG32" t="n">
        <v>13</v>
      </c>
      <c r="AH32" t="n">
        <v>466048.3278274355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5.1008</v>
      </c>
      <c r="E33" t="n">
        <v>19.6</v>
      </c>
      <c r="F33" t="n">
        <v>16.88</v>
      </c>
      <c r="G33" t="n">
        <v>144.65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226.55</v>
      </c>
      <c r="Q33" t="n">
        <v>183.26</v>
      </c>
      <c r="R33" t="n">
        <v>31.95</v>
      </c>
      <c r="S33" t="n">
        <v>26.24</v>
      </c>
      <c r="T33" t="n">
        <v>1995.4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375.737075509405</v>
      </c>
      <c r="AB33" t="n">
        <v>514.1000430618403</v>
      </c>
      <c r="AC33" t="n">
        <v>465.0350564959597</v>
      </c>
      <c r="AD33" t="n">
        <v>375737.0755094051</v>
      </c>
      <c r="AE33" t="n">
        <v>514100.0430618403</v>
      </c>
      <c r="AF33" t="n">
        <v>1.675133818776303e-06</v>
      </c>
      <c r="AG33" t="n">
        <v>13</v>
      </c>
      <c r="AH33" t="n">
        <v>465035.0564959597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5.1178</v>
      </c>
      <c r="E34" t="n">
        <v>19.54</v>
      </c>
      <c r="F34" t="n">
        <v>16.85</v>
      </c>
      <c r="G34" t="n">
        <v>168.48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226.31</v>
      </c>
      <c r="Q34" t="n">
        <v>183.26</v>
      </c>
      <c r="R34" t="n">
        <v>31.12</v>
      </c>
      <c r="S34" t="n">
        <v>26.24</v>
      </c>
      <c r="T34" t="n">
        <v>1585.85</v>
      </c>
      <c r="U34" t="n">
        <v>0.84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374.5687966892786</v>
      </c>
      <c r="AB34" t="n">
        <v>512.5015524393194</v>
      </c>
      <c r="AC34" t="n">
        <v>463.5891235749564</v>
      </c>
      <c r="AD34" t="n">
        <v>374568.7966892786</v>
      </c>
      <c r="AE34" t="n">
        <v>512501.5524393194</v>
      </c>
      <c r="AF34" t="n">
        <v>1.680716722422633e-06</v>
      </c>
      <c r="AG34" t="n">
        <v>13</v>
      </c>
      <c r="AH34" t="n">
        <v>463589.1235749564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5.1177</v>
      </c>
      <c r="E35" t="n">
        <v>19.54</v>
      </c>
      <c r="F35" t="n">
        <v>16.85</v>
      </c>
      <c r="G35" t="n">
        <v>168.48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227.35</v>
      </c>
      <c r="Q35" t="n">
        <v>183.29</v>
      </c>
      <c r="R35" t="n">
        <v>31.14</v>
      </c>
      <c r="S35" t="n">
        <v>26.24</v>
      </c>
      <c r="T35" t="n">
        <v>1597.61</v>
      </c>
      <c r="U35" t="n">
        <v>0.84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375.6798141649388</v>
      </c>
      <c r="AB35" t="n">
        <v>514.0216955641495</v>
      </c>
      <c r="AC35" t="n">
        <v>464.964186373487</v>
      </c>
      <c r="AD35" t="n">
        <v>375679.8141649388</v>
      </c>
      <c r="AE35" t="n">
        <v>514021.6955641495</v>
      </c>
      <c r="AF35" t="n">
        <v>1.680683881812948e-06</v>
      </c>
      <c r="AG35" t="n">
        <v>13</v>
      </c>
      <c r="AH35" t="n">
        <v>464964.186373487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5.1171</v>
      </c>
      <c r="E36" t="n">
        <v>19.54</v>
      </c>
      <c r="F36" t="n">
        <v>16.85</v>
      </c>
      <c r="G36" t="n">
        <v>168.5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228.11</v>
      </c>
      <c r="Q36" t="n">
        <v>183.26</v>
      </c>
      <c r="R36" t="n">
        <v>31.17</v>
      </c>
      <c r="S36" t="n">
        <v>26.24</v>
      </c>
      <c r="T36" t="n">
        <v>1612.21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376.5189336808107</v>
      </c>
      <c r="AB36" t="n">
        <v>515.1698159051058</v>
      </c>
      <c r="AC36" t="n">
        <v>466.0027317204995</v>
      </c>
      <c r="AD36" t="n">
        <v>376518.9336808107</v>
      </c>
      <c r="AE36" t="n">
        <v>515169.8159051058</v>
      </c>
      <c r="AF36" t="n">
        <v>1.680486838154843e-06</v>
      </c>
      <c r="AG36" t="n">
        <v>13</v>
      </c>
      <c r="AH36" t="n">
        <v>466002.7317204995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5.116</v>
      </c>
      <c r="E37" t="n">
        <v>19.55</v>
      </c>
      <c r="F37" t="n">
        <v>16.85</v>
      </c>
      <c r="G37" t="n">
        <v>168.54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228.43</v>
      </c>
      <c r="Q37" t="n">
        <v>183.26</v>
      </c>
      <c r="R37" t="n">
        <v>31.32</v>
      </c>
      <c r="S37" t="n">
        <v>26.24</v>
      </c>
      <c r="T37" t="n">
        <v>1684.27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376.9161114316234</v>
      </c>
      <c r="AB37" t="n">
        <v>515.7132520260135</v>
      </c>
      <c r="AC37" t="n">
        <v>466.494303060745</v>
      </c>
      <c r="AD37" t="n">
        <v>376916.1114316234</v>
      </c>
      <c r="AE37" t="n">
        <v>515713.2520260134</v>
      </c>
      <c r="AF37" t="n">
        <v>1.680125591448315e-06</v>
      </c>
      <c r="AG37" t="n">
        <v>13</v>
      </c>
      <c r="AH37" t="n">
        <v>466494.303060745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5.1165</v>
      </c>
      <c r="E38" t="n">
        <v>19.54</v>
      </c>
      <c r="F38" t="n">
        <v>16.85</v>
      </c>
      <c r="G38" t="n">
        <v>168.53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4</v>
      </c>
      <c r="N38" t="n">
        <v>58.9</v>
      </c>
      <c r="O38" t="n">
        <v>30368.96</v>
      </c>
      <c r="P38" t="n">
        <v>228.47</v>
      </c>
      <c r="Q38" t="n">
        <v>183.27</v>
      </c>
      <c r="R38" t="n">
        <v>31.24</v>
      </c>
      <c r="S38" t="n">
        <v>26.24</v>
      </c>
      <c r="T38" t="n">
        <v>1645.82</v>
      </c>
      <c r="U38" t="n">
        <v>0.84</v>
      </c>
      <c r="V38" t="n">
        <v>0.9</v>
      </c>
      <c r="W38" t="n">
        <v>2.95</v>
      </c>
      <c r="X38" t="n">
        <v>0.1</v>
      </c>
      <c r="Y38" t="n">
        <v>0.5</v>
      </c>
      <c r="Z38" t="n">
        <v>10</v>
      </c>
      <c r="AA38" t="n">
        <v>376.9328061560565</v>
      </c>
      <c r="AB38" t="n">
        <v>515.7360944845019</v>
      </c>
      <c r="AC38" t="n">
        <v>466.514965467055</v>
      </c>
      <c r="AD38" t="n">
        <v>376932.8061560565</v>
      </c>
      <c r="AE38" t="n">
        <v>515736.0944845019</v>
      </c>
      <c r="AF38" t="n">
        <v>1.680289794496737e-06</v>
      </c>
      <c r="AG38" t="n">
        <v>13</v>
      </c>
      <c r="AH38" t="n">
        <v>466514.965467055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5.1163</v>
      </c>
      <c r="E39" t="n">
        <v>19.55</v>
      </c>
      <c r="F39" t="n">
        <v>16.85</v>
      </c>
      <c r="G39" t="n">
        <v>168.54</v>
      </c>
      <c r="H39" t="n">
        <v>2.75</v>
      </c>
      <c r="I39" t="n">
        <v>6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228.21</v>
      </c>
      <c r="Q39" t="n">
        <v>183.27</v>
      </c>
      <c r="R39" t="n">
        <v>31.31</v>
      </c>
      <c r="S39" t="n">
        <v>26.24</v>
      </c>
      <c r="T39" t="n">
        <v>1679.4</v>
      </c>
      <c r="U39" t="n">
        <v>0.84</v>
      </c>
      <c r="V39" t="n">
        <v>0.9</v>
      </c>
      <c r="W39" t="n">
        <v>2.95</v>
      </c>
      <c r="X39" t="n">
        <v>0.1</v>
      </c>
      <c r="Y39" t="n">
        <v>0.5</v>
      </c>
      <c r="Z39" t="n">
        <v>10</v>
      </c>
      <c r="AA39" t="n">
        <v>376.6665977682729</v>
      </c>
      <c r="AB39" t="n">
        <v>515.3718564240512</v>
      </c>
      <c r="AC39" t="n">
        <v>466.1854897758824</v>
      </c>
      <c r="AD39" t="n">
        <v>376666.5977682729</v>
      </c>
      <c r="AE39" t="n">
        <v>515371.8564240512</v>
      </c>
      <c r="AF39" t="n">
        <v>1.680224113277368e-06</v>
      </c>
      <c r="AG39" t="n">
        <v>13</v>
      </c>
      <c r="AH39" t="n">
        <v>466185.4897758824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5.1168</v>
      </c>
      <c r="E40" t="n">
        <v>19.54</v>
      </c>
      <c r="F40" t="n">
        <v>16.85</v>
      </c>
      <c r="G40" t="n">
        <v>168.52</v>
      </c>
      <c r="H40" t="n">
        <v>2.8</v>
      </c>
      <c r="I40" t="n">
        <v>6</v>
      </c>
      <c r="J40" t="n">
        <v>247.89</v>
      </c>
      <c r="K40" t="n">
        <v>53.44</v>
      </c>
      <c r="L40" t="n">
        <v>39</v>
      </c>
      <c r="M40" t="n">
        <v>4</v>
      </c>
      <c r="N40" t="n">
        <v>60.45</v>
      </c>
      <c r="O40" t="n">
        <v>30806.92</v>
      </c>
      <c r="P40" t="n">
        <v>227.48</v>
      </c>
      <c r="Q40" t="n">
        <v>183.26</v>
      </c>
      <c r="R40" t="n">
        <v>31.17</v>
      </c>
      <c r="S40" t="n">
        <v>26.24</v>
      </c>
      <c r="T40" t="n">
        <v>1609.37</v>
      </c>
      <c r="U40" t="n">
        <v>0.84</v>
      </c>
      <c r="V40" t="n">
        <v>0.9</v>
      </c>
      <c r="W40" t="n">
        <v>2.95</v>
      </c>
      <c r="X40" t="n">
        <v>0.1</v>
      </c>
      <c r="Y40" t="n">
        <v>0.5</v>
      </c>
      <c r="Z40" t="n">
        <v>10</v>
      </c>
      <c r="AA40" t="n">
        <v>375.864384513472</v>
      </c>
      <c r="AB40" t="n">
        <v>514.2742328576817</v>
      </c>
      <c r="AC40" t="n">
        <v>465.1926218621626</v>
      </c>
      <c r="AD40" t="n">
        <v>375864.384513472</v>
      </c>
      <c r="AE40" t="n">
        <v>514274.2328576816</v>
      </c>
      <c r="AF40" t="n">
        <v>1.68038831632579e-06</v>
      </c>
      <c r="AG40" t="n">
        <v>13</v>
      </c>
      <c r="AH40" t="n">
        <v>465192.6218621627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5.1164</v>
      </c>
      <c r="E41" t="n">
        <v>19.55</v>
      </c>
      <c r="F41" t="n">
        <v>16.85</v>
      </c>
      <c r="G41" t="n">
        <v>168.53</v>
      </c>
      <c r="H41" t="n">
        <v>2.85</v>
      </c>
      <c r="I41" t="n">
        <v>6</v>
      </c>
      <c r="J41" t="n">
        <v>249.68</v>
      </c>
      <c r="K41" t="n">
        <v>53.44</v>
      </c>
      <c r="L41" t="n">
        <v>40</v>
      </c>
      <c r="M41" t="n">
        <v>4</v>
      </c>
      <c r="N41" t="n">
        <v>61.24</v>
      </c>
      <c r="O41" t="n">
        <v>31027.6</v>
      </c>
      <c r="P41" t="n">
        <v>226.49</v>
      </c>
      <c r="Q41" t="n">
        <v>183.27</v>
      </c>
      <c r="R41" t="n">
        <v>31.37</v>
      </c>
      <c r="S41" t="n">
        <v>26.24</v>
      </c>
      <c r="T41" t="n">
        <v>1712.57</v>
      </c>
      <c r="U41" t="n">
        <v>0.84</v>
      </c>
      <c r="V41" t="n">
        <v>0.9</v>
      </c>
      <c r="W41" t="n">
        <v>2.95</v>
      </c>
      <c r="X41" t="n">
        <v>0.1</v>
      </c>
      <c r="Y41" t="n">
        <v>0.5</v>
      </c>
      <c r="Z41" t="n">
        <v>10</v>
      </c>
      <c r="AA41" t="n">
        <v>374.83198832788</v>
      </c>
      <c r="AB41" t="n">
        <v>512.8616628504494</v>
      </c>
      <c r="AC41" t="n">
        <v>463.9148655538664</v>
      </c>
      <c r="AD41" t="n">
        <v>374831.98832788</v>
      </c>
      <c r="AE41" t="n">
        <v>512861.6628504494</v>
      </c>
      <c r="AF41" t="n">
        <v>1.680256953887053e-06</v>
      </c>
      <c r="AG41" t="n">
        <v>13</v>
      </c>
      <c r="AH41" t="n">
        <v>463914.8655538664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3.9848</v>
      </c>
      <c r="E2" t="n">
        <v>25.1</v>
      </c>
      <c r="F2" t="n">
        <v>19.62</v>
      </c>
      <c r="G2" t="n">
        <v>8.289999999999999</v>
      </c>
      <c r="H2" t="n">
        <v>0.15</v>
      </c>
      <c r="I2" t="n">
        <v>142</v>
      </c>
      <c r="J2" t="n">
        <v>116.05</v>
      </c>
      <c r="K2" t="n">
        <v>43.4</v>
      </c>
      <c r="L2" t="n">
        <v>1</v>
      </c>
      <c r="M2" t="n">
        <v>140</v>
      </c>
      <c r="N2" t="n">
        <v>16.65</v>
      </c>
      <c r="O2" t="n">
        <v>14546.17</v>
      </c>
      <c r="P2" t="n">
        <v>197.04</v>
      </c>
      <c r="Q2" t="n">
        <v>183.35</v>
      </c>
      <c r="R2" t="n">
        <v>117.16</v>
      </c>
      <c r="S2" t="n">
        <v>26.24</v>
      </c>
      <c r="T2" t="n">
        <v>43926.45</v>
      </c>
      <c r="U2" t="n">
        <v>0.22</v>
      </c>
      <c r="V2" t="n">
        <v>0.78</v>
      </c>
      <c r="W2" t="n">
        <v>3.17</v>
      </c>
      <c r="X2" t="n">
        <v>2.86</v>
      </c>
      <c r="Y2" t="n">
        <v>0.5</v>
      </c>
      <c r="Z2" t="n">
        <v>10</v>
      </c>
      <c r="AA2" t="n">
        <v>437.1755394241846</v>
      </c>
      <c r="AB2" t="n">
        <v>598.1628598637741</v>
      </c>
      <c r="AC2" t="n">
        <v>541.0750360452212</v>
      </c>
      <c r="AD2" t="n">
        <v>437175.5394241846</v>
      </c>
      <c r="AE2" t="n">
        <v>598162.859863774</v>
      </c>
      <c r="AF2" t="n">
        <v>1.345349931460579e-06</v>
      </c>
      <c r="AG2" t="n">
        <v>17</v>
      </c>
      <c r="AH2" t="n">
        <v>541075.0360452211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4.5997</v>
      </c>
      <c r="E3" t="n">
        <v>21.74</v>
      </c>
      <c r="F3" t="n">
        <v>18.08</v>
      </c>
      <c r="G3" t="n">
        <v>16.44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64</v>
      </c>
      <c r="N3" t="n">
        <v>16.94</v>
      </c>
      <c r="O3" t="n">
        <v>14705.49</v>
      </c>
      <c r="P3" t="n">
        <v>180.85</v>
      </c>
      <c r="Q3" t="n">
        <v>183.29</v>
      </c>
      <c r="R3" t="n">
        <v>69.11</v>
      </c>
      <c r="S3" t="n">
        <v>26.24</v>
      </c>
      <c r="T3" t="n">
        <v>20280.18</v>
      </c>
      <c r="U3" t="n">
        <v>0.38</v>
      </c>
      <c r="V3" t="n">
        <v>0.84</v>
      </c>
      <c r="W3" t="n">
        <v>3.06</v>
      </c>
      <c r="X3" t="n">
        <v>1.32</v>
      </c>
      <c r="Y3" t="n">
        <v>0.5</v>
      </c>
      <c r="Z3" t="n">
        <v>10</v>
      </c>
      <c r="AA3" t="n">
        <v>360.2753967013239</v>
      </c>
      <c r="AB3" t="n">
        <v>492.9446919954963</v>
      </c>
      <c r="AC3" t="n">
        <v>445.8987424436659</v>
      </c>
      <c r="AD3" t="n">
        <v>360275.3967013239</v>
      </c>
      <c r="AE3" t="n">
        <v>492944.6919954963</v>
      </c>
      <c r="AF3" t="n">
        <v>1.55295274034813e-06</v>
      </c>
      <c r="AG3" t="n">
        <v>15</v>
      </c>
      <c r="AH3" t="n">
        <v>445898.7424436659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4.8282</v>
      </c>
      <c r="E4" t="n">
        <v>20.71</v>
      </c>
      <c r="F4" t="n">
        <v>17.6</v>
      </c>
      <c r="G4" t="n">
        <v>24.56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175.28</v>
      </c>
      <c r="Q4" t="n">
        <v>183.28</v>
      </c>
      <c r="R4" t="n">
        <v>54.4</v>
      </c>
      <c r="S4" t="n">
        <v>26.24</v>
      </c>
      <c r="T4" t="n">
        <v>13040.19</v>
      </c>
      <c r="U4" t="n">
        <v>0.48</v>
      </c>
      <c r="V4" t="n">
        <v>0.86</v>
      </c>
      <c r="W4" t="n">
        <v>3.01</v>
      </c>
      <c r="X4" t="n">
        <v>0.84</v>
      </c>
      <c r="Y4" t="n">
        <v>0.5</v>
      </c>
      <c r="Z4" t="n">
        <v>10</v>
      </c>
      <c r="AA4" t="n">
        <v>334.0919759830282</v>
      </c>
      <c r="AB4" t="n">
        <v>457.1193806377272</v>
      </c>
      <c r="AC4" t="n">
        <v>413.4925485207419</v>
      </c>
      <c r="AD4" t="n">
        <v>334091.9759830282</v>
      </c>
      <c r="AE4" t="n">
        <v>457119.3806377272</v>
      </c>
      <c r="AF4" t="n">
        <v>1.630099011011335e-06</v>
      </c>
      <c r="AG4" t="n">
        <v>14</v>
      </c>
      <c r="AH4" t="n">
        <v>413492.5485207419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4.9435</v>
      </c>
      <c r="E5" t="n">
        <v>20.23</v>
      </c>
      <c r="F5" t="n">
        <v>17.38</v>
      </c>
      <c r="G5" t="n">
        <v>32.59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172.37</v>
      </c>
      <c r="Q5" t="n">
        <v>183.27</v>
      </c>
      <c r="R5" t="n">
        <v>47.49</v>
      </c>
      <c r="S5" t="n">
        <v>26.24</v>
      </c>
      <c r="T5" t="n">
        <v>9641.24</v>
      </c>
      <c r="U5" t="n">
        <v>0.55</v>
      </c>
      <c r="V5" t="n">
        <v>0.88</v>
      </c>
      <c r="W5" t="n">
        <v>3</v>
      </c>
      <c r="X5" t="n">
        <v>0.62</v>
      </c>
      <c r="Y5" t="n">
        <v>0.5</v>
      </c>
      <c r="Z5" t="n">
        <v>10</v>
      </c>
      <c r="AA5" t="n">
        <v>325.6013900219467</v>
      </c>
      <c r="AB5" t="n">
        <v>445.5021863475592</v>
      </c>
      <c r="AC5" t="n">
        <v>402.9840829487929</v>
      </c>
      <c r="AD5" t="n">
        <v>325601.3900219466</v>
      </c>
      <c r="AE5" t="n">
        <v>445502.1863475592</v>
      </c>
      <c r="AF5" t="n">
        <v>1.669026647805505e-06</v>
      </c>
      <c r="AG5" t="n">
        <v>14</v>
      </c>
      <c r="AH5" t="n">
        <v>402984.082948793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5.0109</v>
      </c>
      <c r="E6" t="n">
        <v>19.96</v>
      </c>
      <c r="F6" t="n">
        <v>17.25</v>
      </c>
      <c r="G6" t="n">
        <v>39.81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170.28</v>
      </c>
      <c r="Q6" t="n">
        <v>183.28</v>
      </c>
      <c r="R6" t="n">
        <v>43.75</v>
      </c>
      <c r="S6" t="n">
        <v>26.24</v>
      </c>
      <c r="T6" t="n">
        <v>7802.97</v>
      </c>
      <c r="U6" t="n">
        <v>0.6</v>
      </c>
      <c r="V6" t="n">
        <v>0.88</v>
      </c>
      <c r="W6" t="n">
        <v>2.98</v>
      </c>
      <c r="X6" t="n">
        <v>0.49</v>
      </c>
      <c r="Y6" t="n">
        <v>0.5</v>
      </c>
      <c r="Z6" t="n">
        <v>10</v>
      </c>
      <c r="AA6" t="n">
        <v>312.1131353313118</v>
      </c>
      <c r="AB6" t="n">
        <v>427.0469612200329</v>
      </c>
      <c r="AC6" t="n">
        <v>386.2901986053666</v>
      </c>
      <c r="AD6" t="n">
        <v>312113.1353313117</v>
      </c>
      <c r="AE6" t="n">
        <v>427046.9612200329</v>
      </c>
      <c r="AF6" t="n">
        <v>1.691782265497846e-06</v>
      </c>
      <c r="AG6" t="n">
        <v>13</v>
      </c>
      <c r="AH6" t="n">
        <v>386290.1986053666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5.0573</v>
      </c>
      <c r="E7" t="n">
        <v>19.77</v>
      </c>
      <c r="F7" t="n">
        <v>17.16</v>
      </c>
      <c r="G7" t="n">
        <v>46.81</v>
      </c>
      <c r="H7" t="n">
        <v>0.86</v>
      </c>
      <c r="I7" t="n">
        <v>22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168.82</v>
      </c>
      <c r="Q7" t="n">
        <v>183.29</v>
      </c>
      <c r="R7" t="n">
        <v>41.17</v>
      </c>
      <c r="S7" t="n">
        <v>26.24</v>
      </c>
      <c r="T7" t="n">
        <v>6529.59</v>
      </c>
      <c r="U7" t="n">
        <v>0.64</v>
      </c>
      <c r="V7" t="n">
        <v>0.89</v>
      </c>
      <c r="W7" t="n">
        <v>2.97</v>
      </c>
      <c r="X7" t="n">
        <v>0.41</v>
      </c>
      <c r="Y7" t="n">
        <v>0.5</v>
      </c>
      <c r="Z7" t="n">
        <v>10</v>
      </c>
      <c r="AA7" t="n">
        <v>308.5864044831923</v>
      </c>
      <c r="AB7" t="n">
        <v>422.2215324852517</v>
      </c>
      <c r="AC7" t="n">
        <v>381.9253020165012</v>
      </c>
      <c r="AD7" t="n">
        <v>308586.4044831923</v>
      </c>
      <c r="AE7" t="n">
        <v>422221.5324852517</v>
      </c>
      <c r="AF7" t="n">
        <v>1.707447853938865e-06</v>
      </c>
      <c r="AG7" t="n">
        <v>13</v>
      </c>
      <c r="AH7" t="n">
        <v>381925.3020165012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5.0884</v>
      </c>
      <c r="E8" t="n">
        <v>19.65</v>
      </c>
      <c r="F8" t="n">
        <v>17.11</v>
      </c>
      <c r="G8" t="n">
        <v>54.05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167.72</v>
      </c>
      <c r="Q8" t="n">
        <v>183.27</v>
      </c>
      <c r="R8" t="n">
        <v>39.18</v>
      </c>
      <c r="S8" t="n">
        <v>26.24</v>
      </c>
      <c r="T8" t="n">
        <v>5552.51</v>
      </c>
      <c r="U8" t="n">
        <v>0.67</v>
      </c>
      <c r="V8" t="n">
        <v>0.89</v>
      </c>
      <c r="W8" t="n">
        <v>2.97</v>
      </c>
      <c r="X8" t="n">
        <v>0.36</v>
      </c>
      <c r="Y8" t="n">
        <v>0.5</v>
      </c>
      <c r="Z8" t="n">
        <v>10</v>
      </c>
      <c r="AA8" t="n">
        <v>306.1393668991223</v>
      </c>
      <c r="AB8" t="n">
        <v>418.8733877070481</v>
      </c>
      <c r="AC8" t="n">
        <v>378.8966994767786</v>
      </c>
      <c r="AD8" t="n">
        <v>306139.3668991223</v>
      </c>
      <c r="AE8" t="n">
        <v>418873.3877070481</v>
      </c>
      <c r="AF8" t="n">
        <v>1.717947849639633e-06</v>
      </c>
      <c r="AG8" t="n">
        <v>13</v>
      </c>
      <c r="AH8" t="n">
        <v>378896.6994767786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5.1234</v>
      </c>
      <c r="E9" t="n">
        <v>19.52</v>
      </c>
      <c r="F9" t="n">
        <v>17.05</v>
      </c>
      <c r="G9" t="n">
        <v>63.94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166.34</v>
      </c>
      <c r="Q9" t="n">
        <v>183.3</v>
      </c>
      <c r="R9" t="n">
        <v>37.43</v>
      </c>
      <c r="S9" t="n">
        <v>26.24</v>
      </c>
      <c r="T9" t="n">
        <v>4693.49</v>
      </c>
      <c r="U9" t="n">
        <v>0.7</v>
      </c>
      <c r="V9" t="n">
        <v>0.89</v>
      </c>
      <c r="W9" t="n">
        <v>2.97</v>
      </c>
      <c r="X9" t="n">
        <v>0.3</v>
      </c>
      <c r="Y9" t="n">
        <v>0.5</v>
      </c>
      <c r="Z9" t="n">
        <v>10</v>
      </c>
      <c r="AA9" t="n">
        <v>303.2662868133722</v>
      </c>
      <c r="AB9" t="n">
        <v>414.9423127823771</v>
      </c>
      <c r="AC9" t="n">
        <v>375.3408008256199</v>
      </c>
      <c r="AD9" t="n">
        <v>303266.2868133722</v>
      </c>
      <c r="AE9" t="n">
        <v>414942.3127823771</v>
      </c>
      <c r="AF9" t="n">
        <v>1.729764565058505e-06</v>
      </c>
      <c r="AG9" t="n">
        <v>13</v>
      </c>
      <c r="AH9" t="n">
        <v>375340.8008256199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5.1366</v>
      </c>
      <c r="E10" t="n">
        <v>19.47</v>
      </c>
      <c r="F10" t="n">
        <v>17.03</v>
      </c>
      <c r="G10" t="n">
        <v>68.09999999999999</v>
      </c>
      <c r="H10" t="n">
        <v>1.26</v>
      </c>
      <c r="I10" t="n">
        <v>15</v>
      </c>
      <c r="J10" t="n">
        <v>126.48</v>
      </c>
      <c r="K10" t="n">
        <v>43.4</v>
      </c>
      <c r="L10" t="n">
        <v>9</v>
      </c>
      <c r="M10" t="n">
        <v>13</v>
      </c>
      <c r="N10" t="n">
        <v>19.08</v>
      </c>
      <c r="O10" t="n">
        <v>15833.12</v>
      </c>
      <c r="P10" t="n">
        <v>165.36</v>
      </c>
      <c r="Q10" t="n">
        <v>183.26</v>
      </c>
      <c r="R10" t="n">
        <v>36.63</v>
      </c>
      <c r="S10" t="n">
        <v>26.24</v>
      </c>
      <c r="T10" t="n">
        <v>4296.48</v>
      </c>
      <c r="U10" t="n">
        <v>0.72</v>
      </c>
      <c r="V10" t="n">
        <v>0.89</v>
      </c>
      <c r="W10" t="n">
        <v>2.96</v>
      </c>
      <c r="X10" t="n">
        <v>0.27</v>
      </c>
      <c r="Y10" t="n">
        <v>0.5</v>
      </c>
      <c r="Z10" t="n">
        <v>10</v>
      </c>
      <c r="AA10" t="n">
        <v>301.7087153241989</v>
      </c>
      <c r="AB10" t="n">
        <v>412.8111747556857</v>
      </c>
      <c r="AC10" t="n">
        <v>373.4130556211249</v>
      </c>
      <c r="AD10" t="n">
        <v>301708.7153241989</v>
      </c>
      <c r="AE10" t="n">
        <v>412811.1747556857</v>
      </c>
      <c r="AF10" t="n">
        <v>1.734221154873623e-06</v>
      </c>
      <c r="AG10" t="n">
        <v>13</v>
      </c>
      <c r="AH10" t="n">
        <v>373413.0556211249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5.1549</v>
      </c>
      <c r="E11" t="n">
        <v>19.4</v>
      </c>
      <c r="F11" t="n">
        <v>17</v>
      </c>
      <c r="G11" t="n">
        <v>78.48</v>
      </c>
      <c r="H11" t="n">
        <v>1.38</v>
      </c>
      <c r="I11" t="n">
        <v>13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164.77</v>
      </c>
      <c r="Q11" t="n">
        <v>183.29</v>
      </c>
      <c r="R11" t="n">
        <v>35.94</v>
      </c>
      <c r="S11" t="n">
        <v>26.24</v>
      </c>
      <c r="T11" t="n">
        <v>3959.24</v>
      </c>
      <c r="U11" t="n">
        <v>0.73</v>
      </c>
      <c r="V11" t="n">
        <v>0.89</v>
      </c>
      <c r="W11" t="n">
        <v>2.96</v>
      </c>
      <c r="X11" t="n">
        <v>0.25</v>
      </c>
      <c r="Y11" t="n">
        <v>0.5</v>
      </c>
      <c r="Z11" t="n">
        <v>10</v>
      </c>
      <c r="AA11" t="n">
        <v>300.3716767121707</v>
      </c>
      <c r="AB11" t="n">
        <v>410.9817795407283</v>
      </c>
      <c r="AC11" t="n">
        <v>371.7582553179107</v>
      </c>
      <c r="AD11" t="n">
        <v>300371.6767121707</v>
      </c>
      <c r="AE11" t="n">
        <v>410981.7795407283</v>
      </c>
      <c r="AF11" t="n">
        <v>1.74039960893549e-06</v>
      </c>
      <c r="AG11" t="n">
        <v>13</v>
      </c>
      <c r="AH11" t="n">
        <v>371758.2553179107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5.1687</v>
      </c>
      <c r="E12" t="n">
        <v>19.35</v>
      </c>
      <c r="F12" t="n">
        <v>16.98</v>
      </c>
      <c r="G12" t="n">
        <v>84.88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10</v>
      </c>
      <c r="N12" t="n">
        <v>19.73</v>
      </c>
      <c r="O12" t="n">
        <v>16159.39</v>
      </c>
      <c r="P12" t="n">
        <v>163.62</v>
      </c>
      <c r="Q12" t="n">
        <v>183.26</v>
      </c>
      <c r="R12" t="n">
        <v>35.11</v>
      </c>
      <c r="S12" t="n">
        <v>26.24</v>
      </c>
      <c r="T12" t="n">
        <v>3552.71</v>
      </c>
      <c r="U12" t="n">
        <v>0.75</v>
      </c>
      <c r="V12" t="n">
        <v>0.9</v>
      </c>
      <c r="W12" t="n">
        <v>2.96</v>
      </c>
      <c r="X12" t="n">
        <v>0.22</v>
      </c>
      <c r="Y12" t="n">
        <v>0.5</v>
      </c>
      <c r="Z12" t="n">
        <v>10</v>
      </c>
      <c r="AA12" t="n">
        <v>298.629983230305</v>
      </c>
      <c r="AB12" t="n">
        <v>408.5987176807462</v>
      </c>
      <c r="AC12" t="n">
        <v>369.6026295371969</v>
      </c>
      <c r="AD12" t="n">
        <v>298629.983230305</v>
      </c>
      <c r="AE12" t="n">
        <v>408598.7176807462</v>
      </c>
      <c r="AF12" t="n">
        <v>1.745058771014931e-06</v>
      </c>
      <c r="AG12" t="n">
        <v>13</v>
      </c>
      <c r="AH12" t="n">
        <v>369602.6295371969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5.1816</v>
      </c>
      <c r="E13" t="n">
        <v>19.3</v>
      </c>
      <c r="F13" t="n">
        <v>16.95</v>
      </c>
      <c r="G13" t="n">
        <v>92.47</v>
      </c>
      <c r="H13" t="n">
        <v>1.63</v>
      </c>
      <c r="I13" t="n">
        <v>11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162.36</v>
      </c>
      <c r="Q13" t="n">
        <v>183.29</v>
      </c>
      <c r="R13" t="n">
        <v>34.35</v>
      </c>
      <c r="S13" t="n">
        <v>26.24</v>
      </c>
      <c r="T13" t="n">
        <v>3174.48</v>
      </c>
      <c r="U13" t="n">
        <v>0.76</v>
      </c>
      <c r="V13" t="n">
        <v>0.9</v>
      </c>
      <c r="W13" t="n">
        <v>2.96</v>
      </c>
      <c r="X13" t="n">
        <v>0.2</v>
      </c>
      <c r="Y13" t="n">
        <v>0.5</v>
      </c>
      <c r="Z13" t="n">
        <v>10</v>
      </c>
      <c r="AA13" t="n">
        <v>296.8045298259448</v>
      </c>
      <c r="AB13" t="n">
        <v>406.10105179958</v>
      </c>
      <c r="AC13" t="n">
        <v>367.3433373822332</v>
      </c>
      <c r="AD13" t="n">
        <v>296804.5298259448</v>
      </c>
      <c r="AE13" t="n">
        <v>406101.05179958</v>
      </c>
      <c r="AF13" t="n">
        <v>1.749414074697887e-06</v>
      </c>
      <c r="AG13" t="n">
        <v>13</v>
      </c>
      <c r="AH13" t="n">
        <v>367343.3373822332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5.1949</v>
      </c>
      <c r="E14" t="n">
        <v>19.25</v>
      </c>
      <c r="F14" t="n">
        <v>16.93</v>
      </c>
      <c r="G14" t="n">
        <v>101.56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8</v>
      </c>
      <c r="N14" t="n">
        <v>20.39</v>
      </c>
      <c r="O14" t="n">
        <v>16487.53</v>
      </c>
      <c r="P14" t="n">
        <v>161.71</v>
      </c>
      <c r="Q14" t="n">
        <v>183.27</v>
      </c>
      <c r="R14" t="n">
        <v>33.62</v>
      </c>
      <c r="S14" t="n">
        <v>26.24</v>
      </c>
      <c r="T14" t="n">
        <v>2815.92</v>
      </c>
      <c r="U14" t="n">
        <v>0.78</v>
      </c>
      <c r="V14" t="n">
        <v>0.9</v>
      </c>
      <c r="W14" t="n">
        <v>2.95</v>
      </c>
      <c r="X14" t="n">
        <v>0.17</v>
      </c>
      <c r="Y14" t="n">
        <v>0.5</v>
      </c>
      <c r="Z14" t="n">
        <v>10</v>
      </c>
      <c r="AA14" t="n">
        <v>295.622938709369</v>
      </c>
      <c r="AB14" t="n">
        <v>404.48434670576</v>
      </c>
      <c r="AC14" t="n">
        <v>365.8809283535076</v>
      </c>
      <c r="AD14" t="n">
        <v>295622.938709369</v>
      </c>
      <c r="AE14" t="n">
        <v>404484.34670576</v>
      </c>
      <c r="AF14" t="n">
        <v>1.753904426557058e-06</v>
      </c>
      <c r="AG14" t="n">
        <v>13</v>
      </c>
      <c r="AH14" t="n">
        <v>365880.9283535075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5.1935</v>
      </c>
      <c r="E15" t="n">
        <v>19.25</v>
      </c>
      <c r="F15" t="n">
        <v>16.93</v>
      </c>
      <c r="G15" t="n">
        <v>101.59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8</v>
      </c>
      <c r="N15" t="n">
        <v>20.72</v>
      </c>
      <c r="O15" t="n">
        <v>16652.31</v>
      </c>
      <c r="P15" t="n">
        <v>161.09</v>
      </c>
      <c r="Q15" t="n">
        <v>183.27</v>
      </c>
      <c r="R15" t="n">
        <v>33.63</v>
      </c>
      <c r="S15" t="n">
        <v>26.24</v>
      </c>
      <c r="T15" t="n">
        <v>2823.61</v>
      </c>
      <c r="U15" t="n">
        <v>0.78</v>
      </c>
      <c r="V15" t="n">
        <v>0.9</v>
      </c>
      <c r="W15" t="n">
        <v>2.96</v>
      </c>
      <c r="X15" t="n">
        <v>0.18</v>
      </c>
      <c r="Y15" t="n">
        <v>0.5</v>
      </c>
      <c r="Z15" t="n">
        <v>10</v>
      </c>
      <c r="AA15" t="n">
        <v>295.0235503305323</v>
      </c>
      <c r="AB15" t="n">
        <v>403.6642370826866</v>
      </c>
      <c r="AC15" t="n">
        <v>365.1390888418292</v>
      </c>
      <c r="AD15" t="n">
        <v>295023.5503305322</v>
      </c>
      <c r="AE15" t="n">
        <v>403664.2370826866</v>
      </c>
      <c r="AF15" t="n">
        <v>1.753431757940303e-06</v>
      </c>
      <c r="AG15" t="n">
        <v>13</v>
      </c>
      <c r="AH15" t="n">
        <v>365139.0888418292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5.2041</v>
      </c>
      <c r="E16" t="n">
        <v>19.22</v>
      </c>
      <c r="F16" t="n">
        <v>16.92</v>
      </c>
      <c r="G16" t="n">
        <v>112.78</v>
      </c>
      <c r="H16" t="n">
        <v>1.97</v>
      </c>
      <c r="I16" t="n">
        <v>9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160.22</v>
      </c>
      <c r="Q16" t="n">
        <v>183.28</v>
      </c>
      <c r="R16" t="n">
        <v>33.25</v>
      </c>
      <c r="S16" t="n">
        <v>26.24</v>
      </c>
      <c r="T16" t="n">
        <v>2638.37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293.7250685346401</v>
      </c>
      <c r="AB16" t="n">
        <v>401.887597004573</v>
      </c>
      <c r="AC16" t="n">
        <v>363.5320087992408</v>
      </c>
      <c r="AD16" t="n">
        <v>293725.0685346401</v>
      </c>
      <c r="AE16" t="n">
        <v>401887.597004573</v>
      </c>
      <c r="AF16" t="n">
        <v>1.757010534610018e-06</v>
      </c>
      <c r="AG16" t="n">
        <v>13</v>
      </c>
      <c r="AH16" t="n">
        <v>363532.0087992408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5.2048</v>
      </c>
      <c r="E17" t="n">
        <v>19.21</v>
      </c>
      <c r="F17" t="n">
        <v>16.91</v>
      </c>
      <c r="G17" t="n">
        <v>112.76</v>
      </c>
      <c r="H17" t="n">
        <v>2.08</v>
      </c>
      <c r="I17" t="n">
        <v>9</v>
      </c>
      <c r="J17" t="n">
        <v>135.81</v>
      </c>
      <c r="K17" t="n">
        <v>43.4</v>
      </c>
      <c r="L17" t="n">
        <v>16</v>
      </c>
      <c r="M17" t="n">
        <v>7</v>
      </c>
      <c r="N17" t="n">
        <v>21.41</v>
      </c>
      <c r="O17" t="n">
        <v>16983.46</v>
      </c>
      <c r="P17" t="n">
        <v>159.38</v>
      </c>
      <c r="Q17" t="n">
        <v>183.26</v>
      </c>
      <c r="R17" t="n">
        <v>33.25</v>
      </c>
      <c r="S17" t="n">
        <v>26.24</v>
      </c>
      <c r="T17" t="n">
        <v>2638.8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292.8118901873306</v>
      </c>
      <c r="AB17" t="n">
        <v>400.6381461031987</v>
      </c>
      <c r="AC17" t="n">
        <v>362.4018037382783</v>
      </c>
      <c r="AD17" t="n">
        <v>292811.8901873306</v>
      </c>
      <c r="AE17" t="n">
        <v>400638.1461031987</v>
      </c>
      <c r="AF17" t="n">
        <v>1.757246868918396e-06</v>
      </c>
      <c r="AG17" t="n">
        <v>13</v>
      </c>
      <c r="AH17" t="n">
        <v>362401.8037382783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5.216</v>
      </c>
      <c r="E18" t="n">
        <v>19.17</v>
      </c>
      <c r="F18" t="n">
        <v>16.9</v>
      </c>
      <c r="G18" t="n">
        <v>126.72</v>
      </c>
      <c r="H18" t="n">
        <v>2.19</v>
      </c>
      <c r="I18" t="n">
        <v>8</v>
      </c>
      <c r="J18" t="n">
        <v>137.15</v>
      </c>
      <c r="K18" t="n">
        <v>43.4</v>
      </c>
      <c r="L18" t="n">
        <v>17</v>
      </c>
      <c r="M18" t="n">
        <v>6</v>
      </c>
      <c r="N18" t="n">
        <v>21.75</v>
      </c>
      <c r="O18" t="n">
        <v>17149.71</v>
      </c>
      <c r="P18" t="n">
        <v>158.92</v>
      </c>
      <c r="Q18" t="n">
        <v>183.26</v>
      </c>
      <c r="R18" t="n">
        <v>32.56</v>
      </c>
      <c r="S18" t="n">
        <v>26.24</v>
      </c>
      <c r="T18" t="n">
        <v>2297.32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291.9274975651103</v>
      </c>
      <c r="AB18" t="n">
        <v>399.4280811008282</v>
      </c>
      <c r="AC18" t="n">
        <v>361.3072256413971</v>
      </c>
      <c r="AD18" t="n">
        <v>291927.4975651103</v>
      </c>
      <c r="AE18" t="n">
        <v>399428.0811008282</v>
      </c>
      <c r="AF18" t="n">
        <v>1.761028217852435e-06</v>
      </c>
      <c r="AG18" t="n">
        <v>13</v>
      </c>
      <c r="AH18" t="n">
        <v>361307.2256413971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5.2163</v>
      </c>
      <c r="E19" t="n">
        <v>19.17</v>
      </c>
      <c r="F19" t="n">
        <v>16.9</v>
      </c>
      <c r="G19" t="n">
        <v>126.71</v>
      </c>
      <c r="H19" t="n">
        <v>2.3</v>
      </c>
      <c r="I19" t="n">
        <v>8</v>
      </c>
      <c r="J19" t="n">
        <v>138.51</v>
      </c>
      <c r="K19" t="n">
        <v>43.4</v>
      </c>
      <c r="L19" t="n">
        <v>18</v>
      </c>
      <c r="M19" t="n">
        <v>6</v>
      </c>
      <c r="N19" t="n">
        <v>22.11</v>
      </c>
      <c r="O19" t="n">
        <v>17316.45</v>
      </c>
      <c r="P19" t="n">
        <v>158.3</v>
      </c>
      <c r="Q19" t="n">
        <v>183.26</v>
      </c>
      <c r="R19" t="n">
        <v>32.58</v>
      </c>
      <c r="S19" t="n">
        <v>26.24</v>
      </c>
      <c r="T19" t="n">
        <v>2308.02</v>
      </c>
      <c r="U19" t="n">
        <v>0.8100000000000001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291.270163113399</v>
      </c>
      <c r="AB19" t="n">
        <v>398.5286871044474</v>
      </c>
      <c r="AC19" t="n">
        <v>360.4936685457234</v>
      </c>
      <c r="AD19" t="n">
        <v>291270.1631133989</v>
      </c>
      <c r="AE19" t="n">
        <v>398528.6871044474</v>
      </c>
      <c r="AF19" t="n">
        <v>1.761129503984597e-06</v>
      </c>
      <c r="AG19" t="n">
        <v>13</v>
      </c>
      <c r="AH19" t="n">
        <v>360493.6685457234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5.2297</v>
      </c>
      <c r="E20" t="n">
        <v>19.12</v>
      </c>
      <c r="F20" t="n">
        <v>16.87</v>
      </c>
      <c r="G20" t="n">
        <v>144.6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157.02</v>
      </c>
      <c r="Q20" t="n">
        <v>183.27</v>
      </c>
      <c r="R20" t="n">
        <v>31.8</v>
      </c>
      <c r="S20" t="n">
        <v>26.24</v>
      </c>
      <c r="T20" t="n">
        <v>1921.88</v>
      </c>
      <c r="U20" t="n">
        <v>0.83</v>
      </c>
      <c r="V20" t="n">
        <v>0.9</v>
      </c>
      <c r="W20" t="n">
        <v>2.95</v>
      </c>
      <c r="X20" t="n">
        <v>0.11</v>
      </c>
      <c r="Y20" t="n">
        <v>0.5</v>
      </c>
      <c r="Z20" t="n">
        <v>10</v>
      </c>
      <c r="AA20" t="n">
        <v>289.4414277813115</v>
      </c>
      <c r="AB20" t="n">
        <v>396.0265307449762</v>
      </c>
      <c r="AC20" t="n">
        <v>358.2303144774018</v>
      </c>
      <c r="AD20" t="n">
        <v>289441.4277813114</v>
      </c>
      <c r="AE20" t="n">
        <v>396026.5307449762</v>
      </c>
      <c r="AF20" t="n">
        <v>1.765653617887822e-06</v>
      </c>
      <c r="AG20" t="n">
        <v>13</v>
      </c>
      <c r="AH20" t="n">
        <v>358230.3144774018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5.2271</v>
      </c>
      <c r="E21" t="n">
        <v>19.13</v>
      </c>
      <c r="F21" t="n">
        <v>16.88</v>
      </c>
      <c r="G21" t="n">
        <v>144.68</v>
      </c>
      <c r="H21" t="n">
        <v>2.5</v>
      </c>
      <c r="I21" t="n">
        <v>7</v>
      </c>
      <c r="J21" t="n">
        <v>141.22</v>
      </c>
      <c r="K21" t="n">
        <v>43.4</v>
      </c>
      <c r="L21" t="n">
        <v>20</v>
      </c>
      <c r="M21" t="n">
        <v>5</v>
      </c>
      <c r="N21" t="n">
        <v>22.82</v>
      </c>
      <c r="O21" t="n">
        <v>17651.44</v>
      </c>
      <c r="P21" t="n">
        <v>157.26</v>
      </c>
      <c r="Q21" t="n">
        <v>183.27</v>
      </c>
      <c r="R21" t="n">
        <v>32.11</v>
      </c>
      <c r="S21" t="n">
        <v>26.24</v>
      </c>
      <c r="T21" t="n">
        <v>2074.03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289.7910154247061</v>
      </c>
      <c r="AB21" t="n">
        <v>396.5048519813873</v>
      </c>
      <c r="AC21" t="n">
        <v>358.6629854063378</v>
      </c>
      <c r="AD21" t="n">
        <v>289791.0154247062</v>
      </c>
      <c r="AE21" t="n">
        <v>396504.8519813874</v>
      </c>
      <c r="AF21" t="n">
        <v>1.76477580474242e-06</v>
      </c>
      <c r="AG21" t="n">
        <v>13</v>
      </c>
      <c r="AH21" t="n">
        <v>358662.9854063378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5.2285</v>
      </c>
      <c r="E22" t="n">
        <v>19.13</v>
      </c>
      <c r="F22" t="n">
        <v>16.87</v>
      </c>
      <c r="G22" t="n">
        <v>144.64</v>
      </c>
      <c r="H22" t="n">
        <v>2.61</v>
      </c>
      <c r="I22" t="n">
        <v>7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155.74</v>
      </c>
      <c r="Q22" t="n">
        <v>183.26</v>
      </c>
      <c r="R22" t="n">
        <v>32.01</v>
      </c>
      <c r="S22" t="n">
        <v>26.24</v>
      </c>
      <c r="T22" t="n">
        <v>2027.5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288.1505541667651</v>
      </c>
      <c r="AB22" t="n">
        <v>394.2603005162293</v>
      </c>
      <c r="AC22" t="n">
        <v>356.6326507827667</v>
      </c>
      <c r="AD22" t="n">
        <v>288150.5541667651</v>
      </c>
      <c r="AE22" t="n">
        <v>394260.3005162294</v>
      </c>
      <c r="AF22" t="n">
        <v>1.765248473359175e-06</v>
      </c>
      <c r="AG22" t="n">
        <v>13</v>
      </c>
      <c r="AH22" t="n">
        <v>356632.6507827668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16.85</v>
      </c>
      <c r="G23" t="n">
        <v>168.54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153.7</v>
      </c>
      <c r="Q23" t="n">
        <v>183.26</v>
      </c>
      <c r="R23" t="n">
        <v>31.36</v>
      </c>
      <c r="S23" t="n">
        <v>26.24</v>
      </c>
      <c r="T23" t="n">
        <v>1707.21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285.5988144805476</v>
      </c>
      <c r="AB23" t="n">
        <v>390.7688977027368</v>
      </c>
      <c r="AC23" t="n">
        <v>353.4744625535794</v>
      </c>
      <c r="AD23" t="n">
        <v>285598.8144805476</v>
      </c>
      <c r="AE23" t="n">
        <v>390768.8977027368</v>
      </c>
      <c r="AF23" t="n">
        <v>1.769333680689699e-06</v>
      </c>
      <c r="AG23" t="n">
        <v>13</v>
      </c>
      <c r="AH23" t="n">
        <v>353474.4625535794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5.2416</v>
      </c>
      <c r="E24" t="n">
        <v>19.08</v>
      </c>
      <c r="F24" t="n">
        <v>16.85</v>
      </c>
      <c r="G24" t="n">
        <v>168.51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154.44</v>
      </c>
      <c r="Q24" t="n">
        <v>183.26</v>
      </c>
      <c r="R24" t="n">
        <v>31.16</v>
      </c>
      <c r="S24" t="n">
        <v>26.24</v>
      </c>
      <c r="T24" t="n">
        <v>1607.09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286.3334336921383</v>
      </c>
      <c r="AB24" t="n">
        <v>391.7740361171476</v>
      </c>
      <c r="AC24" t="n">
        <v>354.3836719684394</v>
      </c>
      <c r="AD24" t="n">
        <v>286333.4336921384</v>
      </c>
      <c r="AE24" t="n">
        <v>391774.0361171476</v>
      </c>
      <c r="AF24" t="n">
        <v>1.769671301130238e-06</v>
      </c>
      <c r="AG24" t="n">
        <v>13</v>
      </c>
      <c r="AH24" t="n">
        <v>354383.6719684394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5.2425</v>
      </c>
      <c r="E25" t="n">
        <v>19.07</v>
      </c>
      <c r="F25" t="n">
        <v>16.85</v>
      </c>
      <c r="G25" t="n">
        <v>168.47</v>
      </c>
      <c r="H25" t="n">
        <v>2.89</v>
      </c>
      <c r="I25" t="n">
        <v>6</v>
      </c>
      <c r="J25" t="n">
        <v>146.7</v>
      </c>
      <c r="K25" t="n">
        <v>43.4</v>
      </c>
      <c r="L25" t="n">
        <v>24</v>
      </c>
      <c r="M25" t="n">
        <v>4</v>
      </c>
      <c r="N25" t="n">
        <v>24.3</v>
      </c>
      <c r="O25" t="n">
        <v>18327.54</v>
      </c>
      <c r="P25" t="n">
        <v>154.42</v>
      </c>
      <c r="Q25" t="n">
        <v>183.27</v>
      </c>
      <c r="R25" t="n">
        <v>31.15</v>
      </c>
      <c r="S25" t="n">
        <v>26.24</v>
      </c>
      <c r="T25" t="n">
        <v>1601.58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286.282251492673</v>
      </c>
      <c r="AB25" t="n">
        <v>391.7040063738398</v>
      </c>
      <c r="AC25" t="n">
        <v>354.3203257655455</v>
      </c>
      <c r="AD25" t="n">
        <v>286282.251492673</v>
      </c>
      <c r="AE25" t="n">
        <v>391704.0063738398</v>
      </c>
      <c r="AF25" t="n">
        <v>1.769975159526723e-06</v>
      </c>
      <c r="AG25" t="n">
        <v>13</v>
      </c>
      <c r="AH25" t="n">
        <v>354320.3257655455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5.2418</v>
      </c>
      <c r="E26" t="n">
        <v>19.08</v>
      </c>
      <c r="F26" t="n">
        <v>16.85</v>
      </c>
      <c r="G26" t="n">
        <v>168.5</v>
      </c>
      <c r="H26" t="n">
        <v>2.99</v>
      </c>
      <c r="I26" t="n">
        <v>6</v>
      </c>
      <c r="J26" t="n">
        <v>148.09</v>
      </c>
      <c r="K26" t="n">
        <v>43.4</v>
      </c>
      <c r="L26" t="n">
        <v>25</v>
      </c>
      <c r="M26" t="n">
        <v>4</v>
      </c>
      <c r="N26" t="n">
        <v>24.69</v>
      </c>
      <c r="O26" t="n">
        <v>18497.87</v>
      </c>
      <c r="P26" t="n">
        <v>153.64</v>
      </c>
      <c r="Q26" t="n">
        <v>183.27</v>
      </c>
      <c r="R26" t="n">
        <v>31.28</v>
      </c>
      <c r="S26" t="n">
        <v>26.24</v>
      </c>
      <c r="T26" t="n">
        <v>1667.17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285.496124440846</v>
      </c>
      <c r="AB26" t="n">
        <v>390.6283926600523</v>
      </c>
      <c r="AC26" t="n">
        <v>353.3473671149685</v>
      </c>
      <c r="AD26" t="n">
        <v>285496.124440846</v>
      </c>
      <c r="AE26" t="n">
        <v>390628.3926600523</v>
      </c>
      <c r="AF26" t="n">
        <v>1.769738825218346e-06</v>
      </c>
      <c r="AG26" t="n">
        <v>13</v>
      </c>
      <c r="AH26" t="n">
        <v>353347.3671149685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5.2414</v>
      </c>
      <c r="E27" t="n">
        <v>19.08</v>
      </c>
      <c r="F27" t="n">
        <v>16.85</v>
      </c>
      <c r="G27" t="n">
        <v>168.51</v>
      </c>
      <c r="H27" t="n">
        <v>3.08</v>
      </c>
      <c r="I27" t="n">
        <v>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152.07</v>
      </c>
      <c r="Q27" t="n">
        <v>183.27</v>
      </c>
      <c r="R27" t="n">
        <v>31.2</v>
      </c>
      <c r="S27" t="n">
        <v>26.24</v>
      </c>
      <c r="T27" t="n">
        <v>1627.55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283.8795089728201</v>
      </c>
      <c r="AB27" t="n">
        <v>388.4164680566584</v>
      </c>
      <c r="AC27" t="n">
        <v>351.3465454912669</v>
      </c>
      <c r="AD27" t="n">
        <v>283879.5089728201</v>
      </c>
      <c r="AE27" t="n">
        <v>388416.4680566584</v>
      </c>
      <c r="AF27" t="n">
        <v>1.76960377704213e-06</v>
      </c>
      <c r="AG27" t="n">
        <v>13</v>
      </c>
      <c r="AH27" t="n">
        <v>351346.5454912669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5.2518</v>
      </c>
      <c r="E28" t="n">
        <v>19.04</v>
      </c>
      <c r="F28" t="n">
        <v>16.84</v>
      </c>
      <c r="G28" t="n">
        <v>202.05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3</v>
      </c>
      <c r="N28" t="n">
        <v>25.46</v>
      </c>
      <c r="O28" t="n">
        <v>18840.13</v>
      </c>
      <c r="P28" t="n">
        <v>149.96</v>
      </c>
      <c r="Q28" t="n">
        <v>183.26</v>
      </c>
      <c r="R28" t="n">
        <v>30.87</v>
      </c>
      <c r="S28" t="n">
        <v>26.24</v>
      </c>
      <c r="T28" t="n">
        <v>1466.94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281.3370700178475</v>
      </c>
      <c r="AB28" t="n">
        <v>384.9377909139743</v>
      </c>
      <c r="AC28" t="n">
        <v>348.1998684127265</v>
      </c>
      <c r="AD28" t="n">
        <v>281337.0700178475</v>
      </c>
      <c r="AE28" t="n">
        <v>384937.7909139743</v>
      </c>
      <c r="AF28" t="n">
        <v>1.773115029623738e-06</v>
      </c>
      <c r="AG28" t="n">
        <v>13</v>
      </c>
      <c r="AH28" t="n">
        <v>348199.8684127265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5.2513</v>
      </c>
      <c r="E29" t="n">
        <v>19.04</v>
      </c>
      <c r="F29" t="n">
        <v>16.84</v>
      </c>
      <c r="G29" t="n">
        <v>202.07</v>
      </c>
      <c r="H29" t="n">
        <v>3.26</v>
      </c>
      <c r="I29" t="n">
        <v>5</v>
      </c>
      <c r="J29" t="n">
        <v>152.25</v>
      </c>
      <c r="K29" t="n">
        <v>43.4</v>
      </c>
      <c r="L29" t="n">
        <v>28</v>
      </c>
      <c r="M29" t="n">
        <v>3</v>
      </c>
      <c r="N29" t="n">
        <v>25.85</v>
      </c>
      <c r="O29" t="n">
        <v>19012.07</v>
      </c>
      <c r="P29" t="n">
        <v>150.79</v>
      </c>
      <c r="Q29" t="n">
        <v>183.26</v>
      </c>
      <c r="R29" t="n">
        <v>30.79</v>
      </c>
      <c r="S29" t="n">
        <v>26.24</v>
      </c>
      <c r="T29" t="n">
        <v>1427.39</v>
      </c>
      <c r="U29" t="n">
        <v>0.85</v>
      </c>
      <c r="V29" t="n">
        <v>0.9</v>
      </c>
      <c r="W29" t="n">
        <v>2.95</v>
      </c>
      <c r="X29" t="n">
        <v>0.08</v>
      </c>
      <c r="Y29" t="n">
        <v>0.5</v>
      </c>
      <c r="Z29" t="n">
        <v>10</v>
      </c>
      <c r="AA29" t="n">
        <v>282.2136014250004</v>
      </c>
      <c r="AB29" t="n">
        <v>386.1370998550773</v>
      </c>
      <c r="AC29" t="n">
        <v>349.2847169917313</v>
      </c>
      <c r="AD29" t="n">
        <v>282213.6014250003</v>
      </c>
      <c r="AE29" t="n">
        <v>386137.0998550773</v>
      </c>
      <c r="AF29" t="n">
        <v>1.772946219403468e-06</v>
      </c>
      <c r="AG29" t="n">
        <v>13</v>
      </c>
      <c r="AH29" t="n">
        <v>349284.7169917313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5.253</v>
      </c>
      <c r="E30" t="n">
        <v>19.04</v>
      </c>
      <c r="F30" t="n">
        <v>16.83</v>
      </c>
      <c r="G30" t="n">
        <v>202</v>
      </c>
      <c r="H30" t="n">
        <v>3.34</v>
      </c>
      <c r="I30" t="n">
        <v>5</v>
      </c>
      <c r="J30" t="n">
        <v>153.65</v>
      </c>
      <c r="K30" t="n">
        <v>43.4</v>
      </c>
      <c r="L30" t="n">
        <v>29</v>
      </c>
      <c r="M30" t="n">
        <v>3</v>
      </c>
      <c r="N30" t="n">
        <v>26.25</v>
      </c>
      <c r="O30" t="n">
        <v>19184.56</v>
      </c>
      <c r="P30" t="n">
        <v>150.97</v>
      </c>
      <c r="Q30" t="n">
        <v>183.26</v>
      </c>
      <c r="R30" t="n">
        <v>30.72</v>
      </c>
      <c r="S30" t="n">
        <v>26.24</v>
      </c>
      <c r="T30" t="n">
        <v>1392.77</v>
      </c>
      <c r="U30" t="n">
        <v>0.85</v>
      </c>
      <c r="V30" t="n">
        <v>0.9</v>
      </c>
      <c r="W30" t="n">
        <v>2.95</v>
      </c>
      <c r="X30" t="n">
        <v>0.08</v>
      </c>
      <c r="Y30" t="n">
        <v>0.5</v>
      </c>
      <c r="Z30" t="n">
        <v>10</v>
      </c>
      <c r="AA30" t="n">
        <v>282.3340775407776</v>
      </c>
      <c r="AB30" t="n">
        <v>386.3019405917149</v>
      </c>
      <c r="AC30" t="n">
        <v>349.4338255598196</v>
      </c>
      <c r="AD30" t="n">
        <v>282334.0775407776</v>
      </c>
      <c r="AE30" t="n">
        <v>386301.9405917149</v>
      </c>
      <c r="AF30" t="n">
        <v>1.773520174152385e-06</v>
      </c>
      <c r="AG30" t="n">
        <v>13</v>
      </c>
      <c r="AH30" t="n">
        <v>349433.8255598196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5.251</v>
      </c>
      <c r="E31" t="n">
        <v>19.04</v>
      </c>
      <c r="F31" t="n">
        <v>16.84</v>
      </c>
      <c r="G31" t="n">
        <v>202.08</v>
      </c>
      <c r="H31" t="n">
        <v>3.43</v>
      </c>
      <c r="I31" t="n">
        <v>5</v>
      </c>
      <c r="J31" t="n">
        <v>155.06</v>
      </c>
      <c r="K31" t="n">
        <v>43.4</v>
      </c>
      <c r="L31" t="n">
        <v>30</v>
      </c>
      <c r="M31" t="n">
        <v>2</v>
      </c>
      <c r="N31" t="n">
        <v>26.66</v>
      </c>
      <c r="O31" t="n">
        <v>19357.59</v>
      </c>
      <c r="P31" t="n">
        <v>151.17</v>
      </c>
      <c r="Q31" t="n">
        <v>183.26</v>
      </c>
      <c r="R31" t="n">
        <v>30.86</v>
      </c>
      <c r="S31" t="n">
        <v>26.24</v>
      </c>
      <c r="T31" t="n">
        <v>1462.86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282.6173091902926</v>
      </c>
      <c r="AB31" t="n">
        <v>386.6894706298798</v>
      </c>
      <c r="AC31" t="n">
        <v>349.784370275044</v>
      </c>
      <c r="AD31" t="n">
        <v>282617.3091902927</v>
      </c>
      <c r="AE31" t="n">
        <v>386689.4706298799</v>
      </c>
      <c r="AF31" t="n">
        <v>1.772844933271307e-06</v>
      </c>
      <c r="AG31" t="n">
        <v>13</v>
      </c>
      <c r="AH31" t="n">
        <v>349784.370275044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5.2537</v>
      </c>
      <c r="E32" t="n">
        <v>19.03</v>
      </c>
      <c r="F32" t="n">
        <v>16.83</v>
      </c>
      <c r="G32" t="n">
        <v>201.97</v>
      </c>
      <c r="H32" t="n">
        <v>3.51</v>
      </c>
      <c r="I32" t="n">
        <v>5</v>
      </c>
      <c r="J32" t="n">
        <v>156.46</v>
      </c>
      <c r="K32" t="n">
        <v>43.4</v>
      </c>
      <c r="L32" t="n">
        <v>31</v>
      </c>
      <c r="M32" t="n">
        <v>2</v>
      </c>
      <c r="N32" t="n">
        <v>27.06</v>
      </c>
      <c r="O32" t="n">
        <v>19531.19</v>
      </c>
      <c r="P32" t="n">
        <v>150.9</v>
      </c>
      <c r="Q32" t="n">
        <v>183.26</v>
      </c>
      <c r="R32" t="n">
        <v>30.56</v>
      </c>
      <c r="S32" t="n">
        <v>26.24</v>
      </c>
      <c r="T32" t="n">
        <v>1309.69</v>
      </c>
      <c r="U32" t="n">
        <v>0.86</v>
      </c>
      <c r="V32" t="n">
        <v>0.9</v>
      </c>
      <c r="W32" t="n">
        <v>2.95</v>
      </c>
      <c r="X32" t="n">
        <v>0.07000000000000001</v>
      </c>
      <c r="Y32" t="n">
        <v>0.5</v>
      </c>
      <c r="Z32" t="n">
        <v>10</v>
      </c>
      <c r="AA32" t="n">
        <v>282.2384915195199</v>
      </c>
      <c r="AB32" t="n">
        <v>386.1711555804724</v>
      </c>
      <c r="AC32" t="n">
        <v>349.3155224864922</v>
      </c>
      <c r="AD32" t="n">
        <v>282238.4915195199</v>
      </c>
      <c r="AE32" t="n">
        <v>386171.1555804724</v>
      </c>
      <c r="AF32" t="n">
        <v>1.773756508460762e-06</v>
      </c>
      <c r="AG32" t="n">
        <v>13</v>
      </c>
      <c r="AH32" t="n">
        <v>349315.5224864922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5.2509</v>
      </c>
      <c r="E33" t="n">
        <v>19.04</v>
      </c>
      <c r="F33" t="n">
        <v>16.84</v>
      </c>
      <c r="G33" t="n">
        <v>202.09</v>
      </c>
      <c r="H33" t="n">
        <v>3.59</v>
      </c>
      <c r="I33" t="n">
        <v>5</v>
      </c>
      <c r="J33" t="n">
        <v>157.88</v>
      </c>
      <c r="K33" t="n">
        <v>43.4</v>
      </c>
      <c r="L33" t="n">
        <v>32</v>
      </c>
      <c r="M33" t="n">
        <v>0</v>
      </c>
      <c r="N33" t="n">
        <v>27.48</v>
      </c>
      <c r="O33" t="n">
        <v>19705.34</v>
      </c>
      <c r="P33" t="n">
        <v>151.19</v>
      </c>
      <c r="Q33" t="n">
        <v>183.26</v>
      </c>
      <c r="R33" t="n">
        <v>30.79</v>
      </c>
      <c r="S33" t="n">
        <v>26.24</v>
      </c>
      <c r="T33" t="n">
        <v>1428.18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282.6413408703509</v>
      </c>
      <c r="AB33" t="n">
        <v>386.7223518347384</v>
      </c>
      <c r="AC33" t="n">
        <v>349.8141133438599</v>
      </c>
      <c r="AD33" t="n">
        <v>282641.3408703509</v>
      </c>
      <c r="AE33" t="n">
        <v>386722.3518347385</v>
      </c>
      <c r="AF33" t="n">
        <v>1.772811171227253e-06</v>
      </c>
      <c r="AG33" t="n">
        <v>13</v>
      </c>
      <c r="AH33" t="n">
        <v>349814.1133438599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4.3012</v>
      </c>
      <c r="E2" t="n">
        <v>23.25</v>
      </c>
      <c r="F2" t="n">
        <v>19.1</v>
      </c>
      <c r="G2" t="n">
        <v>9.789999999999999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161.47</v>
      </c>
      <c r="Q2" t="n">
        <v>183.35</v>
      </c>
      <c r="R2" t="n">
        <v>101.13</v>
      </c>
      <c r="S2" t="n">
        <v>26.24</v>
      </c>
      <c r="T2" t="n">
        <v>36035.12</v>
      </c>
      <c r="U2" t="n">
        <v>0.26</v>
      </c>
      <c r="V2" t="n">
        <v>0.8</v>
      </c>
      <c r="W2" t="n">
        <v>3.13</v>
      </c>
      <c r="X2" t="n">
        <v>2.34</v>
      </c>
      <c r="Y2" t="n">
        <v>0.5</v>
      </c>
      <c r="Z2" t="n">
        <v>10</v>
      </c>
      <c r="AA2" t="n">
        <v>356.7882010237955</v>
      </c>
      <c r="AB2" t="n">
        <v>488.1733570252865</v>
      </c>
      <c r="AC2" t="n">
        <v>441.5827769864022</v>
      </c>
      <c r="AD2" t="n">
        <v>356788.2010237955</v>
      </c>
      <c r="AE2" t="n">
        <v>488173.3570252865</v>
      </c>
      <c r="AF2" t="n">
        <v>1.472363095682344e-06</v>
      </c>
      <c r="AG2" t="n">
        <v>16</v>
      </c>
      <c r="AH2" t="n">
        <v>441582.7769864022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4.8031</v>
      </c>
      <c r="E3" t="n">
        <v>20.82</v>
      </c>
      <c r="F3" t="n">
        <v>17.84</v>
      </c>
      <c r="G3" t="n">
        <v>19.46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149.74</v>
      </c>
      <c r="Q3" t="n">
        <v>183.28</v>
      </c>
      <c r="R3" t="n">
        <v>61.87</v>
      </c>
      <c r="S3" t="n">
        <v>26.24</v>
      </c>
      <c r="T3" t="n">
        <v>16717.41</v>
      </c>
      <c r="U3" t="n">
        <v>0.42</v>
      </c>
      <c r="V3" t="n">
        <v>0.85</v>
      </c>
      <c r="W3" t="n">
        <v>3.03</v>
      </c>
      <c r="X3" t="n">
        <v>1.08</v>
      </c>
      <c r="Y3" t="n">
        <v>0.5</v>
      </c>
      <c r="Z3" t="n">
        <v>10</v>
      </c>
      <c r="AA3" t="n">
        <v>302.4812932217952</v>
      </c>
      <c r="AB3" t="n">
        <v>413.8682499189084</v>
      </c>
      <c r="AC3" t="n">
        <v>374.3692450143839</v>
      </c>
      <c r="AD3" t="n">
        <v>302481.2932217952</v>
      </c>
      <c r="AE3" t="n">
        <v>413868.2499189083</v>
      </c>
      <c r="AF3" t="n">
        <v>1.644170739531263e-06</v>
      </c>
      <c r="AG3" t="n">
        <v>14</v>
      </c>
      <c r="AH3" t="n">
        <v>374369.2450143839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17.45</v>
      </c>
      <c r="G4" t="n">
        <v>29.09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145.38</v>
      </c>
      <c r="Q4" t="n">
        <v>183.3</v>
      </c>
      <c r="R4" t="n">
        <v>49.91</v>
      </c>
      <c r="S4" t="n">
        <v>26.24</v>
      </c>
      <c r="T4" t="n">
        <v>10830.65</v>
      </c>
      <c r="U4" t="n">
        <v>0.53</v>
      </c>
      <c r="V4" t="n">
        <v>0.87</v>
      </c>
      <c r="W4" t="n">
        <v>3</v>
      </c>
      <c r="X4" t="n">
        <v>0.6899999999999999</v>
      </c>
      <c r="Y4" t="n">
        <v>0.5</v>
      </c>
      <c r="Z4" t="n">
        <v>10</v>
      </c>
      <c r="AA4" t="n">
        <v>290.6396822697285</v>
      </c>
      <c r="AB4" t="n">
        <v>397.6660353992857</v>
      </c>
      <c r="AC4" t="n">
        <v>359.7133471085632</v>
      </c>
      <c r="AD4" t="n">
        <v>290639.6822697285</v>
      </c>
      <c r="AE4" t="n">
        <v>397666.0353992857</v>
      </c>
      <c r="AF4" t="n">
        <v>1.705513496609817e-06</v>
      </c>
      <c r="AG4" t="n">
        <v>14</v>
      </c>
      <c r="AH4" t="n">
        <v>359713.3471085632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5.0658</v>
      </c>
      <c r="E5" t="n">
        <v>19.74</v>
      </c>
      <c r="F5" t="n">
        <v>17.29</v>
      </c>
      <c r="G5" t="n">
        <v>38.42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143.12</v>
      </c>
      <c r="Q5" t="n">
        <v>183.27</v>
      </c>
      <c r="R5" t="n">
        <v>44.73</v>
      </c>
      <c r="S5" t="n">
        <v>26.24</v>
      </c>
      <c r="T5" t="n">
        <v>8288.639999999999</v>
      </c>
      <c r="U5" t="n">
        <v>0.59</v>
      </c>
      <c r="V5" t="n">
        <v>0.88</v>
      </c>
      <c r="W5" t="n">
        <v>2.99</v>
      </c>
      <c r="X5" t="n">
        <v>0.53</v>
      </c>
      <c r="Y5" t="n">
        <v>0.5</v>
      </c>
      <c r="Z5" t="n">
        <v>10</v>
      </c>
      <c r="AA5" t="n">
        <v>277.0232279618034</v>
      </c>
      <c r="AB5" t="n">
        <v>379.0354018996148</v>
      </c>
      <c r="AC5" t="n">
        <v>342.8607951218426</v>
      </c>
      <c r="AD5" t="n">
        <v>277023.2279618034</v>
      </c>
      <c r="AE5" t="n">
        <v>379035.4018996148</v>
      </c>
      <c r="AF5" t="n">
        <v>1.734096756744076e-06</v>
      </c>
      <c r="AG5" t="n">
        <v>13</v>
      </c>
      <c r="AH5" t="n">
        <v>342860.7951218425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5.1223</v>
      </c>
      <c r="E6" t="n">
        <v>19.52</v>
      </c>
      <c r="F6" t="n">
        <v>17.17</v>
      </c>
      <c r="G6" t="n">
        <v>46.82</v>
      </c>
      <c r="H6" t="n">
        <v>0.93</v>
      </c>
      <c r="I6" t="n">
        <v>22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140.88</v>
      </c>
      <c r="Q6" t="n">
        <v>183.29</v>
      </c>
      <c r="R6" t="n">
        <v>41.19</v>
      </c>
      <c r="S6" t="n">
        <v>26.24</v>
      </c>
      <c r="T6" t="n">
        <v>6542.34</v>
      </c>
      <c r="U6" t="n">
        <v>0.64</v>
      </c>
      <c r="V6" t="n">
        <v>0.89</v>
      </c>
      <c r="W6" t="n">
        <v>2.97</v>
      </c>
      <c r="X6" t="n">
        <v>0.41</v>
      </c>
      <c r="Y6" t="n">
        <v>0.5</v>
      </c>
      <c r="Z6" t="n">
        <v>10</v>
      </c>
      <c r="AA6" t="n">
        <v>272.6658686787408</v>
      </c>
      <c r="AB6" t="n">
        <v>373.0734706954042</v>
      </c>
      <c r="AC6" t="n">
        <v>337.4678622641388</v>
      </c>
      <c r="AD6" t="n">
        <v>272665.8686787408</v>
      </c>
      <c r="AE6" t="n">
        <v>373073.4706954042</v>
      </c>
      <c r="AF6" t="n">
        <v>1.753437525577437e-06</v>
      </c>
      <c r="AG6" t="n">
        <v>13</v>
      </c>
      <c r="AH6" t="n">
        <v>337467.8622641388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5.1613</v>
      </c>
      <c r="E7" t="n">
        <v>19.38</v>
      </c>
      <c r="F7" t="n">
        <v>17.09</v>
      </c>
      <c r="G7" t="n">
        <v>56.98</v>
      </c>
      <c r="H7" t="n">
        <v>1.1</v>
      </c>
      <c r="I7" t="n">
        <v>18</v>
      </c>
      <c r="J7" t="n">
        <v>96.02</v>
      </c>
      <c r="K7" t="n">
        <v>37.55</v>
      </c>
      <c r="L7" t="n">
        <v>6</v>
      </c>
      <c r="M7" t="n">
        <v>16</v>
      </c>
      <c r="N7" t="n">
        <v>12.47</v>
      </c>
      <c r="O7" t="n">
        <v>12076.67</v>
      </c>
      <c r="P7" t="n">
        <v>139.42</v>
      </c>
      <c r="Q7" t="n">
        <v>183.29</v>
      </c>
      <c r="R7" t="n">
        <v>38.69</v>
      </c>
      <c r="S7" t="n">
        <v>26.24</v>
      </c>
      <c r="T7" t="n">
        <v>5309.02</v>
      </c>
      <c r="U7" t="n">
        <v>0.68</v>
      </c>
      <c r="V7" t="n">
        <v>0.89</v>
      </c>
      <c r="W7" t="n">
        <v>2.97</v>
      </c>
      <c r="X7" t="n">
        <v>0.34</v>
      </c>
      <c r="Y7" t="n">
        <v>0.5</v>
      </c>
      <c r="Z7" t="n">
        <v>10</v>
      </c>
      <c r="AA7" t="n">
        <v>269.8071988645582</v>
      </c>
      <c r="AB7" t="n">
        <v>369.1621125400281</v>
      </c>
      <c r="AC7" t="n">
        <v>333.9297986414862</v>
      </c>
      <c r="AD7" t="n">
        <v>269807.1988645582</v>
      </c>
      <c r="AE7" t="n">
        <v>369162.1125400282</v>
      </c>
      <c r="AF7" t="n">
        <v>1.766787790789846e-06</v>
      </c>
      <c r="AG7" t="n">
        <v>13</v>
      </c>
      <c r="AH7" t="n">
        <v>333929.7986414862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5.1795</v>
      </c>
      <c r="E8" t="n">
        <v>19.31</v>
      </c>
      <c r="F8" t="n">
        <v>17.06</v>
      </c>
      <c r="G8" t="n">
        <v>63.99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14</v>
      </c>
      <c r="N8" t="n">
        <v>12.71</v>
      </c>
      <c r="O8" t="n">
        <v>12229.54</v>
      </c>
      <c r="P8" t="n">
        <v>137.96</v>
      </c>
      <c r="Q8" t="n">
        <v>183.28</v>
      </c>
      <c r="R8" t="n">
        <v>37.77</v>
      </c>
      <c r="S8" t="n">
        <v>26.24</v>
      </c>
      <c r="T8" t="n">
        <v>4862.91</v>
      </c>
      <c r="U8" t="n">
        <v>0.6899999999999999</v>
      </c>
      <c r="V8" t="n">
        <v>0.89</v>
      </c>
      <c r="W8" t="n">
        <v>2.97</v>
      </c>
      <c r="X8" t="n">
        <v>0.31</v>
      </c>
      <c r="Y8" t="n">
        <v>0.5</v>
      </c>
      <c r="Z8" t="n">
        <v>10</v>
      </c>
      <c r="AA8" t="n">
        <v>267.6762924758291</v>
      </c>
      <c r="AB8" t="n">
        <v>366.246512410014</v>
      </c>
      <c r="AC8" t="n">
        <v>331.29245929581</v>
      </c>
      <c r="AD8" t="n">
        <v>267676.2924758291</v>
      </c>
      <c r="AE8" t="n">
        <v>366246.5124100139</v>
      </c>
      <c r="AF8" t="n">
        <v>1.773017914555636e-06</v>
      </c>
      <c r="AG8" t="n">
        <v>13</v>
      </c>
      <c r="AH8" t="n">
        <v>331292.45929581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5.2028</v>
      </c>
      <c r="E9" t="n">
        <v>19.22</v>
      </c>
      <c r="F9" t="n">
        <v>17.02</v>
      </c>
      <c r="G9" t="n">
        <v>72.93000000000001</v>
      </c>
      <c r="H9" t="n">
        <v>1.43</v>
      </c>
      <c r="I9" t="n">
        <v>14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136.11</v>
      </c>
      <c r="Q9" t="n">
        <v>183.26</v>
      </c>
      <c r="R9" t="n">
        <v>36.56</v>
      </c>
      <c r="S9" t="n">
        <v>26.24</v>
      </c>
      <c r="T9" t="n">
        <v>4266.85</v>
      </c>
      <c r="U9" t="n">
        <v>0.72</v>
      </c>
      <c r="V9" t="n">
        <v>0.89</v>
      </c>
      <c r="W9" t="n">
        <v>2.96</v>
      </c>
      <c r="X9" t="n">
        <v>0.26</v>
      </c>
      <c r="Y9" t="n">
        <v>0.5</v>
      </c>
      <c r="Z9" t="n">
        <v>10</v>
      </c>
      <c r="AA9" t="n">
        <v>264.9886111885102</v>
      </c>
      <c r="AB9" t="n">
        <v>362.5691083005741</v>
      </c>
      <c r="AC9" t="n">
        <v>327.9660214733061</v>
      </c>
      <c r="AD9" t="n">
        <v>264988.6111885102</v>
      </c>
      <c r="AE9" t="n">
        <v>362569.1083005741</v>
      </c>
      <c r="AF9" t="n">
        <v>1.780993842233819e-06</v>
      </c>
      <c r="AG9" t="n">
        <v>13</v>
      </c>
      <c r="AH9" t="n">
        <v>327966.0214733061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5.2234</v>
      </c>
      <c r="E10" t="n">
        <v>19.14</v>
      </c>
      <c r="F10" t="n">
        <v>16.98</v>
      </c>
      <c r="G10" t="n">
        <v>84.89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10</v>
      </c>
      <c r="N10" t="n">
        <v>13.2</v>
      </c>
      <c r="O10" t="n">
        <v>12536.43</v>
      </c>
      <c r="P10" t="n">
        <v>134.88</v>
      </c>
      <c r="Q10" t="n">
        <v>183.27</v>
      </c>
      <c r="R10" t="n">
        <v>35.14</v>
      </c>
      <c r="S10" t="n">
        <v>26.24</v>
      </c>
      <c r="T10" t="n">
        <v>3565.02</v>
      </c>
      <c r="U10" t="n">
        <v>0.75</v>
      </c>
      <c r="V10" t="n">
        <v>0.9</v>
      </c>
      <c r="W10" t="n">
        <v>2.96</v>
      </c>
      <c r="X10" t="n">
        <v>0.22</v>
      </c>
      <c r="Y10" t="n">
        <v>0.5</v>
      </c>
      <c r="Z10" t="n">
        <v>10</v>
      </c>
      <c r="AA10" t="n">
        <v>263.0508502746961</v>
      </c>
      <c r="AB10" t="n">
        <v>359.9177783303156</v>
      </c>
      <c r="AC10" t="n">
        <v>325.5677307142441</v>
      </c>
      <c r="AD10" t="n">
        <v>263050.8502746961</v>
      </c>
      <c r="AE10" t="n">
        <v>359917.7783303156</v>
      </c>
      <c r="AF10" t="n">
        <v>1.788045520781912e-06</v>
      </c>
      <c r="AG10" t="n">
        <v>13</v>
      </c>
      <c r="AH10" t="n">
        <v>325567.7307142441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5.2374</v>
      </c>
      <c r="E11" t="n">
        <v>19.09</v>
      </c>
      <c r="F11" t="n">
        <v>16.95</v>
      </c>
      <c r="G11" t="n">
        <v>92.43000000000001</v>
      </c>
      <c r="H11" t="n">
        <v>1.74</v>
      </c>
      <c r="I11" t="n">
        <v>11</v>
      </c>
      <c r="J11" t="n">
        <v>101</v>
      </c>
      <c r="K11" t="n">
        <v>37.55</v>
      </c>
      <c r="L11" t="n">
        <v>10</v>
      </c>
      <c r="M11" t="n">
        <v>9</v>
      </c>
      <c r="N11" t="n">
        <v>13.45</v>
      </c>
      <c r="O11" t="n">
        <v>12690.46</v>
      </c>
      <c r="P11" t="n">
        <v>133.35</v>
      </c>
      <c r="Q11" t="n">
        <v>183.26</v>
      </c>
      <c r="R11" t="n">
        <v>34.09</v>
      </c>
      <c r="S11" t="n">
        <v>26.24</v>
      </c>
      <c r="T11" t="n">
        <v>3044.84</v>
      </c>
      <c r="U11" t="n">
        <v>0.77</v>
      </c>
      <c r="V11" t="n">
        <v>0.9</v>
      </c>
      <c r="W11" t="n">
        <v>2.96</v>
      </c>
      <c r="X11" t="n">
        <v>0.19</v>
      </c>
      <c r="Y11" t="n">
        <v>0.5</v>
      </c>
      <c r="Z11" t="n">
        <v>10</v>
      </c>
      <c r="AA11" t="n">
        <v>261.0189593385788</v>
      </c>
      <c r="AB11" t="n">
        <v>357.1376555108185</v>
      </c>
      <c r="AC11" t="n">
        <v>323.0529389147129</v>
      </c>
      <c r="AD11" t="n">
        <v>261018.9593385788</v>
      </c>
      <c r="AE11" t="n">
        <v>357137.6555108185</v>
      </c>
      <c r="AF11" t="n">
        <v>1.792837923678674e-06</v>
      </c>
      <c r="AG11" t="n">
        <v>13</v>
      </c>
      <c r="AH11" t="n">
        <v>323052.9389147129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5.2486</v>
      </c>
      <c r="E12" t="n">
        <v>19.05</v>
      </c>
      <c r="F12" t="n">
        <v>16.92</v>
      </c>
      <c r="G12" t="n">
        <v>101.54</v>
      </c>
      <c r="H12" t="n">
        <v>1.89</v>
      </c>
      <c r="I12" t="n">
        <v>10</v>
      </c>
      <c r="J12" t="n">
        <v>102.25</v>
      </c>
      <c r="K12" t="n">
        <v>37.55</v>
      </c>
      <c r="L12" t="n">
        <v>11</v>
      </c>
      <c r="M12" t="n">
        <v>8</v>
      </c>
      <c r="N12" t="n">
        <v>13.7</v>
      </c>
      <c r="O12" t="n">
        <v>12844.88</v>
      </c>
      <c r="P12" t="n">
        <v>132.66</v>
      </c>
      <c r="Q12" t="n">
        <v>183.26</v>
      </c>
      <c r="R12" t="n">
        <v>33.44</v>
      </c>
      <c r="S12" t="n">
        <v>26.24</v>
      </c>
      <c r="T12" t="n">
        <v>2724.59</v>
      </c>
      <c r="U12" t="n">
        <v>0.78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259.9496507973575</v>
      </c>
      <c r="AB12" t="n">
        <v>355.674580390156</v>
      </c>
      <c r="AC12" t="n">
        <v>321.7294976301275</v>
      </c>
      <c r="AD12" t="n">
        <v>259949.6507973575</v>
      </c>
      <c r="AE12" t="n">
        <v>355674.580390156</v>
      </c>
      <c r="AF12" t="n">
        <v>1.796671845996083e-06</v>
      </c>
      <c r="AG12" t="n">
        <v>13</v>
      </c>
      <c r="AH12" t="n">
        <v>321729.4976301275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5.2539</v>
      </c>
      <c r="E13" t="n">
        <v>19.03</v>
      </c>
      <c r="F13" t="n">
        <v>16.92</v>
      </c>
      <c r="G13" t="n">
        <v>112.82</v>
      </c>
      <c r="H13" t="n">
        <v>2.04</v>
      </c>
      <c r="I13" t="n">
        <v>9</v>
      </c>
      <c r="J13" t="n">
        <v>103.51</v>
      </c>
      <c r="K13" t="n">
        <v>37.55</v>
      </c>
      <c r="L13" t="n">
        <v>12</v>
      </c>
      <c r="M13" t="n">
        <v>7</v>
      </c>
      <c r="N13" t="n">
        <v>13.95</v>
      </c>
      <c r="O13" t="n">
        <v>12999.7</v>
      </c>
      <c r="P13" t="n">
        <v>130.9</v>
      </c>
      <c r="Q13" t="n">
        <v>183.27</v>
      </c>
      <c r="R13" t="n">
        <v>33.53</v>
      </c>
      <c r="S13" t="n">
        <v>26.24</v>
      </c>
      <c r="T13" t="n">
        <v>2774.22</v>
      </c>
      <c r="U13" t="n">
        <v>0.78</v>
      </c>
      <c r="V13" t="n">
        <v>0.9</v>
      </c>
      <c r="W13" t="n">
        <v>2.95</v>
      </c>
      <c r="X13" t="n">
        <v>0.17</v>
      </c>
      <c r="Y13" t="n">
        <v>0.5</v>
      </c>
      <c r="Z13" t="n">
        <v>10</v>
      </c>
      <c r="AA13" t="n">
        <v>257.9728990264045</v>
      </c>
      <c r="AB13" t="n">
        <v>352.969901408838</v>
      </c>
      <c r="AC13" t="n">
        <v>319.2829494148519</v>
      </c>
      <c r="AD13" t="n">
        <v>257972.8990264045</v>
      </c>
      <c r="AE13" t="n">
        <v>352969.901408838</v>
      </c>
      <c r="AF13" t="n">
        <v>1.798486112807001e-06</v>
      </c>
      <c r="AG13" t="n">
        <v>13</v>
      </c>
      <c r="AH13" t="n">
        <v>319282.949414852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5.2562</v>
      </c>
      <c r="E14" t="n">
        <v>19.02</v>
      </c>
      <c r="F14" t="n">
        <v>16.91</v>
      </c>
      <c r="G14" t="n">
        <v>112.77</v>
      </c>
      <c r="H14" t="n">
        <v>2.18</v>
      </c>
      <c r="I14" t="n">
        <v>9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129.79</v>
      </c>
      <c r="Q14" t="n">
        <v>183.26</v>
      </c>
      <c r="R14" t="n">
        <v>33.27</v>
      </c>
      <c r="S14" t="n">
        <v>26.24</v>
      </c>
      <c r="T14" t="n">
        <v>2644.05</v>
      </c>
      <c r="U14" t="n">
        <v>0.79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256.749065881168</v>
      </c>
      <c r="AB14" t="n">
        <v>351.2953989078184</v>
      </c>
      <c r="AC14" t="n">
        <v>317.7682590823501</v>
      </c>
      <c r="AD14" t="n">
        <v>256749.065881168</v>
      </c>
      <c r="AE14" t="n">
        <v>351295.3989078184</v>
      </c>
      <c r="AF14" t="n">
        <v>1.79927343614004e-06</v>
      </c>
      <c r="AG14" t="n">
        <v>13</v>
      </c>
      <c r="AH14" t="n">
        <v>317768.2590823501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5.2675</v>
      </c>
      <c r="E15" t="n">
        <v>18.98</v>
      </c>
      <c r="F15" t="n">
        <v>16.89</v>
      </c>
      <c r="G15" t="n">
        <v>126.7</v>
      </c>
      <c r="H15" t="n">
        <v>2.33</v>
      </c>
      <c r="I15" t="n">
        <v>8</v>
      </c>
      <c r="J15" t="n">
        <v>106.03</v>
      </c>
      <c r="K15" t="n">
        <v>37.55</v>
      </c>
      <c r="L15" t="n">
        <v>14</v>
      </c>
      <c r="M15" t="n">
        <v>6</v>
      </c>
      <c r="N15" t="n">
        <v>14.47</v>
      </c>
      <c r="O15" t="n">
        <v>13310.53</v>
      </c>
      <c r="P15" t="n">
        <v>128.9</v>
      </c>
      <c r="Q15" t="n">
        <v>183.26</v>
      </c>
      <c r="R15" t="n">
        <v>32.5</v>
      </c>
      <c r="S15" t="n">
        <v>26.24</v>
      </c>
      <c r="T15" t="n">
        <v>2268.36</v>
      </c>
      <c r="U15" t="n">
        <v>0.8100000000000001</v>
      </c>
      <c r="V15" t="n">
        <v>0.9</v>
      </c>
      <c r="W15" t="n">
        <v>2.95</v>
      </c>
      <c r="X15" t="n">
        <v>0.14</v>
      </c>
      <c r="Y15" t="n">
        <v>0.5</v>
      </c>
      <c r="Z15" t="n">
        <v>10</v>
      </c>
      <c r="AA15" t="n">
        <v>255.4919728227688</v>
      </c>
      <c r="AB15" t="n">
        <v>349.5753887262858</v>
      </c>
      <c r="AC15" t="n">
        <v>316.212404258493</v>
      </c>
      <c r="AD15" t="n">
        <v>255491.9728227688</v>
      </c>
      <c r="AE15" t="n">
        <v>349575.3887262858</v>
      </c>
      <c r="AF15" t="n">
        <v>1.803141589906712e-06</v>
      </c>
      <c r="AG15" t="n">
        <v>13</v>
      </c>
      <c r="AH15" t="n">
        <v>316212.404258493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5.2648</v>
      </c>
      <c r="E16" t="n">
        <v>18.99</v>
      </c>
      <c r="F16" t="n">
        <v>16.9</v>
      </c>
      <c r="G16" t="n">
        <v>126.77</v>
      </c>
      <c r="H16" t="n">
        <v>2.46</v>
      </c>
      <c r="I16" t="n">
        <v>8</v>
      </c>
      <c r="J16" t="n">
        <v>107.29</v>
      </c>
      <c r="K16" t="n">
        <v>37.55</v>
      </c>
      <c r="L16" t="n">
        <v>15</v>
      </c>
      <c r="M16" t="n">
        <v>6</v>
      </c>
      <c r="N16" t="n">
        <v>14.74</v>
      </c>
      <c r="O16" t="n">
        <v>13466.55</v>
      </c>
      <c r="P16" t="n">
        <v>126.7</v>
      </c>
      <c r="Q16" t="n">
        <v>183.26</v>
      </c>
      <c r="R16" t="n">
        <v>32.8</v>
      </c>
      <c r="S16" t="n">
        <v>26.24</v>
      </c>
      <c r="T16" t="n">
        <v>2418.52</v>
      </c>
      <c r="U16" t="n">
        <v>0.8</v>
      </c>
      <c r="V16" t="n">
        <v>0.9</v>
      </c>
      <c r="W16" t="n">
        <v>2.95</v>
      </c>
      <c r="X16" t="n">
        <v>0.15</v>
      </c>
      <c r="Y16" t="n">
        <v>0.5</v>
      </c>
      <c r="Z16" t="n">
        <v>10</v>
      </c>
      <c r="AA16" t="n">
        <v>253.3025841357859</v>
      </c>
      <c r="AB16" t="n">
        <v>346.5797705357453</v>
      </c>
      <c r="AC16" t="n">
        <v>313.5026836636802</v>
      </c>
      <c r="AD16" t="n">
        <v>253302.5841357859</v>
      </c>
      <c r="AE16" t="n">
        <v>346579.7705357453</v>
      </c>
      <c r="AF16" t="n">
        <v>1.802217340776622e-06</v>
      </c>
      <c r="AG16" t="n">
        <v>13</v>
      </c>
      <c r="AH16" t="n">
        <v>313502.6836636802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5.2776</v>
      </c>
      <c r="E17" t="n">
        <v>18.95</v>
      </c>
      <c r="F17" t="n">
        <v>16.88</v>
      </c>
      <c r="G17" t="n">
        <v>144.65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126.67</v>
      </c>
      <c r="Q17" t="n">
        <v>183.26</v>
      </c>
      <c r="R17" t="n">
        <v>32.04</v>
      </c>
      <c r="S17" t="n">
        <v>26.24</v>
      </c>
      <c r="T17" t="n">
        <v>2041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252.900628194243</v>
      </c>
      <c r="AB17" t="n">
        <v>346.0297966834821</v>
      </c>
      <c r="AC17" t="n">
        <v>313.0051985439836</v>
      </c>
      <c r="AD17" t="n">
        <v>252900.628194243</v>
      </c>
      <c r="AE17" t="n">
        <v>346029.7966834821</v>
      </c>
      <c r="AF17" t="n">
        <v>1.806598966282233e-06</v>
      </c>
      <c r="AG17" t="n">
        <v>13</v>
      </c>
      <c r="AH17" t="n">
        <v>313005.1985439836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5.277</v>
      </c>
      <c r="E18" t="n">
        <v>18.95</v>
      </c>
      <c r="F18" t="n">
        <v>16.88</v>
      </c>
      <c r="G18" t="n">
        <v>144.67</v>
      </c>
      <c r="H18" t="n">
        <v>2.73</v>
      </c>
      <c r="I18" t="n">
        <v>7</v>
      </c>
      <c r="J18" t="n">
        <v>109.83</v>
      </c>
      <c r="K18" t="n">
        <v>37.55</v>
      </c>
      <c r="L18" t="n">
        <v>17</v>
      </c>
      <c r="M18" t="n">
        <v>5</v>
      </c>
      <c r="N18" t="n">
        <v>15.28</v>
      </c>
      <c r="O18" t="n">
        <v>13779.95</v>
      </c>
      <c r="P18" t="n">
        <v>124.64</v>
      </c>
      <c r="Q18" t="n">
        <v>183.28</v>
      </c>
      <c r="R18" t="n">
        <v>32.14</v>
      </c>
      <c r="S18" t="n">
        <v>26.24</v>
      </c>
      <c r="T18" t="n">
        <v>2091.58</v>
      </c>
      <c r="U18" t="n">
        <v>0.82</v>
      </c>
      <c r="V18" t="n">
        <v>0.9</v>
      </c>
      <c r="W18" t="n">
        <v>2.95</v>
      </c>
      <c r="X18" t="n">
        <v>0.12</v>
      </c>
      <c r="Y18" t="n">
        <v>0.5</v>
      </c>
      <c r="Z18" t="n">
        <v>10</v>
      </c>
      <c r="AA18" t="n">
        <v>250.8236990255524</v>
      </c>
      <c r="AB18" t="n">
        <v>343.1880505672328</v>
      </c>
      <c r="AC18" t="n">
        <v>310.4346646886525</v>
      </c>
      <c r="AD18" t="n">
        <v>250823.6990255524</v>
      </c>
      <c r="AE18" t="n">
        <v>343188.0505672328</v>
      </c>
      <c r="AF18" t="n">
        <v>1.806393577586658e-06</v>
      </c>
      <c r="AG18" t="n">
        <v>13</v>
      </c>
      <c r="AH18" t="n">
        <v>310434.6646886525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5.2909</v>
      </c>
      <c r="E19" t="n">
        <v>18.9</v>
      </c>
      <c r="F19" t="n">
        <v>16.85</v>
      </c>
      <c r="G19" t="n">
        <v>168.47</v>
      </c>
      <c r="H19" t="n">
        <v>2.86</v>
      </c>
      <c r="I19" t="n">
        <v>6</v>
      </c>
      <c r="J19" t="n">
        <v>111.11</v>
      </c>
      <c r="K19" t="n">
        <v>37.55</v>
      </c>
      <c r="L19" t="n">
        <v>18</v>
      </c>
      <c r="M19" t="n">
        <v>3</v>
      </c>
      <c r="N19" t="n">
        <v>15.55</v>
      </c>
      <c r="O19" t="n">
        <v>13937.22</v>
      </c>
      <c r="P19" t="n">
        <v>122.81</v>
      </c>
      <c r="Q19" t="n">
        <v>183.26</v>
      </c>
      <c r="R19" t="n">
        <v>31.08</v>
      </c>
      <c r="S19" t="n">
        <v>26.24</v>
      </c>
      <c r="T19" t="n">
        <v>1565.08</v>
      </c>
      <c r="U19" t="n">
        <v>0.84</v>
      </c>
      <c r="V19" t="n">
        <v>0.9</v>
      </c>
      <c r="W19" t="n">
        <v>2.95</v>
      </c>
      <c r="X19" t="n">
        <v>0.09</v>
      </c>
      <c r="Y19" t="n">
        <v>0.5</v>
      </c>
      <c r="Z19" t="n">
        <v>10</v>
      </c>
      <c r="AA19" t="n">
        <v>248.5388507093152</v>
      </c>
      <c r="AB19" t="n">
        <v>340.0618203005651</v>
      </c>
      <c r="AC19" t="n">
        <v>307.6067974509429</v>
      </c>
      <c r="AD19" t="n">
        <v>248538.8507093152</v>
      </c>
      <c r="AE19" t="n">
        <v>340061.8203005651</v>
      </c>
      <c r="AF19" t="n">
        <v>1.811151749034157e-06</v>
      </c>
      <c r="AG19" t="n">
        <v>13</v>
      </c>
      <c r="AH19" t="n">
        <v>307606.7974509429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5.2875</v>
      </c>
      <c r="E20" t="n">
        <v>18.91</v>
      </c>
      <c r="F20" t="n">
        <v>16.86</v>
      </c>
      <c r="G20" t="n">
        <v>168.59</v>
      </c>
      <c r="H20" t="n">
        <v>2.98</v>
      </c>
      <c r="I20" t="n">
        <v>6</v>
      </c>
      <c r="J20" t="n">
        <v>112.39</v>
      </c>
      <c r="K20" t="n">
        <v>37.55</v>
      </c>
      <c r="L20" t="n">
        <v>19</v>
      </c>
      <c r="M20" t="n">
        <v>1</v>
      </c>
      <c r="N20" t="n">
        <v>15.83</v>
      </c>
      <c r="O20" t="n">
        <v>14094.9</v>
      </c>
      <c r="P20" t="n">
        <v>123.85</v>
      </c>
      <c r="Q20" t="n">
        <v>183.28</v>
      </c>
      <c r="R20" t="n">
        <v>31.4</v>
      </c>
      <c r="S20" t="n">
        <v>26.24</v>
      </c>
      <c r="T20" t="n">
        <v>1728.71</v>
      </c>
      <c r="U20" t="n">
        <v>0.84</v>
      </c>
      <c r="V20" t="n">
        <v>0.9</v>
      </c>
      <c r="W20" t="n">
        <v>2.95</v>
      </c>
      <c r="X20" t="n">
        <v>0.1</v>
      </c>
      <c r="Y20" t="n">
        <v>0.5</v>
      </c>
      <c r="Z20" t="n">
        <v>10</v>
      </c>
      <c r="AA20" t="n">
        <v>249.70862526619</v>
      </c>
      <c r="AB20" t="n">
        <v>341.6623574560916</v>
      </c>
      <c r="AC20" t="n">
        <v>309.0545815867145</v>
      </c>
      <c r="AD20" t="n">
        <v>249708.62526619</v>
      </c>
      <c r="AE20" t="n">
        <v>341662.3574560916</v>
      </c>
      <c r="AF20" t="n">
        <v>1.809987879759229e-06</v>
      </c>
      <c r="AG20" t="n">
        <v>13</v>
      </c>
      <c r="AH20" t="n">
        <v>309054.5815867145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5.287</v>
      </c>
      <c r="E21" t="n">
        <v>18.91</v>
      </c>
      <c r="F21" t="n">
        <v>16.86</v>
      </c>
      <c r="G21" t="n">
        <v>168.61</v>
      </c>
      <c r="H21" t="n">
        <v>3.1</v>
      </c>
      <c r="I21" t="n">
        <v>6</v>
      </c>
      <c r="J21" t="n">
        <v>113.67</v>
      </c>
      <c r="K21" t="n">
        <v>37.55</v>
      </c>
      <c r="L21" t="n">
        <v>20</v>
      </c>
      <c r="M21" t="n">
        <v>0</v>
      </c>
      <c r="N21" t="n">
        <v>16.12</v>
      </c>
      <c r="O21" t="n">
        <v>14253</v>
      </c>
      <c r="P21" t="n">
        <v>125.17</v>
      </c>
      <c r="Q21" t="n">
        <v>183.26</v>
      </c>
      <c r="R21" t="n">
        <v>31.4</v>
      </c>
      <c r="S21" t="n">
        <v>26.24</v>
      </c>
      <c r="T21" t="n">
        <v>1725.24</v>
      </c>
      <c r="U21" t="n">
        <v>0.84</v>
      </c>
      <c r="V21" t="n">
        <v>0.9</v>
      </c>
      <c r="W21" t="n">
        <v>2.95</v>
      </c>
      <c r="X21" t="n">
        <v>0.11</v>
      </c>
      <c r="Y21" t="n">
        <v>0.5</v>
      </c>
      <c r="Z21" t="n">
        <v>10</v>
      </c>
      <c r="AA21" t="n">
        <v>251.0807594059117</v>
      </c>
      <c r="AB21" t="n">
        <v>343.5397719203439</v>
      </c>
      <c r="AC21" t="n">
        <v>310.7528182494668</v>
      </c>
      <c r="AD21" t="n">
        <v>251080.7594059117</v>
      </c>
      <c r="AE21" t="n">
        <v>343539.7719203439</v>
      </c>
      <c r="AF21" t="n">
        <v>1.809816722512916e-06</v>
      </c>
      <c r="AG21" t="n">
        <v>13</v>
      </c>
      <c r="AH21" t="n">
        <v>310752.8182494668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4.3012</v>
      </c>
      <c r="E42" t="n">
        <v>23.25</v>
      </c>
      <c r="F42" t="n">
        <v>19.1</v>
      </c>
      <c r="G42" t="n">
        <v>9.789999999999999</v>
      </c>
      <c r="H42" t="n">
        <v>0.2</v>
      </c>
      <c r="I42" t="n">
        <v>117</v>
      </c>
      <c r="J42" t="n">
        <v>89.87</v>
      </c>
      <c r="K42" t="n">
        <v>37.55</v>
      </c>
      <c r="L42" t="n">
        <v>1</v>
      </c>
      <c r="M42" t="n">
        <v>115</v>
      </c>
      <c r="N42" t="n">
        <v>11.32</v>
      </c>
      <c r="O42" t="n">
        <v>11317.98</v>
      </c>
      <c r="P42" t="n">
        <v>161.47</v>
      </c>
      <c r="Q42" t="n">
        <v>183.35</v>
      </c>
      <c r="R42" t="n">
        <v>101.13</v>
      </c>
      <c r="S42" t="n">
        <v>26.24</v>
      </c>
      <c r="T42" t="n">
        <v>36035.12</v>
      </c>
      <c r="U42" t="n">
        <v>0.26</v>
      </c>
      <c r="V42" t="n">
        <v>0.8</v>
      </c>
      <c r="W42" t="n">
        <v>3.13</v>
      </c>
      <c r="X42" t="n">
        <v>2.34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4.8031</v>
      </c>
      <c r="E43" t="n">
        <v>20.82</v>
      </c>
      <c r="F43" t="n">
        <v>17.84</v>
      </c>
      <c r="G43" t="n">
        <v>19.46</v>
      </c>
      <c r="H43" t="n">
        <v>0.39</v>
      </c>
      <c r="I43" t="n">
        <v>55</v>
      </c>
      <c r="J43" t="n">
        <v>91.09999999999999</v>
      </c>
      <c r="K43" t="n">
        <v>37.55</v>
      </c>
      <c r="L43" t="n">
        <v>2</v>
      </c>
      <c r="M43" t="n">
        <v>53</v>
      </c>
      <c r="N43" t="n">
        <v>11.54</v>
      </c>
      <c r="O43" t="n">
        <v>11468.97</v>
      </c>
      <c r="P43" t="n">
        <v>149.74</v>
      </c>
      <c r="Q43" t="n">
        <v>183.28</v>
      </c>
      <c r="R43" t="n">
        <v>61.87</v>
      </c>
      <c r="S43" t="n">
        <v>26.24</v>
      </c>
      <c r="T43" t="n">
        <v>16717.41</v>
      </c>
      <c r="U43" t="n">
        <v>0.42</v>
      </c>
      <c r="V43" t="n">
        <v>0.85</v>
      </c>
      <c r="W43" t="n">
        <v>3.03</v>
      </c>
      <c r="X43" t="n">
        <v>1.08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4.9823</v>
      </c>
      <c r="E44" t="n">
        <v>20.07</v>
      </c>
      <c r="F44" t="n">
        <v>17.45</v>
      </c>
      <c r="G44" t="n">
        <v>29.09</v>
      </c>
      <c r="H44" t="n">
        <v>0.57</v>
      </c>
      <c r="I44" t="n">
        <v>36</v>
      </c>
      <c r="J44" t="n">
        <v>92.31999999999999</v>
      </c>
      <c r="K44" t="n">
        <v>37.55</v>
      </c>
      <c r="L44" t="n">
        <v>3</v>
      </c>
      <c r="M44" t="n">
        <v>34</v>
      </c>
      <c r="N44" t="n">
        <v>11.77</v>
      </c>
      <c r="O44" t="n">
        <v>11620.34</v>
      </c>
      <c r="P44" t="n">
        <v>145.38</v>
      </c>
      <c r="Q44" t="n">
        <v>183.3</v>
      </c>
      <c r="R44" t="n">
        <v>49.91</v>
      </c>
      <c r="S44" t="n">
        <v>26.24</v>
      </c>
      <c r="T44" t="n">
        <v>10830.65</v>
      </c>
      <c r="U44" t="n">
        <v>0.53</v>
      </c>
      <c r="V44" t="n">
        <v>0.87</v>
      </c>
      <c r="W44" t="n">
        <v>3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5.0658</v>
      </c>
      <c r="E45" t="n">
        <v>19.74</v>
      </c>
      <c r="F45" t="n">
        <v>17.29</v>
      </c>
      <c r="G45" t="n">
        <v>38.42</v>
      </c>
      <c r="H45" t="n">
        <v>0.75</v>
      </c>
      <c r="I45" t="n">
        <v>27</v>
      </c>
      <c r="J45" t="n">
        <v>93.55</v>
      </c>
      <c r="K45" t="n">
        <v>37.55</v>
      </c>
      <c r="L45" t="n">
        <v>4</v>
      </c>
      <c r="M45" t="n">
        <v>25</v>
      </c>
      <c r="N45" t="n">
        <v>12</v>
      </c>
      <c r="O45" t="n">
        <v>11772.07</v>
      </c>
      <c r="P45" t="n">
        <v>143.12</v>
      </c>
      <c r="Q45" t="n">
        <v>183.27</v>
      </c>
      <c r="R45" t="n">
        <v>44.73</v>
      </c>
      <c r="S45" t="n">
        <v>26.24</v>
      </c>
      <c r="T45" t="n">
        <v>8288.639999999999</v>
      </c>
      <c r="U45" t="n">
        <v>0.59</v>
      </c>
      <c r="V45" t="n">
        <v>0.88</v>
      </c>
      <c r="W45" t="n">
        <v>2.99</v>
      </c>
      <c r="X45" t="n">
        <v>0.53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5.1223</v>
      </c>
      <c r="E46" t="n">
        <v>19.52</v>
      </c>
      <c r="F46" t="n">
        <v>17.17</v>
      </c>
      <c r="G46" t="n">
        <v>46.82</v>
      </c>
      <c r="H46" t="n">
        <v>0.93</v>
      </c>
      <c r="I46" t="n">
        <v>22</v>
      </c>
      <c r="J46" t="n">
        <v>94.79000000000001</v>
      </c>
      <c r="K46" t="n">
        <v>37.55</v>
      </c>
      <c r="L46" t="n">
        <v>5</v>
      </c>
      <c r="M46" t="n">
        <v>20</v>
      </c>
      <c r="N46" t="n">
        <v>12.23</v>
      </c>
      <c r="O46" t="n">
        <v>11924.18</v>
      </c>
      <c r="P46" t="n">
        <v>140.88</v>
      </c>
      <c r="Q46" t="n">
        <v>183.29</v>
      </c>
      <c r="R46" t="n">
        <v>41.19</v>
      </c>
      <c r="S46" t="n">
        <v>26.24</v>
      </c>
      <c r="T46" t="n">
        <v>6542.34</v>
      </c>
      <c r="U46" t="n">
        <v>0.64</v>
      </c>
      <c r="V46" t="n">
        <v>0.89</v>
      </c>
      <c r="W46" t="n">
        <v>2.97</v>
      </c>
      <c r="X46" t="n">
        <v>0.41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5.1613</v>
      </c>
      <c r="E47" t="n">
        <v>19.38</v>
      </c>
      <c r="F47" t="n">
        <v>17.09</v>
      </c>
      <c r="G47" t="n">
        <v>56.98</v>
      </c>
      <c r="H47" t="n">
        <v>1.1</v>
      </c>
      <c r="I47" t="n">
        <v>18</v>
      </c>
      <c r="J47" t="n">
        <v>96.02</v>
      </c>
      <c r="K47" t="n">
        <v>37.55</v>
      </c>
      <c r="L47" t="n">
        <v>6</v>
      </c>
      <c r="M47" t="n">
        <v>16</v>
      </c>
      <c r="N47" t="n">
        <v>12.47</v>
      </c>
      <c r="O47" t="n">
        <v>12076.67</v>
      </c>
      <c r="P47" t="n">
        <v>139.42</v>
      </c>
      <c r="Q47" t="n">
        <v>183.29</v>
      </c>
      <c r="R47" t="n">
        <v>38.69</v>
      </c>
      <c r="S47" t="n">
        <v>26.24</v>
      </c>
      <c r="T47" t="n">
        <v>5309.02</v>
      </c>
      <c r="U47" t="n">
        <v>0.68</v>
      </c>
      <c r="V47" t="n">
        <v>0.89</v>
      </c>
      <c r="W47" t="n">
        <v>2.97</v>
      </c>
      <c r="X47" t="n">
        <v>0.34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5.1795</v>
      </c>
      <c r="E48" t="n">
        <v>19.31</v>
      </c>
      <c r="F48" t="n">
        <v>17.06</v>
      </c>
      <c r="G48" t="n">
        <v>63.99</v>
      </c>
      <c r="H48" t="n">
        <v>1.27</v>
      </c>
      <c r="I48" t="n">
        <v>16</v>
      </c>
      <c r="J48" t="n">
        <v>97.26000000000001</v>
      </c>
      <c r="K48" t="n">
        <v>37.55</v>
      </c>
      <c r="L48" t="n">
        <v>7</v>
      </c>
      <c r="M48" t="n">
        <v>14</v>
      </c>
      <c r="N48" t="n">
        <v>12.71</v>
      </c>
      <c r="O48" t="n">
        <v>12229.54</v>
      </c>
      <c r="P48" t="n">
        <v>137.96</v>
      </c>
      <c r="Q48" t="n">
        <v>183.28</v>
      </c>
      <c r="R48" t="n">
        <v>37.77</v>
      </c>
      <c r="S48" t="n">
        <v>26.24</v>
      </c>
      <c r="T48" t="n">
        <v>4862.91</v>
      </c>
      <c r="U48" t="n">
        <v>0.6899999999999999</v>
      </c>
      <c r="V48" t="n">
        <v>0.89</v>
      </c>
      <c r="W48" t="n">
        <v>2.97</v>
      </c>
      <c r="X48" t="n">
        <v>0.31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5.2028</v>
      </c>
      <c r="E49" t="n">
        <v>19.22</v>
      </c>
      <c r="F49" t="n">
        <v>17.02</v>
      </c>
      <c r="G49" t="n">
        <v>72.93000000000001</v>
      </c>
      <c r="H49" t="n">
        <v>1.43</v>
      </c>
      <c r="I49" t="n">
        <v>14</v>
      </c>
      <c r="J49" t="n">
        <v>98.5</v>
      </c>
      <c r="K49" t="n">
        <v>37.55</v>
      </c>
      <c r="L49" t="n">
        <v>8</v>
      </c>
      <c r="M49" t="n">
        <v>12</v>
      </c>
      <c r="N49" t="n">
        <v>12.95</v>
      </c>
      <c r="O49" t="n">
        <v>12382.79</v>
      </c>
      <c r="P49" t="n">
        <v>136.11</v>
      </c>
      <c r="Q49" t="n">
        <v>183.26</v>
      </c>
      <c r="R49" t="n">
        <v>36.56</v>
      </c>
      <c r="S49" t="n">
        <v>26.24</v>
      </c>
      <c r="T49" t="n">
        <v>4266.85</v>
      </c>
      <c r="U49" t="n">
        <v>0.72</v>
      </c>
      <c r="V49" t="n">
        <v>0.89</v>
      </c>
      <c r="W49" t="n">
        <v>2.96</v>
      </c>
      <c r="X49" t="n">
        <v>0.26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5.2234</v>
      </c>
      <c r="E50" t="n">
        <v>19.14</v>
      </c>
      <c r="F50" t="n">
        <v>16.98</v>
      </c>
      <c r="G50" t="n">
        <v>84.89</v>
      </c>
      <c r="H50" t="n">
        <v>1.59</v>
      </c>
      <c r="I50" t="n">
        <v>12</v>
      </c>
      <c r="J50" t="n">
        <v>99.75</v>
      </c>
      <c r="K50" t="n">
        <v>37.55</v>
      </c>
      <c r="L50" t="n">
        <v>9</v>
      </c>
      <c r="M50" t="n">
        <v>10</v>
      </c>
      <c r="N50" t="n">
        <v>13.2</v>
      </c>
      <c r="O50" t="n">
        <v>12536.43</v>
      </c>
      <c r="P50" t="n">
        <v>134.88</v>
      </c>
      <c r="Q50" t="n">
        <v>183.27</v>
      </c>
      <c r="R50" t="n">
        <v>35.14</v>
      </c>
      <c r="S50" t="n">
        <v>26.24</v>
      </c>
      <c r="T50" t="n">
        <v>3565.02</v>
      </c>
      <c r="U50" t="n">
        <v>0.75</v>
      </c>
      <c r="V50" t="n">
        <v>0.9</v>
      </c>
      <c r="W50" t="n">
        <v>2.96</v>
      </c>
      <c r="X50" t="n">
        <v>0.22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5.2374</v>
      </c>
      <c r="E51" t="n">
        <v>19.09</v>
      </c>
      <c r="F51" t="n">
        <v>16.95</v>
      </c>
      <c r="G51" t="n">
        <v>92.43000000000001</v>
      </c>
      <c r="H51" t="n">
        <v>1.74</v>
      </c>
      <c r="I51" t="n">
        <v>11</v>
      </c>
      <c r="J51" t="n">
        <v>101</v>
      </c>
      <c r="K51" t="n">
        <v>37.55</v>
      </c>
      <c r="L51" t="n">
        <v>10</v>
      </c>
      <c r="M51" t="n">
        <v>9</v>
      </c>
      <c r="N51" t="n">
        <v>13.45</v>
      </c>
      <c r="O51" t="n">
        <v>12690.46</v>
      </c>
      <c r="P51" t="n">
        <v>133.35</v>
      </c>
      <c r="Q51" t="n">
        <v>183.26</v>
      </c>
      <c r="R51" t="n">
        <v>34.09</v>
      </c>
      <c r="S51" t="n">
        <v>26.24</v>
      </c>
      <c r="T51" t="n">
        <v>3044.84</v>
      </c>
      <c r="U51" t="n">
        <v>0.77</v>
      </c>
      <c r="V51" t="n">
        <v>0.9</v>
      </c>
      <c r="W51" t="n">
        <v>2.96</v>
      </c>
      <c r="X51" t="n">
        <v>0.19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5.2486</v>
      </c>
      <c r="E52" t="n">
        <v>19.05</v>
      </c>
      <c r="F52" t="n">
        <v>16.92</v>
      </c>
      <c r="G52" t="n">
        <v>101.54</v>
      </c>
      <c r="H52" t="n">
        <v>1.89</v>
      </c>
      <c r="I52" t="n">
        <v>10</v>
      </c>
      <c r="J52" t="n">
        <v>102.25</v>
      </c>
      <c r="K52" t="n">
        <v>37.55</v>
      </c>
      <c r="L52" t="n">
        <v>11</v>
      </c>
      <c r="M52" t="n">
        <v>8</v>
      </c>
      <c r="N52" t="n">
        <v>13.7</v>
      </c>
      <c r="O52" t="n">
        <v>12844.88</v>
      </c>
      <c r="P52" t="n">
        <v>132.66</v>
      </c>
      <c r="Q52" t="n">
        <v>183.26</v>
      </c>
      <c r="R52" t="n">
        <v>33.44</v>
      </c>
      <c r="S52" t="n">
        <v>26.24</v>
      </c>
      <c r="T52" t="n">
        <v>2724.59</v>
      </c>
      <c r="U52" t="n">
        <v>0.78</v>
      </c>
      <c r="V52" t="n">
        <v>0.9</v>
      </c>
      <c r="W52" t="n">
        <v>2.96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5.2539</v>
      </c>
      <c r="E53" t="n">
        <v>19.03</v>
      </c>
      <c r="F53" t="n">
        <v>16.92</v>
      </c>
      <c r="G53" t="n">
        <v>112.82</v>
      </c>
      <c r="H53" t="n">
        <v>2.04</v>
      </c>
      <c r="I53" t="n">
        <v>9</v>
      </c>
      <c r="J53" t="n">
        <v>103.51</v>
      </c>
      <c r="K53" t="n">
        <v>37.55</v>
      </c>
      <c r="L53" t="n">
        <v>12</v>
      </c>
      <c r="M53" t="n">
        <v>7</v>
      </c>
      <c r="N53" t="n">
        <v>13.95</v>
      </c>
      <c r="O53" t="n">
        <v>12999.7</v>
      </c>
      <c r="P53" t="n">
        <v>130.9</v>
      </c>
      <c r="Q53" t="n">
        <v>183.27</v>
      </c>
      <c r="R53" t="n">
        <v>33.53</v>
      </c>
      <c r="S53" t="n">
        <v>26.24</v>
      </c>
      <c r="T53" t="n">
        <v>2774.22</v>
      </c>
      <c r="U53" t="n">
        <v>0.78</v>
      </c>
      <c r="V53" t="n">
        <v>0.9</v>
      </c>
      <c r="W53" t="n">
        <v>2.95</v>
      </c>
      <c r="X53" t="n">
        <v>0.17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5.2562</v>
      </c>
      <c r="E54" t="n">
        <v>19.02</v>
      </c>
      <c r="F54" t="n">
        <v>16.91</v>
      </c>
      <c r="G54" t="n">
        <v>112.77</v>
      </c>
      <c r="H54" t="n">
        <v>2.18</v>
      </c>
      <c r="I54" t="n">
        <v>9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129.79</v>
      </c>
      <c r="Q54" t="n">
        <v>183.26</v>
      </c>
      <c r="R54" t="n">
        <v>33.27</v>
      </c>
      <c r="S54" t="n">
        <v>26.24</v>
      </c>
      <c r="T54" t="n">
        <v>2644.05</v>
      </c>
      <c r="U54" t="n">
        <v>0.79</v>
      </c>
      <c r="V54" t="n">
        <v>0.9</v>
      </c>
      <c r="W54" t="n">
        <v>2.95</v>
      </c>
      <c r="X54" t="n">
        <v>0.16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5.2675</v>
      </c>
      <c r="E55" t="n">
        <v>18.98</v>
      </c>
      <c r="F55" t="n">
        <v>16.89</v>
      </c>
      <c r="G55" t="n">
        <v>126.7</v>
      </c>
      <c r="H55" t="n">
        <v>2.33</v>
      </c>
      <c r="I55" t="n">
        <v>8</v>
      </c>
      <c r="J55" t="n">
        <v>106.03</v>
      </c>
      <c r="K55" t="n">
        <v>37.55</v>
      </c>
      <c r="L55" t="n">
        <v>14</v>
      </c>
      <c r="M55" t="n">
        <v>6</v>
      </c>
      <c r="N55" t="n">
        <v>14.47</v>
      </c>
      <c r="O55" t="n">
        <v>13310.53</v>
      </c>
      <c r="P55" t="n">
        <v>128.9</v>
      </c>
      <c r="Q55" t="n">
        <v>183.26</v>
      </c>
      <c r="R55" t="n">
        <v>32.5</v>
      </c>
      <c r="S55" t="n">
        <v>26.24</v>
      </c>
      <c r="T55" t="n">
        <v>2268.36</v>
      </c>
      <c r="U55" t="n">
        <v>0.8100000000000001</v>
      </c>
      <c r="V55" t="n">
        <v>0.9</v>
      </c>
      <c r="W55" t="n">
        <v>2.95</v>
      </c>
      <c r="X55" t="n">
        <v>0.14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5.2648</v>
      </c>
      <c r="E56" t="n">
        <v>18.99</v>
      </c>
      <c r="F56" t="n">
        <v>16.9</v>
      </c>
      <c r="G56" t="n">
        <v>126.77</v>
      </c>
      <c r="H56" t="n">
        <v>2.46</v>
      </c>
      <c r="I56" t="n">
        <v>8</v>
      </c>
      <c r="J56" t="n">
        <v>107.29</v>
      </c>
      <c r="K56" t="n">
        <v>37.55</v>
      </c>
      <c r="L56" t="n">
        <v>15</v>
      </c>
      <c r="M56" t="n">
        <v>6</v>
      </c>
      <c r="N56" t="n">
        <v>14.74</v>
      </c>
      <c r="O56" t="n">
        <v>13466.55</v>
      </c>
      <c r="P56" t="n">
        <v>126.7</v>
      </c>
      <c r="Q56" t="n">
        <v>183.26</v>
      </c>
      <c r="R56" t="n">
        <v>32.8</v>
      </c>
      <c r="S56" t="n">
        <v>26.24</v>
      </c>
      <c r="T56" t="n">
        <v>2418.52</v>
      </c>
      <c r="U56" t="n">
        <v>0.8</v>
      </c>
      <c r="V56" t="n">
        <v>0.9</v>
      </c>
      <c r="W56" t="n">
        <v>2.95</v>
      </c>
      <c r="X56" t="n">
        <v>0.15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5.2776</v>
      </c>
      <c r="E57" t="n">
        <v>18.95</v>
      </c>
      <c r="F57" t="n">
        <v>16.88</v>
      </c>
      <c r="G57" t="n">
        <v>144.65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126.67</v>
      </c>
      <c r="Q57" t="n">
        <v>183.26</v>
      </c>
      <c r="R57" t="n">
        <v>32.04</v>
      </c>
      <c r="S57" t="n">
        <v>26.24</v>
      </c>
      <c r="T57" t="n">
        <v>2041</v>
      </c>
      <c r="U57" t="n">
        <v>0.82</v>
      </c>
      <c r="V57" t="n">
        <v>0.9</v>
      </c>
      <c r="W57" t="n">
        <v>2.95</v>
      </c>
      <c r="X57" t="n">
        <v>0.12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5.277</v>
      </c>
      <c r="E58" t="n">
        <v>18.95</v>
      </c>
      <c r="F58" t="n">
        <v>16.88</v>
      </c>
      <c r="G58" t="n">
        <v>144.67</v>
      </c>
      <c r="H58" t="n">
        <v>2.73</v>
      </c>
      <c r="I58" t="n">
        <v>7</v>
      </c>
      <c r="J58" t="n">
        <v>109.83</v>
      </c>
      <c r="K58" t="n">
        <v>37.55</v>
      </c>
      <c r="L58" t="n">
        <v>17</v>
      </c>
      <c r="M58" t="n">
        <v>5</v>
      </c>
      <c r="N58" t="n">
        <v>15.28</v>
      </c>
      <c r="O58" t="n">
        <v>13779.95</v>
      </c>
      <c r="P58" t="n">
        <v>124.64</v>
      </c>
      <c r="Q58" t="n">
        <v>183.28</v>
      </c>
      <c r="R58" t="n">
        <v>32.14</v>
      </c>
      <c r="S58" t="n">
        <v>26.24</v>
      </c>
      <c r="T58" t="n">
        <v>2091.58</v>
      </c>
      <c r="U58" t="n">
        <v>0.82</v>
      </c>
      <c r="V58" t="n">
        <v>0.9</v>
      </c>
      <c r="W58" t="n">
        <v>2.95</v>
      </c>
      <c r="X58" t="n">
        <v>0.12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5.2909</v>
      </c>
      <c r="E59" t="n">
        <v>18.9</v>
      </c>
      <c r="F59" t="n">
        <v>16.85</v>
      </c>
      <c r="G59" t="n">
        <v>168.47</v>
      </c>
      <c r="H59" t="n">
        <v>2.86</v>
      </c>
      <c r="I59" t="n">
        <v>6</v>
      </c>
      <c r="J59" t="n">
        <v>111.11</v>
      </c>
      <c r="K59" t="n">
        <v>37.55</v>
      </c>
      <c r="L59" t="n">
        <v>18</v>
      </c>
      <c r="M59" t="n">
        <v>3</v>
      </c>
      <c r="N59" t="n">
        <v>15.55</v>
      </c>
      <c r="O59" t="n">
        <v>13937.22</v>
      </c>
      <c r="P59" t="n">
        <v>122.81</v>
      </c>
      <c r="Q59" t="n">
        <v>183.26</v>
      </c>
      <c r="R59" t="n">
        <v>31.08</v>
      </c>
      <c r="S59" t="n">
        <v>26.24</v>
      </c>
      <c r="T59" t="n">
        <v>1565.08</v>
      </c>
      <c r="U59" t="n">
        <v>0.84</v>
      </c>
      <c r="V59" t="n">
        <v>0.9</v>
      </c>
      <c r="W59" t="n">
        <v>2.95</v>
      </c>
      <c r="X59" t="n">
        <v>0.09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5.2875</v>
      </c>
      <c r="E60" t="n">
        <v>18.91</v>
      </c>
      <c r="F60" t="n">
        <v>16.86</v>
      </c>
      <c r="G60" t="n">
        <v>168.59</v>
      </c>
      <c r="H60" t="n">
        <v>2.98</v>
      </c>
      <c r="I60" t="n">
        <v>6</v>
      </c>
      <c r="J60" t="n">
        <v>112.39</v>
      </c>
      <c r="K60" t="n">
        <v>37.55</v>
      </c>
      <c r="L60" t="n">
        <v>19</v>
      </c>
      <c r="M60" t="n">
        <v>1</v>
      </c>
      <c r="N60" t="n">
        <v>15.83</v>
      </c>
      <c r="O60" t="n">
        <v>14094.9</v>
      </c>
      <c r="P60" t="n">
        <v>123.85</v>
      </c>
      <c r="Q60" t="n">
        <v>183.28</v>
      </c>
      <c r="R60" t="n">
        <v>31.4</v>
      </c>
      <c r="S60" t="n">
        <v>26.24</v>
      </c>
      <c r="T60" t="n">
        <v>1728.71</v>
      </c>
      <c r="U60" t="n">
        <v>0.84</v>
      </c>
      <c r="V60" t="n">
        <v>0.9</v>
      </c>
      <c r="W60" t="n">
        <v>2.95</v>
      </c>
      <c r="X60" t="n">
        <v>0.1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5.287</v>
      </c>
      <c r="E61" t="n">
        <v>18.91</v>
      </c>
      <c r="F61" t="n">
        <v>16.86</v>
      </c>
      <c r="G61" t="n">
        <v>168.61</v>
      </c>
      <c r="H61" t="n">
        <v>3.1</v>
      </c>
      <c r="I61" t="n">
        <v>6</v>
      </c>
      <c r="J61" t="n">
        <v>113.67</v>
      </c>
      <c r="K61" t="n">
        <v>37.55</v>
      </c>
      <c r="L61" t="n">
        <v>20</v>
      </c>
      <c r="M61" t="n">
        <v>0</v>
      </c>
      <c r="N61" t="n">
        <v>16.12</v>
      </c>
      <c r="O61" t="n">
        <v>14253</v>
      </c>
      <c r="P61" t="n">
        <v>125.17</v>
      </c>
      <c r="Q61" t="n">
        <v>183.26</v>
      </c>
      <c r="R61" t="n">
        <v>31.4</v>
      </c>
      <c r="S61" t="n">
        <v>26.24</v>
      </c>
      <c r="T61" t="n">
        <v>1725.24</v>
      </c>
      <c r="U61" t="n">
        <v>0.84</v>
      </c>
      <c r="V61" t="n">
        <v>0.9</v>
      </c>
      <c r="W61" t="n">
        <v>2.95</v>
      </c>
      <c r="X61" t="n">
        <v>0.11</v>
      </c>
      <c r="Y61" t="n">
        <v>0.5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4.5255</v>
      </c>
      <c r="E62" t="n">
        <v>22.1</v>
      </c>
      <c r="F62" t="n">
        <v>18.73</v>
      </c>
      <c r="G62" t="n">
        <v>11.47</v>
      </c>
      <c r="H62" t="n">
        <v>0.24</v>
      </c>
      <c r="I62" t="n">
        <v>98</v>
      </c>
      <c r="J62" t="n">
        <v>71.52</v>
      </c>
      <c r="K62" t="n">
        <v>32.27</v>
      </c>
      <c r="L62" t="n">
        <v>1</v>
      </c>
      <c r="M62" t="n">
        <v>96</v>
      </c>
      <c r="N62" t="n">
        <v>8.25</v>
      </c>
      <c r="O62" t="n">
        <v>9054.6</v>
      </c>
      <c r="P62" t="n">
        <v>135.08</v>
      </c>
      <c r="Q62" t="n">
        <v>183.34</v>
      </c>
      <c r="R62" t="n">
        <v>89.42</v>
      </c>
      <c r="S62" t="n">
        <v>26.24</v>
      </c>
      <c r="T62" t="n">
        <v>30275.78</v>
      </c>
      <c r="U62" t="n">
        <v>0.29</v>
      </c>
      <c r="V62" t="n">
        <v>0.8100000000000001</v>
      </c>
      <c r="W62" t="n">
        <v>3.1</v>
      </c>
      <c r="X62" t="n">
        <v>1.97</v>
      </c>
      <c r="Y62" t="n">
        <v>0.5</v>
      </c>
      <c r="Z62" t="n">
        <v>10</v>
      </c>
    </row>
    <row r="63">
      <c r="A63" t="n">
        <v>1</v>
      </c>
      <c r="B63" t="n">
        <v>30</v>
      </c>
      <c r="C63" t="inlineStr">
        <is>
          <t xml:space="preserve">CONCLUIDO	</t>
        </is>
      </c>
      <c r="D63" t="n">
        <v>4.9365</v>
      </c>
      <c r="E63" t="n">
        <v>20.26</v>
      </c>
      <c r="F63" t="n">
        <v>17.68</v>
      </c>
      <c r="G63" t="n">
        <v>22.57</v>
      </c>
      <c r="H63" t="n">
        <v>0.48</v>
      </c>
      <c r="I63" t="n">
        <v>47</v>
      </c>
      <c r="J63" t="n">
        <v>72.7</v>
      </c>
      <c r="K63" t="n">
        <v>32.27</v>
      </c>
      <c r="L63" t="n">
        <v>2</v>
      </c>
      <c r="M63" t="n">
        <v>45</v>
      </c>
      <c r="N63" t="n">
        <v>8.43</v>
      </c>
      <c r="O63" t="n">
        <v>9200.25</v>
      </c>
      <c r="P63" t="n">
        <v>126.13</v>
      </c>
      <c r="Q63" t="n">
        <v>183.27</v>
      </c>
      <c r="R63" t="n">
        <v>57.09</v>
      </c>
      <c r="S63" t="n">
        <v>26.24</v>
      </c>
      <c r="T63" t="n">
        <v>14364.32</v>
      </c>
      <c r="U63" t="n">
        <v>0.46</v>
      </c>
      <c r="V63" t="n">
        <v>0.86</v>
      </c>
      <c r="W63" t="n">
        <v>3.01</v>
      </c>
      <c r="X63" t="n">
        <v>0.93</v>
      </c>
      <c r="Y63" t="n">
        <v>0.5</v>
      </c>
      <c r="Z63" t="n">
        <v>10</v>
      </c>
    </row>
    <row r="64">
      <c r="A64" t="n">
        <v>2</v>
      </c>
      <c r="B64" t="n">
        <v>30</v>
      </c>
      <c r="C64" t="inlineStr">
        <is>
          <t xml:space="preserve">CONCLUIDO	</t>
        </is>
      </c>
      <c r="D64" t="n">
        <v>5.083</v>
      </c>
      <c r="E64" t="n">
        <v>19.67</v>
      </c>
      <c r="F64" t="n">
        <v>17.35</v>
      </c>
      <c r="G64" t="n">
        <v>33.58</v>
      </c>
      <c r="H64" t="n">
        <v>0.71</v>
      </c>
      <c r="I64" t="n">
        <v>31</v>
      </c>
      <c r="J64" t="n">
        <v>73.88</v>
      </c>
      <c r="K64" t="n">
        <v>32.27</v>
      </c>
      <c r="L64" t="n">
        <v>3</v>
      </c>
      <c r="M64" t="n">
        <v>29</v>
      </c>
      <c r="N64" t="n">
        <v>8.609999999999999</v>
      </c>
      <c r="O64" t="n">
        <v>9346.23</v>
      </c>
      <c r="P64" t="n">
        <v>122.23</v>
      </c>
      <c r="Q64" t="n">
        <v>183.27</v>
      </c>
      <c r="R64" t="n">
        <v>46.62</v>
      </c>
      <c r="S64" t="n">
        <v>26.24</v>
      </c>
      <c r="T64" t="n">
        <v>9212.27</v>
      </c>
      <c r="U64" t="n">
        <v>0.5600000000000001</v>
      </c>
      <c r="V64" t="n">
        <v>0.88</v>
      </c>
      <c r="W64" t="n">
        <v>2.99</v>
      </c>
      <c r="X64" t="n">
        <v>0.59</v>
      </c>
      <c r="Y64" t="n">
        <v>0.5</v>
      </c>
      <c r="Z64" t="n">
        <v>10</v>
      </c>
    </row>
    <row r="65">
      <c r="A65" t="n">
        <v>3</v>
      </c>
      <c r="B65" t="n">
        <v>30</v>
      </c>
      <c r="C65" t="inlineStr">
        <is>
          <t xml:space="preserve">CONCLUIDO	</t>
        </is>
      </c>
      <c r="D65" t="n">
        <v>5.1535</v>
      </c>
      <c r="E65" t="n">
        <v>19.4</v>
      </c>
      <c r="F65" t="n">
        <v>17.2</v>
      </c>
      <c r="G65" t="n">
        <v>44.88</v>
      </c>
      <c r="H65" t="n">
        <v>0.93</v>
      </c>
      <c r="I65" t="n">
        <v>23</v>
      </c>
      <c r="J65" t="n">
        <v>75.06999999999999</v>
      </c>
      <c r="K65" t="n">
        <v>32.27</v>
      </c>
      <c r="L65" t="n">
        <v>4</v>
      </c>
      <c r="M65" t="n">
        <v>21</v>
      </c>
      <c r="N65" t="n">
        <v>8.800000000000001</v>
      </c>
      <c r="O65" t="n">
        <v>9492.549999999999</v>
      </c>
      <c r="P65" t="n">
        <v>119.75</v>
      </c>
      <c r="Q65" t="n">
        <v>183.26</v>
      </c>
      <c r="R65" t="n">
        <v>42.14</v>
      </c>
      <c r="S65" t="n">
        <v>26.24</v>
      </c>
      <c r="T65" t="n">
        <v>7011.27</v>
      </c>
      <c r="U65" t="n">
        <v>0.62</v>
      </c>
      <c r="V65" t="n">
        <v>0.88</v>
      </c>
      <c r="W65" t="n">
        <v>2.98</v>
      </c>
      <c r="X65" t="n">
        <v>0.45</v>
      </c>
      <c r="Y65" t="n">
        <v>0.5</v>
      </c>
      <c r="Z65" t="n">
        <v>10</v>
      </c>
    </row>
    <row r="66">
      <c r="A66" t="n">
        <v>4</v>
      </c>
      <c r="B66" t="n">
        <v>30</v>
      </c>
      <c r="C66" t="inlineStr">
        <is>
          <t xml:space="preserve">CONCLUIDO	</t>
        </is>
      </c>
      <c r="D66" t="n">
        <v>5.2053</v>
      </c>
      <c r="E66" t="n">
        <v>19.21</v>
      </c>
      <c r="F66" t="n">
        <v>17.09</v>
      </c>
      <c r="G66" t="n">
        <v>56.96</v>
      </c>
      <c r="H66" t="n">
        <v>1.15</v>
      </c>
      <c r="I66" t="n">
        <v>18</v>
      </c>
      <c r="J66" t="n">
        <v>76.26000000000001</v>
      </c>
      <c r="K66" t="n">
        <v>32.27</v>
      </c>
      <c r="L66" t="n">
        <v>5</v>
      </c>
      <c r="M66" t="n">
        <v>16</v>
      </c>
      <c r="N66" t="n">
        <v>8.99</v>
      </c>
      <c r="O66" t="n">
        <v>9639.200000000001</v>
      </c>
      <c r="P66" t="n">
        <v>117.32</v>
      </c>
      <c r="Q66" t="n">
        <v>183.27</v>
      </c>
      <c r="R66" t="n">
        <v>38.55</v>
      </c>
      <c r="S66" t="n">
        <v>26.24</v>
      </c>
      <c r="T66" t="n">
        <v>5241.66</v>
      </c>
      <c r="U66" t="n">
        <v>0.68</v>
      </c>
      <c r="V66" t="n">
        <v>0.89</v>
      </c>
      <c r="W66" t="n">
        <v>2.97</v>
      </c>
      <c r="X66" t="n">
        <v>0.33</v>
      </c>
      <c r="Y66" t="n">
        <v>0.5</v>
      </c>
      <c r="Z66" t="n">
        <v>10</v>
      </c>
    </row>
    <row r="67">
      <c r="A67" t="n">
        <v>5</v>
      </c>
      <c r="B67" t="n">
        <v>30</v>
      </c>
      <c r="C67" t="inlineStr">
        <is>
          <t xml:space="preserve">CONCLUIDO	</t>
        </is>
      </c>
      <c r="D67" t="n">
        <v>5.2325</v>
      </c>
      <c r="E67" t="n">
        <v>19.11</v>
      </c>
      <c r="F67" t="n">
        <v>17.03</v>
      </c>
      <c r="G67" t="n">
        <v>68.14</v>
      </c>
      <c r="H67" t="n">
        <v>1.36</v>
      </c>
      <c r="I67" t="n">
        <v>15</v>
      </c>
      <c r="J67" t="n">
        <v>77.45</v>
      </c>
      <c r="K67" t="n">
        <v>32.27</v>
      </c>
      <c r="L67" t="n">
        <v>6</v>
      </c>
      <c r="M67" t="n">
        <v>13</v>
      </c>
      <c r="N67" t="n">
        <v>9.18</v>
      </c>
      <c r="O67" t="n">
        <v>9786.190000000001</v>
      </c>
      <c r="P67" t="n">
        <v>115.64</v>
      </c>
      <c r="Q67" t="n">
        <v>183.27</v>
      </c>
      <c r="R67" t="n">
        <v>37.04</v>
      </c>
      <c r="S67" t="n">
        <v>26.24</v>
      </c>
      <c r="T67" t="n">
        <v>4499.85</v>
      </c>
      <c r="U67" t="n">
        <v>0.71</v>
      </c>
      <c r="V67" t="n">
        <v>0.89</v>
      </c>
      <c r="W67" t="n">
        <v>2.96</v>
      </c>
      <c r="X67" t="n">
        <v>0.28</v>
      </c>
      <c r="Y67" t="n">
        <v>0.5</v>
      </c>
      <c r="Z67" t="n">
        <v>10</v>
      </c>
    </row>
    <row r="68">
      <c r="A68" t="n">
        <v>6</v>
      </c>
      <c r="B68" t="n">
        <v>30</v>
      </c>
      <c r="C68" t="inlineStr">
        <is>
          <t xml:space="preserve">CONCLUIDO	</t>
        </is>
      </c>
      <c r="D68" t="n">
        <v>5.2481</v>
      </c>
      <c r="E68" t="n">
        <v>19.05</v>
      </c>
      <c r="F68" t="n">
        <v>17.01</v>
      </c>
      <c r="G68" t="n">
        <v>78.5</v>
      </c>
      <c r="H68" t="n">
        <v>1.56</v>
      </c>
      <c r="I68" t="n">
        <v>13</v>
      </c>
      <c r="J68" t="n">
        <v>78.65000000000001</v>
      </c>
      <c r="K68" t="n">
        <v>32.27</v>
      </c>
      <c r="L68" t="n">
        <v>7</v>
      </c>
      <c r="M68" t="n">
        <v>11</v>
      </c>
      <c r="N68" t="n">
        <v>9.380000000000001</v>
      </c>
      <c r="O68" t="n">
        <v>9933.52</v>
      </c>
      <c r="P68" t="n">
        <v>114.19</v>
      </c>
      <c r="Q68" t="n">
        <v>183.27</v>
      </c>
      <c r="R68" t="n">
        <v>36.2</v>
      </c>
      <c r="S68" t="n">
        <v>26.24</v>
      </c>
      <c r="T68" t="n">
        <v>4092.63</v>
      </c>
      <c r="U68" t="n">
        <v>0.72</v>
      </c>
      <c r="V68" t="n">
        <v>0.89</v>
      </c>
      <c r="W68" t="n">
        <v>2.96</v>
      </c>
      <c r="X68" t="n">
        <v>0.25</v>
      </c>
      <c r="Y68" t="n">
        <v>0.5</v>
      </c>
      <c r="Z68" t="n">
        <v>10</v>
      </c>
    </row>
    <row r="69">
      <c r="A69" t="n">
        <v>7</v>
      </c>
      <c r="B69" t="n">
        <v>30</v>
      </c>
      <c r="C69" t="inlineStr">
        <is>
          <t xml:space="preserve">CONCLUIDO	</t>
        </is>
      </c>
      <c r="D69" t="n">
        <v>5.2706</v>
      </c>
      <c r="E69" t="n">
        <v>18.97</v>
      </c>
      <c r="F69" t="n">
        <v>16.96</v>
      </c>
      <c r="G69" t="n">
        <v>92.5</v>
      </c>
      <c r="H69" t="n">
        <v>1.75</v>
      </c>
      <c r="I69" t="n">
        <v>11</v>
      </c>
      <c r="J69" t="n">
        <v>79.84</v>
      </c>
      <c r="K69" t="n">
        <v>32.27</v>
      </c>
      <c r="L69" t="n">
        <v>8</v>
      </c>
      <c r="M69" t="n">
        <v>9</v>
      </c>
      <c r="N69" t="n">
        <v>9.57</v>
      </c>
      <c r="O69" t="n">
        <v>10081.19</v>
      </c>
      <c r="P69" t="n">
        <v>111.26</v>
      </c>
      <c r="Q69" t="n">
        <v>183.28</v>
      </c>
      <c r="R69" t="n">
        <v>34.54</v>
      </c>
      <c r="S69" t="n">
        <v>26.24</v>
      </c>
      <c r="T69" t="n">
        <v>3271.15</v>
      </c>
      <c r="U69" t="n">
        <v>0.76</v>
      </c>
      <c r="V69" t="n">
        <v>0.9</v>
      </c>
      <c r="W69" t="n">
        <v>2.96</v>
      </c>
      <c r="X69" t="n">
        <v>0.2</v>
      </c>
      <c r="Y69" t="n">
        <v>0.5</v>
      </c>
      <c r="Z69" t="n">
        <v>10</v>
      </c>
    </row>
    <row r="70">
      <c r="A70" t="n">
        <v>8</v>
      </c>
      <c r="B70" t="n">
        <v>30</v>
      </c>
      <c r="C70" t="inlineStr">
        <is>
          <t xml:space="preserve">CONCLUIDO	</t>
        </is>
      </c>
      <c r="D70" t="n">
        <v>5.2821</v>
      </c>
      <c r="E70" t="n">
        <v>18.93</v>
      </c>
      <c r="F70" t="n">
        <v>16.93</v>
      </c>
      <c r="G70" t="n">
        <v>101.59</v>
      </c>
      <c r="H70" t="n">
        <v>1.94</v>
      </c>
      <c r="I70" t="n">
        <v>10</v>
      </c>
      <c r="J70" t="n">
        <v>81.04000000000001</v>
      </c>
      <c r="K70" t="n">
        <v>32.27</v>
      </c>
      <c r="L70" t="n">
        <v>9</v>
      </c>
      <c r="M70" t="n">
        <v>8</v>
      </c>
      <c r="N70" t="n">
        <v>9.77</v>
      </c>
      <c r="O70" t="n">
        <v>10229.34</v>
      </c>
      <c r="P70" t="n">
        <v>110.29</v>
      </c>
      <c r="Q70" t="n">
        <v>183.26</v>
      </c>
      <c r="R70" t="n">
        <v>33.58</v>
      </c>
      <c r="S70" t="n">
        <v>26.24</v>
      </c>
      <c r="T70" t="n">
        <v>2796.55</v>
      </c>
      <c r="U70" t="n">
        <v>0.78</v>
      </c>
      <c r="V70" t="n">
        <v>0.9</v>
      </c>
      <c r="W70" t="n">
        <v>2.96</v>
      </c>
      <c r="X70" t="n">
        <v>0.18</v>
      </c>
      <c r="Y70" t="n">
        <v>0.5</v>
      </c>
      <c r="Z70" t="n">
        <v>10</v>
      </c>
    </row>
    <row r="71">
      <c r="A71" t="n">
        <v>9</v>
      </c>
      <c r="B71" t="n">
        <v>30</v>
      </c>
      <c r="C71" t="inlineStr">
        <is>
          <t xml:space="preserve">CONCLUIDO	</t>
        </is>
      </c>
      <c r="D71" t="n">
        <v>5.2905</v>
      </c>
      <c r="E71" t="n">
        <v>18.9</v>
      </c>
      <c r="F71" t="n">
        <v>16.92</v>
      </c>
      <c r="G71" t="n">
        <v>112.79</v>
      </c>
      <c r="H71" t="n">
        <v>2.13</v>
      </c>
      <c r="I71" t="n">
        <v>9</v>
      </c>
      <c r="J71" t="n">
        <v>82.25</v>
      </c>
      <c r="K71" t="n">
        <v>32.27</v>
      </c>
      <c r="L71" t="n">
        <v>10</v>
      </c>
      <c r="M71" t="n">
        <v>7</v>
      </c>
      <c r="N71" t="n">
        <v>9.98</v>
      </c>
      <c r="O71" t="n">
        <v>10377.72</v>
      </c>
      <c r="P71" t="n">
        <v>107.85</v>
      </c>
      <c r="Q71" t="n">
        <v>183.26</v>
      </c>
      <c r="R71" t="n">
        <v>33.33</v>
      </c>
      <c r="S71" t="n">
        <v>26.24</v>
      </c>
      <c r="T71" t="n">
        <v>2676.71</v>
      </c>
      <c r="U71" t="n">
        <v>0.79</v>
      </c>
      <c r="V71" t="n">
        <v>0.9</v>
      </c>
      <c r="W71" t="n">
        <v>2.95</v>
      </c>
      <c r="X71" t="n">
        <v>0.16</v>
      </c>
      <c r="Y71" t="n">
        <v>0.5</v>
      </c>
      <c r="Z71" t="n">
        <v>10</v>
      </c>
    </row>
    <row r="72">
      <c r="A72" t="n">
        <v>10</v>
      </c>
      <c r="B72" t="n">
        <v>30</v>
      </c>
      <c r="C72" t="inlineStr">
        <is>
          <t xml:space="preserve">CONCLUIDO	</t>
        </is>
      </c>
      <c r="D72" t="n">
        <v>5.304</v>
      </c>
      <c r="E72" t="n">
        <v>18.85</v>
      </c>
      <c r="F72" t="n">
        <v>16.89</v>
      </c>
      <c r="G72" t="n">
        <v>126.64</v>
      </c>
      <c r="H72" t="n">
        <v>2.31</v>
      </c>
      <c r="I72" t="n">
        <v>8</v>
      </c>
      <c r="J72" t="n">
        <v>83.45</v>
      </c>
      <c r="K72" t="n">
        <v>32.27</v>
      </c>
      <c r="L72" t="n">
        <v>11</v>
      </c>
      <c r="M72" t="n">
        <v>6</v>
      </c>
      <c r="N72" t="n">
        <v>10.18</v>
      </c>
      <c r="O72" t="n">
        <v>10526.45</v>
      </c>
      <c r="P72" t="n">
        <v>105.85</v>
      </c>
      <c r="Q72" t="n">
        <v>183.26</v>
      </c>
      <c r="R72" t="n">
        <v>32.29</v>
      </c>
      <c r="S72" t="n">
        <v>26.24</v>
      </c>
      <c r="T72" t="n">
        <v>2159.81</v>
      </c>
      <c r="U72" t="n">
        <v>0.8100000000000001</v>
      </c>
      <c r="V72" t="n">
        <v>0.9</v>
      </c>
      <c r="W72" t="n">
        <v>2.95</v>
      </c>
      <c r="X72" t="n">
        <v>0.13</v>
      </c>
      <c r="Y72" t="n">
        <v>0.5</v>
      </c>
      <c r="Z72" t="n">
        <v>10</v>
      </c>
    </row>
    <row r="73">
      <c r="A73" t="n">
        <v>11</v>
      </c>
      <c r="B73" t="n">
        <v>30</v>
      </c>
      <c r="C73" t="inlineStr">
        <is>
          <t xml:space="preserve">CONCLUIDO	</t>
        </is>
      </c>
      <c r="D73" t="n">
        <v>5.3017</v>
      </c>
      <c r="E73" t="n">
        <v>18.86</v>
      </c>
      <c r="F73" t="n">
        <v>16.89</v>
      </c>
      <c r="G73" t="n">
        <v>126.7</v>
      </c>
      <c r="H73" t="n">
        <v>2.48</v>
      </c>
      <c r="I73" t="n">
        <v>8</v>
      </c>
      <c r="J73" t="n">
        <v>84.66</v>
      </c>
      <c r="K73" t="n">
        <v>32.27</v>
      </c>
      <c r="L73" t="n">
        <v>12</v>
      </c>
      <c r="M73" t="n">
        <v>2</v>
      </c>
      <c r="N73" t="n">
        <v>10.39</v>
      </c>
      <c r="O73" t="n">
        <v>10675.53</v>
      </c>
      <c r="P73" t="n">
        <v>105.18</v>
      </c>
      <c r="Q73" t="n">
        <v>183.27</v>
      </c>
      <c r="R73" t="n">
        <v>32.37</v>
      </c>
      <c r="S73" t="n">
        <v>26.24</v>
      </c>
      <c r="T73" t="n">
        <v>2200.63</v>
      </c>
      <c r="U73" t="n">
        <v>0.8100000000000001</v>
      </c>
      <c r="V73" t="n">
        <v>0.9</v>
      </c>
      <c r="W73" t="n">
        <v>2.96</v>
      </c>
      <c r="X73" t="n">
        <v>0.14</v>
      </c>
      <c r="Y73" t="n">
        <v>0.5</v>
      </c>
      <c r="Z73" t="n">
        <v>10</v>
      </c>
    </row>
    <row r="74">
      <c r="A74" t="n">
        <v>12</v>
      </c>
      <c r="B74" t="n">
        <v>30</v>
      </c>
      <c r="C74" t="inlineStr">
        <is>
          <t xml:space="preserve">CONCLUIDO	</t>
        </is>
      </c>
      <c r="D74" t="n">
        <v>5.2999</v>
      </c>
      <c r="E74" t="n">
        <v>18.87</v>
      </c>
      <c r="F74" t="n">
        <v>16.9</v>
      </c>
      <c r="G74" t="n">
        <v>126.75</v>
      </c>
      <c r="H74" t="n">
        <v>2.65</v>
      </c>
      <c r="I74" t="n">
        <v>8</v>
      </c>
      <c r="J74" t="n">
        <v>85.87</v>
      </c>
      <c r="K74" t="n">
        <v>32.27</v>
      </c>
      <c r="L74" t="n">
        <v>13</v>
      </c>
      <c r="M74" t="n">
        <v>1</v>
      </c>
      <c r="N74" t="n">
        <v>10.6</v>
      </c>
      <c r="O74" t="n">
        <v>10824.97</v>
      </c>
      <c r="P74" t="n">
        <v>105.89</v>
      </c>
      <c r="Q74" t="n">
        <v>183.26</v>
      </c>
      <c r="R74" t="n">
        <v>32.5</v>
      </c>
      <c r="S74" t="n">
        <v>26.24</v>
      </c>
      <c r="T74" t="n">
        <v>2265.78</v>
      </c>
      <c r="U74" t="n">
        <v>0.8100000000000001</v>
      </c>
      <c r="V74" t="n">
        <v>0.9</v>
      </c>
      <c r="W74" t="n">
        <v>2.96</v>
      </c>
      <c r="X74" t="n">
        <v>0.14</v>
      </c>
      <c r="Y74" t="n">
        <v>0.5</v>
      </c>
      <c r="Z74" t="n">
        <v>10</v>
      </c>
    </row>
    <row r="75">
      <c r="A75" t="n">
        <v>13</v>
      </c>
      <c r="B75" t="n">
        <v>30</v>
      </c>
      <c r="C75" t="inlineStr">
        <is>
          <t xml:space="preserve">CONCLUIDO	</t>
        </is>
      </c>
      <c r="D75" t="n">
        <v>5.3002</v>
      </c>
      <c r="E75" t="n">
        <v>18.87</v>
      </c>
      <c r="F75" t="n">
        <v>16.9</v>
      </c>
      <c r="G75" t="n">
        <v>126.74</v>
      </c>
      <c r="H75" t="n">
        <v>2.82</v>
      </c>
      <c r="I75" t="n">
        <v>8</v>
      </c>
      <c r="J75" t="n">
        <v>87.09</v>
      </c>
      <c r="K75" t="n">
        <v>32.27</v>
      </c>
      <c r="L75" t="n">
        <v>14</v>
      </c>
      <c r="M75" t="n">
        <v>0</v>
      </c>
      <c r="N75" t="n">
        <v>10.82</v>
      </c>
      <c r="O75" t="n">
        <v>10974.76</v>
      </c>
      <c r="P75" t="n">
        <v>106.68</v>
      </c>
      <c r="Q75" t="n">
        <v>183.26</v>
      </c>
      <c r="R75" t="n">
        <v>32.41</v>
      </c>
      <c r="S75" t="n">
        <v>26.24</v>
      </c>
      <c r="T75" t="n">
        <v>2221.59</v>
      </c>
      <c r="U75" t="n">
        <v>0.8100000000000001</v>
      </c>
      <c r="V75" t="n">
        <v>0.9</v>
      </c>
      <c r="W75" t="n">
        <v>2.96</v>
      </c>
      <c r="X75" t="n">
        <v>0.14</v>
      </c>
      <c r="Y75" t="n">
        <v>0.5</v>
      </c>
      <c r="Z75" t="n">
        <v>10</v>
      </c>
    </row>
    <row r="76">
      <c r="A76" t="n">
        <v>0</v>
      </c>
      <c r="B76" t="n">
        <v>15</v>
      </c>
      <c r="C76" t="inlineStr">
        <is>
          <t xml:space="preserve">CONCLUIDO	</t>
        </is>
      </c>
      <c r="D76" t="n">
        <v>4.919</v>
      </c>
      <c r="E76" t="n">
        <v>20.33</v>
      </c>
      <c r="F76" t="n">
        <v>17.95</v>
      </c>
      <c r="G76" t="n">
        <v>17.66</v>
      </c>
      <c r="H76" t="n">
        <v>0.43</v>
      </c>
      <c r="I76" t="n">
        <v>61</v>
      </c>
      <c r="J76" t="n">
        <v>39.78</v>
      </c>
      <c r="K76" t="n">
        <v>19.54</v>
      </c>
      <c r="L76" t="n">
        <v>1</v>
      </c>
      <c r="M76" t="n">
        <v>59</v>
      </c>
      <c r="N76" t="n">
        <v>4.24</v>
      </c>
      <c r="O76" t="n">
        <v>5140</v>
      </c>
      <c r="P76" t="n">
        <v>83.41</v>
      </c>
      <c r="Q76" t="n">
        <v>183.28</v>
      </c>
      <c r="R76" t="n">
        <v>65.41</v>
      </c>
      <c r="S76" t="n">
        <v>26.24</v>
      </c>
      <c r="T76" t="n">
        <v>18456.22</v>
      </c>
      <c r="U76" t="n">
        <v>0.4</v>
      </c>
      <c r="V76" t="n">
        <v>0.85</v>
      </c>
      <c r="W76" t="n">
        <v>3.04</v>
      </c>
      <c r="X76" t="n">
        <v>1.2</v>
      </c>
      <c r="Y76" t="n">
        <v>0.5</v>
      </c>
      <c r="Z76" t="n">
        <v>10</v>
      </c>
    </row>
    <row r="77">
      <c r="A77" t="n">
        <v>1</v>
      </c>
      <c r="B77" t="n">
        <v>15</v>
      </c>
      <c r="C77" t="inlineStr">
        <is>
          <t xml:space="preserve">CONCLUIDO	</t>
        </is>
      </c>
      <c r="D77" t="n">
        <v>5.1703</v>
      </c>
      <c r="E77" t="n">
        <v>19.34</v>
      </c>
      <c r="F77" t="n">
        <v>17.32</v>
      </c>
      <c r="G77" t="n">
        <v>35.84</v>
      </c>
      <c r="H77" t="n">
        <v>0.84</v>
      </c>
      <c r="I77" t="n">
        <v>29</v>
      </c>
      <c r="J77" t="n">
        <v>40.89</v>
      </c>
      <c r="K77" t="n">
        <v>19.54</v>
      </c>
      <c r="L77" t="n">
        <v>2</v>
      </c>
      <c r="M77" t="n">
        <v>27</v>
      </c>
      <c r="N77" t="n">
        <v>4.35</v>
      </c>
      <c r="O77" t="n">
        <v>5277.26</v>
      </c>
      <c r="P77" t="n">
        <v>77.55</v>
      </c>
      <c r="Q77" t="n">
        <v>183.27</v>
      </c>
      <c r="R77" t="n">
        <v>45.84</v>
      </c>
      <c r="S77" t="n">
        <v>26.24</v>
      </c>
      <c r="T77" t="n">
        <v>8829.120000000001</v>
      </c>
      <c r="U77" t="n">
        <v>0.57</v>
      </c>
      <c r="V77" t="n">
        <v>0.88</v>
      </c>
      <c r="W77" t="n">
        <v>2.99</v>
      </c>
      <c r="X77" t="n">
        <v>0.5600000000000001</v>
      </c>
      <c r="Y77" t="n">
        <v>0.5</v>
      </c>
      <c r="Z77" t="n">
        <v>10</v>
      </c>
    </row>
    <row r="78">
      <c r="A78" t="n">
        <v>2</v>
      </c>
      <c r="B78" t="n">
        <v>15</v>
      </c>
      <c r="C78" t="inlineStr">
        <is>
          <t xml:space="preserve">CONCLUIDO	</t>
        </is>
      </c>
      <c r="D78" t="n">
        <v>5.2562</v>
      </c>
      <c r="E78" t="n">
        <v>19.02</v>
      </c>
      <c r="F78" t="n">
        <v>17.12</v>
      </c>
      <c r="G78" t="n">
        <v>54.05</v>
      </c>
      <c r="H78" t="n">
        <v>1.22</v>
      </c>
      <c r="I78" t="n">
        <v>19</v>
      </c>
      <c r="J78" t="n">
        <v>42.01</v>
      </c>
      <c r="K78" t="n">
        <v>19.54</v>
      </c>
      <c r="L78" t="n">
        <v>3</v>
      </c>
      <c r="M78" t="n">
        <v>17</v>
      </c>
      <c r="N78" t="n">
        <v>4.46</v>
      </c>
      <c r="O78" t="n">
        <v>5414.79</v>
      </c>
      <c r="P78" t="n">
        <v>73.42</v>
      </c>
      <c r="Q78" t="n">
        <v>183.28</v>
      </c>
      <c r="R78" t="n">
        <v>39.49</v>
      </c>
      <c r="S78" t="n">
        <v>26.24</v>
      </c>
      <c r="T78" t="n">
        <v>5705.33</v>
      </c>
      <c r="U78" t="n">
        <v>0.66</v>
      </c>
      <c r="V78" t="n">
        <v>0.89</v>
      </c>
      <c r="W78" t="n">
        <v>2.97</v>
      </c>
      <c r="X78" t="n">
        <v>0.36</v>
      </c>
      <c r="Y78" t="n">
        <v>0.5</v>
      </c>
      <c r="Z78" t="n">
        <v>10</v>
      </c>
    </row>
    <row r="79">
      <c r="A79" t="n">
        <v>3</v>
      </c>
      <c r="B79" t="n">
        <v>15</v>
      </c>
      <c r="C79" t="inlineStr">
        <is>
          <t xml:space="preserve">CONCLUIDO	</t>
        </is>
      </c>
      <c r="D79" t="n">
        <v>5.3013</v>
      </c>
      <c r="E79" t="n">
        <v>18.86</v>
      </c>
      <c r="F79" t="n">
        <v>17.01</v>
      </c>
      <c r="G79" t="n">
        <v>72.90000000000001</v>
      </c>
      <c r="H79" t="n">
        <v>1.59</v>
      </c>
      <c r="I79" t="n">
        <v>14</v>
      </c>
      <c r="J79" t="n">
        <v>43.13</v>
      </c>
      <c r="K79" t="n">
        <v>19.54</v>
      </c>
      <c r="L79" t="n">
        <v>4</v>
      </c>
      <c r="M79" t="n">
        <v>7</v>
      </c>
      <c r="N79" t="n">
        <v>4.58</v>
      </c>
      <c r="O79" t="n">
        <v>5552.61</v>
      </c>
      <c r="P79" t="n">
        <v>69.79000000000001</v>
      </c>
      <c r="Q79" t="n">
        <v>183.29</v>
      </c>
      <c r="R79" t="n">
        <v>35.95</v>
      </c>
      <c r="S79" t="n">
        <v>26.24</v>
      </c>
      <c r="T79" t="n">
        <v>3960.53</v>
      </c>
      <c r="U79" t="n">
        <v>0.73</v>
      </c>
      <c r="V79" t="n">
        <v>0.89</v>
      </c>
      <c r="W79" t="n">
        <v>2.97</v>
      </c>
      <c r="X79" t="n">
        <v>0.25</v>
      </c>
      <c r="Y79" t="n">
        <v>0.5</v>
      </c>
      <c r="Z79" t="n">
        <v>10</v>
      </c>
    </row>
    <row r="80">
      <c r="A80" t="n">
        <v>4</v>
      </c>
      <c r="B80" t="n">
        <v>15</v>
      </c>
      <c r="C80" t="inlineStr">
        <is>
          <t xml:space="preserve">CONCLUIDO	</t>
        </is>
      </c>
      <c r="D80" t="n">
        <v>5.2958</v>
      </c>
      <c r="E80" t="n">
        <v>18.88</v>
      </c>
      <c r="F80" t="n">
        <v>17.03</v>
      </c>
      <c r="G80" t="n">
        <v>72.98</v>
      </c>
      <c r="H80" t="n">
        <v>1.94</v>
      </c>
      <c r="I80" t="n">
        <v>14</v>
      </c>
      <c r="J80" t="n">
        <v>44.24</v>
      </c>
      <c r="K80" t="n">
        <v>19.54</v>
      </c>
      <c r="L80" t="n">
        <v>5</v>
      </c>
      <c r="M80" t="n">
        <v>0</v>
      </c>
      <c r="N80" t="n">
        <v>4.7</v>
      </c>
      <c r="O80" t="n">
        <v>5690.71</v>
      </c>
      <c r="P80" t="n">
        <v>70.90000000000001</v>
      </c>
      <c r="Q80" t="n">
        <v>183.29</v>
      </c>
      <c r="R80" t="n">
        <v>36.23</v>
      </c>
      <c r="S80" t="n">
        <v>26.24</v>
      </c>
      <c r="T80" t="n">
        <v>4103.84</v>
      </c>
      <c r="U80" t="n">
        <v>0.72</v>
      </c>
      <c r="V80" t="n">
        <v>0.89</v>
      </c>
      <c r="W80" t="n">
        <v>2.98</v>
      </c>
      <c r="X80" t="n">
        <v>0.27</v>
      </c>
      <c r="Y80" t="n">
        <v>0.5</v>
      </c>
      <c r="Z80" t="n">
        <v>10</v>
      </c>
    </row>
    <row r="81">
      <c r="A81" t="n">
        <v>0</v>
      </c>
      <c r="B81" t="n">
        <v>70</v>
      </c>
      <c r="C81" t="inlineStr">
        <is>
          <t xml:space="preserve">CONCLUIDO	</t>
        </is>
      </c>
      <c r="D81" t="n">
        <v>3.6746</v>
      </c>
      <c r="E81" t="n">
        <v>27.21</v>
      </c>
      <c r="F81" t="n">
        <v>20.16</v>
      </c>
      <c r="G81" t="n">
        <v>7.24</v>
      </c>
      <c r="H81" t="n">
        <v>0.12</v>
      </c>
      <c r="I81" t="n">
        <v>167</v>
      </c>
      <c r="J81" t="n">
        <v>141.81</v>
      </c>
      <c r="K81" t="n">
        <v>47.83</v>
      </c>
      <c r="L81" t="n">
        <v>1</v>
      </c>
      <c r="M81" t="n">
        <v>165</v>
      </c>
      <c r="N81" t="n">
        <v>22.98</v>
      </c>
      <c r="O81" t="n">
        <v>17723.39</v>
      </c>
      <c r="P81" t="n">
        <v>230.96</v>
      </c>
      <c r="Q81" t="n">
        <v>183.38</v>
      </c>
      <c r="R81" t="n">
        <v>133.95</v>
      </c>
      <c r="S81" t="n">
        <v>26.24</v>
      </c>
      <c r="T81" t="n">
        <v>52194.99</v>
      </c>
      <c r="U81" t="n">
        <v>0.2</v>
      </c>
      <c r="V81" t="n">
        <v>0.75</v>
      </c>
      <c r="W81" t="n">
        <v>3.21</v>
      </c>
      <c r="X81" t="n">
        <v>3.4</v>
      </c>
      <c r="Y81" t="n">
        <v>0.5</v>
      </c>
      <c r="Z81" t="n">
        <v>10</v>
      </c>
    </row>
    <row r="82">
      <c r="A82" t="n">
        <v>1</v>
      </c>
      <c r="B82" t="n">
        <v>70</v>
      </c>
      <c r="C82" t="inlineStr">
        <is>
          <t xml:space="preserve">CONCLUIDO	</t>
        </is>
      </c>
      <c r="D82" t="n">
        <v>4.4066</v>
      </c>
      <c r="E82" t="n">
        <v>22.69</v>
      </c>
      <c r="F82" t="n">
        <v>18.27</v>
      </c>
      <c r="G82" t="n">
        <v>14.42</v>
      </c>
      <c r="H82" t="n">
        <v>0.25</v>
      </c>
      <c r="I82" t="n">
        <v>76</v>
      </c>
      <c r="J82" t="n">
        <v>143.17</v>
      </c>
      <c r="K82" t="n">
        <v>47.83</v>
      </c>
      <c r="L82" t="n">
        <v>2</v>
      </c>
      <c r="M82" t="n">
        <v>74</v>
      </c>
      <c r="N82" t="n">
        <v>23.34</v>
      </c>
      <c r="O82" t="n">
        <v>17891.86</v>
      </c>
      <c r="P82" t="n">
        <v>208.8</v>
      </c>
      <c r="Q82" t="n">
        <v>183.28</v>
      </c>
      <c r="R82" t="n">
        <v>75.42</v>
      </c>
      <c r="S82" t="n">
        <v>26.24</v>
      </c>
      <c r="T82" t="n">
        <v>23387.47</v>
      </c>
      <c r="U82" t="n">
        <v>0.35</v>
      </c>
      <c r="V82" t="n">
        <v>0.83</v>
      </c>
      <c r="W82" t="n">
        <v>3.06</v>
      </c>
      <c r="X82" t="n">
        <v>1.51</v>
      </c>
      <c r="Y82" t="n">
        <v>0.5</v>
      </c>
      <c r="Z82" t="n">
        <v>10</v>
      </c>
    </row>
    <row r="83">
      <c r="A83" t="n">
        <v>2</v>
      </c>
      <c r="B83" t="n">
        <v>70</v>
      </c>
      <c r="C83" t="inlineStr">
        <is>
          <t xml:space="preserve">CONCLUIDO	</t>
        </is>
      </c>
      <c r="D83" t="n">
        <v>4.6733</v>
      </c>
      <c r="E83" t="n">
        <v>21.4</v>
      </c>
      <c r="F83" t="n">
        <v>17.73</v>
      </c>
      <c r="G83" t="n">
        <v>21.27</v>
      </c>
      <c r="H83" t="n">
        <v>0.37</v>
      </c>
      <c r="I83" t="n">
        <v>50</v>
      </c>
      <c r="J83" t="n">
        <v>144.54</v>
      </c>
      <c r="K83" t="n">
        <v>47.83</v>
      </c>
      <c r="L83" t="n">
        <v>3</v>
      </c>
      <c r="M83" t="n">
        <v>48</v>
      </c>
      <c r="N83" t="n">
        <v>23.71</v>
      </c>
      <c r="O83" t="n">
        <v>18060.85</v>
      </c>
      <c r="P83" t="n">
        <v>202.03</v>
      </c>
      <c r="Q83" t="n">
        <v>183.28</v>
      </c>
      <c r="R83" t="n">
        <v>58.61</v>
      </c>
      <c r="S83" t="n">
        <v>26.24</v>
      </c>
      <c r="T83" t="n">
        <v>15112.08</v>
      </c>
      <c r="U83" t="n">
        <v>0.45</v>
      </c>
      <c r="V83" t="n">
        <v>0.86</v>
      </c>
      <c r="W83" t="n">
        <v>3.01</v>
      </c>
      <c r="X83" t="n">
        <v>0.97</v>
      </c>
      <c r="Y83" t="n">
        <v>0.5</v>
      </c>
      <c r="Z83" t="n">
        <v>10</v>
      </c>
    </row>
    <row r="84">
      <c r="A84" t="n">
        <v>3</v>
      </c>
      <c r="B84" t="n">
        <v>70</v>
      </c>
      <c r="C84" t="inlineStr">
        <is>
          <t xml:space="preserve">CONCLUIDO	</t>
        </is>
      </c>
      <c r="D84" t="n">
        <v>4.8153</v>
      </c>
      <c r="E84" t="n">
        <v>20.77</v>
      </c>
      <c r="F84" t="n">
        <v>17.47</v>
      </c>
      <c r="G84" t="n">
        <v>28.33</v>
      </c>
      <c r="H84" t="n">
        <v>0.49</v>
      </c>
      <c r="I84" t="n">
        <v>37</v>
      </c>
      <c r="J84" t="n">
        <v>145.92</v>
      </c>
      <c r="K84" t="n">
        <v>47.83</v>
      </c>
      <c r="L84" t="n">
        <v>4</v>
      </c>
      <c r="M84" t="n">
        <v>35</v>
      </c>
      <c r="N84" t="n">
        <v>24.09</v>
      </c>
      <c r="O84" t="n">
        <v>18230.35</v>
      </c>
      <c r="P84" t="n">
        <v>198.77</v>
      </c>
      <c r="Q84" t="n">
        <v>183.27</v>
      </c>
      <c r="R84" t="n">
        <v>50.56</v>
      </c>
      <c r="S84" t="n">
        <v>26.24</v>
      </c>
      <c r="T84" t="n">
        <v>11150.99</v>
      </c>
      <c r="U84" t="n">
        <v>0.52</v>
      </c>
      <c r="V84" t="n">
        <v>0.87</v>
      </c>
      <c r="W84" t="n">
        <v>2.99</v>
      </c>
      <c r="X84" t="n">
        <v>0.71</v>
      </c>
      <c r="Y84" t="n">
        <v>0.5</v>
      </c>
      <c r="Z84" t="n">
        <v>10</v>
      </c>
    </row>
    <row r="85">
      <c r="A85" t="n">
        <v>4</v>
      </c>
      <c r="B85" t="n">
        <v>70</v>
      </c>
      <c r="C85" t="inlineStr">
        <is>
          <t xml:space="preserve">CONCLUIDO	</t>
        </is>
      </c>
      <c r="D85" t="n">
        <v>4.8943</v>
      </c>
      <c r="E85" t="n">
        <v>20.43</v>
      </c>
      <c r="F85" t="n">
        <v>17.34</v>
      </c>
      <c r="G85" t="n">
        <v>34.67</v>
      </c>
      <c r="H85" t="n">
        <v>0.6</v>
      </c>
      <c r="I85" t="n">
        <v>30</v>
      </c>
      <c r="J85" t="n">
        <v>147.3</v>
      </c>
      <c r="K85" t="n">
        <v>47.83</v>
      </c>
      <c r="L85" t="n">
        <v>5</v>
      </c>
      <c r="M85" t="n">
        <v>28</v>
      </c>
      <c r="N85" t="n">
        <v>24.47</v>
      </c>
      <c r="O85" t="n">
        <v>18400.38</v>
      </c>
      <c r="P85" t="n">
        <v>196.64</v>
      </c>
      <c r="Q85" t="n">
        <v>183.27</v>
      </c>
      <c r="R85" t="n">
        <v>46.12</v>
      </c>
      <c r="S85" t="n">
        <v>26.24</v>
      </c>
      <c r="T85" t="n">
        <v>8965.5</v>
      </c>
      <c r="U85" t="n">
        <v>0.57</v>
      </c>
      <c r="V85" t="n">
        <v>0.88</v>
      </c>
      <c r="W85" t="n">
        <v>2.99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70</v>
      </c>
      <c r="C86" t="inlineStr">
        <is>
          <t xml:space="preserve">CONCLUIDO	</t>
        </is>
      </c>
      <c r="D86" t="n">
        <v>4.9538</v>
      </c>
      <c r="E86" t="n">
        <v>20.19</v>
      </c>
      <c r="F86" t="n">
        <v>17.24</v>
      </c>
      <c r="G86" t="n">
        <v>41.37</v>
      </c>
      <c r="H86" t="n">
        <v>0.71</v>
      </c>
      <c r="I86" t="n">
        <v>25</v>
      </c>
      <c r="J86" t="n">
        <v>148.68</v>
      </c>
      <c r="K86" t="n">
        <v>47.83</v>
      </c>
      <c r="L86" t="n">
        <v>6</v>
      </c>
      <c r="M86" t="n">
        <v>23</v>
      </c>
      <c r="N86" t="n">
        <v>24.85</v>
      </c>
      <c r="O86" t="n">
        <v>18570.94</v>
      </c>
      <c r="P86" t="n">
        <v>195.11</v>
      </c>
      <c r="Q86" t="n">
        <v>183.28</v>
      </c>
      <c r="R86" t="n">
        <v>43.39</v>
      </c>
      <c r="S86" t="n">
        <v>26.24</v>
      </c>
      <c r="T86" t="n">
        <v>7626.57</v>
      </c>
      <c r="U86" t="n">
        <v>0.6</v>
      </c>
      <c r="V86" t="n">
        <v>0.88</v>
      </c>
      <c r="W86" t="n">
        <v>2.97</v>
      </c>
      <c r="X86" t="n">
        <v>0.48</v>
      </c>
      <c r="Y86" t="n">
        <v>0.5</v>
      </c>
      <c r="Z86" t="n">
        <v>10</v>
      </c>
    </row>
    <row r="87">
      <c r="A87" t="n">
        <v>6</v>
      </c>
      <c r="B87" t="n">
        <v>70</v>
      </c>
      <c r="C87" t="inlineStr">
        <is>
          <t xml:space="preserve">CONCLUIDO	</t>
        </is>
      </c>
      <c r="D87" t="n">
        <v>4.9988</v>
      </c>
      <c r="E87" t="n">
        <v>20</v>
      </c>
      <c r="F87" t="n">
        <v>17.17</v>
      </c>
      <c r="G87" t="n">
        <v>49.06</v>
      </c>
      <c r="H87" t="n">
        <v>0.83</v>
      </c>
      <c r="I87" t="n">
        <v>21</v>
      </c>
      <c r="J87" t="n">
        <v>150.07</v>
      </c>
      <c r="K87" t="n">
        <v>47.83</v>
      </c>
      <c r="L87" t="n">
        <v>7</v>
      </c>
      <c r="M87" t="n">
        <v>19</v>
      </c>
      <c r="N87" t="n">
        <v>25.24</v>
      </c>
      <c r="O87" t="n">
        <v>18742.03</v>
      </c>
      <c r="P87" t="n">
        <v>193.93</v>
      </c>
      <c r="Q87" t="n">
        <v>183.27</v>
      </c>
      <c r="R87" t="n">
        <v>41.01</v>
      </c>
      <c r="S87" t="n">
        <v>26.24</v>
      </c>
      <c r="T87" t="n">
        <v>6457.67</v>
      </c>
      <c r="U87" t="n">
        <v>0.64</v>
      </c>
      <c r="V87" t="n">
        <v>0.89</v>
      </c>
      <c r="W87" t="n">
        <v>2.98</v>
      </c>
      <c r="X87" t="n">
        <v>0.41</v>
      </c>
      <c r="Y87" t="n">
        <v>0.5</v>
      </c>
      <c r="Z87" t="n">
        <v>10</v>
      </c>
    </row>
    <row r="88">
      <c r="A88" t="n">
        <v>7</v>
      </c>
      <c r="B88" t="n">
        <v>70</v>
      </c>
      <c r="C88" t="inlineStr">
        <is>
          <t xml:space="preserve">CONCLUIDO	</t>
        </is>
      </c>
      <c r="D88" t="n">
        <v>5.0277</v>
      </c>
      <c r="E88" t="n">
        <v>19.89</v>
      </c>
      <c r="F88" t="n">
        <v>17.11</v>
      </c>
      <c r="G88" t="n">
        <v>54.04</v>
      </c>
      <c r="H88" t="n">
        <v>0.9399999999999999</v>
      </c>
      <c r="I88" t="n">
        <v>19</v>
      </c>
      <c r="J88" t="n">
        <v>151.46</v>
      </c>
      <c r="K88" t="n">
        <v>47.83</v>
      </c>
      <c r="L88" t="n">
        <v>8</v>
      </c>
      <c r="M88" t="n">
        <v>17</v>
      </c>
      <c r="N88" t="n">
        <v>25.63</v>
      </c>
      <c r="O88" t="n">
        <v>18913.66</v>
      </c>
      <c r="P88" t="n">
        <v>192.89</v>
      </c>
      <c r="Q88" t="n">
        <v>183.29</v>
      </c>
      <c r="R88" t="n">
        <v>39.34</v>
      </c>
      <c r="S88" t="n">
        <v>26.24</v>
      </c>
      <c r="T88" t="n">
        <v>5633.32</v>
      </c>
      <c r="U88" t="n">
        <v>0.67</v>
      </c>
      <c r="V88" t="n">
        <v>0.89</v>
      </c>
      <c r="W88" t="n">
        <v>2.97</v>
      </c>
      <c r="X88" t="n">
        <v>0.36</v>
      </c>
      <c r="Y88" t="n">
        <v>0.5</v>
      </c>
      <c r="Z88" t="n">
        <v>10</v>
      </c>
    </row>
    <row r="89">
      <c r="A89" t="n">
        <v>8</v>
      </c>
      <c r="B89" t="n">
        <v>70</v>
      </c>
      <c r="C89" t="inlineStr">
        <is>
          <t xml:space="preserve">CONCLUIDO	</t>
        </is>
      </c>
      <c r="D89" t="n">
        <v>5.0479</v>
      </c>
      <c r="E89" t="n">
        <v>19.81</v>
      </c>
      <c r="F89" t="n">
        <v>17.09</v>
      </c>
      <c r="G89" t="n">
        <v>60.32</v>
      </c>
      <c r="H89" t="n">
        <v>1.04</v>
      </c>
      <c r="I89" t="n">
        <v>17</v>
      </c>
      <c r="J89" t="n">
        <v>152.85</v>
      </c>
      <c r="K89" t="n">
        <v>47.83</v>
      </c>
      <c r="L89" t="n">
        <v>9</v>
      </c>
      <c r="M89" t="n">
        <v>15</v>
      </c>
      <c r="N89" t="n">
        <v>26.03</v>
      </c>
      <c r="O89" t="n">
        <v>19085.83</v>
      </c>
      <c r="P89" t="n">
        <v>192.09</v>
      </c>
      <c r="Q89" t="n">
        <v>183.26</v>
      </c>
      <c r="R89" t="n">
        <v>38.68</v>
      </c>
      <c r="S89" t="n">
        <v>26.24</v>
      </c>
      <c r="T89" t="n">
        <v>5309.55</v>
      </c>
      <c r="U89" t="n">
        <v>0.68</v>
      </c>
      <c r="V89" t="n">
        <v>0.89</v>
      </c>
      <c r="W89" t="n">
        <v>2.97</v>
      </c>
      <c r="X89" t="n">
        <v>0.34</v>
      </c>
      <c r="Y89" t="n">
        <v>0.5</v>
      </c>
      <c r="Z89" t="n">
        <v>10</v>
      </c>
    </row>
    <row r="90">
      <c r="A90" t="n">
        <v>9</v>
      </c>
      <c r="B90" t="n">
        <v>70</v>
      </c>
      <c r="C90" t="inlineStr">
        <is>
          <t xml:space="preserve">CONCLUIDO	</t>
        </is>
      </c>
      <c r="D90" t="n">
        <v>5.0772</v>
      </c>
      <c r="E90" t="n">
        <v>19.7</v>
      </c>
      <c r="F90" t="n">
        <v>17.03</v>
      </c>
      <c r="G90" t="n">
        <v>68.14</v>
      </c>
      <c r="H90" t="n">
        <v>1.15</v>
      </c>
      <c r="I90" t="n">
        <v>15</v>
      </c>
      <c r="J90" t="n">
        <v>154.25</v>
      </c>
      <c r="K90" t="n">
        <v>47.83</v>
      </c>
      <c r="L90" t="n">
        <v>10</v>
      </c>
      <c r="M90" t="n">
        <v>13</v>
      </c>
      <c r="N90" t="n">
        <v>26.43</v>
      </c>
      <c r="O90" t="n">
        <v>19258.55</v>
      </c>
      <c r="P90" t="n">
        <v>191.12</v>
      </c>
      <c r="Q90" t="n">
        <v>183.26</v>
      </c>
      <c r="R90" t="n">
        <v>37.03</v>
      </c>
      <c r="S90" t="n">
        <v>26.24</v>
      </c>
      <c r="T90" t="n">
        <v>4498.76</v>
      </c>
      <c r="U90" t="n">
        <v>0.71</v>
      </c>
      <c r="V90" t="n">
        <v>0.89</v>
      </c>
      <c r="W90" t="n">
        <v>2.96</v>
      </c>
      <c r="X90" t="n">
        <v>0.28</v>
      </c>
      <c r="Y90" t="n">
        <v>0.5</v>
      </c>
      <c r="Z90" t="n">
        <v>10</v>
      </c>
    </row>
    <row r="91">
      <c r="A91" t="n">
        <v>10</v>
      </c>
      <c r="B91" t="n">
        <v>70</v>
      </c>
      <c r="C91" t="inlineStr">
        <is>
          <t xml:space="preserve">CONCLUIDO	</t>
        </is>
      </c>
      <c r="D91" t="n">
        <v>5.089</v>
      </c>
      <c r="E91" t="n">
        <v>19.65</v>
      </c>
      <c r="F91" t="n">
        <v>17.02</v>
      </c>
      <c r="G91" t="n">
        <v>72.93000000000001</v>
      </c>
      <c r="H91" t="n">
        <v>1.25</v>
      </c>
      <c r="I91" t="n">
        <v>14</v>
      </c>
      <c r="J91" t="n">
        <v>155.66</v>
      </c>
      <c r="K91" t="n">
        <v>47.83</v>
      </c>
      <c r="L91" t="n">
        <v>11</v>
      </c>
      <c r="M91" t="n">
        <v>12</v>
      </c>
      <c r="N91" t="n">
        <v>26.83</v>
      </c>
      <c r="O91" t="n">
        <v>19431.82</v>
      </c>
      <c r="P91" t="n">
        <v>190.41</v>
      </c>
      <c r="Q91" t="n">
        <v>183.27</v>
      </c>
      <c r="R91" t="n">
        <v>36.54</v>
      </c>
      <c r="S91" t="n">
        <v>26.24</v>
      </c>
      <c r="T91" t="n">
        <v>4257.52</v>
      </c>
      <c r="U91" t="n">
        <v>0.72</v>
      </c>
      <c r="V91" t="n">
        <v>0.89</v>
      </c>
      <c r="W91" t="n">
        <v>2.96</v>
      </c>
      <c r="X91" t="n">
        <v>0.26</v>
      </c>
      <c r="Y91" t="n">
        <v>0.5</v>
      </c>
      <c r="Z91" t="n">
        <v>10</v>
      </c>
    </row>
    <row r="92">
      <c r="A92" t="n">
        <v>11</v>
      </c>
      <c r="B92" t="n">
        <v>70</v>
      </c>
      <c r="C92" t="inlineStr">
        <is>
          <t xml:space="preserve">CONCLUIDO	</t>
        </is>
      </c>
      <c r="D92" t="n">
        <v>5.1046</v>
      </c>
      <c r="E92" t="n">
        <v>19.59</v>
      </c>
      <c r="F92" t="n">
        <v>16.99</v>
      </c>
      <c r="G92" t="n">
        <v>78.40000000000001</v>
      </c>
      <c r="H92" t="n">
        <v>1.35</v>
      </c>
      <c r="I92" t="n">
        <v>13</v>
      </c>
      <c r="J92" t="n">
        <v>157.07</v>
      </c>
      <c r="K92" t="n">
        <v>47.83</v>
      </c>
      <c r="L92" t="n">
        <v>12</v>
      </c>
      <c r="M92" t="n">
        <v>11</v>
      </c>
      <c r="N92" t="n">
        <v>27.24</v>
      </c>
      <c r="O92" t="n">
        <v>19605.66</v>
      </c>
      <c r="P92" t="n">
        <v>189.81</v>
      </c>
      <c r="Q92" t="n">
        <v>183.28</v>
      </c>
      <c r="R92" t="n">
        <v>35.48</v>
      </c>
      <c r="S92" t="n">
        <v>26.24</v>
      </c>
      <c r="T92" t="n">
        <v>3732.33</v>
      </c>
      <c r="U92" t="n">
        <v>0.74</v>
      </c>
      <c r="V92" t="n">
        <v>0.9</v>
      </c>
      <c r="W92" t="n">
        <v>2.96</v>
      </c>
      <c r="X92" t="n">
        <v>0.23</v>
      </c>
      <c r="Y92" t="n">
        <v>0.5</v>
      </c>
      <c r="Z92" t="n">
        <v>10</v>
      </c>
    </row>
    <row r="93">
      <c r="A93" t="n">
        <v>12</v>
      </c>
      <c r="B93" t="n">
        <v>70</v>
      </c>
      <c r="C93" t="inlineStr">
        <is>
          <t xml:space="preserve">CONCLUIDO	</t>
        </is>
      </c>
      <c r="D93" t="n">
        <v>5.1139</v>
      </c>
      <c r="E93" t="n">
        <v>19.55</v>
      </c>
      <c r="F93" t="n">
        <v>16.98</v>
      </c>
      <c r="G93" t="n">
        <v>84.90000000000001</v>
      </c>
      <c r="H93" t="n">
        <v>1.45</v>
      </c>
      <c r="I93" t="n">
        <v>12</v>
      </c>
      <c r="J93" t="n">
        <v>158.48</v>
      </c>
      <c r="K93" t="n">
        <v>47.83</v>
      </c>
      <c r="L93" t="n">
        <v>13</v>
      </c>
      <c r="M93" t="n">
        <v>10</v>
      </c>
      <c r="N93" t="n">
        <v>27.65</v>
      </c>
      <c r="O93" t="n">
        <v>19780.06</v>
      </c>
      <c r="P93" t="n">
        <v>189.3</v>
      </c>
      <c r="Q93" t="n">
        <v>183.27</v>
      </c>
      <c r="R93" t="n">
        <v>35.04</v>
      </c>
      <c r="S93" t="n">
        <v>26.24</v>
      </c>
      <c r="T93" t="n">
        <v>3515.88</v>
      </c>
      <c r="U93" t="n">
        <v>0.75</v>
      </c>
      <c r="V93" t="n">
        <v>0.9</v>
      </c>
      <c r="W93" t="n">
        <v>2.96</v>
      </c>
      <c r="X93" t="n">
        <v>0.22</v>
      </c>
      <c r="Y93" t="n">
        <v>0.5</v>
      </c>
      <c r="Z93" t="n">
        <v>10</v>
      </c>
    </row>
    <row r="94">
      <c r="A94" t="n">
        <v>13</v>
      </c>
      <c r="B94" t="n">
        <v>70</v>
      </c>
      <c r="C94" t="inlineStr">
        <is>
          <t xml:space="preserve">CONCLUIDO	</t>
        </is>
      </c>
      <c r="D94" t="n">
        <v>5.13</v>
      </c>
      <c r="E94" t="n">
        <v>19.49</v>
      </c>
      <c r="F94" t="n">
        <v>16.95</v>
      </c>
      <c r="G94" t="n">
        <v>92.44</v>
      </c>
      <c r="H94" t="n">
        <v>1.55</v>
      </c>
      <c r="I94" t="n">
        <v>11</v>
      </c>
      <c r="J94" t="n">
        <v>159.9</v>
      </c>
      <c r="K94" t="n">
        <v>47.83</v>
      </c>
      <c r="L94" t="n">
        <v>14</v>
      </c>
      <c r="M94" t="n">
        <v>9</v>
      </c>
      <c r="N94" t="n">
        <v>28.07</v>
      </c>
      <c r="O94" t="n">
        <v>19955.16</v>
      </c>
      <c r="P94" t="n">
        <v>188.12</v>
      </c>
      <c r="Q94" t="n">
        <v>183.26</v>
      </c>
      <c r="R94" t="n">
        <v>34.3</v>
      </c>
      <c r="S94" t="n">
        <v>26.24</v>
      </c>
      <c r="T94" t="n">
        <v>3152.77</v>
      </c>
      <c r="U94" t="n">
        <v>0.77</v>
      </c>
      <c r="V94" t="n">
        <v>0.9</v>
      </c>
      <c r="W94" t="n">
        <v>2.95</v>
      </c>
      <c r="X94" t="n">
        <v>0.19</v>
      </c>
      <c r="Y94" t="n">
        <v>0.5</v>
      </c>
      <c r="Z94" t="n">
        <v>10</v>
      </c>
    </row>
    <row r="95">
      <c r="A95" t="n">
        <v>14</v>
      </c>
      <c r="B95" t="n">
        <v>70</v>
      </c>
      <c r="C95" t="inlineStr">
        <is>
          <t xml:space="preserve">CONCLUIDO	</t>
        </is>
      </c>
      <c r="D95" t="n">
        <v>5.142</v>
      </c>
      <c r="E95" t="n">
        <v>19.45</v>
      </c>
      <c r="F95" t="n">
        <v>16.93</v>
      </c>
      <c r="G95" t="n">
        <v>101.58</v>
      </c>
      <c r="H95" t="n">
        <v>1.65</v>
      </c>
      <c r="I95" t="n">
        <v>10</v>
      </c>
      <c r="J95" t="n">
        <v>161.32</v>
      </c>
      <c r="K95" t="n">
        <v>47.83</v>
      </c>
      <c r="L95" t="n">
        <v>15</v>
      </c>
      <c r="M95" t="n">
        <v>8</v>
      </c>
      <c r="N95" t="n">
        <v>28.5</v>
      </c>
      <c r="O95" t="n">
        <v>20130.71</v>
      </c>
      <c r="P95" t="n">
        <v>187.68</v>
      </c>
      <c r="Q95" t="n">
        <v>183.28</v>
      </c>
      <c r="R95" t="n">
        <v>33.61</v>
      </c>
      <c r="S95" t="n">
        <v>26.24</v>
      </c>
      <c r="T95" t="n">
        <v>2810.11</v>
      </c>
      <c r="U95" t="n">
        <v>0.78</v>
      </c>
      <c r="V95" t="n">
        <v>0.9</v>
      </c>
      <c r="W95" t="n">
        <v>2.96</v>
      </c>
      <c r="X95" t="n">
        <v>0.17</v>
      </c>
      <c r="Y95" t="n">
        <v>0.5</v>
      </c>
      <c r="Z95" t="n">
        <v>10</v>
      </c>
    </row>
    <row r="96">
      <c r="A96" t="n">
        <v>15</v>
      </c>
      <c r="B96" t="n">
        <v>70</v>
      </c>
      <c r="C96" t="inlineStr">
        <is>
          <t xml:space="preserve">CONCLUIDO	</t>
        </is>
      </c>
      <c r="D96" t="n">
        <v>5.1418</v>
      </c>
      <c r="E96" t="n">
        <v>19.45</v>
      </c>
      <c r="F96" t="n">
        <v>16.93</v>
      </c>
      <c r="G96" t="n">
        <v>101.59</v>
      </c>
      <c r="H96" t="n">
        <v>1.74</v>
      </c>
      <c r="I96" t="n">
        <v>10</v>
      </c>
      <c r="J96" t="n">
        <v>162.75</v>
      </c>
      <c r="K96" t="n">
        <v>47.83</v>
      </c>
      <c r="L96" t="n">
        <v>16</v>
      </c>
      <c r="M96" t="n">
        <v>8</v>
      </c>
      <c r="N96" t="n">
        <v>28.92</v>
      </c>
      <c r="O96" t="n">
        <v>20306.85</v>
      </c>
      <c r="P96" t="n">
        <v>187.52</v>
      </c>
      <c r="Q96" t="n">
        <v>183.29</v>
      </c>
      <c r="R96" t="n">
        <v>33.7</v>
      </c>
      <c r="S96" t="n">
        <v>26.24</v>
      </c>
      <c r="T96" t="n">
        <v>2854.27</v>
      </c>
      <c r="U96" t="n">
        <v>0.78</v>
      </c>
      <c r="V96" t="n">
        <v>0.9</v>
      </c>
      <c r="W96" t="n">
        <v>2.96</v>
      </c>
      <c r="X96" t="n">
        <v>0.18</v>
      </c>
      <c r="Y96" t="n">
        <v>0.5</v>
      </c>
      <c r="Z96" t="n">
        <v>10</v>
      </c>
    </row>
    <row r="97">
      <c r="A97" t="n">
        <v>16</v>
      </c>
      <c r="B97" t="n">
        <v>70</v>
      </c>
      <c r="C97" t="inlineStr">
        <is>
          <t xml:space="preserve">CONCLUIDO	</t>
        </is>
      </c>
      <c r="D97" t="n">
        <v>5.1516</v>
      </c>
      <c r="E97" t="n">
        <v>19.41</v>
      </c>
      <c r="F97" t="n">
        <v>16.92</v>
      </c>
      <c r="G97" t="n">
        <v>112.82</v>
      </c>
      <c r="H97" t="n">
        <v>1.83</v>
      </c>
      <c r="I97" t="n">
        <v>9</v>
      </c>
      <c r="J97" t="n">
        <v>164.19</v>
      </c>
      <c r="K97" t="n">
        <v>47.83</v>
      </c>
      <c r="L97" t="n">
        <v>17</v>
      </c>
      <c r="M97" t="n">
        <v>7</v>
      </c>
      <c r="N97" t="n">
        <v>29.36</v>
      </c>
      <c r="O97" t="n">
        <v>20483.57</v>
      </c>
      <c r="P97" t="n">
        <v>186.52</v>
      </c>
      <c r="Q97" t="n">
        <v>183.28</v>
      </c>
      <c r="R97" t="n">
        <v>33.51</v>
      </c>
      <c r="S97" t="n">
        <v>26.24</v>
      </c>
      <c r="T97" t="n">
        <v>2765.87</v>
      </c>
      <c r="U97" t="n">
        <v>0.78</v>
      </c>
      <c r="V97" t="n">
        <v>0.9</v>
      </c>
      <c r="W97" t="n">
        <v>2.95</v>
      </c>
      <c r="X97" t="n">
        <v>0.17</v>
      </c>
      <c r="Y97" t="n">
        <v>0.5</v>
      </c>
      <c r="Z97" t="n">
        <v>10</v>
      </c>
    </row>
    <row r="98">
      <c r="A98" t="n">
        <v>17</v>
      </c>
      <c r="B98" t="n">
        <v>70</v>
      </c>
      <c r="C98" t="inlineStr">
        <is>
          <t xml:space="preserve">CONCLUIDO	</t>
        </is>
      </c>
      <c r="D98" t="n">
        <v>5.1557</v>
      </c>
      <c r="E98" t="n">
        <v>19.4</v>
      </c>
      <c r="F98" t="n">
        <v>16.91</v>
      </c>
      <c r="G98" t="n">
        <v>112.72</v>
      </c>
      <c r="H98" t="n">
        <v>1.93</v>
      </c>
      <c r="I98" t="n">
        <v>9</v>
      </c>
      <c r="J98" t="n">
        <v>165.62</v>
      </c>
      <c r="K98" t="n">
        <v>47.83</v>
      </c>
      <c r="L98" t="n">
        <v>18</v>
      </c>
      <c r="M98" t="n">
        <v>7</v>
      </c>
      <c r="N98" t="n">
        <v>29.8</v>
      </c>
      <c r="O98" t="n">
        <v>20660.89</v>
      </c>
      <c r="P98" t="n">
        <v>186.16</v>
      </c>
      <c r="Q98" t="n">
        <v>183.26</v>
      </c>
      <c r="R98" t="n">
        <v>33</v>
      </c>
      <c r="S98" t="n">
        <v>26.24</v>
      </c>
      <c r="T98" t="n">
        <v>2513.26</v>
      </c>
      <c r="U98" t="n">
        <v>0.8</v>
      </c>
      <c r="V98" t="n">
        <v>0.9</v>
      </c>
      <c r="W98" t="n">
        <v>2.95</v>
      </c>
      <c r="X98" t="n">
        <v>0.15</v>
      </c>
      <c r="Y98" t="n">
        <v>0.5</v>
      </c>
      <c r="Z98" t="n">
        <v>10</v>
      </c>
    </row>
    <row r="99">
      <c r="A99" t="n">
        <v>18</v>
      </c>
      <c r="B99" t="n">
        <v>70</v>
      </c>
      <c r="C99" t="inlineStr">
        <is>
          <t xml:space="preserve">CONCLUIDO	</t>
        </is>
      </c>
      <c r="D99" t="n">
        <v>5.1682</v>
      </c>
      <c r="E99" t="n">
        <v>19.35</v>
      </c>
      <c r="F99" t="n">
        <v>16.89</v>
      </c>
      <c r="G99" t="n">
        <v>126.67</v>
      </c>
      <c r="H99" t="n">
        <v>2.02</v>
      </c>
      <c r="I99" t="n">
        <v>8</v>
      </c>
      <c r="J99" t="n">
        <v>167.07</v>
      </c>
      <c r="K99" t="n">
        <v>47.83</v>
      </c>
      <c r="L99" t="n">
        <v>19</v>
      </c>
      <c r="M99" t="n">
        <v>6</v>
      </c>
      <c r="N99" t="n">
        <v>30.24</v>
      </c>
      <c r="O99" t="n">
        <v>20838.81</v>
      </c>
      <c r="P99" t="n">
        <v>185.3</v>
      </c>
      <c r="Q99" t="n">
        <v>183.26</v>
      </c>
      <c r="R99" t="n">
        <v>32.54</v>
      </c>
      <c r="S99" t="n">
        <v>26.24</v>
      </c>
      <c r="T99" t="n">
        <v>2285.69</v>
      </c>
      <c r="U99" t="n">
        <v>0.8100000000000001</v>
      </c>
      <c r="V99" t="n">
        <v>0.9</v>
      </c>
      <c r="W99" t="n">
        <v>2.95</v>
      </c>
      <c r="X99" t="n">
        <v>0.13</v>
      </c>
      <c r="Y99" t="n">
        <v>0.5</v>
      </c>
      <c r="Z99" t="n">
        <v>10</v>
      </c>
    </row>
    <row r="100">
      <c r="A100" t="n">
        <v>19</v>
      </c>
      <c r="B100" t="n">
        <v>70</v>
      </c>
      <c r="C100" t="inlineStr">
        <is>
          <t xml:space="preserve">CONCLUIDO	</t>
        </is>
      </c>
      <c r="D100" t="n">
        <v>5.1683</v>
      </c>
      <c r="E100" t="n">
        <v>19.35</v>
      </c>
      <c r="F100" t="n">
        <v>16.89</v>
      </c>
      <c r="G100" t="n">
        <v>126.67</v>
      </c>
      <c r="H100" t="n">
        <v>2.1</v>
      </c>
      <c r="I100" t="n">
        <v>8</v>
      </c>
      <c r="J100" t="n">
        <v>168.51</v>
      </c>
      <c r="K100" t="n">
        <v>47.83</v>
      </c>
      <c r="L100" t="n">
        <v>20</v>
      </c>
      <c r="M100" t="n">
        <v>6</v>
      </c>
      <c r="N100" t="n">
        <v>30.69</v>
      </c>
      <c r="O100" t="n">
        <v>21017.33</v>
      </c>
      <c r="P100" t="n">
        <v>185.67</v>
      </c>
      <c r="Q100" t="n">
        <v>183.26</v>
      </c>
      <c r="R100" t="n">
        <v>32.46</v>
      </c>
      <c r="S100" t="n">
        <v>26.24</v>
      </c>
      <c r="T100" t="n">
        <v>2245.2</v>
      </c>
      <c r="U100" t="n">
        <v>0.8100000000000001</v>
      </c>
      <c r="V100" t="n">
        <v>0.9</v>
      </c>
      <c r="W100" t="n">
        <v>2.95</v>
      </c>
      <c r="X100" t="n">
        <v>0.13</v>
      </c>
      <c r="Y100" t="n">
        <v>0.5</v>
      </c>
      <c r="Z100" t="n">
        <v>10</v>
      </c>
    </row>
    <row r="101">
      <c r="A101" t="n">
        <v>20</v>
      </c>
      <c r="B101" t="n">
        <v>70</v>
      </c>
      <c r="C101" t="inlineStr">
        <is>
          <t xml:space="preserve">CONCLUIDO	</t>
        </is>
      </c>
      <c r="D101" t="n">
        <v>5.1671</v>
      </c>
      <c r="E101" t="n">
        <v>19.35</v>
      </c>
      <c r="F101" t="n">
        <v>16.89</v>
      </c>
      <c r="G101" t="n">
        <v>126.7</v>
      </c>
      <c r="H101" t="n">
        <v>2.19</v>
      </c>
      <c r="I101" t="n">
        <v>8</v>
      </c>
      <c r="J101" t="n">
        <v>169.97</v>
      </c>
      <c r="K101" t="n">
        <v>47.83</v>
      </c>
      <c r="L101" t="n">
        <v>21</v>
      </c>
      <c r="M101" t="n">
        <v>6</v>
      </c>
      <c r="N101" t="n">
        <v>31.14</v>
      </c>
      <c r="O101" t="n">
        <v>21196.47</v>
      </c>
      <c r="P101" t="n">
        <v>185.31</v>
      </c>
      <c r="Q101" t="n">
        <v>183.27</v>
      </c>
      <c r="R101" t="n">
        <v>32.6</v>
      </c>
      <c r="S101" t="n">
        <v>26.24</v>
      </c>
      <c r="T101" t="n">
        <v>2318.01</v>
      </c>
      <c r="U101" t="n">
        <v>0.8</v>
      </c>
      <c r="V101" t="n">
        <v>0.9</v>
      </c>
      <c r="W101" t="n">
        <v>2.95</v>
      </c>
      <c r="X101" t="n">
        <v>0.14</v>
      </c>
      <c r="Y101" t="n">
        <v>0.5</v>
      </c>
      <c r="Z101" t="n">
        <v>10</v>
      </c>
    </row>
    <row r="102">
      <c r="A102" t="n">
        <v>21</v>
      </c>
      <c r="B102" t="n">
        <v>70</v>
      </c>
      <c r="C102" t="inlineStr">
        <is>
          <t xml:space="preserve">CONCLUIDO	</t>
        </is>
      </c>
      <c r="D102" t="n">
        <v>5.1787</v>
      </c>
      <c r="E102" t="n">
        <v>19.31</v>
      </c>
      <c r="F102" t="n">
        <v>16.88</v>
      </c>
      <c r="G102" t="n">
        <v>144.68</v>
      </c>
      <c r="H102" t="n">
        <v>2.28</v>
      </c>
      <c r="I102" t="n">
        <v>7</v>
      </c>
      <c r="J102" t="n">
        <v>171.42</v>
      </c>
      <c r="K102" t="n">
        <v>47.83</v>
      </c>
      <c r="L102" t="n">
        <v>22</v>
      </c>
      <c r="M102" t="n">
        <v>5</v>
      </c>
      <c r="N102" t="n">
        <v>31.6</v>
      </c>
      <c r="O102" t="n">
        <v>21376.23</v>
      </c>
      <c r="P102" t="n">
        <v>183.73</v>
      </c>
      <c r="Q102" t="n">
        <v>183.26</v>
      </c>
      <c r="R102" t="n">
        <v>32.01</v>
      </c>
      <c r="S102" t="n">
        <v>26.24</v>
      </c>
      <c r="T102" t="n">
        <v>2028.32</v>
      </c>
      <c r="U102" t="n">
        <v>0.82</v>
      </c>
      <c r="V102" t="n">
        <v>0.9</v>
      </c>
      <c r="W102" t="n">
        <v>2.95</v>
      </c>
      <c r="X102" t="n">
        <v>0.12</v>
      </c>
      <c r="Y102" t="n">
        <v>0.5</v>
      </c>
      <c r="Z102" t="n">
        <v>10</v>
      </c>
    </row>
    <row r="103">
      <c r="A103" t="n">
        <v>22</v>
      </c>
      <c r="B103" t="n">
        <v>70</v>
      </c>
      <c r="C103" t="inlineStr">
        <is>
          <t xml:space="preserve">CONCLUIDO	</t>
        </is>
      </c>
      <c r="D103" t="n">
        <v>5.1818</v>
      </c>
      <c r="E103" t="n">
        <v>19.3</v>
      </c>
      <c r="F103" t="n">
        <v>16.87</v>
      </c>
      <c r="G103" t="n">
        <v>144.58</v>
      </c>
      <c r="H103" t="n">
        <v>2.36</v>
      </c>
      <c r="I103" t="n">
        <v>7</v>
      </c>
      <c r="J103" t="n">
        <v>172.89</v>
      </c>
      <c r="K103" t="n">
        <v>47.83</v>
      </c>
      <c r="L103" t="n">
        <v>23</v>
      </c>
      <c r="M103" t="n">
        <v>5</v>
      </c>
      <c r="N103" t="n">
        <v>32.06</v>
      </c>
      <c r="O103" t="n">
        <v>21556.61</v>
      </c>
      <c r="P103" t="n">
        <v>184.6</v>
      </c>
      <c r="Q103" t="n">
        <v>183.26</v>
      </c>
      <c r="R103" t="n">
        <v>31.77</v>
      </c>
      <c r="S103" t="n">
        <v>26.24</v>
      </c>
      <c r="T103" t="n">
        <v>1906.32</v>
      </c>
      <c r="U103" t="n">
        <v>0.83</v>
      </c>
      <c r="V103" t="n">
        <v>0.9</v>
      </c>
      <c r="W103" t="n">
        <v>2.95</v>
      </c>
      <c r="X103" t="n">
        <v>0.11</v>
      </c>
      <c r="Y103" t="n">
        <v>0.5</v>
      </c>
      <c r="Z103" t="n">
        <v>10</v>
      </c>
    </row>
    <row r="104">
      <c r="A104" t="n">
        <v>23</v>
      </c>
      <c r="B104" t="n">
        <v>70</v>
      </c>
      <c r="C104" t="inlineStr">
        <is>
          <t xml:space="preserve">CONCLUIDO	</t>
        </is>
      </c>
      <c r="D104" t="n">
        <v>5.1811</v>
      </c>
      <c r="E104" t="n">
        <v>19.3</v>
      </c>
      <c r="F104" t="n">
        <v>16.87</v>
      </c>
      <c r="G104" t="n">
        <v>144.6</v>
      </c>
      <c r="H104" t="n">
        <v>2.44</v>
      </c>
      <c r="I104" t="n">
        <v>7</v>
      </c>
      <c r="J104" t="n">
        <v>174.35</v>
      </c>
      <c r="K104" t="n">
        <v>47.83</v>
      </c>
      <c r="L104" t="n">
        <v>24</v>
      </c>
      <c r="M104" t="n">
        <v>5</v>
      </c>
      <c r="N104" t="n">
        <v>32.53</v>
      </c>
      <c r="O104" t="n">
        <v>21737.62</v>
      </c>
      <c r="P104" t="n">
        <v>184.3</v>
      </c>
      <c r="Q104" t="n">
        <v>183.26</v>
      </c>
      <c r="R104" t="n">
        <v>31.87</v>
      </c>
      <c r="S104" t="n">
        <v>26.24</v>
      </c>
      <c r="T104" t="n">
        <v>1957.83</v>
      </c>
      <c r="U104" t="n">
        <v>0.82</v>
      </c>
      <c r="V104" t="n">
        <v>0.9</v>
      </c>
      <c r="W104" t="n">
        <v>2.95</v>
      </c>
      <c r="X104" t="n">
        <v>0.11</v>
      </c>
      <c r="Y104" t="n">
        <v>0.5</v>
      </c>
      <c r="Z104" t="n">
        <v>10</v>
      </c>
    </row>
    <row r="105">
      <c r="A105" t="n">
        <v>24</v>
      </c>
      <c r="B105" t="n">
        <v>70</v>
      </c>
      <c r="C105" t="inlineStr">
        <is>
          <t xml:space="preserve">CONCLUIDO	</t>
        </is>
      </c>
      <c r="D105" t="n">
        <v>5.1789</v>
      </c>
      <c r="E105" t="n">
        <v>19.31</v>
      </c>
      <c r="F105" t="n">
        <v>16.88</v>
      </c>
      <c r="G105" t="n">
        <v>144.67</v>
      </c>
      <c r="H105" t="n">
        <v>2.52</v>
      </c>
      <c r="I105" t="n">
        <v>7</v>
      </c>
      <c r="J105" t="n">
        <v>175.83</v>
      </c>
      <c r="K105" t="n">
        <v>47.83</v>
      </c>
      <c r="L105" t="n">
        <v>25</v>
      </c>
      <c r="M105" t="n">
        <v>5</v>
      </c>
      <c r="N105" t="n">
        <v>33</v>
      </c>
      <c r="O105" t="n">
        <v>21919.27</v>
      </c>
      <c r="P105" t="n">
        <v>183.27</v>
      </c>
      <c r="Q105" t="n">
        <v>183.27</v>
      </c>
      <c r="R105" t="n">
        <v>32.2</v>
      </c>
      <c r="S105" t="n">
        <v>26.24</v>
      </c>
      <c r="T105" t="n">
        <v>2122.01</v>
      </c>
      <c r="U105" t="n">
        <v>0.82</v>
      </c>
      <c r="V105" t="n">
        <v>0.9</v>
      </c>
      <c r="W105" t="n">
        <v>2.95</v>
      </c>
      <c r="X105" t="n">
        <v>0.12</v>
      </c>
      <c r="Y105" t="n">
        <v>0.5</v>
      </c>
      <c r="Z105" t="n">
        <v>10</v>
      </c>
    </row>
    <row r="106">
      <c r="A106" t="n">
        <v>25</v>
      </c>
      <c r="B106" t="n">
        <v>70</v>
      </c>
      <c r="C106" t="inlineStr">
        <is>
          <t xml:space="preserve">CONCLUIDO	</t>
        </is>
      </c>
      <c r="D106" t="n">
        <v>5.193</v>
      </c>
      <c r="E106" t="n">
        <v>19.26</v>
      </c>
      <c r="F106" t="n">
        <v>16.86</v>
      </c>
      <c r="G106" t="n">
        <v>168.55</v>
      </c>
      <c r="H106" t="n">
        <v>2.6</v>
      </c>
      <c r="I106" t="n">
        <v>6</v>
      </c>
      <c r="J106" t="n">
        <v>177.3</v>
      </c>
      <c r="K106" t="n">
        <v>47.83</v>
      </c>
      <c r="L106" t="n">
        <v>26</v>
      </c>
      <c r="M106" t="n">
        <v>4</v>
      </c>
      <c r="N106" t="n">
        <v>33.48</v>
      </c>
      <c r="O106" t="n">
        <v>22101.56</v>
      </c>
      <c r="P106" t="n">
        <v>181.63</v>
      </c>
      <c r="Q106" t="n">
        <v>183.26</v>
      </c>
      <c r="R106" t="n">
        <v>31.35</v>
      </c>
      <c r="S106" t="n">
        <v>26.24</v>
      </c>
      <c r="T106" t="n">
        <v>1702.89</v>
      </c>
      <c r="U106" t="n">
        <v>0.84</v>
      </c>
      <c r="V106" t="n">
        <v>0.9</v>
      </c>
      <c r="W106" t="n">
        <v>2.95</v>
      </c>
      <c r="X106" t="n">
        <v>0.1</v>
      </c>
      <c r="Y106" t="n">
        <v>0.5</v>
      </c>
      <c r="Z106" t="n">
        <v>10</v>
      </c>
    </row>
    <row r="107">
      <c r="A107" t="n">
        <v>26</v>
      </c>
      <c r="B107" t="n">
        <v>70</v>
      </c>
      <c r="C107" t="inlineStr">
        <is>
          <t xml:space="preserve">CONCLUIDO	</t>
        </is>
      </c>
      <c r="D107" t="n">
        <v>5.1946</v>
      </c>
      <c r="E107" t="n">
        <v>19.25</v>
      </c>
      <c r="F107" t="n">
        <v>16.85</v>
      </c>
      <c r="G107" t="n">
        <v>168.49</v>
      </c>
      <c r="H107" t="n">
        <v>2.68</v>
      </c>
      <c r="I107" t="n">
        <v>6</v>
      </c>
      <c r="J107" t="n">
        <v>178.79</v>
      </c>
      <c r="K107" t="n">
        <v>47.83</v>
      </c>
      <c r="L107" t="n">
        <v>27</v>
      </c>
      <c r="M107" t="n">
        <v>4</v>
      </c>
      <c r="N107" t="n">
        <v>33.96</v>
      </c>
      <c r="O107" t="n">
        <v>22284.51</v>
      </c>
      <c r="P107" t="n">
        <v>182.12</v>
      </c>
      <c r="Q107" t="n">
        <v>183.26</v>
      </c>
      <c r="R107" t="n">
        <v>31.2</v>
      </c>
      <c r="S107" t="n">
        <v>26.24</v>
      </c>
      <c r="T107" t="n">
        <v>1627.64</v>
      </c>
      <c r="U107" t="n">
        <v>0.84</v>
      </c>
      <c r="V107" t="n">
        <v>0.9</v>
      </c>
      <c r="W107" t="n">
        <v>2.95</v>
      </c>
      <c r="X107" t="n">
        <v>0.09</v>
      </c>
      <c r="Y107" t="n">
        <v>0.5</v>
      </c>
      <c r="Z107" t="n">
        <v>10</v>
      </c>
    </row>
    <row r="108">
      <c r="A108" t="n">
        <v>27</v>
      </c>
      <c r="B108" t="n">
        <v>70</v>
      </c>
      <c r="C108" t="inlineStr">
        <is>
          <t xml:space="preserve">CONCLUIDO	</t>
        </is>
      </c>
      <c r="D108" t="n">
        <v>5.1938</v>
      </c>
      <c r="E108" t="n">
        <v>19.25</v>
      </c>
      <c r="F108" t="n">
        <v>16.85</v>
      </c>
      <c r="G108" t="n">
        <v>168.52</v>
      </c>
      <c r="H108" t="n">
        <v>2.75</v>
      </c>
      <c r="I108" t="n">
        <v>6</v>
      </c>
      <c r="J108" t="n">
        <v>180.28</v>
      </c>
      <c r="K108" t="n">
        <v>47.83</v>
      </c>
      <c r="L108" t="n">
        <v>28</v>
      </c>
      <c r="M108" t="n">
        <v>4</v>
      </c>
      <c r="N108" t="n">
        <v>34.45</v>
      </c>
      <c r="O108" t="n">
        <v>22468.11</v>
      </c>
      <c r="P108" t="n">
        <v>183</v>
      </c>
      <c r="Q108" t="n">
        <v>183.26</v>
      </c>
      <c r="R108" t="n">
        <v>31.19</v>
      </c>
      <c r="S108" t="n">
        <v>26.24</v>
      </c>
      <c r="T108" t="n">
        <v>1620.43</v>
      </c>
      <c r="U108" t="n">
        <v>0.84</v>
      </c>
      <c r="V108" t="n">
        <v>0.9</v>
      </c>
      <c r="W108" t="n">
        <v>2.95</v>
      </c>
      <c r="X108" t="n">
        <v>0.1</v>
      </c>
      <c r="Y108" t="n">
        <v>0.5</v>
      </c>
      <c r="Z108" t="n">
        <v>10</v>
      </c>
    </row>
    <row r="109">
      <c r="A109" t="n">
        <v>28</v>
      </c>
      <c r="B109" t="n">
        <v>70</v>
      </c>
      <c r="C109" t="inlineStr">
        <is>
          <t xml:space="preserve">CONCLUIDO	</t>
        </is>
      </c>
      <c r="D109" t="n">
        <v>5.1944</v>
      </c>
      <c r="E109" t="n">
        <v>19.25</v>
      </c>
      <c r="F109" t="n">
        <v>16.85</v>
      </c>
      <c r="G109" t="n">
        <v>168.5</v>
      </c>
      <c r="H109" t="n">
        <v>2.83</v>
      </c>
      <c r="I109" t="n">
        <v>6</v>
      </c>
      <c r="J109" t="n">
        <v>181.77</v>
      </c>
      <c r="K109" t="n">
        <v>47.83</v>
      </c>
      <c r="L109" t="n">
        <v>29</v>
      </c>
      <c r="M109" t="n">
        <v>4</v>
      </c>
      <c r="N109" t="n">
        <v>34.94</v>
      </c>
      <c r="O109" t="n">
        <v>22652.51</v>
      </c>
      <c r="P109" t="n">
        <v>182.93</v>
      </c>
      <c r="Q109" t="n">
        <v>183.26</v>
      </c>
      <c r="R109" t="n">
        <v>31.23</v>
      </c>
      <c r="S109" t="n">
        <v>26.24</v>
      </c>
      <c r="T109" t="n">
        <v>1642.07</v>
      </c>
      <c r="U109" t="n">
        <v>0.84</v>
      </c>
      <c r="V109" t="n">
        <v>0.9</v>
      </c>
      <c r="W109" t="n">
        <v>2.95</v>
      </c>
      <c r="X109" t="n">
        <v>0.09</v>
      </c>
      <c r="Y109" t="n">
        <v>0.5</v>
      </c>
      <c r="Z109" t="n">
        <v>10</v>
      </c>
    </row>
    <row r="110">
      <c r="A110" t="n">
        <v>29</v>
      </c>
      <c r="B110" t="n">
        <v>70</v>
      </c>
      <c r="C110" t="inlineStr">
        <is>
          <t xml:space="preserve">CONCLUIDO	</t>
        </is>
      </c>
      <c r="D110" t="n">
        <v>5.1926</v>
      </c>
      <c r="E110" t="n">
        <v>19.26</v>
      </c>
      <c r="F110" t="n">
        <v>16.86</v>
      </c>
      <c r="G110" t="n">
        <v>168.57</v>
      </c>
      <c r="H110" t="n">
        <v>2.9</v>
      </c>
      <c r="I110" t="n">
        <v>6</v>
      </c>
      <c r="J110" t="n">
        <v>183.27</v>
      </c>
      <c r="K110" t="n">
        <v>47.83</v>
      </c>
      <c r="L110" t="n">
        <v>30</v>
      </c>
      <c r="M110" t="n">
        <v>4</v>
      </c>
      <c r="N110" t="n">
        <v>35.44</v>
      </c>
      <c r="O110" t="n">
        <v>22837.46</v>
      </c>
      <c r="P110" t="n">
        <v>182.37</v>
      </c>
      <c r="Q110" t="n">
        <v>183.26</v>
      </c>
      <c r="R110" t="n">
        <v>31.33</v>
      </c>
      <c r="S110" t="n">
        <v>26.24</v>
      </c>
      <c r="T110" t="n">
        <v>1691.62</v>
      </c>
      <c r="U110" t="n">
        <v>0.84</v>
      </c>
      <c r="V110" t="n">
        <v>0.9</v>
      </c>
      <c r="W110" t="n">
        <v>2.95</v>
      </c>
      <c r="X110" t="n">
        <v>0.1</v>
      </c>
      <c r="Y110" t="n">
        <v>0.5</v>
      </c>
      <c r="Z110" t="n">
        <v>10</v>
      </c>
    </row>
    <row r="111">
      <c r="A111" t="n">
        <v>30</v>
      </c>
      <c r="B111" t="n">
        <v>70</v>
      </c>
      <c r="C111" t="inlineStr">
        <is>
          <t xml:space="preserve">CONCLUIDO	</t>
        </is>
      </c>
      <c r="D111" t="n">
        <v>5.1942</v>
      </c>
      <c r="E111" t="n">
        <v>19.25</v>
      </c>
      <c r="F111" t="n">
        <v>16.85</v>
      </c>
      <c r="G111" t="n">
        <v>168.51</v>
      </c>
      <c r="H111" t="n">
        <v>2.98</v>
      </c>
      <c r="I111" t="n">
        <v>6</v>
      </c>
      <c r="J111" t="n">
        <v>184.78</v>
      </c>
      <c r="K111" t="n">
        <v>47.83</v>
      </c>
      <c r="L111" t="n">
        <v>31</v>
      </c>
      <c r="M111" t="n">
        <v>4</v>
      </c>
      <c r="N111" t="n">
        <v>35.95</v>
      </c>
      <c r="O111" t="n">
        <v>23023.09</v>
      </c>
      <c r="P111" t="n">
        <v>181.09</v>
      </c>
      <c r="Q111" t="n">
        <v>183.26</v>
      </c>
      <c r="R111" t="n">
        <v>31.2</v>
      </c>
      <c r="S111" t="n">
        <v>26.24</v>
      </c>
      <c r="T111" t="n">
        <v>1626.77</v>
      </c>
      <c r="U111" t="n">
        <v>0.84</v>
      </c>
      <c r="V111" t="n">
        <v>0.9</v>
      </c>
      <c r="W111" t="n">
        <v>2.95</v>
      </c>
      <c r="X111" t="n">
        <v>0.1</v>
      </c>
      <c r="Y111" t="n">
        <v>0.5</v>
      </c>
      <c r="Z111" t="n">
        <v>10</v>
      </c>
    </row>
    <row r="112">
      <c r="A112" t="n">
        <v>31</v>
      </c>
      <c r="B112" t="n">
        <v>70</v>
      </c>
      <c r="C112" t="inlineStr">
        <is>
          <t xml:space="preserve">CONCLUIDO	</t>
        </is>
      </c>
      <c r="D112" t="n">
        <v>5.2046</v>
      </c>
      <c r="E112" t="n">
        <v>19.21</v>
      </c>
      <c r="F112" t="n">
        <v>16.84</v>
      </c>
      <c r="G112" t="n">
        <v>202.09</v>
      </c>
      <c r="H112" t="n">
        <v>3.05</v>
      </c>
      <c r="I112" t="n">
        <v>5</v>
      </c>
      <c r="J112" t="n">
        <v>186.29</v>
      </c>
      <c r="K112" t="n">
        <v>47.83</v>
      </c>
      <c r="L112" t="n">
        <v>32</v>
      </c>
      <c r="M112" t="n">
        <v>3</v>
      </c>
      <c r="N112" t="n">
        <v>36.46</v>
      </c>
      <c r="O112" t="n">
        <v>23209.42</v>
      </c>
      <c r="P112" t="n">
        <v>178.76</v>
      </c>
      <c r="Q112" t="n">
        <v>183.26</v>
      </c>
      <c r="R112" t="n">
        <v>30.89</v>
      </c>
      <c r="S112" t="n">
        <v>26.24</v>
      </c>
      <c r="T112" t="n">
        <v>1476.95</v>
      </c>
      <c r="U112" t="n">
        <v>0.85</v>
      </c>
      <c r="V112" t="n">
        <v>0.9</v>
      </c>
      <c r="W112" t="n">
        <v>2.95</v>
      </c>
      <c r="X112" t="n">
        <v>0.09</v>
      </c>
      <c r="Y112" t="n">
        <v>0.5</v>
      </c>
      <c r="Z112" t="n">
        <v>10</v>
      </c>
    </row>
    <row r="113">
      <c r="A113" t="n">
        <v>32</v>
      </c>
      <c r="B113" t="n">
        <v>70</v>
      </c>
      <c r="C113" t="inlineStr">
        <is>
          <t xml:space="preserve">CONCLUIDO	</t>
        </is>
      </c>
      <c r="D113" t="n">
        <v>5.2041</v>
      </c>
      <c r="E113" t="n">
        <v>19.22</v>
      </c>
      <c r="F113" t="n">
        <v>16.84</v>
      </c>
      <c r="G113" t="n">
        <v>202.11</v>
      </c>
      <c r="H113" t="n">
        <v>3.12</v>
      </c>
      <c r="I113" t="n">
        <v>5</v>
      </c>
      <c r="J113" t="n">
        <v>187.8</v>
      </c>
      <c r="K113" t="n">
        <v>47.83</v>
      </c>
      <c r="L113" t="n">
        <v>33</v>
      </c>
      <c r="M113" t="n">
        <v>3</v>
      </c>
      <c r="N113" t="n">
        <v>36.98</v>
      </c>
      <c r="O113" t="n">
        <v>23396.44</v>
      </c>
      <c r="P113" t="n">
        <v>180.11</v>
      </c>
      <c r="Q113" t="n">
        <v>183.26</v>
      </c>
      <c r="R113" t="n">
        <v>31.04</v>
      </c>
      <c r="S113" t="n">
        <v>26.24</v>
      </c>
      <c r="T113" t="n">
        <v>1553.32</v>
      </c>
      <c r="U113" t="n">
        <v>0.85</v>
      </c>
      <c r="V113" t="n">
        <v>0.9</v>
      </c>
      <c r="W113" t="n">
        <v>2.95</v>
      </c>
      <c r="X113" t="n">
        <v>0.09</v>
      </c>
      <c r="Y113" t="n">
        <v>0.5</v>
      </c>
      <c r="Z113" t="n">
        <v>10</v>
      </c>
    </row>
    <row r="114">
      <c r="A114" t="n">
        <v>33</v>
      </c>
      <c r="B114" t="n">
        <v>70</v>
      </c>
      <c r="C114" t="inlineStr">
        <is>
          <t xml:space="preserve">CONCLUIDO	</t>
        </is>
      </c>
      <c r="D114" t="n">
        <v>5.2052</v>
      </c>
      <c r="E114" t="n">
        <v>19.21</v>
      </c>
      <c r="F114" t="n">
        <v>16.84</v>
      </c>
      <c r="G114" t="n">
        <v>202.07</v>
      </c>
      <c r="H114" t="n">
        <v>3.19</v>
      </c>
      <c r="I114" t="n">
        <v>5</v>
      </c>
      <c r="J114" t="n">
        <v>189.33</v>
      </c>
      <c r="K114" t="n">
        <v>47.83</v>
      </c>
      <c r="L114" t="n">
        <v>34</v>
      </c>
      <c r="M114" t="n">
        <v>3</v>
      </c>
      <c r="N114" t="n">
        <v>37.5</v>
      </c>
      <c r="O114" t="n">
        <v>23584.16</v>
      </c>
      <c r="P114" t="n">
        <v>180.73</v>
      </c>
      <c r="Q114" t="n">
        <v>183.26</v>
      </c>
      <c r="R114" t="n">
        <v>30.86</v>
      </c>
      <c r="S114" t="n">
        <v>26.24</v>
      </c>
      <c r="T114" t="n">
        <v>1462.41</v>
      </c>
      <c r="U114" t="n">
        <v>0.85</v>
      </c>
      <c r="V114" t="n">
        <v>0.9</v>
      </c>
      <c r="W114" t="n">
        <v>2.95</v>
      </c>
      <c r="X114" t="n">
        <v>0.08</v>
      </c>
      <c r="Y114" t="n">
        <v>0.5</v>
      </c>
      <c r="Z114" t="n">
        <v>10</v>
      </c>
    </row>
    <row r="115">
      <c r="A115" t="n">
        <v>34</v>
      </c>
      <c r="B115" t="n">
        <v>70</v>
      </c>
      <c r="C115" t="inlineStr">
        <is>
          <t xml:space="preserve">CONCLUIDO	</t>
        </is>
      </c>
      <c r="D115" t="n">
        <v>5.2058</v>
      </c>
      <c r="E115" t="n">
        <v>19.21</v>
      </c>
      <c r="F115" t="n">
        <v>16.84</v>
      </c>
      <c r="G115" t="n">
        <v>202.04</v>
      </c>
      <c r="H115" t="n">
        <v>3.25</v>
      </c>
      <c r="I115" t="n">
        <v>5</v>
      </c>
      <c r="J115" t="n">
        <v>190.85</v>
      </c>
      <c r="K115" t="n">
        <v>47.83</v>
      </c>
      <c r="L115" t="n">
        <v>35</v>
      </c>
      <c r="M115" t="n">
        <v>3</v>
      </c>
      <c r="N115" t="n">
        <v>38.03</v>
      </c>
      <c r="O115" t="n">
        <v>23772.6</v>
      </c>
      <c r="P115" t="n">
        <v>181.02</v>
      </c>
      <c r="Q115" t="n">
        <v>183.26</v>
      </c>
      <c r="R115" t="n">
        <v>30.75</v>
      </c>
      <c r="S115" t="n">
        <v>26.24</v>
      </c>
      <c r="T115" t="n">
        <v>1404.81</v>
      </c>
      <c r="U115" t="n">
        <v>0.85</v>
      </c>
      <c r="V115" t="n">
        <v>0.9</v>
      </c>
      <c r="W115" t="n">
        <v>2.95</v>
      </c>
      <c r="X115" t="n">
        <v>0.08</v>
      </c>
      <c r="Y115" t="n">
        <v>0.5</v>
      </c>
      <c r="Z115" t="n">
        <v>10</v>
      </c>
    </row>
    <row r="116">
      <c r="A116" t="n">
        <v>35</v>
      </c>
      <c r="B116" t="n">
        <v>70</v>
      </c>
      <c r="C116" t="inlineStr">
        <is>
          <t xml:space="preserve">CONCLUIDO	</t>
        </is>
      </c>
      <c r="D116" t="n">
        <v>5.2053</v>
      </c>
      <c r="E116" t="n">
        <v>19.21</v>
      </c>
      <c r="F116" t="n">
        <v>16.84</v>
      </c>
      <c r="G116" t="n">
        <v>202.06</v>
      </c>
      <c r="H116" t="n">
        <v>3.32</v>
      </c>
      <c r="I116" t="n">
        <v>5</v>
      </c>
      <c r="J116" t="n">
        <v>192.39</v>
      </c>
      <c r="K116" t="n">
        <v>47.83</v>
      </c>
      <c r="L116" t="n">
        <v>36</v>
      </c>
      <c r="M116" t="n">
        <v>3</v>
      </c>
      <c r="N116" t="n">
        <v>38.56</v>
      </c>
      <c r="O116" t="n">
        <v>23961.75</v>
      </c>
      <c r="P116" t="n">
        <v>180.93</v>
      </c>
      <c r="Q116" t="n">
        <v>183.27</v>
      </c>
      <c r="R116" t="n">
        <v>30.76</v>
      </c>
      <c r="S116" t="n">
        <v>26.24</v>
      </c>
      <c r="T116" t="n">
        <v>1409.03</v>
      </c>
      <c r="U116" t="n">
        <v>0.85</v>
      </c>
      <c r="V116" t="n">
        <v>0.9</v>
      </c>
      <c r="W116" t="n">
        <v>2.95</v>
      </c>
      <c r="X116" t="n">
        <v>0.08</v>
      </c>
      <c r="Y116" t="n">
        <v>0.5</v>
      </c>
      <c r="Z116" t="n">
        <v>10</v>
      </c>
    </row>
    <row r="117">
      <c r="A117" t="n">
        <v>36</v>
      </c>
      <c r="B117" t="n">
        <v>70</v>
      </c>
      <c r="C117" t="inlineStr">
        <is>
          <t xml:space="preserve">CONCLUIDO	</t>
        </is>
      </c>
      <c r="D117" t="n">
        <v>5.2074</v>
      </c>
      <c r="E117" t="n">
        <v>19.2</v>
      </c>
      <c r="F117" t="n">
        <v>16.83</v>
      </c>
      <c r="G117" t="n">
        <v>201.97</v>
      </c>
      <c r="H117" t="n">
        <v>3.39</v>
      </c>
      <c r="I117" t="n">
        <v>5</v>
      </c>
      <c r="J117" t="n">
        <v>193.93</v>
      </c>
      <c r="K117" t="n">
        <v>47.83</v>
      </c>
      <c r="L117" t="n">
        <v>37</v>
      </c>
      <c r="M117" t="n">
        <v>3</v>
      </c>
      <c r="N117" t="n">
        <v>39.1</v>
      </c>
      <c r="O117" t="n">
        <v>24151.64</v>
      </c>
      <c r="P117" t="n">
        <v>180.71</v>
      </c>
      <c r="Q117" t="n">
        <v>183.26</v>
      </c>
      <c r="R117" t="n">
        <v>30.59</v>
      </c>
      <c r="S117" t="n">
        <v>26.24</v>
      </c>
      <c r="T117" t="n">
        <v>1326.81</v>
      </c>
      <c r="U117" t="n">
        <v>0.86</v>
      </c>
      <c r="V117" t="n">
        <v>0.9</v>
      </c>
      <c r="W117" t="n">
        <v>2.95</v>
      </c>
      <c r="X117" t="n">
        <v>0.08</v>
      </c>
      <c r="Y117" t="n">
        <v>0.5</v>
      </c>
      <c r="Z117" t="n">
        <v>10</v>
      </c>
    </row>
    <row r="118">
      <c r="A118" t="n">
        <v>37</v>
      </c>
      <c r="B118" t="n">
        <v>70</v>
      </c>
      <c r="C118" t="inlineStr">
        <is>
          <t xml:space="preserve">CONCLUIDO	</t>
        </is>
      </c>
      <c r="D118" t="n">
        <v>5.2069</v>
      </c>
      <c r="E118" t="n">
        <v>19.21</v>
      </c>
      <c r="F118" t="n">
        <v>16.83</v>
      </c>
      <c r="G118" t="n">
        <v>201.99</v>
      </c>
      <c r="H118" t="n">
        <v>3.45</v>
      </c>
      <c r="I118" t="n">
        <v>5</v>
      </c>
      <c r="J118" t="n">
        <v>195.47</v>
      </c>
      <c r="K118" t="n">
        <v>47.83</v>
      </c>
      <c r="L118" t="n">
        <v>38</v>
      </c>
      <c r="M118" t="n">
        <v>3</v>
      </c>
      <c r="N118" t="n">
        <v>39.64</v>
      </c>
      <c r="O118" t="n">
        <v>24342.26</v>
      </c>
      <c r="P118" t="n">
        <v>179.97</v>
      </c>
      <c r="Q118" t="n">
        <v>183.26</v>
      </c>
      <c r="R118" t="n">
        <v>30.59</v>
      </c>
      <c r="S118" t="n">
        <v>26.24</v>
      </c>
      <c r="T118" t="n">
        <v>1328.87</v>
      </c>
      <c r="U118" t="n">
        <v>0.86</v>
      </c>
      <c r="V118" t="n">
        <v>0.9</v>
      </c>
      <c r="W118" t="n">
        <v>2.95</v>
      </c>
      <c r="X118" t="n">
        <v>0.08</v>
      </c>
      <c r="Y118" t="n">
        <v>0.5</v>
      </c>
      <c r="Z118" t="n">
        <v>10</v>
      </c>
    </row>
    <row r="119">
      <c r="A119" t="n">
        <v>38</v>
      </c>
      <c r="B119" t="n">
        <v>70</v>
      </c>
      <c r="C119" t="inlineStr">
        <is>
          <t xml:space="preserve">CONCLUIDO	</t>
        </is>
      </c>
      <c r="D119" t="n">
        <v>5.2086</v>
      </c>
      <c r="E119" t="n">
        <v>19.2</v>
      </c>
      <c r="F119" t="n">
        <v>16.83</v>
      </c>
      <c r="G119" t="n">
        <v>201.92</v>
      </c>
      <c r="H119" t="n">
        <v>3.51</v>
      </c>
      <c r="I119" t="n">
        <v>5</v>
      </c>
      <c r="J119" t="n">
        <v>197.02</v>
      </c>
      <c r="K119" t="n">
        <v>47.83</v>
      </c>
      <c r="L119" t="n">
        <v>39</v>
      </c>
      <c r="M119" t="n">
        <v>3</v>
      </c>
      <c r="N119" t="n">
        <v>40.2</v>
      </c>
      <c r="O119" t="n">
        <v>24533.63</v>
      </c>
      <c r="P119" t="n">
        <v>178.52</v>
      </c>
      <c r="Q119" t="n">
        <v>183.27</v>
      </c>
      <c r="R119" t="n">
        <v>30.48</v>
      </c>
      <c r="S119" t="n">
        <v>26.24</v>
      </c>
      <c r="T119" t="n">
        <v>1269.9</v>
      </c>
      <c r="U119" t="n">
        <v>0.86</v>
      </c>
      <c r="V119" t="n">
        <v>0.9</v>
      </c>
      <c r="W119" t="n">
        <v>2.95</v>
      </c>
      <c r="X119" t="n">
        <v>0.07000000000000001</v>
      </c>
      <c r="Y119" t="n">
        <v>0.5</v>
      </c>
      <c r="Z119" t="n">
        <v>10</v>
      </c>
    </row>
    <row r="120">
      <c r="A120" t="n">
        <v>39</v>
      </c>
      <c r="B120" t="n">
        <v>70</v>
      </c>
      <c r="C120" t="inlineStr">
        <is>
          <t xml:space="preserve">CONCLUIDO	</t>
        </is>
      </c>
      <c r="D120" t="n">
        <v>5.2057</v>
      </c>
      <c r="E120" t="n">
        <v>19.21</v>
      </c>
      <c r="F120" t="n">
        <v>16.84</v>
      </c>
      <c r="G120" t="n">
        <v>202.04</v>
      </c>
      <c r="H120" t="n">
        <v>3.58</v>
      </c>
      <c r="I120" t="n">
        <v>5</v>
      </c>
      <c r="J120" t="n">
        <v>198.58</v>
      </c>
      <c r="K120" t="n">
        <v>47.83</v>
      </c>
      <c r="L120" t="n">
        <v>40</v>
      </c>
      <c r="M120" t="n">
        <v>3</v>
      </c>
      <c r="N120" t="n">
        <v>40.75</v>
      </c>
      <c r="O120" t="n">
        <v>24725.75</v>
      </c>
      <c r="P120" t="n">
        <v>177.71</v>
      </c>
      <c r="Q120" t="n">
        <v>183.26</v>
      </c>
      <c r="R120" t="n">
        <v>30.78</v>
      </c>
      <c r="S120" t="n">
        <v>26.24</v>
      </c>
      <c r="T120" t="n">
        <v>1423.48</v>
      </c>
      <c r="U120" t="n">
        <v>0.85</v>
      </c>
      <c r="V120" t="n">
        <v>0.9</v>
      </c>
      <c r="W120" t="n">
        <v>2.95</v>
      </c>
      <c r="X120" t="n">
        <v>0.08</v>
      </c>
      <c r="Y120" t="n">
        <v>0.5</v>
      </c>
      <c r="Z120" t="n">
        <v>10</v>
      </c>
    </row>
    <row r="121">
      <c r="A121" t="n">
        <v>0</v>
      </c>
      <c r="B121" t="n">
        <v>90</v>
      </c>
      <c r="C121" t="inlineStr">
        <is>
          <t xml:space="preserve">CONCLUIDO	</t>
        </is>
      </c>
      <c r="D121" t="n">
        <v>3.3027</v>
      </c>
      <c r="E121" t="n">
        <v>30.28</v>
      </c>
      <c r="F121" t="n">
        <v>20.82</v>
      </c>
      <c r="G121" t="n">
        <v>6.31</v>
      </c>
      <c r="H121" t="n">
        <v>0.1</v>
      </c>
      <c r="I121" t="n">
        <v>198</v>
      </c>
      <c r="J121" t="n">
        <v>176.73</v>
      </c>
      <c r="K121" t="n">
        <v>52.44</v>
      </c>
      <c r="L121" t="n">
        <v>1</v>
      </c>
      <c r="M121" t="n">
        <v>196</v>
      </c>
      <c r="N121" t="n">
        <v>33.29</v>
      </c>
      <c r="O121" t="n">
        <v>22031.19</v>
      </c>
      <c r="P121" t="n">
        <v>274.84</v>
      </c>
      <c r="Q121" t="n">
        <v>183.39</v>
      </c>
      <c r="R121" t="n">
        <v>154.12</v>
      </c>
      <c r="S121" t="n">
        <v>26.24</v>
      </c>
      <c r="T121" t="n">
        <v>62127.5</v>
      </c>
      <c r="U121" t="n">
        <v>0.17</v>
      </c>
      <c r="V121" t="n">
        <v>0.73</v>
      </c>
      <c r="W121" t="n">
        <v>3.28</v>
      </c>
      <c r="X121" t="n">
        <v>4.06</v>
      </c>
      <c r="Y121" t="n">
        <v>0.5</v>
      </c>
      <c r="Z121" t="n">
        <v>10</v>
      </c>
    </row>
    <row r="122">
      <c r="A122" t="n">
        <v>1</v>
      </c>
      <c r="B122" t="n">
        <v>90</v>
      </c>
      <c r="C122" t="inlineStr">
        <is>
          <t xml:space="preserve">CONCLUIDO	</t>
        </is>
      </c>
      <c r="D122" t="n">
        <v>4.1417</v>
      </c>
      <c r="E122" t="n">
        <v>24.14</v>
      </c>
      <c r="F122" t="n">
        <v>18.56</v>
      </c>
      <c r="G122" t="n">
        <v>12.51</v>
      </c>
      <c r="H122" t="n">
        <v>0.2</v>
      </c>
      <c r="I122" t="n">
        <v>89</v>
      </c>
      <c r="J122" t="n">
        <v>178.21</v>
      </c>
      <c r="K122" t="n">
        <v>52.44</v>
      </c>
      <c r="L122" t="n">
        <v>2</v>
      </c>
      <c r="M122" t="n">
        <v>87</v>
      </c>
      <c r="N122" t="n">
        <v>33.77</v>
      </c>
      <c r="O122" t="n">
        <v>22213.89</v>
      </c>
      <c r="P122" t="n">
        <v>244.77</v>
      </c>
      <c r="Q122" t="n">
        <v>183.32</v>
      </c>
      <c r="R122" t="n">
        <v>83.77</v>
      </c>
      <c r="S122" t="n">
        <v>26.24</v>
      </c>
      <c r="T122" t="n">
        <v>27496.17</v>
      </c>
      <c r="U122" t="n">
        <v>0.31</v>
      </c>
      <c r="V122" t="n">
        <v>0.82</v>
      </c>
      <c r="W122" t="n">
        <v>3.1</v>
      </c>
      <c r="X122" t="n">
        <v>1.8</v>
      </c>
      <c r="Y122" t="n">
        <v>0.5</v>
      </c>
      <c r="Z122" t="n">
        <v>10</v>
      </c>
    </row>
    <row r="123">
      <c r="A123" t="n">
        <v>2</v>
      </c>
      <c r="B123" t="n">
        <v>90</v>
      </c>
      <c r="C123" t="inlineStr">
        <is>
          <t xml:space="preserve">CONCLUIDO	</t>
        </is>
      </c>
      <c r="D123" t="n">
        <v>4.467</v>
      </c>
      <c r="E123" t="n">
        <v>22.39</v>
      </c>
      <c r="F123" t="n">
        <v>17.9</v>
      </c>
      <c r="G123" t="n">
        <v>18.52</v>
      </c>
      <c r="H123" t="n">
        <v>0.3</v>
      </c>
      <c r="I123" t="n">
        <v>58</v>
      </c>
      <c r="J123" t="n">
        <v>179.7</v>
      </c>
      <c r="K123" t="n">
        <v>52.44</v>
      </c>
      <c r="L123" t="n">
        <v>3</v>
      </c>
      <c r="M123" t="n">
        <v>56</v>
      </c>
      <c r="N123" t="n">
        <v>34.26</v>
      </c>
      <c r="O123" t="n">
        <v>22397.24</v>
      </c>
      <c r="P123" t="n">
        <v>235.85</v>
      </c>
      <c r="Q123" t="n">
        <v>183.3</v>
      </c>
      <c r="R123" t="n">
        <v>63.83</v>
      </c>
      <c r="S123" t="n">
        <v>26.24</v>
      </c>
      <c r="T123" t="n">
        <v>17680.09</v>
      </c>
      <c r="U123" t="n">
        <v>0.41</v>
      </c>
      <c r="V123" t="n">
        <v>0.85</v>
      </c>
      <c r="W123" t="n">
        <v>3.03</v>
      </c>
      <c r="X123" t="n">
        <v>1.15</v>
      </c>
      <c r="Y123" t="n">
        <v>0.5</v>
      </c>
      <c r="Z123" t="n">
        <v>10</v>
      </c>
    </row>
    <row r="124">
      <c r="A124" t="n">
        <v>3</v>
      </c>
      <c r="B124" t="n">
        <v>90</v>
      </c>
      <c r="C124" t="inlineStr">
        <is>
          <t xml:space="preserve">CONCLUIDO	</t>
        </is>
      </c>
      <c r="D124" t="n">
        <v>4.64</v>
      </c>
      <c r="E124" t="n">
        <v>21.55</v>
      </c>
      <c r="F124" t="n">
        <v>17.6</v>
      </c>
      <c r="G124" t="n">
        <v>24.56</v>
      </c>
      <c r="H124" t="n">
        <v>0.39</v>
      </c>
      <c r="I124" t="n">
        <v>43</v>
      </c>
      <c r="J124" t="n">
        <v>181.19</v>
      </c>
      <c r="K124" t="n">
        <v>52.44</v>
      </c>
      <c r="L124" t="n">
        <v>4</v>
      </c>
      <c r="M124" t="n">
        <v>41</v>
      </c>
      <c r="N124" t="n">
        <v>34.75</v>
      </c>
      <c r="O124" t="n">
        <v>22581.25</v>
      </c>
      <c r="P124" t="n">
        <v>231.61</v>
      </c>
      <c r="Q124" t="n">
        <v>183.32</v>
      </c>
      <c r="R124" t="n">
        <v>54.65</v>
      </c>
      <c r="S124" t="n">
        <v>26.24</v>
      </c>
      <c r="T124" t="n">
        <v>13164.11</v>
      </c>
      <c r="U124" t="n">
        <v>0.48</v>
      </c>
      <c r="V124" t="n">
        <v>0.86</v>
      </c>
      <c r="W124" t="n">
        <v>3.01</v>
      </c>
      <c r="X124" t="n">
        <v>0.84</v>
      </c>
      <c r="Y124" t="n">
        <v>0.5</v>
      </c>
      <c r="Z124" t="n">
        <v>10</v>
      </c>
    </row>
    <row r="125">
      <c r="A125" t="n">
        <v>4</v>
      </c>
      <c r="B125" t="n">
        <v>90</v>
      </c>
      <c r="C125" t="inlineStr">
        <is>
          <t xml:space="preserve">CONCLUIDO	</t>
        </is>
      </c>
      <c r="D125" t="n">
        <v>4.7533</v>
      </c>
      <c r="E125" t="n">
        <v>21.04</v>
      </c>
      <c r="F125" t="n">
        <v>17.41</v>
      </c>
      <c r="G125" t="n">
        <v>30.72</v>
      </c>
      <c r="H125" t="n">
        <v>0.49</v>
      </c>
      <c r="I125" t="n">
        <v>34</v>
      </c>
      <c r="J125" t="n">
        <v>182.69</v>
      </c>
      <c r="K125" t="n">
        <v>52.44</v>
      </c>
      <c r="L125" t="n">
        <v>5</v>
      </c>
      <c r="M125" t="n">
        <v>32</v>
      </c>
      <c r="N125" t="n">
        <v>35.25</v>
      </c>
      <c r="O125" t="n">
        <v>22766.06</v>
      </c>
      <c r="P125" t="n">
        <v>228.86</v>
      </c>
      <c r="Q125" t="n">
        <v>183.28</v>
      </c>
      <c r="R125" t="n">
        <v>48.55</v>
      </c>
      <c r="S125" t="n">
        <v>26.24</v>
      </c>
      <c r="T125" t="n">
        <v>10160.24</v>
      </c>
      <c r="U125" t="n">
        <v>0.54</v>
      </c>
      <c r="V125" t="n">
        <v>0.87</v>
      </c>
      <c r="W125" t="n">
        <v>2.99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90</v>
      </c>
      <c r="C126" t="inlineStr">
        <is>
          <t xml:space="preserve">CONCLUIDO	</t>
        </is>
      </c>
      <c r="D126" t="n">
        <v>4.8148</v>
      </c>
      <c r="E126" t="n">
        <v>20.77</v>
      </c>
      <c r="F126" t="n">
        <v>17.32</v>
      </c>
      <c r="G126" t="n">
        <v>35.83</v>
      </c>
      <c r="H126" t="n">
        <v>0.58</v>
      </c>
      <c r="I126" t="n">
        <v>29</v>
      </c>
      <c r="J126" t="n">
        <v>184.19</v>
      </c>
      <c r="K126" t="n">
        <v>52.44</v>
      </c>
      <c r="L126" t="n">
        <v>6</v>
      </c>
      <c r="M126" t="n">
        <v>27</v>
      </c>
      <c r="N126" t="n">
        <v>35.75</v>
      </c>
      <c r="O126" t="n">
        <v>22951.43</v>
      </c>
      <c r="P126" t="n">
        <v>227.44</v>
      </c>
      <c r="Q126" t="n">
        <v>183.28</v>
      </c>
      <c r="R126" t="n">
        <v>45.63</v>
      </c>
      <c r="S126" t="n">
        <v>26.24</v>
      </c>
      <c r="T126" t="n">
        <v>8726.030000000001</v>
      </c>
      <c r="U126" t="n">
        <v>0.58</v>
      </c>
      <c r="V126" t="n">
        <v>0.88</v>
      </c>
      <c r="W126" t="n">
        <v>2.99</v>
      </c>
      <c r="X126" t="n">
        <v>0.5600000000000001</v>
      </c>
      <c r="Y126" t="n">
        <v>0.5</v>
      </c>
      <c r="Z126" t="n">
        <v>10</v>
      </c>
    </row>
    <row r="127">
      <c r="A127" t="n">
        <v>6</v>
      </c>
      <c r="B127" t="n">
        <v>90</v>
      </c>
      <c r="C127" t="inlineStr">
        <is>
          <t xml:space="preserve">CONCLUIDO	</t>
        </is>
      </c>
      <c r="D127" t="n">
        <v>4.8691</v>
      </c>
      <c r="E127" t="n">
        <v>20.54</v>
      </c>
      <c r="F127" t="n">
        <v>17.23</v>
      </c>
      <c r="G127" t="n">
        <v>41.35</v>
      </c>
      <c r="H127" t="n">
        <v>0.67</v>
      </c>
      <c r="I127" t="n">
        <v>25</v>
      </c>
      <c r="J127" t="n">
        <v>185.7</v>
      </c>
      <c r="K127" t="n">
        <v>52.44</v>
      </c>
      <c r="L127" t="n">
        <v>7</v>
      </c>
      <c r="M127" t="n">
        <v>23</v>
      </c>
      <c r="N127" t="n">
        <v>36.26</v>
      </c>
      <c r="O127" t="n">
        <v>23137.49</v>
      </c>
      <c r="P127" t="n">
        <v>225.95</v>
      </c>
      <c r="Q127" t="n">
        <v>183.27</v>
      </c>
      <c r="R127" t="n">
        <v>42.81</v>
      </c>
      <c r="S127" t="n">
        <v>26.24</v>
      </c>
      <c r="T127" t="n">
        <v>7336.19</v>
      </c>
      <c r="U127" t="n">
        <v>0.61</v>
      </c>
      <c r="V127" t="n">
        <v>0.88</v>
      </c>
      <c r="W127" t="n">
        <v>2.98</v>
      </c>
      <c r="X127" t="n">
        <v>0.47</v>
      </c>
      <c r="Y127" t="n">
        <v>0.5</v>
      </c>
      <c r="Z127" t="n">
        <v>10</v>
      </c>
    </row>
    <row r="128">
      <c r="A128" t="n">
        <v>7</v>
      </c>
      <c r="B128" t="n">
        <v>90</v>
      </c>
      <c r="C128" t="inlineStr">
        <is>
          <t xml:space="preserve">CONCLUIDO	</t>
        </is>
      </c>
      <c r="D128" t="n">
        <v>4.909</v>
      </c>
      <c r="E128" t="n">
        <v>20.37</v>
      </c>
      <c r="F128" t="n">
        <v>17.17</v>
      </c>
      <c r="G128" t="n">
        <v>46.82</v>
      </c>
      <c r="H128" t="n">
        <v>0.76</v>
      </c>
      <c r="I128" t="n">
        <v>22</v>
      </c>
      <c r="J128" t="n">
        <v>187.22</v>
      </c>
      <c r="K128" t="n">
        <v>52.44</v>
      </c>
      <c r="L128" t="n">
        <v>8</v>
      </c>
      <c r="M128" t="n">
        <v>20</v>
      </c>
      <c r="N128" t="n">
        <v>36.78</v>
      </c>
      <c r="O128" t="n">
        <v>23324.24</v>
      </c>
      <c r="P128" t="n">
        <v>224.98</v>
      </c>
      <c r="Q128" t="n">
        <v>183.27</v>
      </c>
      <c r="R128" t="n">
        <v>41.18</v>
      </c>
      <c r="S128" t="n">
        <v>26.24</v>
      </c>
      <c r="T128" t="n">
        <v>6536.93</v>
      </c>
      <c r="U128" t="n">
        <v>0.64</v>
      </c>
      <c r="V128" t="n">
        <v>0.89</v>
      </c>
      <c r="W128" t="n">
        <v>2.97</v>
      </c>
      <c r="X128" t="n">
        <v>0.41</v>
      </c>
      <c r="Y128" t="n">
        <v>0.5</v>
      </c>
      <c r="Z128" t="n">
        <v>10</v>
      </c>
    </row>
    <row r="129">
      <c r="A129" t="n">
        <v>8</v>
      </c>
      <c r="B129" t="n">
        <v>90</v>
      </c>
      <c r="C129" t="inlineStr">
        <is>
          <t xml:space="preserve">CONCLUIDO	</t>
        </is>
      </c>
      <c r="D129" t="n">
        <v>4.9484</v>
      </c>
      <c r="E129" t="n">
        <v>20.21</v>
      </c>
      <c r="F129" t="n">
        <v>17.11</v>
      </c>
      <c r="G129" t="n">
        <v>54.04</v>
      </c>
      <c r="H129" t="n">
        <v>0.85</v>
      </c>
      <c r="I129" t="n">
        <v>19</v>
      </c>
      <c r="J129" t="n">
        <v>188.74</v>
      </c>
      <c r="K129" t="n">
        <v>52.44</v>
      </c>
      <c r="L129" t="n">
        <v>9</v>
      </c>
      <c r="M129" t="n">
        <v>17</v>
      </c>
      <c r="N129" t="n">
        <v>37.3</v>
      </c>
      <c r="O129" t="n">
        <v>23511.69</v>
      </c>
      <c r="P129" t="n">
        <v>224.11</v>
      </c>
      <c r="Q129" t="n">
        <v>183.27</v>
      </c>
      <c r="R129" t="n">
        <v>39.36</v>
      </c>
      <c r="S129" t="n">
        <v>26.24</v>
      </c>
      <c r="T129" t="n">
        <v>5643.28</v>
      </c>
      <c r="U129" t="n">
        <v>0.67</v>
      </c>
      <c r="V129" t="n">
        <v>0.89</v>
      </c>
      <c r="W129" t="n">
        <v>2.97</v>
      </c>
      <c r="X129" t="n">
        <v>0.36</v>
      </c>
      <c r="Y129" t="n">
        <v>0.5</v>
      </c>
      <c r="Z129" t="n">
        <v>10</v>
      </c>
    </row>
    <row r="130">
      <c r="A130" t="n">
        <v>9</v>
      </c>
      <c r="B130" t="n">
        <v>90</v>
      </c>
      <c r="C130" t="inlineStr">
        <is>
          <t xml:space="preserve">CONCLUIDO	</t>
        </is>
      </c>
      <c r="D130" t="n">
        <v>4.9771</v>
      </c>
      <c r="E130" t="n">
        <v>20.09</v>
      </c>
      <c r="F130" t="n">
        <v>17.07</v>
      </c>
      <c r="G130" t="n">
        <v>60.24</v>
      </c>
      <c r="H130" t="n">
        <v>0.93</v>
      </c>
      <c r="I130" t="n">
        <v>17</v>
      </c>
      <c r="J130" t="n">
        <v>190.26</v>
      </c>
      <c r="K130" t="n">
        <v>52.44</v>
      </c>
      <c r="L130" t="n">
        <v>10</v>
      </c>
      <c r="M130" t="n">
        <v>15</v>
      </c>
      <c r="N130" t="n">
        <v>37.82</v>
      </c>
      <c r="O130" t="n">
        <v>23699.85</v>
      </c>
      <c r="P130" t="n">
        <v>222.83</v>
      </c>
      <c r="Q130" t="n">
        <v>183.28</v>
      </c>
      <c r="R130" t="n">
        <v>37.84</v>
      </c>
      <c r="S130" t="n">
        <v>26.24</v>
      </c>
      <c r="T130" t="n">
        <v>4890.93</v>
      </c>
      <c r="U130" t="n">
        <v>0.6899999999999999</v>
      </c>
      <c r="V130" t="n">
        <v>0.89</v>
      </c>
      <c r="W130" t="n">
        <v>2.97</v>
      </c>
      <c r="X130" t="n">
        <v>0.31</v>
      </c>
      <c r="Y130" t="n">
        <v>0.5</v>
      </c>
      <c r="Z130" t="n">
        <v>10</v>
      </c>
    </row>
    <row r="131">
      <c r="A131" t="n">
        <v>10</v>
      </c>
      <c r="B131" t="n">
        <v>90</v>
      </c>
      <c r="C131" t="inlineStr">
        <is>
          <t xml:space="preserve">CONCLUIDO	</t>
        </is>
      </c>
      <c r="D131" t="n">
        <v>4.9889</v>
      </c>
      <c r="E131" t="n">
        <v>20.04</v>
      </c>
      <c r="F131" t="n">
        <v>17.05</v>
      </c>
      <c r="G131" t="n">
        <v>63.96</v>
      </c>
      <c r="H131" t="n">
        <v>1.02</v>
      </c>
      <c r="I131" t="n">
        <v>16</v>
      </c>
      <c r="J131" t="n">
        <v>191.79</v>
      </c>
      <c r="K131" t="n">
        <v>52.44</v>
      </c>
      <c r="L131" t="n">
        <v>11</v>
      </c>
      <c r="M131" t="n">
        <v>14</v>
      </c>
      <c r="N131" t="n">
        <v>38.35</v>
      </c>
      <c r="O131" t="n">
        <v>23888.73</v>
      </c>
      <c r="P131" t="n">
        <v>223.06</v>
      </c>
      <c r="Q131" t="n">
        <v>183.29</v>
      </c>
      <c r="R131" t="n">
        <v>37.48</v>
      </c>
      <c r="S131" t="n">
        <v>26.24</v>
      </c>
      <c r="T131" t="n">
        <v>4716.81</v>
      </c>
      <c r="U131" t="n">
        <v>0.7</v>
      </c>
      <c r="V131" t="n">
        <v>0.89</v>
      </c>
      <c r="W131" t="n">
        <v>2.97</v>
      </c>
      <c r="X131" t="n">
        <v>0.3</v>
      </c>
      <c r="Y131" t="n">
        <v>0.5</v>
      </c>
      <c r="Z131" t="n">
        <v>10</v>
      </c>
    </row>
    <row r="132">
      <c r="A132" t="n">
        <v>11</v>
      </c>
      <c r="B132" t="n">
        <v>90</v>
      </c>
      <c r="C132" t="inlineStr">
        <is>
          <t xml:space="preserve">CONCLUIDO	</t>
        </is>
      </c>
      <c r="D132" t="n">
        <v>5.0013</v>
      </c>
      <c r="E132" t="n">
        <v>20</v>
      </c>
      <c r="F132" t="n">
        <v>17.04</v>
      </c>
      <c r="G132" t="n">
        <v>68.16</v>
      </c>
      <c r="H132" t="n">
        <v>1.1</v>
      </c>
      <c r="I132" t="n">
        <v>15</v>
      </c>
      <c r="J132" t="n">
        <v>193.33</v>
      </c>
      <c r="K132" t="n">
        <v>52.44</v>
      </c>
      <c r="L132" t="n">
        <v>12</v>
      </c>
      <c r="M132" t="n">
        <v>13</v>
      </c>
      <c r="N132" t="n">
        <v>38.89</v>
      </c>
      <c r="O132" t="n">
        <v>24078.33</v>
      </c>
      <c r="P132" t="n">
        <v>222.52</v>
      </c>
      <c r="Q132" t="n">
        <v>183.26</v>
      </c>
      <c r="R132" t="n">
        <v>36.9</v>
      </c>
      <c r="S132" t="n">
        <v>26.24</v>
      </c>
      <c r="T132" t="n">
        <v>4430.14</v>
      </c>
      <c r="U132" t="n">
        <v>0.71</v>
      </c>
      <c r="V132" t="n">
        <v>0.89</v>
      </c>
      <c r="W132" t="n">
        <v>2.97</v>
      </c>
      <c r="X132" t="n">
        <v>0.29</v>
      </c>
      <c r="Y132" t="n">
        <v>0.5</v>
      </c>
      <c r="Z132" t="n">
        <v>10</v>
      </c>
    </row>
    <row r="133">
      <c r="A133" t="n">
        <v>12</v>
      </c>
      <c r="B133" t="n">
        <v>90</v>
      </c>
      <c r="C133" t="inlineStr">
        <is>
          <t xml:space="preserve">CONCLUIDO	</t>
        </is>
      </c>
      <c r="D133" t="n">
        <v>5.0167</v>
      </c>
      <c r="E133" t="n">
        <v>19.93</v>
      </c>
      <c r="F133" t="n">
        <v>17.02</v>
      </c>
      <c r="G133" t="n">
        <v>72.92</v>
      </c>
      <c r="H133" t="n">
        <v>1.18</v>
      </c>
      <c r="I133" t="n">
        <v>14</v>
      </c>
      <c r="J133" t="n">
        <v>194.88</v>
      </c>
      <c r="K133" t="n">
        <v>52.44</v>
      </c>
      <c r="L133" t="n">
        <v>13</v>
      </c>
      <c r="M133" t="n">
        <v>12</v>
      </c>
      <c r="N133" t="n">
        <v>39.43</v>
      </c>
      <c r="O133" t="n">
        <v>24268.67</v>
      </c>
      <c r="P133" t="n">
        <v>221.95</v>
      </c>
      <c r="Q133" t="n">
        <v>183.28</v>
      </c>
      <c r="R133" t="n">
        <v>36.23</v>
      </c>
      <c r="S133" t="n">
        <v>26.24</v>
      </c>
      <c r="T133" t="n">
        <v>4101.93</v>
      </c>
      <c r="U133" t="n">
        <v>0.72</v>
      </c>
      <c r="V133" t="n">
        <v>0.89</v>
      </c>
      <c r="W133" t="n">
        <v>2.96</v>
      </c>
      <c r="X133" t="n">
        <v>0.26</v>
      </c>
      <c r="Y133" t="n">
        <v>0.5</v>
      </c>
      <c r="Z133" t="n">
        <v>10</v>
      </c>
    </row>
    <row r="134">
      <c r="A134" t="n">
        <v>13</v>
      </c>
      <c r="B134" t="n">
        <v>90</v>
      </c>
      <c r="C134" t="inlineStr">
        <is>
          <t xml:space="preserve">CONCLUIDO	</t>
        </is>
      </c>
      <c r="D134" t="n">
        <v>5.0325</v>
      </c>
      <c r="E134" t="n">
        <v>19.87</v>
      </c>
      <c r="F134" t="n">
        <v>16.99</v>
      </c>
      <c r="G134" t="n">
        <v>78.41</v>
      </c>
      <c r="H134" t="n">
        <v>1.27</v>
      </c>
      <c r="I134" t="n">
        <v>13</v>
      </c>
      <c r="J134" t="n">
        <v>196.42</v>
      </c>
      <c r="K134" t="n">
        <v>52.44</v>
      </c>
      <c r="L134" t="n">
        <v>14</v>
      </c>
      <c r="M134" t="n">
        <v>11</v>
      </c>
      <c r="N134" t="n">
        <v>39.98</v>
      </c>
      <c r="O134" t="n">
        <v>24459.75</v>
      </c>
      <c r="P134" t="n">
        <v>221.71</v>
      </c>
      <c r="Q134" t="n">
        <v>183.27</v>
      </c>
      <c r="R134" t="n">
        <v>35.43</v>
      </c>
      <c r="S134" t="n">
        <v>26.24</v>
      </c>
      <c r="T134" t="n">
        <v>3707.69</v>
      </c>
      <c r="U134" t="n">
        <v>0.74</v>
      </c>
      <c r="V134" t="n">
        <v>0.9</v>
      </c>
      <c r="W134" t="n">
        <v>2.96</v>
      </c>
      <c r="X134" t="n">
        <v>0.23</v>
      </c>
      <c r="Y134" t="n">
        <v>0.5</v>
      </c>
      <c r="Z134" t="n">
        <v>10</v>
      </c>
    </row>
    <row r="135">
      <c r="A135" t="n">
        <v>14</v>
      </c>
      <c r="B135" t="n">
        <v>90</v>
      </c>
      <c r="C135" t="inlineStr">
        <is>
          <t xml:space="preserve">CONCLUIDO	</t>
        </is>
      </c>
      <c r="D135" t="n">
        <v>5.0434</v>
      </c>
      <c r="E135" t="n">
        <v>19.83</v>
      </c>
      <c r="F135" t="n">
        <v>16.98</v>
      </c>
      <c r="G135" t="n">
        <v>84.90000000000001</v>
      </c>
      <c r="H135" t="n">
        <v>1.35</v>
      </c>
      <c r="I135" t="n">
        <v>12</v>
      </c>
      <c r="J135" t="n">
        <v>197.98</v>
      </c>
      <c r="K135" t="n">
        <v>52.44</v>
      </c>
      <c r="L135" t="n">
        <v>15</v>
      </c>
      <c r="M135" t="n">
        <v>10</v>
      </c>
      <c r="N135" t="n">
        <v>40.54</v>
      </c>
      <c r="O135" t="n">
        <v>24651.58</v>
      </c>
      <c r="P135" t="n">
        <v>221.44</v>
      </c>
      <c r="Q135" t="n">
        <v>183.27</v>
      </c>
      <c r="R135" t="n">
        <v>35.09</v>
      </c>
      <c r="S135" t="n">
        <v>26.24</v>
      </c>
      <c r="T135" t="n">
        <v>3539.03</v>
      </c>
      <c r="U135" t="n">
        <v>0.75</v>
      </c>
      <c r="V135" t="n">
        <v>0.9</v>
      </c>
      <c r="W135" t="n">
        <v>2.96</v>
      </c>
      <c r="X135" t="n">
        <v>0.22</v>
      </c>
      <c r="Y135" t="n">
        <v>0.5</v>
      </c>
      <c r="Z135" t="n">
        <v>10</v>
      </c>
    </row>
    <row r="136">
      <c r="A136" t="n">
        <v>15</v>
      </c>
      <c r="B136" t="n">
        <v>90</v>
      </c>
      <c r="C136" t="inlineStr">
        <is>
          <t xml:space="preserve">CONCLUIDO	</t>
        </is>
      </c>
      <c r="D136" t="n">
        <v>5.0617</v>
      </c>
      <c r="E136" t="n">
        <v>19.76</v>
      </c>
      <c r="F136" t="n">
        <v>16.94</v>
      </c>
      <c r="G136" t="n">
        <v>92.43000000000001</v>
      </c>
      <c r="H136" t="n">
        <v>1.42</v>
      </c>
      <c r="I136" t="n">
        <v>11</v>
      </c>
      <c r="J136" t="n">
        <v>199.54</v>
      </c>
      <c r="K136" t="n">
        <v>52.44</v>
      </c>
      <c r="L136" t="n">
        <v>16</v>
      </c>
      <c r="M136" t="n">
        <v>9</v>
      </c>
      <c r="N136" t="n">
        <v>41.1</v>
      </c>
      <c r="O136" t="n">
        <v>24844.17</v>
      </c>
      <c r="P136" t="n">
        <v>220.35</v>
      </c>
      <c r="Q136" t="n">
        <v>183.26</v>
      </c>
      <c r="R136" t="n">
        <v>34.04</v>
      </c>
      <c r="S136" t="n">
        <v>26.24</v>
      </c>
      <c r="T136" t="n">
        <v>3018.91</v>
      </c>
      <c r="U136" t="n">
        <v>0.77</v>
      </c>
      <c r="V136" t="n">
        <v>0.9</v>
      </c>
      <c r="W136" t="n">
        <v>2.96</v>
      </c>
      <c r="X136" t="n">
        <v>0.19</v>
      </c>
      <c r="Y136" t="n">
        <v>0.5</v>
      </c>
      <c r="Z136" t="n">
        <v>10</v>
      </c>
    </row>
    <row r="137">
      <c r="A137" t="n">
        <v>16</v>
      </c>
      <c r="B137" t="n">
        <v>90</v>
      </c>
      <c r="C137" t="inlineStr">
        <is>
          <t xml:space="preserve">CONCLUIDO	</t>
        </is>
      </c>
      <c r="D137" t="n">
        <v>5.058</v>
      </c>
      <c r="E137" t="n">
        <v>19.77</v>
      </c>
      <c r="F137" t="n">
        <v>16.96</v>
      </c>
      <c r="G137" t="n">
        <v>92.5</v>
      </c>
      <c r="H137" t="n">
        <v>1.5</v>
      </c>
      <c r="I137" t="n">
        <v>11</v>
      </c>
      <c r="J137" t="n">
        <v>201.11</v>
      </c>
      <c r="K137" t="n">
        <v>52.44</v>
      </c>
      <c r="L137" t="n">
        <v>17</v>
      </c>
      <c r="M137" t="n">
        <v>9</v>
      </c>
      <c r="N137" t="n">
        <v>41.67</v>
      </c>
      <c r="O137" t="n">
        <v>25037.53</v>
      </c>
      <c r="P137" t="n">
        <v>220.92</v>
      </c>
      <c r="Q137" t="n">
        <v>183.26</v>
      </c>
      <c r="R137" t="n">
        <v>34.46</v>
      </c>
      <c r="S137" t="n">
        <v>26.24</v>
      </c>
      <c r="T137" t="n">
        <v>3229.38</v>
      </c>
      <c r="U137" t="n">
        <v>0.76</v>
      </c>
      <c r="V137" t="n">
        <v>0.9</v>
      </c>
      <c r="W137" t="n">
        <v>2.96</v>
      </c>
      <c r="X137" t="n">
        <v>0.2</v>
      </c>
      <c r="Y137" t="n">
        <v>0.5</v>
      </c>
      <c r="Z137" t="n">
        <v>10</v>
      </c>
    </row>
    <row r="138">
      <c r="A138" t="n">
        <v>17</v>
      </c>
      <c r="B138" t="n">
        <v>90</v>
      </c>
      <c r="C138" t="inlineStr">
        <is>
          <t xml:space="preserve">CONCLUIDO	</t>
        </is>
      </c>
      <c r="D138" t="n">
        <v>5.0751</v>
      </c>
      <c r="E138" t="n">
        <v>19.7</v>
      </c>
      <c r="F138" t="n">
        <v>16.93</v>
      </c>
      <c r="G138" t="n">
        <v>101.57</v>
      </c>
      <c r="H138" t="n">
        <v>1.58</v>
      </c>
      <c r="I138" t="n">
        <v>10</v>
      </c>
      <c r="J138" t="n">
        <v>202.68</v>
      </c>
      <c r="K138" t="n">
        <v>52.44</v>
      </c>
      <c r="L138" t="n">
        <v>18</v>
      </c>
      <c r="M138" t="n">
        <v>8</v>
      </c>
      <c r="N138" t="n">
        <v>42.24</v>
      </c>
      <c r="O138" t="n">
        <v>25231.66</v>
      </c>
      <c r="P138" t="n">
        <v>220.51</v>
      </c>
      <c r="Q138" t="n">
        <v>183.27</v>
      </c>
      <c r="R138" t="n">
        <v>33.65</v>
      </c>
      <c r="S138" t="n">
        <v>26.24</v>
      </c>
      <c r="T138" t="n">
        <v>2831.22</v>
      </c>
      <c r="U138" t="n">
        <v>0.78</v>
      </c>
      <c r="V138" t="n">
        <v>0.9</v>
      </c>
      <c r="W138" t="n">
        <v>2.95</v>
      </c>
      <c r="X138" t="n">
        <v>0.17</v>
      </c>
      <c r="Y138" t="n">
        <v>0.5</v>
      </c>
      <c r="Z138" t="n">
        <v>10</v>
      </c>
    </row>
    <row r="139">
      <c r="A139" t="n">
        <v>18</v>
      </c>
      <c r="B139" t="n">
        <v>90</v>
      </c>
      <c r="C139" t="inlineStr">
        <is>
          <t xml:space="preserve">CONCLUIDO	</t>
        </is>
      </c>
      <c r="D139" t="n">
        <v>5.0726</v>
      </c>
      <c r="E139" t="n">
        <v>19.71</v>
      </c>
      <c r="F139" t="n">
        <v>16.94</v>
      </c>
      <c r="G139" t="n">
        <v>101.63</v>
      </c>
      <c r="H139" t="n">
        <v>1.65</v>
      </c>
      <c r="I139" t="n">
        <v>10</v>
      </c>
      <c r="J139" t="n">
        <v>204.26</v>
      </c>
      <c r="K139" t="n">
        <v>52.44</v>
      </c>
      <c r="L139" t="n">
        <v>19</v>
      </c>
      <c r="M139" t="n">
        <v>8</v>
      </c>
      <c r="N139" t="n">
        <v>42.82</v>
      </c>
      <c r="O139" t="n">
        <v>25426.72</v>
      </c>
      <c r="P139" t="n">
        <v>220.4</v>
      </c>
      <c r="Q139" t="n">
        <v>183.27</v>
      </c>
      <c r="R139" t="n">
        <v>33.84</v>
      </c>
      <c r="S139" t="n">
        <v>26.24</v>
      </c>
      <c r="T139" t="n">
        <v>2928.24</v>
      </c>
      <c r="U139" t="n">
        <v>0.78</v>
      </c>
      <c r="V139" t="n">
        <v>0.9</v>
      </c>
      <c r="W139" t="n">
        <v>2.96</v>
      </c>
      <c r="X139" t="n">
        <v>0.18</v>
      </c>
      <c r="Y139" t="n">
        <v>0.5</v>
      </c>
      <c r="Z139" t="n">
        <v>10</v>
      </c>
    </row>
    <row r="140">
      <c r="A140" t="n">
        <v>19</v>
      </c>
      <c r="B140" t="n">
        <v>90</v>
      </c>
      <c r="C140" t="inlineStr">
        <is>
          <t xml:space="preserve">CONCLUIDO	</t>
        </is>
      </c>
      <c r="D140" t="n">
        <v>5.0855</v>
      </c>
      <c r="E140" t="n">
        <v>19.66</v>
      </c>
      <c r="F140" t="n">
        <v>16.92</v>
      </c>
      <c r="G140" t="n">
        <v>112.82</v>
      </c>
      <c r="H140" t="n">
        <v>1.73</v>
      </c>
      <c r="I140" t="n">
        <v>9</v>
      </c>
      <c r="J140" t="n">
        <v>205.85</v>
      </c>
      <c r="K140" t="n">
        <v>52.44</v>
      </c>
      <c r="L140" t="n">
        <v>20</v>
      </c>
      <c r="M140" t="n">
        <v>7</v>
      </c>
      <c r="N140" t="n">
        <v>43.41</v>
      </c>
      <c r="O140" t="n">
        <v>25622.45</v>
      </c>
      <c r="P140" t="n">
        <v>219.53</v>
      </c>
      <c r="Q140" t="n">
        <v>183.26</v>
      </c>
      <c r="R140" t="n">
        <v>33.55</v>
      </c>
      <c r="S140" t="n">
        <v>26.24</v>
      </c>
      <c r="T140" t="n">
        <v>2785.96</v>
      </c>
      <c r="U140" t="n">
        <v>0.78</v>
      </c>
      <c r="V140" t="n">
        <v>0.9</v>
      </c>
      <c r="W140" t="n">
        <v>2.95</v>
      </c>
      <c r="X140" t="n">
        <v>0.17</v>
      </c>
      <c r="Y140" t="n">
        <v>0.5</v>
      </c>
      <c r="Z140" t="n">
        <v>10</v>
      </c>
    </row>
    <row r="141">
      <c r="A141" t="n">
        <v>20</v>
      </c>
      <c r="B141" t="n">
        <v>90</v>
      </c>
      <c r="C141" t="inlineStr">
        <is>
          <t xml:space="preserve">CONCLUIDO	</t>
        </is>
      </c>
      <c r="D141" t="n">
        <v>5.087</v>
      </c>
      <c r="E141" t="n">
        <v>19.66</v>
      </c>
      <c r="F141" t="n">
        <v>16.92</v>
      </c>
      <c r="G141" t="n">
        <v>112.78</v>
      </c>
      <c r="H141" t="n">
        <v>1.8</v>
      </c>
      <c r="I141" t="n">
        <v>9</v>
      </c>
      <c r="J141" t="n">
        <v>207.45</v>
      </c>
      <c r="K141" t="n">
        <v>52.44</v>
      </c>
      <c r="L141" t="n">
        <v>21</v>
      </c>
      <c r="M141" t="n">
        <v>7</v>
      </c>
      <c r="N141" t="n">
        <v>44</v>
      </c>
      <c r="O141" t="n">
        <v>25818.99</v>
      </c>
      <c r="P141" t="n">
        <v>219.89</v>
      </c>
      <c r="Q141" t="n">
        <v>183.27</v>
      </c>
      <c r="R141" t="n">
        <v>33.31</v>
      </c>
      <c r="S141" t="n">
        <v>26.24</v>
      </c>
      <c r="T141" t="n">
        <v>2666.09</v>
      </c>
      <c r="U141" t="n">
        <v>0.79</v>
      </c>
      <c r="V141" t="n">
        <v>0.9</v>
      </c>
      <c r="W141" t="n">
        <v>2.95</v>
      </c>
      <c r="X141" t="n">
        <v>0.16</v>
      </c>
      <c r="Y141" t="n">
        <v>0.5</v>
      </c>
      <c r="Z141" t="n">
        <v>10</v>
      </c>
    </row>
    <row r="142">
      <c r="A142" t="n">
        <v>21</v>
      </c>
      <c r="B142" t="n">
        <v>90</v>
      </c>
      <c r="C142" t="inlineStr">
        <is>
          <t xml:space="preserve">CONCLUIDO	</t>
        </is>
      </c>
      <c r="D142" t="n">
        <v>5.0868</v>
      </c>
      <c r="E142" t="n">
        <v>19.66</v>
      </c>
      <c r="F142" t="n">
        <v>16.92</v>
      </c>
      <c r="G142" t="n">
        <v>112.79</v>
      </c>
      <c r="H142" t="n">
        <v>1.87</v>
      </c>
      <c r="I142" t="n">
        <v>9</v>
      </c>
      <c r="J142" t="n">
        <v>209.05</v>
      </c>
      <c r="K142" t="n">
        <v>52.44</v>
      </c>
      <c r="L142" t="n">
        <v>22</v>
      </c>
      <c r="M142" t="n">
        <v>7</v>
      </c>
      <c r="N142" t="n">
        <v>44.6</v>
      </c>
      <c r="O142" t="n">
        <v>26016.35</v>
      </c>
      <c r="P142" t="n">
        <v>219.47</v>
      </c>
      <c r="Q142" t="n">
        <v>183.28</v>
      </c>
      <c r="R142" t="n">
        <v>33.27</v>
      </c>
      <c r="S142" t="n">
        <v>26.24</v>
      </c>
      <c r="T142" t="n">
        <v>2646.95</v>
      </c>
      <c r="U142" t="n">
        <v>0.79</v>
      </c>
      <c r="V142" t="n">
        <v>0.9</v>
      </c>
      <c r="W142" t="n">
        <v>2.95</v>
      </c>
      <c r="X142" t="n">
        <v>0.16</v>
      </c>
      <c r="Y142" t="n">
        <v>0.5</v>
      </c>
      <c r="Z142" t="n">
        <v>10</v>
      </c>
    </row>
    <row r="143">
      <c r="A143" t="n">
        <v>22</v>
      </c>
      <c r="B143" t="n">
        <v>90</v>
      </c>
      <c r="C143" t="inlineStr">
        <is>
          <t xml:space="preserve">CONCLUIDO	</t>
        </is>
      </c>
      <c r="D143" t="n">
        <v>5.1045</v>
      </c>
      <c r="E143" t="n">
        <v>19.59</v>
      </c>
      <c r="F143" t="n">
        <v>16.89</v>
      </c>
      <c r="G143" t="n">
        <v>126.64</v>
      </c>
      <c r="H143" t="n">
        <v>1.94</v>
      </c>
      <c r="I143" t="n">
        <v>8</v>
      </c>
      <c r="J143" t="n">
        <v>210.65</v>
      </c>
      <c r="K143" t="n">
        <v>52.44</v>
      </c>
      <c r="L143" t="n">
        <v>23</v>
      </c>
      <c r="M143" t="n">
        <v>6</v>
      </c>
      <c r="N143" t="n">
        <v>45.21</v>
      </c>
      <c r="O143" t="n">
        <v>26214.54</v>
      </c>
      <c r="P143" t="n">
        <v>219.01</v>
      </c>
      <c r="Q143" t="n">
        <v>183.26</v>
      </c>
      <c r="R143" t="n">
        <v>32.37</v>
      </c>
      <c r="S143" t="n">
        <v>26.24</v>
      </c>
      <c r="T143" t="n">
        <v>2199.18</v>
      </c>
      <c r="U143" t="n">
        <v>0.8100000000000001</v>
      </c>
      <c r="V143" t="n">
        <v>0.9</v>
      </c>
      <c r="W143" t="n">
        <v>2.95</v>
      </c>
      <c r="X143" t="n">
        <v>0.13</v>
      </c>
      <c r="Y143" t="n">
        <v>0.5</v>
      </c>
      <c r="Z143" t="n">
        <v>10</v>
      </c>
    </row>
    <row r="144">
      <c r="A144" t="n">
        <v>23</v>
      </c>
      <c r="B144" t="n">
        <v>90</v>
      </c>
      <c r="C144" t="inlineStr">
        <is>
          <t xml:space="preserve">CONCLUIDO	</t>
        </is>
      </c>
      <c r="D144" t="n">
        <v>5.1036</v>
      </c>
      <c r="E144" t="n">
        <v>19.59</v>
      </c>
      <c r="F144" t="n">
        <v>16.89</v>
      </c>
      <c r="G144" t="n">
        <v>126.67</v>
      </c>
      <c r="H144" t="n">
        <v>2.01</v>
      </c>
      <c r="I144" t="n">
        <v>8</v>
      </c>
      <c r="J144" t="n">
        <v>212.27</v>
      </c>
      <c r="K144" t="n">
        <v>52.44</v>
      </c>
      <c r="L144" t="n">
        <v>24</v>
      </c>
      <c r="M144" t="n">
        <v>6</v>
      </c>
      <c r="N144" t="n">
        <v>45.82</v>
      </c>
      <c r="O144" t="n">
        <v>26413.56</v>
      </c>
      <c r="P144" t="n">
        <v>219.48</v>
      </c>
      <c r="Q144" t="n">
        <v>183.26</v>
      </c>
      <c r="R144" t="n">
        <v>32.48</v>
      </c>
      <c r="S144" t="n">
        <v>26.24</v>
      </c>
      <c r="T144" t="n">
        <v>2258.42</v>
      </c>
      <c r="U144" t="n">
        <v>0.8100000000000001</v>
      </c>
      <c r="V144" t="n">
        <v>0.9</v>
      </c>
      <c r="W144" t="n">
        <v>2.95</v>
      </c>
      <c r="X144" t="n">
        <v>0.13</v>
      </c>
      <c r="Y144" t="n">
        <v>0.5</v>
      </c>
      <c r="Z144" t="n">
        <v>10</v>
      </c>
    </row>
    <row r="145">
      <c r="A145" t="n">
        <v>24</v>
      </c>
      <c r="B145" t="n">
        <v>90</v>
      </c>
      <c r="C145" t="inlineStr">
        <is>
          <t xml:space="preserve">CONCLUIDO	</t>
        </is>
      </c>
      <c r="D145" t="n">
        <v>5.1027</v>
      </c>
      <c r="E145" t="n">
        <v>19.6</v>
      </c>
      <c r="F145" t="n">
        <v>16.89</v>
      </c>
      <c r="G145" t="n">
        <v>126.69</v>
      </c>
      <c r="H145" t="n">
        <v>2.08</v>
      </c>
      <c r="I145" t="n">
        <v>8</v>
      </c>
      <c r="J145" t="n">
        <v>213.89</v>
      </c>
      <c r="K145" t="n">
        <v>52.44</v>
      </c>
      <c r="L145" t="n">
        <v>25</v>
      </c>
      <c r="M145" t="n">
        <v>6</v>
      </c>
      <c r="N145" t="n">
        <v>46.44</v>
      </c>
      <c r="O145" t="n">
        <v>26613.43</v>
      </c>
      <c r="P145" t="n">
        <v>219.29</v>
      </c>
      <c r="Q145" t="n">
        <v>183.26</v>
      </c>
      <c r="R145" t="n">
        <v>32.55</v>
      </c>
      <c r="S145" t="n">
        <v>26.24</v>
      </c>
      <c r="T145" t="n">
        <v>2289.99</v>
      </c>
      <c r="U145" t="n">
        <v>0.8100000000000001</v>
      </c>
      <c r="V145" t="n">
        <v>0.9</v>
      </c>
      <c r="W145" t="n">
        <v>2.95</v>
      </c>
      <c r="X145" t="n">
        <v>0.14</v>
      </c>
      <c r="Y145" t="n">
        <v>0.5</v>
      </c>
      <c r="Z145" t="n">
        <v>10</v>
      </c>
    </row>
    <row r="146">
      <c r="A146" t="n">
        <v>25</v>
      </c>
      <c r="B146" t="n">
        <v>90</v>
      </c>
      <c r="C146" t="inlineStr">
        <is>
          <t xml:space="preserve">CONCLUIDO	</t>
        </is>
      </c>
      <c r="D146" t="n">
        <v>5.116</v>
      </c>
      <c r="E146" t="n">
        <v>19.55</v>
      </c>
      <c r="F146" t="n">
        <v>16.88</v>
      </c>
      <c r="G146" t="n">
        <v>144.66</v>
      </c>
      <c r="H146" t="n">
        <v>2.14</v>
      </c>
      <c r="I146" t="n">
        <v>7</v>
      </c>
      <c r="J146" t="n">
        <v>215.51</v>
      </c>
      <c r="K146" t="n">
        <v>52.44</v>
      </c>
      <c r="L146" t="n">
        <v>26</v>
      </c>
      <c r="M146" t="n">
        <v>5</v>
      </c>
      <c r="N146" t="n">
        <v>47.07</v>
      </c>
      <c r="O146" t="n">
        <v>26814.17</v>
      </c>
      <c r="P146" t="n">
        <v>217.78</v>
      </c>
      <c r="Q146" t="n">
        <v>183.26</v>
      </c>
      <c r="R146" t="n">
        <v>32.03</v>
      </c>
      <c r="S146" t="n">
        <v>26.24</v>
      </c>
      <c r="T146" t="n">
        <v>2038.41</v>
      </c>
      <c r="U146" t="n">
        <v>0.82</v>
      </c>
      <c r="V146" t="n">
        <v>0.9</v>
      </c>
      <c r="W146" t="n">
        <v>2.95</v>
      </c>
      <c r="X146" t="n">
        <v>0.12</v>
      </c>
      <c r="Y146" t="n">
        <v>0.5</v>
      </c>
      <c r="Z146" t="n">
        <v>10</v>
      </c>
    </row>
    <row r="147">
      <c r="A147" t="n">
        <v>26</v>
      </c>
      <c r="B147" t="n">
        <v>90</v>
      </c>
      <c r="C147" t="inlineStr">
        <is>
          <t xml:space="preserve">CONCLUIDO	</t>
        </is>
      </c>
      <c r="D147" t="n">
        <v>5.1166</v>
      </c>
      <c r="E147" t="n">
        <v>19.54</v>
      </c>
      <c r="F147" t="n">
        <v>16.87</v>
      </c>
      <c r="G147" t="n">
        <v>144.64</v>
      </c>
      <c r="H147" t="n">
        <v>2.21</v>
      </c>
      <c r="I147" t="n">
        <v>7</v>
      </c>
      <c r="J147" t="n">
        <v>217.15</v>
      </c>
      <c r="K147" t="n">
        <v>52.44</v>
      </c>
      <c r="L147" t="n">
        <v>27</v>
      </c>
      <c r="M147" t="n">
        <v>5</v>
      </c>
      <c r="N147" t="n">
        <v>47.71</v>
      </c>
      <c r="O147" t="n">
        <v>27015.77</v>
      </c>
      <c r="P147" t="n">
        <v>219.11</v>
      </c>
      <c r="Q147" t="n">
        <v>183.27</v>
      </c>
      <c r="R147" t="n">
        <v>31.93</v>
      </c>
      <c r="S147" t="n">
        <v>26.24</v>
      </c>
      <c r="T147" t="n">
        <v>1984.55</v>
      </c>
      <c r="U147" t="n">
        <v>0.82</v>
      </c>
      <c r="V147" t="n">
        <v>0.9</v>
      </c>
      <c r="W147" t="n">
        <v>2.95</v>
      </c>
      <c r="X147" t="n">
        <v>0.12</v>
      </c>
      <c r="Y147" t="n">
        <v>0.5</v>
      </c>
      <c r="Z147" t="n">
        <v>10</v>
      </c>
    </row>
    <row r="148">
      <c r="A148" t="n">
        <v>27</v>
      </c>
      <c r="B148" t="n">
        <v>90</v>
      </c>
      <c r="C148" t="inlineStr">
        <is>
          <t xml:space="preserve">CONCLUIDO	</t>
        </is>
      </c>
      <c r="D148" t="n">
        <v>5.1163</v>
      </c>
      <c r="E148" t="n">
        <v>19.55</v>
      </c>
      <c r="F148" t="n">
        <v>16.88</v>
      </c>
      <c r="G148" t="n">
        <v>144.65</v>
      </c>
      <c r="H148" t="n">
        <v>2.27</v>
      </c>
      <c r="I148" t="n">
        <v>7</v>
      </c>
      <c r="J148" t="n">
        <v>218.79</v>
      </c>
      <c r="K148" t="n">
        <v>52.44</v>
      </c>
      <c r="L148" t="n">
        <v>28</v>
      </c>
      <c r="M148" t="n">
        <v>5</v>
      </c>
      <c r="N148" t="n">
        <v>48.35</v>
      </c>
      <c r="O148" t="n">
        <v>27218.26</v>
      </c>
      <c r="P148" t="n">
        <v>219.35</v>
      </c>
      <c r="Q148" t="n">
        <v>183.27</v>
      </c>
      <c r="R148" t="n">
        <v>32.12</v>
      </c>
      <c r="S148" t="n">
        <v>26.24</v>
      </c>
      <c r="T148" t="n">
        <v>2078.91</v>
      </c>
      <c r="U148" t="n">
        <v>0.82</v>
      </c>
      <c r="V148" t="n">
        <v>0.9</v>
      </c>
      <c r="W148" t="n">
        <v>2.95</v>
      </c>
      <c r="X148" t="n">
        <v>0.12</v>
      </c>
      <c r="Y148" t="n">
        <v>0.5</v>
      </c>
      <c r="Z148" t="n">
        <v>10</v>
      </c>
    </row>
    <row r="149">
      <c r="A149" t="n">
        <v>28</v>
      </c>
      <c r="B149" t="n">
        <v>90</v>
      </c>
      <c r="C149" t="inlineStr">
        <is>
          <t xml:space="preserve">CONCLUIDO	</t>
        </is>
      </c>
      <c r="D149" t="n">
        <v>5.1171</v>
      </c>
      <c r="E149" t="n">
        <v>19.54</v>
      </c>
      <c r="F149" t="n">
        <v>16.87</v>
      </c>
      <c r="G149" t="n">
        <v>144.63</v>
      </c>
      <c r="H149" t="n">
        <v>2.34</v>
      </c>
      <c r="I149" t="n">
        <v>7</v>
      </c>
      <c r="J149" t="n">
        <v>220.44</v>
      </c>
      <c r="K149" t="n">
        <v>52.44</v>
      </c>
      <c r="L149" t="n">
        <v>29</v>
      </c>
      <c r="M149" t="n">
        <v>5</v>
      </c>
      <c r="N149" t="n">
        <v>49</v>
      </c>
      <c r="O149" t="n">
        <v>27421.64</v>
      </c>
      <c r="P149" t="n">
        <v>219.04</v>
      </c>
      <c r="Q149" t="n">
        <v>183.26</v>
      </c>
      <c r="R149" t="n">
        <v>31.85</v>
      </c>
      <c r="S149" t="n">
        <v>26.24</v>
      </c>
      <c r="T149" t="n">
        <v>1948.31</v>
      </c>
      <c r="U149" t="n">
        <v>0.82</v>
      </c>
      <c r="V149" t="n">
        <v>0.9</v>
      </c>
      <c r="W149" t="n">
        <v>2.95</v>
      </c>
      <c r="X149" t="n">
        <v>0.12</v>
      </c>
      <c r="Y149" t="n">
        <v>0.5</v>
      </c>
      <c r="Z149" t="n">
        <v>10</v>
      </c>
    </row>
    <row r="150">
      <c r="A150" t="n">
        <v>29</v>
      </c>
      <c r="B150" t="n">
        <v>90</v>
      </c>
      <c r="C150" t="inlineStr">
        <is>
          <t xml:space="preserve">CONCLUIDO	</t>
        </is>
      </c>
      <c r="D150" t="n">
        <v>5.1154</v>
      </c>
      <c r="E150" t="n">
        <v>19.55</v>
      </c>
      <c r="F150" t="n">
        <v>16.88</v>
      </c>
      <c r="G150" t="n">
        <v>144.68</v>
      </c>
      <c r="H150" t="n">
        <v>2.4</v>
      </c>
      <c r="I150" t="n">
        <v>7</v>
      </c>
      <c r="J150" t="n">
        <v>222.1</v>
      </c>
      <c r="K150" t="n">
        <v>52.44</v>
      </c>
      <c r="L150" t="n">
        <v>30</v>
      </c>
      <c r="M150" t="n">
        <v>5</v>
      </c>
      <c r="N150" t="n">
        <v>49.65</v>
      </c>
      <c r="O150" t="n">
        <v>27625.93</v>
      </c>
      <c r="P150" t="n">
        <v>218.45</v>
      </c>
      <c r="Q150" t="n">
        <v>183.26</v>
      </c>
      <c r="R150" t="n">
        <v>32.19</v>
      </c>
      <c r="S150" t="n">
        <v>26.24</v>
      </c>
      <c r="T150" t="n">
        <v>2114.64</v>
      </c>
      <c r="U150" t="n">
        <v>0.82</v>
      </c>
      <c r="V150" t="n">
        <v>0.9</v>
      </c>
      <c r="W150" t="n">
        <v>2.95</v>
      </c>
      <c r="X150" t="n">
        <v>0.12</v>
      </c>
      <c r="Y150" t="n">
        <v>0.5</v>
      </c>
      <c r="Z150" t="n">
        <v>10</v>
      </c>
    </row>
    <row r="151">
      <c r="A151" t="n">
        <v>30</v>
      </c>
      <c r="B151" t="n">
        <v>90</v>
      </c>
      <c r="C151" t="inlineStr">
        <is>
          <t xml:space="preserve">CONCLUIDO	</t>
        </is>
      </c>
      <c r="D151" t="n">
        <v>5.1157</v>
      </c>
      <c r="E151" t="n">
        <v>19.55</v>
      </c>
      <c r="F151" t="n">
        <v>16.88</v>
      </c>
      <c r="G151" t="n">
        <v>144.67</v>
      </c>
      <c r="H151" t="n">
        <v>2.46</v>
      </c>
      <c r="I151" t="n">
        <v>7</v>
      </c>
      <c r="J151" t="n">
        <v>223.76</v>
      </c>
      <c r="K151" t="n">
        <v>52.44</v>
      </c>
      <c r="L151" t="n">
        <v>31</v>
      </c>
      <c r="M151" t="n">
        <v>5</v>
      </c>
      <c r="N151" t="n">
        <v>50.32</v>
      </c>
      <c r="O151" t="n">
        <v>27831.27</v>
      </c>
      <c r="P151" t="n">
        <v>217.46</v>
      </c>
      <c r="Q151" t="n">
        <v>183.26</v>
      </c>
      <c r="R151" t="n">
        <v>32.04</v>
      </c>
      <c r="S151" t="n">
        <v>26.24</v>
      </c>
      <c r="T151" t="n">
        <v>2041.99</v>
      </c>
      <c r="U151" t="n">
        <v>0.82</v>
      </c>
      <c r="V151" t="n">
        <v>0.9</v>
      </c>
      <c r="W151" t="n">
        <v>2.95</v>
      </c>
      <c r="X151" t="n">
        <v>0.12</v>
      </c>
      <c r="Y151" t="n">
        <v>0.5</v>
      </c>
      <c r="Z151" t="n">
        <v>10</v>
      </c>
    </row>
    <row r="152">
      <c r="A152" t="n">
        <v>31</v>
      </c>
      <c r="B152" t="n">
        <v>90</v>
      </c>
      <c r="C152" t="inlineStr">
        <is>
          <t xml:space="preserve">CONCLUIDO	</t>
        </is>
      </c>
      <c r="D152" t="n">
        <v>5.1337</v>
      </c>
      <c r="E152" t="n">
        <v>19.48</v>
      </c>
      <c r="F152" t="n">
        <v>16.85</v>
      </c>
      <c r="G152" t="n">
        <v>168.45</v>
      </c>
      <c r="H152" t="n">
        <v>2.52</v>
      </c>
      <c r="I152" t="n">
        <v>6</v>
      </c>
      <c r="J152" t="n">
        <v>225.43</v>
      </c>
      <c r="K152" t="n">
        <v>52.44</v>
      </c>
      <c r="L152" t="n">
        <v>32</v>
      </c>
      <c r="M152" t="n">
        <v>4</v>
      </c>
      <c r="N152" t="n">
        <v>50.99</v>
      </c>
      <c r="O152" t="n">
        <v>28037.42</v>
      </c>
      <c r="P152" t="n">
        <v>217.63</v>
      </c>
      <c r="Q152" t="n">
        <v>183.27</v>
      </c>
      <c r="R152" t="n">
        <v>31.05</v>
      </c>
      <c r="S152" t="n">
        <v>26.24</v>
      </c>
      <c r="T152" t="n">
        <v>1551.29</v>
      </c>
      <c r="U152" t="n">
        <v>0.85</v>
      </c>
      <c r="V152" t="n">
        <v>0.9</v>
      </c>
      <c r="W152" t="n">
        <v>2.95</v>
      </c>
      <c r="X152" t="n">
        <v>0.09</v>
      </c>
      <c r="Y152" t="n">
        <v>0.5</v>
      </c>
      <c r="Z152" t="n">
        <v>10</v>
      </c>
    </row>
    <row r="153">
      <c r="A153" t="n">
        <v>32</v>
      </c>
      <c r="B153" t="n">
        <v>90</v>
      </c>
      <c r="C153" t="inlineStr">
        <is>
          <t xml:space="preserve">CONCLUIDO	</t>
        </is>
      </c>
      <c r="D153" t="n">
        <v>5.1312</v>
      </c>
      <c r="E153" t="n">
        <v>19.49</v>
      </c>
      <c r="F153" t="n">
        <v>16.85</v>
      </c>
      <c r="G153" t="n">
        <v>168.55</v>
      </c>
      <c r="H153" t="n">
        <v>2.58</v>
      </c>
      <c r="I153" t="n">
        <v>6</v>
      </c>
      <c r="J153" t="n">
        <v>227.11</v>
      </c>
      <c r="K153" t="n">
        <v>52.44</v>
      </c>
      <c r="L153" t="n">
        <v>33</v>
      </c>
      <c r="M153" t="n">
        <v>4</v>
      </c>
      <c r="N153" t="n">
        <v>51.67</v>
      </c>
      <c r="O153" t="n">
        <v>28244.51</v>
      </c>
      <c r="P153" t="n">
        <v>218.76</v>
      </c>
      <c r="Q153" t="n">
        <v>183.26</v>
      </c>
      <c r="R153" t="n">
        <v>31.35</v>
      </c>
      <c r="S153" t="n">
        <v>26.24</v>
      </c>
      <c r="T153" t="n">
        <v>1703.14</v>
      </c>
      <c r="U153" t="n">
        <v>0.84</v>
      </c>
      <c r="V153" t="n">
        <v>0.9</v>
      </c>
      <c r="W153" t="n">
        <v>2.95</v>
      </c>
      <c r="X153" t="n">
        <v>0.1</v>
      </c>
      <c r="Y153" t="n">
        <v>0.5</v>
      </c>
      <c r="Z153" t="n">
        <v>10</v>
      </c>
    </row>
    <row r="154">
      <c r="A154" t="n">
        <v>33</v>
      </c>
      <c r="B154" t="n">
        <v>90</v>
      </c>
      <c r="C154" t="inlineStr">
        <is>
          <t xml:space="preserve">CONCLUIDO	</t>
        </is>
      </c>
      <c r="D154" t="n">
        <v>5.1335</v>
      </c>
      <c r="E154" t="n">
        <v>19.48</v>
      </c>
      <c r="F154" t="n">
        <v>16.85</v>
      </c>
      <c r="G154" t="n">
        <v>168.46</v>
      </c>
      <c r="H154" t="n">
        <v>2.64</v>
      </c>
      <c r="I154" t="n">
        <v>6</v>
      </c>
      <c r="J154" t="n">
        <v>228.8</v>
      </c>
      <c r="K154" t="n">
        <v>52.44</v>
      </c>
      <c r="L154" t="n">
        <v>34</v>
      </c>
      <c r="M154" t="n">
        <v>4</v>
      </c>
      <c r="N154" t="n">
        <v>52.36</v>
      </c>
      <c r="O154" t="n">
        <v>28452.56</v>
      </c>
      <c r="P154" t="n">
        <v>218.89</v>
      </c>
      <c r="Q154" t="n">
        <v>183.26</v>
      </c>
      <c r="R154" t="n">
        <v>30.99</v>
      </c>
      <c r="S154" t="n">
        <v>26.24</v>
      </c>
      <c r="T154" t="n">
        <v>1521.29</v>
      </c>
      <c r="U154" t="n">
        <v>0.85</v>
      </c>
      <c r="V154" t="n">
        <v>0.9</v>
      </c>
      <c r="W154" t="n">
        <v>2.95</v>
      </c>
      <c r="X154" t="n">
        <v>0.09</v>
      </c>
      <c r="Y154" t="n">
        <v>0.5</v>
      </c>
      <c r="Z154" t="n">
        <v>10</v>
      </c>
    </row>
    <row r="155">
      <c r="A155" t="n">
        <v>34</v>
      </c>
      <c r="B155" t="n">
        <v>90</v>
      </c>
      <c r="C155" t="inlineStr">
        <is>
          <t xml:space="preserve">CONCLUIDO	</t>
        </is>
      </c>
      <c r="D155" t="n">
        <v>5.1331</v>
      </c>
      <c r="E155" t="n">
        <v>19.48</v>
      </c>
      <c r="F155" t="n">
        <v>16.85</v>
      </c>
      <c r="G155" t="n">
        <v>168.47</v>
      </c>
      <c r="H155" t="n">
        <v>2.7</v>
      </c>
      <c r="I155" t="n">
        <v>6</v>
      </c>
      <c r="J155" t="n">
        <v>230.49</v>
      </c>
      <c r="K155" t="n">
        <v>52.44</v>
      </c>
      <c r="L155" t="n">
        <v>35</v>
      </c>
      <c r="M155" t="n">
        <v>4</v>
      </c>
      <c r="N155" t="n">
        <v>53.05</v>
      </c>
      <c r="O155" t="n">
        <v>28661.58</v>
      </c>
      <c r="P155" t="n">
        <v>219.27</v>
      </c>
      <c r="Q155" t="n">
        <v>183.26</v>
      </c>
      <c r="R155" t="n">
        <v>31.13</v>
      </c>
      <c r="S155" t="n">
        <v>26.24</v>
      </c>
      <c r="T155" t="n">
        <v>1592.61</v>
      </c>
      <c r="U155" t="n">
        <v>0.84</v>
      </c>
      <c r="V155" t="n">
        <v>0.9</v>
      </c>
      <c r="W155" t="n">
        <v>2.95</v>
      </c>
      <c r="X155" t="n">
        <v>0.09</v>
      </c>
      <c r="Y155" t="n">
        <v>0.5</v>
      </c>
      <c r="Z155" t="n">
        <v>10</v>
      </c>
    </row>
    <row r="156">
      <c r="A156" t="n">
        <v>35</v>
      </c>
      <c r="B156" t="n">
        <v>90</v>
      </c>
      <c r="C156" t="inlineStr">
        <is>
          <t xml:space="preserve">CONCLUIDO	</t>
        </is>
      </c>
      <c r="D156" t="n">
        <v>5.1324</v>
      </c>
      <c r="E156" t="n">
        <v>19.48</v>
      </c>
      <c r="F156" t="n">
        <v>16.85</v>
      </c>
      <c r="G156" t="n">
        <v>168.5</v>
      </c>
      <c r="H156" t="n">
        <v>2.76</v>
      </c>
      <c r="I156" t="n">
        <v>6</v>
      </c>
      <c r="J156" t="n">
        <v>232.2</v>
      </c>
      <c r="K156" t="n">
        <v>52.44</v>
      </c>
      <c r="L156" t="n">
        <v>36</v>
      </c>
      <c r="M156" t="n">
        <v>4</v>
      </c>
      <c r="N156" t="n">
        <v>53.75</v>
      </c>
      <c r="O156" t="n">
        <v>28871.58</v>
      </c>
      <c r="P156" t="n">
        <v>219.05</v>
      </c>
      <c r="Q156" t="n">
        <v>183.26</v>
      </c>
      <c r="R156" t="n">
        <v>31.24</v>
      </c>
      <c r="S156" t="n">
        <v>26.24</v>
      </c>
      <c r="T156" t="n">
        <v>1644.82</v>
      </c>
      <c r="U156" t="n">
        <v>0.84</v>
      </c>
      <c r="V156" t="n">
        <v>0.9</v>
      </c>
      <c r="W156" t="n">
        <v>2.95</v>
      </c>
      <c r="X156" t="n">
        <v>0.09</v>
      </c>
      <c r="Y156" t="n">
        <v>0.5</v>
      </c>
      <c r="Z156" t="n">
        <v>10</v>
      </c>
    </row>
    <row r="157">
      <c r="A157" t="n">
        <v>36</v>
      </c>
      <c r="B157" t="n">
        <v>90</v>
      </c>
      <c r="C157" t="inlineStr">
        <is>
          <t xml:space="preserve">CONCLUIDO	</t>
        </is>
      </c>
      <c r="D157" t="n">
        <v>5.1327</v>
      </c>
      <c r="E157" t="n">
        <v>19.48</v>
      </c>
      <c r="F157" t="n">
        <v>16.85</v>
      </c>
      <c r="G157" t="n">
        <v>168.49</v>
      </c>
      <c r="H157" t="n">
        <v>2.81</v>
      </c>
      <c r="I157" t="n">
        <v>6</v>
      </c>
      <c r="J157" t="n">
        <v>233.91</v>
      </c>
      <c r="K157" t="n">
        <v>52.44</v>
      </c>
      <c r="L157" t="n">
        <v>37</v>
      </c>
      <c r="M157" t="n">
        <v>4</v>
      </c>
      <c r="N157" t="n">
        <v>54.46</v>
      </c>
      <c r="O157" t="n">
        <v>29082.59</v>
      </c>
      <c r="P157" t="n">
        <v>218.43</v>
      </c>
      <c r="Q157" t="n">
        <v>183.29</v>
      </c>
      <c r="R157" t="n">
        <v>31.22</v>
      </c>
      <c r="S157" t="n">
        <v>26.24</v>
      </c>
      <c r="T157" t="n">
        <v>1638.11</v>
      </c>
      <c r="U157" t="n">
        <v>0.84</v>
      </c>
      <c r="V157" t="n">
        <v>0.9</v>
      </c>
      <c r="W157" t="n">
        <v>2.95</v>
      </c>
      <c r="X157" t="n">
        <v>0.09</v>
      </c>
      <c r="Y157" t="n">
        <v>0.5</v>
      </c>
      <c r="Z157" t="n">
        <v>10</v>
      </c>
    </row>
    <row r="158">
      <c r="A158" t="n">
        <v>37</v>
      </c>
      <c r="B158" t="n">
        <v>90</v>
      </c>
      <c r="C158" t="inlineStr">
        <is>
          <t xml:space="preserve">CONCLUIDO	</t>
        </is>
      </c>
      <c r="D158" t="n">
        <v>5.1326</v>
      </c>
      <c r="E158" t="n">
        <v>19.48</v>
      </c>
      <c r="F158" t="n">
        <v>16.85</v>
      </c>
      <c r="G158" t="n">
        <v>168.49</v>
      </c>
      <c r="H158" t="n">
        <v>2.87</v>
      </c>
      <c r="I158" t="n">
        <v>6</v>
      </c>
      <c r="J158" t="n">
        <v>235.63</v>
      </c>
      <c r="K158" t="n">
        <v>52.44</v>
      </c>
      <c r="L158" t="n">
        <v>38</v>
      </c>
      <c r="M158" t="n">
        <v>4</v>
      </c>
      <c r="N158" t="n">
        <v>55.18</v>
      </c>
      <c r="O158" t="n">
        <v>29294.6</v>
      </c>
      <c r="P158" t="n">
        <v>217.72</v>
      </c>
      <c r="Q158" t="n">
        <v>183.26</v>
      </c>
      <c r="R158" t="n">
        <v>31.2</v>
      </c>
      <c r="S158" t="n">
        <v>26.24</v>
      </c>
      <c r="T158" t="n">
        <v>1625.5</v>
      </c>
      <c r="U158" t="n">
        <v>0.84</v>
      </c>
      <c r="V158" t="n">
        <v>0.9</v>
      </c>
      <c r="W158" t="n">
        <v>2.95</v>
      </c>
      <c r="X158" t="n">
        <v>0.09</v>
      </c>
      <c r="Y158" t="n">
        <v>0.5</v>
      </c>
      <c r="Z158" t="n">
        <v>10</v>
      </c>
    </row>
    <row r="159">
      <c r="A159" t="n">
        <v>38</v>
      </c>
      <c r="B159" t="n">
        <v>90</v>
      </c>
      <c r="C159" t="inlineStr">
        <is>
          <t xml:space="preserve">CONCLUIDO	</t>
        </is>
      </c>
      <c r="D159" t="n">
        <v>5.1447</v>
      </c>
      <c r="E159" t="n">
        <v>19.44</v>
      </c>
      <c r="F159" t="n">
        <v>16.84</v>
      </c>
      <c r="G159" t="n">
        <v>202.07</v>
      </c>
      <c r="H159" t="n">
        <v>2.92</v>
      </c>
      <c r="I159" t="n">
        <v>5</v>
      </c>
      <c r="J159" t="n">
        <v>237.35</v>
      </c>
      <c r="K159" t="n">
        <v>52.44</v>
      </c>
      <c r="L159" t="n">
        <v>39</v>
      </c>
      <c r="M159" t="n">
        <v>3</v>
      </c>
      <c r="N159" t="n">
        <v>55.91</v>
      </c>
      <c r="O159" t="n">
        <v>29507.65</v>
      </c>
      <c r="P159" t="n">
        <v>216.68</v>
      </c>
      <c r="Q159" t="n">
        <v>183.26</v>
      </c>
      <c r="R159" t="n">
        <v>30.92</v>
      </c>
      <c r="S159" t="n">
        <v>26.24</v>
      </c>
      <c r="T159" t="n">
        <v>1493.25</v>
      </c>
      <c r="U159" t="n">
        <v>0.85</v>
      </c>
      <c r="V159" t="n">
        <v>0.9</v>
      </c>
      <c r="W159" t="n">
        <v>2.95</v>
      </c>
      <c r="X159" t="n">
        <v>0.08</v>
      </c>
      <c r="Y159" t="n">
        <v>0.5</v>
      </c>
      <c r="Z159" t="n">
        <v>10</v>
      </c>
    </row>
    <row r="160">
      <c r="A160" t="n">
        <v>39</v>
      </c>
      <c r="B160" t="n">
        <v>90</v>
      </c>
      <c r="C160" t="inlineStr">
        <is>
          <t xml:space="preserve">CONCLUIDO	</t>
        </is>
      </c>
      <c r="D160" t="n">
        <v>5.1445</v>
      </c>
      <c r="E160" t="n">
        <v>19.44</v>
      </c>
      <c r="F160" t="n">
        <v>16.84</v>
      </c>
      <c r="G160" t="n">
        <v>202.08</v>
      </c>
      <c r="H160" t="n">
        <v>2.98</v>
      </c>
      <c r="I160" t="n">
        <v>5</v>
      </c>
      <c r="J160" t="n">
        <v>239.09</v>
      </c>
      <c r="K160" t="n">
        <v>52.44</v>
      </c>
      <c r="L160" t="n">
        <v>40</v>
      </c>
      <c r="M160" t="n">
        <v>3</v>
      </c>
      <c r="N160" t="n">
        <v>56.65</v>
      </c>
      <c r="O160" t="n">
        <v>29721.73</v>
      </c>
      <c r="P160" t="n">
        <v>218</v>
      </c>
      <c r="Q160" t="n">
        <v>183.26</v>
      </c>
      <c r="R160" t="n">
        <v>31.01</v>
      </c>
      <c r="S160" t="n">
        <v>26.24</v>
      </c>
      <c r="T160" t="n">
        <v>1536.83</v>
      </c>
      <c r="U160" t="n">
        <v>0.85</v>
      </c>
      <c r="V160" t="n">
        <v>0.9</v>
      </c>
      <c r="W160" t="n">
        <v>2.94</v>
      </c>
      <c r="X160" t="n">
        <v>0.08</v>
      </c>
      <c r="Y160" t="n">
        <v>0.5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5.079</v>
      </c>
      <c r="E161" t="n">
        <v>19.69</v>
      </c>
      <c r="F161" t="n">
        <v>17.57</v>
      </c>
      <c r="G161" t="n">
        <v>25.11</v>
      </c>
      <c r="H161" t="n">
        <v>0.64</v>
      </c>
      <c r="I161" t="n">
        <v>42</v>
      </c>
      <c r="J161" t="n">
        <v>26.11</v>
      </c>
      <c r="K161" t="n">
        <v>12.1</v>
      </c>
      <c r="L161" t="n">
        <v>1</v>
      </c>
      <c r="M161" t="n">
        <v>40</v>
      </c>
      <c r="N161" t="n">
        <v>3.01</v>
      </c>
      <c r="O161" t="n">
        <v>3454.41</v>
      </c>
      <c r="P161" t="n">
        <v>56.95</v>
      </c>
      <c r="Q161" t="n">
        <v>183.28</v>
      </c>
      <c r="R161" t="n">
        <v>53.92</v>
      </c>
      <c r="S161" t="n">
        <v>26.24</v>
      </c>
      <c r="T161" t="n">
        <v>12805.87</v>
      </c>
      <c r="U161" t="n">
        <v>0.49</v>
      </c>
      <c r="V161" t="n">
        <v>0.87</v>
      </c>
      <c r="W161" t="n">
        <v>3</v>
      </c>
      <c r="X161" t="n">
        <v>0.82</v>
      </c>
      <c r="Y161" t="n">
        <v>0.5</v>
      </c>
      <c r="Z161" t="n">
        <v>10</v>
      </c>
    </row>
    <row r="162">
      <c r="A162" t="n">
        <v>1</v>
      </c>
      <c r="B162" t="n">
        <v>10</v>
      </c>
      <c r="C162" t="inlineStr">
        <is>
          <t xml:space="preserve">CONCLUIDO	</t>
        </is>
      </c>
      <c r="D162" t="n">
        <v>5.2549</v>
      </c>
      <c r="E162" t="n">
        <v>19.03</v>
      </c>
      <c r="F162" t="n">
        <v>17.16</v>
      </c>
      <c r="G162" t="n">
        <v>51.48</v>
      </c>
      <c r="H162" t="n">
        <v>1.23</v>
      </c>
      <c r="I162" t="n">
        <v>20</v>
      </c>
      <c r="J162" t="n">
        <v>27.2</v>
      </c>
      <c r="K162" t="n">
        <v>12.1</v>
      </c>
      <c r="L162" t="n">
        <v>2</v>
      </c>
      <c r="M162" t="n">
        <v>5</v>
      </c>
      <c r="N162" t="n">
        <v>3.1</v>
      </c>
      <c r="O162" t="n">
        <v>3588.35</v>
      </c>
      <c r="P162" t="n">
        <v>50.49</v>
      </c>
      <c r="Q162" t="n">
        <v>183.31</v>
      </c>
      <c r="R162" t="n">
        <v>40.23</v>
      </c>
      <c r="S162" t="n">
        <v>26.24</v>
      </c>
      <c r="T162" t="n">
        <v>6070.8</v>
      </c>
      <c r="U162" t="n">
        <v>0.65</v>
      </c>
      <c r="V162" t="n">
        <v>0.89</v>
      </c>
      <c r="W162" t="n">
        <v>2.99</v>
      </c>
      <c r="X162" t="n">
        <v>0.4</v>
      </c>
      <c r="Y162" t="n">
        <v>0.5</v>
      </c>
      <c r="Z162" t="n">
        <v>10</v>
      </c>
    </row>
    <row r="163">
      <c r="A163" t="n">
        <v>2</v>
      </c>
      <c r="B163" t="n">
        <v>10</v>
      </c>
      <c r="C163" t="inlineStr">
        <is>
          <t xml:space="preserve">CONCLUIDO	</t>
        </is>
      </c>
      <c r="D163" t="n">
        <v>5.2531</v>
      </c>
      <c r="E163" t="n">
        <v>19.04</v>
      </c>
      <c r="F163" t="n">
        <v>17.17</v>
      </c>
      <c r="G163" t="n">
        <v>51.5</v>
      </c>
      <c r="H163" t="n">
        <v>1.78</v>
      </c>
      <c r="I163" t="n">
        <v>20</v>
      </c>
      <c r="J163" t="n">
        <v>28.29</v>
      </c>
      <c r="K163" t="n">
        <v>12.1</v>
      </c>
      <c r="L163" t="n">
        <v>3</v>
      </c>
      <c r="M163" t="n">
        <v>0</v>
      </c>
      <c r="N163" t="n">
        <v>3.19</v>
      </c>
      <c r="O163" t="n">
        <v>3722.55</v>
      </c>
      <c r="P163" t="n">
        <v>52.45</v>
      </c>
      <c r="Q163" t="n">
        <v>183.32</v>
      </c>
      <c r="R163" t="n">
        <v>40.17</v>
      </c>
      <c r="S163" t="n">
        <v>26.24</v>
      </c>
      <c r="T163" t="n">
        <v>6041.75</v>
      </c>
      <c r="U163" t="n">
        <v>0.65</v>
      </c>
      <c r="V163" t="n">
        <v>0.89</v>
      </c>
      <c r="W163" t="n">
        <v>3</v>
      </c>
      <c r="X163" t="n">
        <v>0.41</v>
      </c>
      <c r="Y163" t="n">
        <v>0.5</v>
      </c>
      <c r="Z163" t="n">
        <v>10</v>
      </c>
    </row>
    <row r="164">
      <c r="A164" t="n">
        <v>0</v>
      </c>
      <c r="B164" t="n">
        <v>45</v>
      </c>
      <c r="C164" t="inlineStr">
        <is>
          <t xml:space="preserve">CONCLUIDO	</t>
        </is>
      </c>
      <c r="D164" t="n">
        <v>4.1914</v>
      </c>
      <c r="E164" t="n">
        <v>23.86</v>
      </c>
      <c r="F164" t="n">
        <v>19.28</v>
      </c>
      <c r="G164" t="n">
        <v>9.18</v>
      </c>
      <c r="H164" t="n">
        <v>0.18</v>
      </c>
      <c r="I164" t="n">
        <v>126</v>
      </c>
      <c r="J164" t="n">
        <v>98.70999999999999</v>
      </c>
      <c r="K164" t="n">
        <v>39.72</v>
      </c>
      <c r="L164" t="n">
        <v>1</v>
      </c>
      <c r="M164" t="n">
        <v>124</v>
      </c>
      <c r="N164" t="n">
        <v>12.99</v>
      </c>
      <c r="O164" t="n">
        <v>12407.75</v>
      </c>
      <c r="P164" t="n">
        <v>173.73</v>
      </c>
      <c r="Q164" t="n">
        <v>183.33</v>
      </c>
      <c r="R164" t="n">
        <v>107.15</v>
      </c>
      <c r="S164" t="n">
        <v>26.24</v>
      </c>
      <c r="T164" t="n">
        <v>39001.28</v>
      </c>
      <c r="U164" t="n">
        <v>0.24</v>
      </c>
      <c r="V164" t="n">
        <v>0.79</v>
      </c>
      <c r="W164" t="n">
        <v>3.13</v>
      </c>
      <c r="X164" t="n">
        <v>2.52</v>
      </c>
      <c r="Y164" t="n">
        <v>0.5</v>
      </c>
      <c r="Z164" t="n">
        <v>10</v>
      </c>
    </row>
    <row r="165">
      <c r="A165" t="n">
        <v>1</v>
      </c>
      <c r="B165" t="n">
        <v>45</v>
      </c>
      <c r="C165" t="inlineStr">
        <is>
          <t xml:space="preserve">CONCLUIDO	</t>
        </is>
      </c>
      <c r="D165" t="n">
        <v>4.7342</v>
      </c>
      <c r="E165" t="n">
        <v>21.12</v>
      </c>
      <c r="F165" t="n">
        <v>17.92</v>
      </c>
      <c r="G165" t="n">
        <v>18.23</v>
      </c>
      <c r="H165" t="n">
        <v>0.35</v>
      </c>
      <c r="I165" t="n">
        <v>59</v>
      </c>
      <c r="J165" t="n">
        <v>99.95</v>
      </c>
      <c r="K165" t="n">
        <v>39.72</v>
      </c>
      <c r="L165" t="n">
        <v>2</v>
      </c>
      <c r="M165" t="n">
        <v>57</v>
      </c>
      <c r="N165" t="n">
        <v>13.24</v>
      </c>
      <c r="O165" t="n">
        <v>12561.45</v>
      </c>
      <c r="P165" t="n">
        <v>160.54</v>
      </c>
      <c r="Q165" t="n">
        <v>183.33</v>
      </c>
      <c r="R165" t="n">
        <v>64.67</v>
      </c>
      <c r="S165" t="n">
        <v>26.24</v>
      </c>
      <c r="T165" t="n">
        <v>18098.81</v>
      </c>
      <c r="U165" t="n">
        <v>0.41</v>
      </c>
      <c r="V165" t="n">
        <v>0.85</v>
      </c>
      <c r="W165" t="n">
        <v>3.03</v>
      </c>
      <c r="X165" t="n">
        <v>1.16</v>
      </c>
      <c r="Y165" t="n">
        <v>0.5</v>
      </c>
      <c r="Z165" t="n">
        <v>10</v>
      </c>
    </row>
    <row r="166">
      <c r="A166" t="n">
        <v>2</v>
      </c>
      <c r="B166" t="n">
        <v>45</v>
      </c>
      <c r="C166" t="inlineStr">
        <is>
          <t xml:space="preserve">CONCLUIDO	</t>
        </is>
      </c>
      <c r="D166" t="n">
        <v>4.9223</v>
      </c>
      <c r="E166" t="n">
        <v>20.32</v>
      </c>
      <c r="F166" t="n">
        <v>17.53</v>
      </c>
      <c r="G166" t="n">
        <v>26.96</v>
      </c>
      <c r="H166" t="n">
        <v>0.52</v>
      </c>
      <c r="I166" t="n">
        <v>39</v>
      </c>
      <c r="J166" t="n">
        <v>101.2</v>
      </c>
      <c r="K166" t="n">
        <v>39.72</v>
      </c>
      <c r="L166" t="n">
        <v>3</v>
      </c>
      <c r="M166" t="n">
        <v>37</v>
      </c>
      <c r="N166" t="n">
        <v>13.49</v>
      </c>
      <c r="O166" t="n">
        <v>12715.54</v>
      </c>
      <c r="P166" t="n">
        <v>156.19</v>
      </c>
      <c r="Q166" t="n">
        <v>183.29</v>
      </c>
      <c r="R166" t="n">
        <v>52.24</v>
      </c>
      <c r="S166" t="n">
        <v>26.24</v>
      </c>
      <c r="T166" t="n">
        <v>11983.67</v>
      </c>
      <c r="U166" t="n">
        <v>0.5</v>
      </c>
      <c r="V166" t="n">
        <v>0.87</v>
      </c>
      <c r="W166" t="n">
        <v>3</v>
      </c>
      <c r="X166" t="n">
        <v>0.77</v>
      </c>
      <c r="Y166" t="n">
        <v>0.5</v>
      </c>
      <c r="Z166" t="n">
        <v>10</v>
      </c>
    </row>
    <row r="167">
      <c r="A167" t="n">
        <v>3</v>
      </c>
      <c r="B167" t="n">
        <v>45</v>
      </c>
      <c r="C167" t="inlineStr">
        <is>
          <t xml:space="preserve">CONCLUIDO	</t>
        </is>
      </c>
      <c r="D167" t="n">
        <v>5.0234</v>
      </c>
      <c r="E167" t="n">
        <v>19.91</v>
      </c>
      <c r="F167" t="n">
        <v>17.32</v>
      </c>
      <c r="G167" t="n">
        <v>35.84</v>
      </c>
      <c r="H167" t="n">
        <v>0.6899999999999999</v>
      </c>
      <c r="I167" t="n">
        <v>29</v>
      </c>
      <c r="J167" t="n">
        <v>102.45</v>
      </c>
      <c r="K167" t="n">
        <v>39.72</v>
      </c>
      <c r="L167" t="n">
        <v>4</v>
      </c>
      <c r="M167" t="n">
        <v>27</v>
      </c>
      <c r="N167" t="n">
        <v>13.74</v>
      </c>
      <c r="O167" t="n">
        <v>12870.03</v>
      </c>
      <c r="P167" t="n">
        <v>153.35</v>
      </c>
      <c r="Q167" t="n">
        <v>183.27</v>
      </c>
      <c r="R167" t="n">
        <v>45.86</v>
      </c>
      <c r="S167" t="n">
        <v>26.24</v>
      </c>
      <c r="T167" t="n">
        <v>8841.690000000001</v>
      </c>
      <c r="U167" t="n">
        <v>0.57</v>
      </c>
      <c r="V167" t="n">
        <v>0.88</v>
      </c>
      <c r="W167" t="n">
        <v>2.99</v>
      </c>
      <c r="X167" t="n">
        <v>0.57</v>
      </c>
      <c r="Y167" t="n">
        <v>0.5</v>
      </c>
      <c r="Z167" t="n">
        <v>10</v>
      </c>
    </row>
    <row r="168">
      <c r="A168" t="n">
        <v>4</v>
      </c>
      <c r="B168" t="n">
        <v>45</v>
      </c>
      <c r="C168" t="inlineStr">
        <is>
          <t xml:space="preserve">CONCLUIDO	</t>
        </is>
      </c>
      <c r="D168" t="n">
        <v>5.0871</v>
      </c>
      <c r="E168" t="n">
        <v>19.66</v>
      </c>
      <c r="F168" t="n">
        <v>17.2</v>
      </c>
      <c r="G168" t="n">
        <v>44.86</v>
      </c>
      <c r="H168" t="n">
        <v>0.85</v>
      </c>
      <c r="I168" t="n">
        <v>23</v>
      </c>
      <c r="J168" t="n">
        <v>103.71</v>
      </c>
      <c r="K168" t="n">
        <v>39.72</v>
      </c>
      <c r="L168" t="n">
        <v>5</v>
      </c>
      <c r="M168" t="n">
        <v>21</v>
      </c>
      <c r="N168" t="n">
        <v>14</v>
      </c>
      <c r="O168" t="n">
        <v>13024.91</v>
      </c>
      <c r="P168" t="n">
        <v>151.37</v>
      </c>
      <c r="Q168" t="n">
        <v>183.27</v>
      </c>
      <c r="R168" t="n">
        <v>41.96</v>
      </c>
      <c r="S168" t="n">
        <v>26.24</v>
      </c>
      <c r="T168" t="n">
        <v>6923.39</v>
      </c>
      <c r="U168" t="n">
        <v>0.63</v>
      </c>
      <c r="V168" t="n">
        <v>0.88</v>
      </c>
      <c r="W168" t="n">
        <v>2.98</v>
      </c>
      <c r="X168" t="n">
        <v>0.44</v>
      </c>
      <c r="Y168" t="n">
        <v>0.5</v>
      </c>
      <c r="Z168" t="n">
        <v>10</v>
      </c>
    </row>
    <row r="169">
      <c r="A169" t="n">
        <v>5</v>
      </c>
      <c r="B169" t="n">
        <v>45</v>
      </c>
      <c r="C169" t="inlineStr">
        <is>
          <t xml:space="preserve">CONCLUIDO	</t>
        </is>
      </c>
      <c r="D169" t="n">
        <v>5.131</v>
      </c>
      <c r="E169" t="n">
        <v>19.49</v>
      </c>
      <c r="F169" t="n">
        <v>17.11</v>
      </c>
      <c r="G169" t="n">
        <v>54.03</v>
      </c>
      <c r="H169" t="n">
        <v>1.01</v>
      </c>
      <c r="I169" t="n">
        <v>19</v>
      </c>
      <c r="J169" t="n">
        <v>104.97</v>
      </c>
      <c r="K169" t="n">
        <v>39.72</v>
      </c>
      <c r="L169" t="n">
        <v>6</v>
      </c>
      <c r="M169" t="n">
        <v>17</v>
      </c>
      <c r="N169" t="n">
        <v>14.25</v>
      </c>
      <c r="O169" t="n">
        <v>13180.19</v>
      </c>
      <c r="P169" t="n">
        <v>149.61</v>
      </c>
      <c r="Q169" t="n">
        <v>183.26</v>
      </c>
      <c r="R169" t="n">
        <v>39.34</v>
      </c>
      <c r="S169" t="n">
        <v>26.24</v>
      </c>
      <c r="T169" t="n">
        <v>5631.22</v>
      </c>
      <c r="U169" t="n">
        <v>0.67</v>
      </c>
      <c r="V169" t="n">
        <v>0.89</v>
      </c>
      <c r="W169" t="n">
        <v>2.97</v>
      </c>
      <c r="X169" t="n">
        <v>0.35</v>
      </c>
      <c r="Y169" t="n">
        <v>0.5</v>
      </c>
      <c r="Z169" t="n">
        <v>10</v>
      </c>
    </row>
    <row r="170">
      <c r="A170" t="n">
        <v>6</v>
      </c>
      <c r="B170" t="n">
        <v>45</v>
      </c>
      <c r="C170" t="inlineStr">
        <is>
          <t xml:space="preserve">CONCLUIDO	</t>
        </is>
      </c>
      <c r="D170" t="n">
        <v>5.1475</v>
      </c>
      <c r="E170" t="n">
        <v>19.43</v>
      </c>
      <c r="F170" t="n">
        <v>17.09</v>
      </c>
      <c r="G170" t="n">
        <v>60.32</v>
      </c>
      <c r="H170" t="n">
        <v>1.16</v>
      </c>
      <c r="I170" t="n">
        <v>17</v>
      </c>
      <c r="J170" t="n">
        <v>106.23</v>
      </c>
      <c r="K170" t="n">
        <v>39.72</v>
      </c>
      <c r="L170" t="n">
        <v>7</v>
      </c>
      <c r="M170" t="n">
        <v>15</v>
      </c>
      <c r="N170" t="n">
        <v>14.52</v>
      </c>
      <c r="O170" t="n">
        <v>13335.87</v>
      </c>
      <c r="P170" t="n">
        <v>148.48</v>
      </c>
      <c r="Q170" t="n">
        <v>183.31</v>
      </c>
      <c r="R170" t="n">
        <v>38.67</v>
      </c>
      <c r="S170" t="n">
        <v>26.24</v>
      </c>
      <c r="T170" t="n">
        <v>5304.58</v>
      </c>
      <c r="U170" t="n">
        <v>0.68</v>
      </c>
      <c r="V170" t="n">
        <v>0.89</v>
      </c>
      <c r="W170" t="n">
        <v>2.97</v>
      </c>
      <c r="X170" t="n">
        <v>0.33</v>
      </c>
      <c r="Y170" t="n">
        <v>0.5</v>
      </c>
      <c r="Z170" t="n">
        <v>10</v>
      </c>
    </row>
    <row r="171">
      <c r="A171" t="n">
        <v>7</v>
      </c>
      <c r="B171" t="n">
        <v>45</v>
      </c>
      <c r="C171" t="inlineStr">
        <is>
          <t xml:space="preserve">CONCLUIDO	</t>
        </is>
      </c>
      <c r="D171" t="n">
        <v>5.1745</v>
      </c>
      <c r="E171" t="n">
        <v>19.33</v>
      </c>
      <c r="F171" t="n">
        <v>17.03</v>
      </c>
      <c r="G171" t="n">
        <v>68.12</v>
      </c>
      <c r="H171" t="n">
        <v>1.31</v>
      </c>
      <c r="I171" t="n">
        <v>15</v>
      </c>
      <c r="J171" t="n">
        <v>107.5</v>
      </c>
      <c r="K171" t="n">
        <v>39.72</v>
      </c>
      <c r="L171" t="n">
        <v>8</v>
      </c>
      <c r="M171" t="n">
        <v>13</v>
      </c>
      <c r="N171" t="n">
        <v>14.78</v>
      </c>
      <c r="O171" t="n">
        <v>13491.96</v>
      </c>
      <c r="P171" t="n">
        <v>146.94</v>
      </c>
      <c r="Q171" t="n">
        <v>183.27</v>
      </c>
      <c r="R171" t="n">
        <v>36.67</v>
      </c>
      <c r="S171" t="n">
        <v>26.24</v>
      </c>
      <c r="T171" t="n">
        <v>4318.47</v>
      </c>
      <c r="U171" t="n">
        <v>0.72</v>
      </c>
      <c r="V171" t="n">
        <v>0.89</v>
      </c>
      <c r="W171" t="n">
        <v>2.97</v>
      </c>
      <c r="X171" t="n">
        <v>0.27</v>
      </c>
      <c r="Y171" t="n">
        <v>0.5</v>
      </c>
      <c r="Z171" t="n">
        <v>10</v>
      </c>
    </row>
    <row r="172">
      <c r="A172" t="n">
        <v>8</v>
      </c>
      <c r="B172" t="n">
        <v>45</v>
      </c>
      <c r="C172" t="inlineStr">
        <is>
          <t xml:space="preserve">CONCLUIDO	</t>
        </is>
      </c>
      <c r="D172" t="n">
        <v>5.1906</v>
      </c>
      <c r="E172" t="n">
        <v>19.27</v>
      </c>
      <c r="F172" t="n">
        <v>17.01</v>
      </c>
      <c r="G172" t="n">
        <v>78.51000000000001</v>
      </c>
      <c r="H172" t="n">
        <v>1.46</v>
      </c>
      <c r="I172" t="n">
        <v>13</v>
      </c>
      <c r="J172" t="n">
        <v>108.77</v>
      </c>
      <c r="K172" t="n">
        <v>39.72</v>
      </c>
      <c r="L172" t="n">
        <v>9</v>
      </c>
      <c r="M172" t="n">
        <v>11</v>
      </c>
      <c r="N172" t="n">
        <v>15.05</v>
      </c>
      <c r="O172" t="n">
        <v>13648.58</v>
      </c>
      <c r="P172" t="n">
        <v>146.33</v>
      </c>
      <c r="Q172" t="n">
        <v>183.27</v>
      </c>
      <c r="R172" t="n">
        <v>36.18</v>
      </c>
      <c r="S172" t="n">
        <v>26.24</v>
      </c>
      <c r="T172" t="n">
        <v>4082.87</v>
      </c>
      <c r="U172" t="n">
        <v>0.73</v>
      </c>
      <c r="V172" t="n">
        <v>0.89</v>
      </c>
      <c r="W172" t="n">
        <v>2.96</v>
      </c>
      <c r="X172" t="n">
        <v>0.25</v>
      </c>
      <c r="Y172" t="n">
        <v>0.5</v>
      </c>
      <c r="Z172" t="n">
        <v>10</v>
      </c>
    </row>
    <row r="173">
      <c r="A173" t="n">
        <v>9</v>
      </c>
      <c r="B173" t="n">
        <v>45</v>
      </c>
      <c r="C173" t="inlineStr">
        <is>
          <t xml:space="preserve">CONCLUIDO	</t>
        </is>
      </c>
      <c r="D173" t="n">
        <v>5.2061</v>
      </c>
      <c r="E173" t="n">
        <v>19.21</v>
      </c>
      <c r="F173" t="n">
        <v>16.97</v>
      </c>
      <c r="G173" t="n">
        <v>84.87</v>
      </c>
      <c r="H173" t="n">
        <v>1.6</v>
      </c>
      <c r="I173" t="n">
        <v>12</v>
      </c>
      <c r="J173" t="n">
        <v>110.04</v>
      </c>
      <c r="K173" t="n">
        <v>39.72</v>
      </c>
      <c r="L173" t="n">
        <v>10</v>
      </c>
      <c r="M173" t="n">
        <v>10</v>
      </c>
      <c r="N173" t="n">
        <v>15.32</v>
      </c>
      <c r="O173" t="n">
        <v>13805.5</v>
      </c>
      <c r="P173" t="n">
        <v>144.51</v>
      </c>
      <c r="Q173" t="n">
        <v>183.26</v>
      </c>
      <c r="R173" t="n">
        <v>34.98</v>
      </c>
      <c r="S173" t="n">
        <v>26.24</v>
      </c>
      <c r="T173" t="n">
        <v>3483.92</v>
      </c>
      <c r="U173" t="n">
        <v>0.75</v>
      </c>
      <c r="V173" t="n">
        <v>0.9</v>
      </c>
      <c r="W173" t="n">
        <v>2.96</v>
      </c>
      <c r="X173" t="n">
        <v>0.22</v>
      </c>
      <c r="Y173" t="n">
        <v>0.5</v>
      </c>
      <c r="Z173" t="n">
        <v>10</v>
      </c>
    </row>
    <row r="174">
      <c r="A174" t="n">
        <v>10</v>
      </c>
      <c r="B174" t="n">
        <v>45</v>
      </c>
      <c r="C174" t="inlineStr">
        <is>
          <t xml:space="preserve">CONCLUIDO	</t>
        </is>
      </c>
      <c r="D174" t="n">
        <v>5.2152</v>
      </c>
      <c r="E174" t="n">
        <v>19.17</v>
      </c>
      <c r="F174" t="n">
        <v>16.96</v>
      </c>
      <c r="G174" t="n">
        <v>92.51000000000001</v>
      </c>
      <c r="H174" t="n">
        <v>1.74</v>
      </c>
      <c r="I174" t="n">
        <v>11</v>
      </c>
      <c r="J174" t="n">
        <v>111.32</v>
      </c>
      <c r="K174" t="n">
        <v>39.72</v>
      </c>
      <c r="L174" t="n">
        <v>11</v>
      </c>
      <c r="M174" t="n">
        <v>9</v>
      </c>
      <c r="N174" t="n">
        <v>15.6</v>
      </c>
      <c r="O174" t="n">
        <v>13962.83</v>
      </c>
      <c r="P174" t="n">
        <v>143.92</v>
      </c>
      <c r="Q174" t="n">
        <v>183.3</v>
      </c>
      <c r="R174" t="n">
        <v>34.63</v>
      </c>
      <c r="S174" t="n">
        <v>26.24</v>
      </c>
      <c r="T174" t="n">
        <v>3318.38</v>
      </c>
      <c r="U174" t="n">
        <v>0.76</v>
      </c>
      <c r="V174" t="n">
        <v>0.9</v>
      </c>
      <c r="W174" t="n">
        <v>2.96</v>
      </c>
      <c r="X174" t="n">
        <v>0.2</v>
      </c>
      <c r="Y174" t="n">
        <v>0.5</v>
      </c>
      <c r="Z174" t="n">
        <v>10</v>
      </c>
    </row>
    <row r="175">
      <c r="A175" t="n">
        <v>11</v>
      </c>
      <c r="B175" t="n">
        <v>45</v>
      </c>
      <c r="C175" t="inlineStr">
        <is>
          <t xml:space="preserve">CONCLUIDO	</t>
        </is>
      </c>
      <c r="D175" t="n">
        <v>5.2299</v>
      </c>
      <c r="E175" t="n">
        <v>19.12</v>
      </c>
      <c r="F175" t="n">
        <v>16.93</v>
      </c>
      <c r="G175" t="n">
        <v>101.56</v>
      </c>
      <c r="H175" t="n">
        <v>1.88</v>
      </c>
      <c r="I175" t="n">
        <v>10</v>
      </c>
      <c r="J175" t="n">
        <v>112.59</v>
      </c>
      <c r="K175" t="n">
        <v>39.72</v>
      </c>
      <c r="L175" t="n">
        <v>12</v>
      </c>
      <c r="M175" t="n">
        <v>8</v>
      </c>
      <c r="N175" t="n">
        <v>15.88</v>
      </c>
      <c r="O175" t="n">
        <v>14120.58</v>
      </c>
      <c r="P175" t="n">
        <v>142.55</v>
      </c>
      <c r="Q175" t="n">
        <v>183.27</v>
      </c>
      <c r="R175" t="n">
        <v>33.56</v>
      </c>
      <c r="S175" t="n">
        <v>26.24</v>
      </c>
      <c r="T175" t="n">
        <v>2784.97</v>
      </c>
      <c r="U175" t="n">
        <v>0.78</v>
      </c>
      <c r="V175" t="n">
        <v>0.9</v>
      </c>
      <c r="W175" t="n">
        <v>2.96</v>
      </c>
      <c r="X175" t="n">
        <v>0.17</v>
      </c>
      <c r="Y175" t="n">
        <v>0.5</v>
      </c>
      <c r="Z175" t="n">
        <v>10</v>
      </c>
    </row>
    <row r="176">
      <c r="A176" t="n">
        <v>12</v>
      </c>
      <c r="B176" t="n">
        <v>45</v>
      </c>
      <c r="C176" t="inlineStr">
        <is>
          <t xml:space="preserve">CONCLUIDO	</t>
        </is>
      </c>
      <c r="D176" t="n">
        <v>5.2374</v>
      </c>
      <c r="E176" t="n">
        <v>19.09</v>
      </c>
      <c r="F176" t="n">
        <v>16.92</v>
      </c>
      <c r="G176" t="n">
        <v>112.8</v>
      </c>
      <c r="H176" t="n">
        <v>2.01</v>
      </c>
      <c r="I176" t="n">
        <v>9</v>
      </c>
      <c r="J176" t="n">
        <v>113.88</v>
      </c>
      <c r="K176" t="n">
        <v>39.72</v>
      </c>
      <c r="L176" t="n">
        <v>13</v>
      </c>
      <c r="M176" t="n">
        <v>7</v>
      </c>
      <c r="N176" t="n">
        <v>16.16</v>
      </c>
      <c r="O176" t="n">
        <v>14278.75</v>
      </c>
      <c r="P176" t="n">
        <v>141.1</v>
      </c>
      <c r="Q176" t="n">
        <v>183.26</v>
      </c>
      <c r="R176" t="n">
        <v>33.45</v>
      </c>
      <c r="S176" t="n">
        <v>26.24</v>
      </c>
      <c r="T176" t="n">
        <v>2738.04</v>
      </c>
      <c r="U176" t="n">
        <v>0.78</v>
      </c>
      <c r="V176" t="n">
        <v>0.9</v>
      </c>
      <c r="W176" t="n">
        <v>2.95</v>
      </c>
      <c r="X176" t="n">
        <v>0.16</v>
      </c>
      <c r="Y176" t="n">
        <v>0.5</v>
      </c>
      <c r="Z176" t="n">
        <v>10</v>
      </c>
    </row>
    <row r="177">
      <c r="A177" t="n">
        <v>13</v>
      </c>
      <c r="B177" t="n">
        <v>45</v>
      </c>
      <c r="C177" t="inlineStr">
        <is>
          <t xml:space="preserve">CONCLUIDO	</t>
        </is>
      </c>
      <c r="D177" t="n">
        <v>5.2385</v>
      </c>
      <c r="E177" t="n">
        <v>19.09</v>
      </c>
      <c r="F177" t="n">
        <v>16.92</v>
      </c>
      <c r="G177" t="n">
        <v>112.78</v>
      </c>
      <c r="H177" t="n">
        <v>2.14</v>
      </c>
      <c r="I177" t="n">
        <v>9</v>
      </c>
      <c r="J177" t="n">
        <v>115.16</v>
      </c>
      <c r="K177" t="n">
        <v>39.72</v>
      </c>
      <c r="L177" t="n">
        <v>14</v>
      </c>
      <c r="M177" t="n">
        <v>7</v>
      </c>
      <c r="N177" t="n">
        <v>16.45</v>
      </c>
      <c r="O177" t="n">
        <v>14437.35</v>
      </c>
      <c r="P177" t="n">
        <v>140.27</v>
      </c>
      <c r="Q177" t="n">
        <v>183.26</v>
      </c>
      <c r="R177" t="n">
        <v>33.27</v>
      </c>
      <c r="S177" t="n">
        <v>26.24</v>
      </c>
      <c r="T177" t="n">
        <v>2648.64</v>
      </c>
      <c r="U177" t="n">
        <v>0.79</v>
      </c>
      <c r="V177" t="n">
        <v>0.9</v>
      </c>
      <c r="W177" t="n">
        <v>2.95</v>
      </c>
      <c r="X177" t="n">
        <v>0.16</v>
      </c>
      <c r="Y177" t="n">
        <v>0.5</v>
      </c>
      <c r="Z177" t="n">
        <v>10</v>
      </c>
    </row>
    <row r="178">
      <c r="A178" t="n">
        <v>14</v>
      </c>
      <c r="B178" t="n">
        <v>45</v>
      </c>
      <c r="C178" t="inlineStr">
        <is>
          <t xml:space="preserve">CONCLUIDO	</t>
        </is>
      </c>
      <c r="D178" t="n">
        <v>5.2504</v>
      </c>
      <c r="E178" t="n">
        <v>19.05</v>
      </c>
      <c r="F178" t="n">
        <v>16.89</v>
      </c>
      <c r="G178" t="n">
        <v>126.7</v>
      </c>
      <c r="H178" t="n">
        <v>2.27</v>
      </c>
      <c r="I178" t="n">
        <v>8</v>
      </c>
      <c r="J178" t="n">
        <v>116.45</v>
      </c>
      <c r="K178" t="n">
        <v>39.72</v>
      </c>
      <c r="L178" t="n">
        <v>15</v>
      </c>
      <c r="M178" t="n">
        <v>6</v>
      </c>
      <c r="N178" t="n">
        <v>16.74</v>
      </c>
      <c r="O178" t="n">
        <v>14596.38</v>
      </c>
      <c r="P178" t="n">
        <v>139.48</v>
      </c>
      <c r="Q178" t="n">
        <v>183.27</v>
      </c>
      <c r="R178" t="n">
        <v>32.41</v>
      </c>
      <c r="S178" t="n">
        <v>26.24</v>
      </c>
      <c r="T178" t="n">
        <v>2223.24</v>
      </c>
      <c r="U178" t="n">
        <v>0.8100000000000001</v>
      </c>
      <c r="V178" t="n">
        <v>0.9</v>
      </c>
      <c r="W178" t="n">
        <v>2.95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45</v>
      </c>
      <c r="C179" t="inlineStr">
        <is>
          <t xml:space="preserve">CONCLUIDO	</t>
        </is>
      </c>
      <c r="D179" t="n">
        <v>5.2516</v>
      </c>
      <c r="E179" t="n">
        <v>19.04</v>
      </c>
      <c r="F179" t="n">
        <v>16.89</v>
      </c>
      <c r="G179" t="n">
        <v>126.67</v>
      </c>
      <c r="H179" t="n">
        <v>2.4</v>
      </c>
      <c r="I179" t="n">
        <v>8</v>
      </c>
      <c r="J179" t="n">
        <v>117.75</v>
      </c>
      <c r="K179" t="n">
        <v>39.72</v>
      </c>
      <c r="L179" t="n">
        <v>16</v>
      </c>
      <c r="M179" t="n">
        <v>6</v>
      </c>
      <c r="N179" t="n">
        <v>17.03</v>
      </c>
      <c r="O179" t="n">
        <v>14755.84</v>
      </c>
      <c r="P179" t="n">
        <v>137.81</v>
      </c>
      <c r="Q179" t="n">
        <v>183.26</v>
      </c>
      <c r="R179" t="n">
        <v>32.29</v>
      </c>
      <c r="S179" t="n">
        <v>26.24</v>
      </c>
      <c r="T179" t="n">
        <v>2162.68</v>
      </c>
      <c r="U179" t="n">
        <v>0.8100000000000001</v>
      </c>
      <c r="V179" t="n">
        <v>0.9</v>
      </c>
      <c r="W179" t="n">
        <v>2.95</v>
      </c>
      <c r="X179" t="n">
        <v>0.13</v>
      </c>
      <c r="Y179" t="n">
        <v>0.5</v>
      </c>
      <c r="Z179" t="n">
        <v>10</v>
      </c>
    </row>
    <row r="180">
      <c r="A180" t="n">
        <v>16</v>
      </c>
      <c r="B180" t="n">
        <v>45</v>
      </c>
      <c r="C180" t="inlineStr">
        <is>
          <t xml:space="preserve">CONCLUIDO	</t>
        </is>
      </c>
      <c r="D180" t="n">
        <v>5.2625</v>
      </c>
      <c r="E180" t="n">
        <v>19</v>
      </c>
      <c r="F180" t="n">
        <v>16.87</v>
      </c>
      <c r="G180" t="n">
        <v>144.6</v>
      </c>
      <c r="H180" t="n">
        <v>2.52</v>
      </c>
      <c r="I180" t="n">
        <v>7</v>
      </c>
      <c r="J180" t="n">
        <v>119.04</v>
      </c>
      <c r="K180" t="n">
        <v>39.72</v>
      </c>
      <c r="L180" t="n">
        <v>17</v>
      </c>
      <c r="M180" t="n">
        <v>5</v>
      </c>
      <c r="N180" t="n">
        <v>17.33</v>
      </c>
      <c r="O180" t="n">
        <v>14915.73</v>
      </c>
      <c r="P180" t="n">
        <v>137.66</v>
      </c>
      <c r="Q180" t="n">
        <v>183.28</v>
      </c>
      <c r="R180" t="n">
        <v>31.9</v>
      </c>
      <c r="S180" t="n">
        <v>26.24</v>
      </c>
      <c r="T180" t="n">
        <v>1971.34</v>
      </c>
      <c r="U180" t="n">
        <v>0.82</v>
      </c>
      <c r="V180" t="n">
        <v>0.9</v>
      </c>
      <c r="W180" t="n">
        <v>2.95</v>
      </c>
      <c r="X180" t="n">
        <v>0.11</v>
      </c>
      <c r="Y180" t="n">
        <v>0.5</v>
      </c>
      <c r="Z180" t="n">
        <v>10</v>
      </c>
    </row>
    <row r="181">
      <c r="A181" t="n">
        <v>17</v>
      </c>
      <c r="B181" t="n">
        <v>45</v>
      </c>
      <c r="C181" t="inlineStr">
        <is>
          <t xml:space="preserve">CONCLUIDO	</t>
        </is>
      </c>
      <c r="D181" t="n">
        <v>5.2624</v>
      </c>
      <c r="E181" t="n">
        <v>19</v>
      </c>
      <c r="F181" t="n">
        <v>16.87</v>
      </c>
      <c r="G181" t="n">
        <v>144.61</v>
      </c>
      <c r="H181" t="n">
        <v>2.64</v>
      </c>
      <c r="I181" t="n">
        <v>7</v>
      </c>
      <c r="J181" t="n">
        <v>120.34</v>
      </c>
      <c r="K181" t="n">
        <v>39.72</v>
      </c>
      <c r="L181" t="n">
        <v>18</v>
      </c>
      <c r="M181" t="n">
        <v>5</v>
      </c>
      <c r="N181" t="n">
        <v>17.63</v>
      </c>
      <c r="O181" t="n">
        <v>15076.07</v>
      </c>
      <c r="P181" t="n">
        <v>136.28</v>
      </c>
      <c r="Q181" t="n">
        <v>183.26</v>
      </c>
      <c r="R181" t="n">
        <v>31.95</v>
      </c>
      <c r="S181" t="n">
        <v>26.24</v>
      </c>
      <c r="T181" t="n">
        <v>1997.49</v>
      </c>
      <c r="U181" t="n">
        <v>0.82</v>
      </c>
      <c r="V181" t="n">
        <v>0.9</v>
      </c>
      <c r="W181" t="n">
        <v>2.95</v>
      </c>
      <c r="X181" t="n">
        <v>0.12</v>
      </c>
      <c r="Y181" t="n">
        <v>0.5</v>
      </c>
      <c r="Z181" t="n">
        <v>10</v>
      </c>
    </row>
    <row r="182">
      <c r="A182" t="n">
        <v>18</v>
      </c>
      <c r="B182" t="n">
        <v>45</v>
      </c>
      <c r="C182" t="inlineStr">
        <is>
          <t xml:space="preserve">CONCLUIDO	</t>
        </is>
      </c>
      <c r="D182" t="n">
        <v>5.2612</v>
      </c>
      <c r="E182" t="n">
        <v>19.01</v>
      </c>
      <c r="F182" t="n">
        <v>16.88</v>
      </c>
      <c r="G182" t="n">
        <v>144.65</v>
      </c>
      <c r="H182" t="n">
        <v>2.76</v>
      </c>
      <c r="I182" t="n">
        <v>7</v>
      </c>
      <c r="J182" t="n">
        <v>121.65</v>
      </c>
      <c r="K182" t="n">
        <v>39.72</v>
      </c>
      <c r="L182" t="n">
        <v>19</v>
      </c>
      <c r="M182" t="n">
        <v>5</v>
      </c>
      <c r="N182" t="n">
        <v>17.93</v>
      </c>
      <c r="O182" t="n">
        <v>15236.84</v>
      </c>
      <c r="P182" t="n">
        <v>134.21</v>
      </c>
      <c r="Q182" t="n">
        <v>183.27</v>
      </c>
      <c r="R182" t="n">
        <v>31.97</v>
      </c>
      <c r="S182" t="n">
        <v>26.24</v>
      </c>
      <c r="T182" t="n">
        <v>2005.8</v>
      </c>
      <c r="U182" t="n">
        <v>0.82</v>
      </c>
      <c r="V182" t="n">
        <v>0.9</v>
      </c>
      <c r="W182" t="n">
        <v>2.95</v>
      </c>
      <c r="X182" t="n">
        <v>0.12</v>
      </c>
      <c r="Y182" t="n">
        <v>0.5</v>
      </c>
      <c r="Z182" t="n">
        <v>10</v>
      </c>
    </row>
    <row r="183">
      <c r="A183" t="n">
        <v>19</v>
      </c>
      <c r="B183" t="n">
        <v>45</v>
      </c>
      <c r="C183" t="inlineStr">
        <is>
          <t xml:space="preserve">CONCLUIDO	</t>
        </is>
      </c>
      <c r="D183" t="n">
        <v>5.2743</v>
      </c>
      <c r="E183" t="n">
        <v>18.96</v>
      </c>
      <c r="F183" t="n">
        <v>16.85</v>
      </c>
      <c r="G183" t="n">
        <v>168.49</v>
      </c>
      <c r="H183" t="n">
        <v>2.87</v>
      </c>
      <c r="I183" t="n">
        <v>6</v>
      </c>
      <c r="J183" t="n">
        <v>122.95</v>
      </c>
      <c r="K183" t="n">
        <v>39.72</v>
      </c>
      <c r="L183" t="n">
        <v>20</v>
      </c>
      <c r="M183" t="n">
        <v>4</v>
      </c>
      <c r="N183" t="n">
        <v>18.24</v>
      </c>
      <c r="O183" t="n">
        <v>15398.07</v>
      </c>
      <c r="P183" t="n">
        <v>134.07</v>
      </c>
      <c r="Q183" t="n">
        <v>183.27</v>
      </c>
      <c r="R183" t="n">
        <v>31.18</v>
      </c>
      <c r="S183" t="n">
        <v>26.24</v>
      </c>
      <c r="T183" t="n">
        <v>1617.43</v>
      </c>
      <c r="U183" t="n">
        <v>0.84</v>
      </c>
      <c r="V183" t="n">
        <v>0.9</v>
      </c>
      <c r="W183" t="n">
        <v>2.95</v>
      </c>
      <c r="X183" t="n">
        <v>0.09</v>
      </c>
      <c r="Y183" t="n">
        <v>0.5</v>
      </c>
      <c r="Z183" t="n">
        <v>10</v>
      </c>
    </row>
    <row r="184">
      <c r="A184" t="n">
        <v>20</v>
      </c>
      <c r="B184" t="n">
        <v>45</v>
      </c>
      <c r="C184" t="inlineStr">
        <is>
          <t xml:space="preserve">CONCLUIDO	</t>
        </is>
      </c>
      <c r="D184" t="n">
        <v>5.2736</v>
      </c>
      <c r="E184" t="n">
        <v>18.96</v>
      </c>
      <c r="F184" t="n">
        <v>16.85</v>
      </c>
      <c r="G184" t="n">
        <v>168.51</v>
      </c>
      <c r="H184" t="n">
        <v>2.98</v>
      </c>
      <c r="I184" t="n">
        <v>6</v>
      </c>
      <c r="J184" t="n">
        <v>124.26</v>
      </c>
      <c r="K184" t="n">
        <v>39.72</v>
      </c>
      <c r="L184" t="n">
        <v>21</v>
      </c>
      <c r="M184" t="n">
        <v>3</v>
      </c>
      <c r="N184" t="n">
        <v>18.55</v>
      </c>
      <c r="O184" t="n">
        <v>15559.74</v>
      </c>
      <c r="P184" t="n">
        <v>133.94</v>
      </c>
      <c r="Q184" t="n">
        <v>183.26</v>
      </c>
      <c r="R184" t="n">
        <v>31.23</v>
      </c>
      <c r="S184" t="n">
        <v>26.24</v>
      </c>
      <c r="T184" t="n">
        <v>1643.51</v>
      </c>
      <c r="U184" t="n">
        <v>0.84</v>
      </c>
      <c r="V184" t="n">
        <v>0.9</v>
      </c>
      <c r="W184" t="n">
        <v>2.95</v>
      </c>
      <c r="X184" t="n">
        <v>0.1</v>
      </c>
      <c r="Y184" t="n">
        <v>0.5</v>
      </c>
      <c r="Z184" t="n">
        <v>10</v>
      </c>
    </row>
    <row r="185">
      <c r="A185" t="n">
        <v>21</v>
      </c>
      <c r="B185" t="n">
        <v>45</v>
      </c>
      <c r="C185" t="inlineStr">
        <is>
          <t xml:space="preserve">CONCLUIDO	</t>
        </is>
      </c>
      <c r="D185" t="n">
        <v>5.2732</v>
      </c>
      <c r="E185" t="n">
        <v>18.96</v>
      </c>
      <c r="F185" t="n">
        <v>16.85</v>
      </c>
      <c r="G185" t="n">
        <v>168.53</v>
      </c>
      <c r="H185" t="n">
        <v>3.09</v>
      </c>
      <c r="I185" t="n">
        <v>6</v>
      </c>
      <c r="J185" t="n">
        <v>125.58</v>
      </c>
      <c r="K185" t="n">
        <v>39.72</v>
      </c>
      <c r="L185" t="n">
        <v>22</v>
      </c>
      <c r="M185" t="n">
        <v>3</v>
      </c>
      <c r="N185" t="n">
        <v>18.86</v>
      </c>
      <c r="O185" t="n">
        <v>15721.87</v>
      </c>
      <c r="P185" t="n">
        <v>133.25</v>
      </c>
      <c r="Q185" t="n">
        <v>183.28</v>
      </c>
      <c r="R185" t="n">
        <v>31.21</v>
      </c>
      <c r="S185" t="n">
        <v>26.24</v>
      </c>
      <c r="T185" t="n">
        <v>1631.84</v>
      </c>
      <c r="U185" t="n">
        <v>0.84</v>
      </c>
      <c r="V185" t="n">
        <v>0.9</v>
      </c>
      <c r="W185" t="n">
        <v>2.95</v>
      </c>
      <c r="X185" t="n">
        <v>0.1</v>
      </c>
      <c r="Y185" t="n">
        <v>0.5</v>
      </c>
      <c r="Z185" t="n">
        <v>10</v>
      </c>
    </row>
    <row r="186">
      <c r="A186" t="n">
        <v>22</v>
      </c>
      <c r="B186" t="n">
        <v>45</v>
      </c>
      <c r="C186" t="inlineStr">
        <is>
          <t xml:space="preserve">CONCLUIDO	</t>
        </is>
      </c>
      <c r="D186" t="n">
        <v>5.2724</v>
      </c>
      <c r="E186" t="n">
        <v>18.97</v>
      </c>
      <c r="F186" t="n">
        <v>16.86</v>
      </c>
      <c r="G186" t="n">
        <v>168.55</v>
      </c>
      <c r="H186" t="n">
        <v>3.2</v>
      </c>
      <c r="I186" t="n">
        <v>6</v>
      </c>
      <c r="J186" t="n">
        <v>126.9</v>
      </c>
      <c r="K186" t="n">
        <v>39.72</v>
      </c>
      <c r="L186" t="n">
        <v>23</v>
      </c>
      <c r="M186" t="n">
        <v>2</v>
      </c>
      <c r="N186" t="n">
        <v>19.18</v>
      </c>
      <c r="O186" t="n">
        <v>15884.46</v>
      </c>
      <c r="P186" t="n">
        <v>132.95</v>
      </c>
      <c r="Q186" t="n">
        <v>183.26</v>
      </c>
      <c r="R186" t="n">
        <v>31.33</v>
      </c>
      <c r="S186" t="n">
        <v>26.24</v>
      </c>
      <c r="T186" t="n">
        <v>1689.27</v>
      </c>
      <c r="U186" t="n">
        <v>0.84</v>
      </c>
      <c r="V186" t="n">
        <v>0.9</v>
      </c>
      <c r="W186" t="n">
        <v>2.95</v>
      </c>
      <c r="X186" t="n">
        <v>0.1</v>
      </c>
      <c r="Y186" t="n">
        <v>0.5</v>
      </c>
      <c r="Z186" t="n">
        <v>10</v>
      </c>
    </row>
    <row r="187">
      <c r="A187" t="n">
        <v>23</v>
      </c>
      <c r="B187" t="n">
        <v>45</v>
      </c>
      <c r="C187" t="inlineStr">
        <is>
          <t xml:space="preserve">CONCLUIDO	</t>
        </is>
      </c>
      <c r="D187" t="n">
        <v>5.2724</v>
      </c>
      <c r="E187" t="n">
        <v>18.97</v>
      </c>
      <c r="F187" t="n">
        <v>16.86</v>
      </c>
      <c r="G187" t="n">
        <v>168.55</v>
      </c>
      <c r="H187" t="n">
        <v>3.31</v>
      </c>
      <c r="I187" t="n">
        <v>6</v>
      </c>
      <c r="J187" t="n">
        <v>128.22</v>
      </c>
      <c r="K187" t="n">
        <v>39.72</v>
      </c>
      <c r="L187" t="n">
        <v>24</v>
      </c>
      <c r="M187" t="n">
        <v>1</v>
      </c>
      <c r="N187" t="n">
        <v>19.5</v>
      </c>
      <c r="O187" t="n">
        <v>16047.51</v>
      </c>
      <c r="P187" t="n">
        <v>132.61</v>
      </c>
      <c r="Q187" t="n">
        <v>183.27</v>
      </c>
      <c r="R187" t="n">
        <v>31.24</v>
      </c>
      <c r="S187" t="n">
        <v>26.24</v>
      </c>
      <c r="T187" t="n">
        <v>1648.58</v>
      </c>
      <c r="U187" t="n">
        <v>0.84</v>
      </c>
      <c r="V187" t="n">
        <v>0.9</v>
      </c>
      <c r="W187" t="n">
        <v>2.95</v>
      </c>
      <c r="X187" t="n">
        <v>0.1</v>
      </c>
      <c r="Y187" t="n">
        <v>0.5</v>
      </c>
      <c r="Z187" t="n">
        <v>10</v>
      </c>
    </row>
    <row r="188">
      <c r="A188" t="n">
        <v>24</v>
      </c>
      <c r="B188" t="n">
        <v>45</v>
      </c>
      <c r="C188" t="inlineStr">
        <is>
          <t xml:space="preserve">CONCLUIDO	</t>
        </is>
      </c>
      <c r="D188" t="n">
        <v>5.2719</v>
      </c>
      <c r="E188" t="n">
        <v>18.97</v>
      </c>
      <c r="F188" t="n">
        <v>16.86</v>
      </c>
      <c r="G188" t="n">
        <v>168.57</v>
      </c>
      <c r="H188" t="n">
        <v>3.41</v>
      </c>
      <c r="I188" t="n">
        <v>6</v>
      </c>
      <c r="J188" t="n">
        <v>129.54</v>
      </c>
      <c r="K188" t="n">
        <v>39.72</v>
      </c>
      <c r="L188" t="n">
        <v>25</v>
      </c>
      <c r="M188" t="n">
        <v>0</v>
      </c>
      <c r="N188" t="n">
        <v>19.83</v>
      </c>
      <c r="O188" t="n">
        <v>16211.02</v>
      </c>
      <c r="P188" t="n">
        <v>133.52</v>
      </c>
      <c r="Q188" t="n">
        <v>183.27</v>
      </c>
      <c r="R188" t="n">
        <v>31.22</v>
      </c>
      <c r="S188" t="n">
        <v>26.24</v>
      </c>
      <c r="T188" t="n">
        <v>1636.62</v>
      </c>
      <c r="U188" t="n">
        <v>0.84</v>
      </c>
      <c r="V188" t="n">
        <v>0.9</v>
      </c>
      <c r="W188" t="n">
        <v>2.95</v>
      </c>
      <c r="X188" t="n">
        <v>0.1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3.8738</v>
      </c>
      <c r="E189" t="n">
        <v>25.81</v>
      </c>
      <c r="F189" t="n">
        <v>19.82</v>
      </c>
      <c r="G189" t="n">
        <v>7.88</v>
      </c>
      <c r="H189" t="n">
        <v>0.14</v>
      </c>
      <c r="I189" t="n">
        <v>151</v>
      </c>
      <c r="J189" t="n">
        <v>124.63</v>
      </c>
      <c r="K189" t="n">
        <v>45</v>
      </c>
      <c r="L189" t="n">
        <v>1</v>
      </c>
      <c r="M189" t="n">
        <v>149</v>
      </c>
      <c r="N189" t="n">
        <v>18.64</v>
      </c>
      <c r="O189" t="n">
        <v>15605.44</v>
      </c>
      <c r="P189" t="n">
        <v>208.7</v>
      </c>
      <c r="Q189" t="n">
        <v>183.38</v>
      </c>
      <c r="R189" t="n">
        <v>123.72</v>
      </c>
      <c r="S189" t="n">
        <v>26.24</v>
      </c>
      <c r="T189" t="n">
        <v>47159.04</v>
      </c>
      <c r="U189" t="n">
        <v>0.21</v>
      </c>
      <c r="V189" t="n">
        <v>0.77</v>
      </c>
      <c r="W189" t="n">
        <v>3.18</v>
      </c>
      <c r="X189" t="n">
        <v>3.06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4.5281</v>
      </c>
      <c r="E190" t="n">
        <v>22.08</v>
      </c>
      <c r="F190" t="n">
        <v>18.16</v>
      </c>
      <c r="G190" t="n">
        <v>15.57</v>
      </c>
      <c r="H190" t="n">
        <v>0.28</v>
      </c>
      <c r="I190" t="n">
        <v>70</v>
      </c>
      <c r="J190" t="n">
        <v>125.95</v>
      </c>
      <c r="K190" t="n">
        <v>45</v>
      </c>
      <c r="L190" t="n">
        <v>2</v>
      </c>
      <c r="M190" t="n">
        <v>68</v>
      </c>
      <c r="N190" t="n">
        <v>18.95</v>
      </c>
      <c r="O190" t="n">
        <v>15767.7</v>
      </c>
      <c r="P190" t="n">
        <v>190.55</v>
      </c>
      <c r="Q190" t="n">
        <v>183.32</v>
      </c>
      <c r="R190" t="n">
        <v>72.06</v>
      </c>
      <c r="S190" t="n">
        <v>26.24</v>
      </c>
      <c r="T190" t="n">
        <v>21738.75</v>
      </c>
      <c r="U190" t="n">
        <v>0.36</v>
      </c>
      <c r="V190" t="n">
        <v>0.84</v>
      </c>
      <c r="W190" t="n">
        <v>3.05</v>
      </c>
      <c r="X190" t="n">
        <v>1.41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4.7837</v>
      </c>
      <c r="E191" t="n">
        <v>20.9</v>
      </c>
      <c r="F191" t="n">
        <v>17.62</v>
      </c>
      <c r="G191" t="n">
        <v>23.5</v>
      </c>
      <c r="H191" t="n">
        <v>0.42</v>
      </c>
      <c r="I191" t="n">
        <v>45</v>
      </c>
      <c r="J191" t="n">
        <v>127.27</v>
      </c>
      <c r="K191" t="n">
        <v>45</v>
      </c>
      <c r="L191" t="n">
        <v>3</v>
      </c>
      <c r="M191" t="n">
        <v>43</v>
      </c>
      <c r="N191" t="n">
        <v>19.27</v>
      </c>
      <c r="O191" t="n">
        <v>15930.42</v>
      </c>
      <c r="P191" t="n">
        <v>184.28</v>
      </c>
      <c r="Q191" t="n">
        <v>183.29</v>
      </c>
      <c r="R191" t="n">
        <v>55.16</v>
      </c>
      <c r="S191" t="n">
        <v>26.24</v>
      </c>
      <c r="T191" t="n">
        <v>13412.89</v>
      </c>
      <c r="U191" t="n">
        <v>0.48</v>
      </c>
      <c r="V191" t="n">
        <v>0.86</v>
      </c>
      <c r="W191" t="n">
        <v>3.01</v>
      </c>
      <c r="X191" t="n">
        <v>0.87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4.8947</v>
      </c>
      <c r="E192" t="n">
        <v>20.43</v>
      </c>
      <c r="F192" t="n">
        <v>17.43</v>
      </c>
      <c r="G192" t="n">
        <v>30.76</v>
      </c>
      <c r="H192" t="n">
        <v>0.55</v>
      </c>
      <c r="I192" t="n">
        <v>34</v>
      </c>
      <c r="J192" t="n">
        <v>128.59</v>
      </c>
      <c r="K192" t="n">
        <v>45</v>
      </c>
      <c r="L192" t="n">
        <v>4</v>
      </c>
      <c r="M192" t="n">
        <v>32</v>
      </c>
      <c r="N192" t="n">
        <v>19.59</v>
      </c>
      <c r="O192" t="n">
        <v>16093.6</v>
      </c>
      <c r="P192" t="n">
        <v>181.61</v>
      </c>
      <c r="Q192" t="n">
        <v>183.32</v>
      </c>
      <c r="R192" t="n">
        <v>48.95</v>
      </c>
      <c r="S192" t="n">
        <v>26.24</v>
      </c>
      <c r="T192" t="n">
        <v>10361.48</v>
      </c>
      <c r="U192" t="n">
        <v>0.54</v>
      </c>
      <c r="V192" t="n">
        <v>0.87</v>
      </c>
      <c r="W192" t="n">
        <v>3</v>
      </c>
      <c r="X192" t="n">
        <v>0.67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4.9749</v>
      </c>
      <c r="E193" t="n">
        <v>20.1</v>
      </c>
      <c r="F193" t="n">
        <v>17.28</v>
      </c>
      <c r="G193" t="n">
        <v>38.4</v>
      </c>
      <c r="H193" t="n">
        <v>0.68</v>
      </c>
      <c r="I193" t="n">
        <v>27</v>
      </c>
      <c r="J193" t="n">
        <v>129.92</v>
      </c>
      <c r="K193" t="n">
        <v>45</v>
      </c>
      <c r="L193" t="n">
        <v>5</v>
      </c>
      <c r="M193" t="n">
        <v>25</v>
      </c>
      <c r="N193" t="n">
        <v>19.92</v>
      </c>
      <c r="O193" t="n">
        <v>16257.24</v>
      </c>
      <c r="P193" t="n">
        <v>179.55</v>
      </c>
      <c r="Q193" t="n">
        <v>183.28</v>
      </c>
      <c r="R193" t="n">
        <v>44.58</v>
      </c>
      <c r="S193" t="n">
        <v>26.24</v>
      </c>
      <c r="T193" t="n">
        <v>8211.129999999999</v>
      </c>
      <c r="U193" t="n">
        <v>0.59</v>
      </c>
      <c r="V193" t="n">
        <v>0.88</v>
      </c>
      <c r="W193" t="n">
        <v>2.98</v>
      </c>
      <c r="X193" t="n">
        <v>0.52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5.0186</v>
      </c>
      <c r="E194" t="n">
        <v>19.93</v>
      </c>
      <c r="F194" t="n">
        <v>17.21</v>
      </c>
      <c r="G194" t="n">
        <v>44.88</v>
      </c>
      <c r="H194" t="n">
        <v>0.8100000000000001</v>
      </c>
      <c r="I194" t="n">
        <v>23</v>
      </c>
      <c r="J194" t="n">
        <v>131.25</v>
      </c>
      <c r="K194" t="n">
        <v>45</v>
      </c>
      <c r="L194" t="n">
        <v>6</v>
      </c>
      <c r="M194" t="n">
        <v>21</v>
      </c>
      <c r="N194" t="n">
        <v>20.25</v>
      </c>
      <c r="O194" t="n">
        <v>16421.36</v>
      </c>
      <c r="P194" t="n">
        <v>178.08</v>
      </c>
      <c r="Q194" t="n">
        <v>183.27</v>
      </c>
      <c r="R194" t="n">
        <v>42.09</v>
      </c>
      <c r="S194" t="n">
        <v>26.24</v>
      </c>
      <c r="T194" t="n">
        <v>6985.18</v>
      </c>
      <c r="U194" t="n">
        <v>0.62</v>
      </c>
      <c r="V194" t="n">
        <v>0.88</v>
      </c>
      <c r="W194" t="n">
        <v>2.98</v>
      </c>
      <c r="X194" t="n">
        <v>0.45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5.0566</v>
      </c>
      <c r="E195" t="n">
        <v>19.78</v>
      </c>
      <c r="F195" t="n">
        <v>17.13</v>
      </c>
      <c r="G195" t="n">
        <v>51.4</v>
      </c>
      <c r="H195" t="n">
        <v>0.93</v>
      </c>
      <c r="I195" t="n">
        <v>20</v>
      </c>
      <c r="J195" t="n">
        <v>132.58</v>
      </c>
      <c r="K195" t="n">
        <v>45</v>
      </c>
      <c r="L195" t="n">
        <v>7</v>
      </c>
      <c r="M195" t="n">
        <v>18</v>
      </c>
      <c r="N195" t="n">
        <v>20.59</v>
      </c>
      <c r="O195" t="n">
        <v>16585.95</v>
      </c>
      <c r="P195" t="n">
        <v>176.54</v>
      </c>
      <c r="Q195" t="n">
        <v>183.26</v>
      </c>
      <c r="R195" t="n">
        <v>40.04</v>
      </c>
      <c r="S195" t="n">
        <v>26.24</v>
      </c>
      <c r="T195" t="n">
        <v>5975.07</v>
      </c>
      <c r="U195" t="n">
        <v>0.66</v>
      </c>
      <c r="V195" t="n">
        <v>0.89</v>
      </c>
      <c r="W195" t="n">
        <v>2.97</v>
      </c>
      <c r="X195" t="n">
        <v>0.38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5.0893</v>
      </c>
      <c r="E196" t="n">
        <v>19.65</v>
      </c>
      <c r="F196" t="n">
        <v>17.08</v>
      </c>
      <c r="G196" t="n">
        <v>60.29</v>
      </c>
      <c r="H196" t="n">
        <v>1.06</v>
      </c>
      <c r="I196" t="n">
        <v>17</v>
      </c>
      <c r="J196" t="n">
        <v>133.92</v>
      </c>
      <c r="K196" t="n">
        <v>45</v>
      </c>
      <c r="L196" t="n">
        <v>8</v>
      </c>
      <c r="M196" t="n">
        <v>15</v>
      </c>
      <c r="N196" t="n">
        <v>20.93</v>
      </c>
      <c r="O196" t="n">
        <v>16751.02</v>
      </c>
      <c r="P196" t="n">
        <v>175.36</v>
      </c>
      <c r="Q196" t="n">
        <v>183.26</v>
      </c>
      <c r="R196" t="n">
        <v>38.67</v>
      </c>
      <c r="S196" t="n">
        <v>26.24</v>
      </c>
      <c r="T196" t="n">
        <v>5307.45</v>
      </c>
      <c r="U196" t="n">
        <v>0.68</v>
      </c>
      <c r="V196" t="n">
        <v>0.89</v>
      </c>
      <c r="W196" t="n">
        <v>2.96</v>
      </c>
      <c r="X196" t="n">
        <v>0.33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5.1157</v>
      </c>
      <c r="E197" t="n">
        <v>19.55</v>
      </c>
      <c r="F197" t="n">
        <v>17.03</v>
      </c>
      <c r="G197" t="n">
        <v>68.13</v>
      </c>
      <c r="H197" t="n">
        <v>1.18</v>
      </c>
      <c r="I197" t="n">
        <v>15</v>
      </c>
      <c r="J197" t="n">
        <v>135.27</v>
      </c>
      <c r="K197" t="n">
        <v>45</v>
      </c>
      <c r="L197" t="n">
        <v>9</v>
      </c>
      <c r="M197" t="n">
        <v>13</v>
      </c>
      <c r="N197" t="n">
        <v>21.27</v>
      </c>
      <c r="O197" t="n">
        <v>16916.71</v>
      </c>
      <c r="P197" t="n">
        <v>174.68</v>
      </c>
      <c r="Q197" t="n">
        <v>183.28</v>
      </c>
      <c r="R197" t="n">
        <v>36.93</v>
      </c>
      <c r="S197" t="n">
        <v>26.24</v>
      </c>
      <c r="T197" t="n">
        <v>4444.93</v>
      </c>
      <c r="U197" t="n">
        <v>0.71</v>
      </c>
      <c r="V197" t="n">
        <v>0.89</v>
      </c>
      <c r="W197" t="n">
        <v>2.96</v>
      </c>
      <c r="X197" t="n">
        <v>0.28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5.1242</v>
      </c>
      <c r="E198" t="n">
        <v>19.52</v>
      </c>
      <c r="F198" t="n">
        <v>17.03</v>
      </c>
      <c r="G198" t="n">
        <v>72.97</v>
      </c>
      <c r="H198" t="n">
        <v>1.29</v>
      </c>
      <c r="I198" t="n">
        <v>14</v>
      </c>
      <c r="J198" t="n">
        <v>136.61</v>
      </c>
      <c r="K198" t="n">
        <v>45</v>
      </c>
      <c r="L198" t="n">
        <v>10</v>
      </c>
      <c r="M198" t="n">
        <v>12</v>
      </c>
      <c r="N198" t="n">
        <v>21.61</v>
      </c>
      <c r="O198" t="n">
        <v>17082.76</v>
      </c>
      <c r="P198" t="n">
        <v>173.91</v>
      </c>
      <c r="Q198" t="n">
        <v>183.28</v>
      </c>
      <c r="R198" t="n">
        <v>36.53</v>
      </c>
      <c r="S198" t="n">
        <v>26.24</v>
      </c>
      <c r="T198" t="n">
        <v>4249.9</v>
      </c>
      <c r="U198" t="n">
        <v>0.72</v>
      </c>
      <c r="V198" t="n">
        <v>0.89</v>
      </c>
      <c r="W198" t="n">
        <v>2.97</v>
      </c>
      <c r="X198" t="n">
        <v>0.27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5.1379</v>
      </c>
      <c r="E199" t="n">
        <v>19.46</v>
      </c>
      <c r="F199" t="n">
        <v>17</v>
      </c>
      <c r="G199" t="n">
        <v>78.45999999999999</v>
      </c>
      <c r="H199" t="n">
        <v>1.41</v>
      </c>
      <c r="I199" t="n">
        <v>13</v>
      </c>
      <c r="J199" t="n">
        <v>137.96</v>
      </c>
      <c r="K199" t="n">
        <v>45</v>
      </c>
      <c r="L199" t="n">
        <v>11</v>
      </c>
      <c r="M199" t="n">
        <v>11</v>
      </c>
      <c r="N199" t="n">
        <v>21.96</v>
      </c>
      <c r="O199" t="n">
        <v>17249.3</v>
      </c>
      <c r="P199" t="n">
        <v>173.02</v>
      </c>
      <c r="Q199" t="n">
        <v>183.27</v>
      </c>
      <c r="R199" t="n">
        <v>35.77</v>
      </c>
      <c r="S199" t="n">
        <v>26.24</v>
      </c>
      <c r="T199" t="n">
        <v>3878.2</v>
      </c>
      <c r="U199" t="n">
        <v>0.73</v>
      </c>
      <c r="V199" t="n">
        <v>0.89</v>
      </c>
      <c r="W199" t="n">
        <v>2.96</v>
      </c>
      <c r="X199" t="n">
        <v>0.24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5.1516</v>
      </c>
      <c r="E200" t="n">
        <v>19.41</v>
      </c>
      <c r="F200" t="n">
        <v>16.97</v>
      </c>
      <c r="G200" t="n">
        <v>84.86</v>
      </c>
      <c r="H200" t="n">
        <v>1.52</v>
      </c>
      <c r="I200" t="n">
        <v>12</v>
      </c>
      <c r="J200" t="n">
        <v>139.32</v>
      </c>
      <c r="K200" t="n">
        <v>45</v>
      </c>
      <c r="L200" t="n">
        <v>12</v>
      </c>
      <c r="M200" t="n">
        <v>10</v>
      </c>
      <c r="N200" t="n">
        <v>22.32</v>
      </c>
      <c r="O200" t="n">
        <v>17416.34</v>
      </c>
      <c r="P200" t="n">
        <v>171.89</v>
      </c>
      <c r="Q200" t="n">
        <v>183.26</v>
      </c>
      <c r="R200" t="n">
        <v>35.09</v>
      </c>
      <c r="S200" t="n">
        <v>26.24</v>
      </c>
      <c r="T200" t="n">
        <v>3541</v>
      </c>
      <c r="U200" t="n">
        <v>0.75</v>
      </c>
      <c r="V200" t="n">
        <v>0.9</v>
      </c>
      <c r="W200" t="n">
        <v>2.96</v>
      </c>
      <c r="X200" t="n">
        <v>0.22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5.1625</v>
      </c>
      <c r="E201" t="n">
        <v>19.37</v>
      </c>
      <c r="F201" t="n">
        <v>16.96</v>
      </c>
      <c r="G201" t="n">
        <v>92.48999999999999</v>
      </c>
      <c r="H201" t="n">
        <v>1.63</v>
      </c>
      <c r="I201" t="n">
        <v>11</v>
      </c>
      <c r="J201" t="n">
        <v>140.67</v>
      </c>
      <c r="K201" t="n">
        <v>45</v>
      </c>
      <c r="L201" t="n">
        <v>13</v>
      </c>
      <c r="M201" t="n">
        <v>9</v>
      </c>
      <c r="N201" t="n">
        <v>22.68</v>
      </c>
      <c r="O201" t="n">
        <v>17583.88</v>
      </c>
      <c r="P201" t="n">
        <v>171.33</v>
      </c>
      <c r="Q201" t="n">
        <v>183.26</v>
      </c>
      <c r="R201" t="n">
        <v>34.5</v>
      </c>
      <c r="S201" t="n">
        <v>26.24</v>
      </c>
      <c r="T201" t="n">
        <v>3248.96</v>
      </c>
      <c r="U201" t="n">
        <v>0.76</v>
      </c>
      <c r="V201" t="n">
        <v>0.9</v>
      </c>
      <c r="W201" t="n">
        <v>2.96</v>
      </c>
      <c r="X201" t="n">
        <v>0.2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5.1774</v>
      </c>
      <c r="E202" t="n">
        <v>19.31</v>
      </c>
      <c r="F202" t="n">
        <v>16.93</v>
      </c>
      <c r="G202" t="n">
        <v>101.56</v>
      </c>
      <c r="H202" t="n">
        <v>1.74</v>
      </c>
      <c r="I202" t="n">
        <v>10</v>
      </c>
      <c r="J202" t="n">
        <v>142.04</v>
      </c>
      <c r="K202" t="n">
        <v>45</v>
      </c>
      <c r="L202" t="n">
        <v>14</v>
      </c>
      <c r="M202" t="n">
        <v>8</v>
      </c>
      <c r="N202" t="n">
        <v>23.04</v>
      </c>
      <c r="O202" t="n">
        <v>17751.93</v>
      </c>
      <c r="P202" t="n">
        <v>170.79</v>
      </c>
      <c r="Q202" t="n">
        <v>183.26</v>
      </c>
      <c r="R202" t="n">
        <v>33.6</v>
      </c>
      <c r="S202" t="n">
        <v>26.24</v>
      </c>
      <c r="T202" t="n">
        <v>2807.4</v>
      </c>
      <c r="U202" t="n">
        <v>0.78</v>
      </c>
      <c r="V202" t="n">
        <v>0.9</v>
      </c>
      <c r="W202" t="n">
        <v>2.95</v>
      </c>
      <c r="X202" t="n">
        <v>0.17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5.1764</v>
      </c>
      <c r="E203" t="n">
        <v>19.32</v>
      </c>
      <c r="F203" t="n">
        <v>16.93</v>
      </c>
      <c r="G203" t="n">
        <v>101.58</v>
      </c>
      <c r="H203" t="n">
        <v>1.85</v>
      </c>
      <c r="I203" t="n">
        <v>10</v>
      </c>
      <c r="J203" t="n">
        <v>143.4</v>
      </c>
      <c r="K203" t="n">
        <v>45</v>
      </c>
      <c r="L203" t="n">
        <v>15</v>
      </c>
      <c r="M203" t="n">
        <v>8</v>
      </c>
      <c r="N203" t="n">
        <v>23.41</v>
      </c>
      <c r="O203" t="n">
        <v>17920.49</v>
      </c>
      <c r="P203" t="n">
        <v>169.12</v>
      </c>
      <c r="Q203" t="n">
        <v>183.27</v>
      </c>
      <c r="R203" t="n">
        <v>33.8</v>
      </c>
      <c r="S203" t="n">
        <v>26.24</v>
      </c>
      <c r="T203" t="n">
        <v>2906.65</v>
      </c>
      <c r="U203" t="n">
        <v>0.78</v>
      </c>
      <c r="V203" t="n">
        <v>0.9</v>
      </c>
      <c r="W203" t="n">
        <v>2.95</v>
      </c>
      <c r="X203" t="n">
        <v>0.17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5.1859</v>
      </c>
      <c r="E204" t="n">
        <v>19.28</v>
      </c>
      <c r="F204" t="n">
        <v>16.92</v>
      </c>
      <c r="G204" t="n">
        <v>112.81</v>
      </c>
      <c r="H204" t="n">
        <v>1.96</v>
      </c>
      <c r="I204" t="n">
        <v>9</v>
      </c>
      <c r="J204" t="n">
        <v>144.77</v>
      </c>
      <c r="K204" t="n">
        <v>45</v>
      </c>
      <c r="L204" t="n">
        <v>16</v>
      </c>
      <c r="M204" t="n">
        <v>7</v>
      </c>
      <c r="N204" t="n">
        <v>23.78</v>
      </c>
      <c r="O204" t="n">
        <v>18089.56</v>
      </c>
      <c r="P204" t="n">
        <v>169.46</v>
      </c>
      <c r="Q204" t="n">
        <v>183.27</v>
      </c>
      <c r="R204" t="n">
        <v>33.39</v>
      </c>
      <c r="S204" t="n">
        <v>26.24</v>
      </c>
      <c r="T204" t="n">
        <v>2706.25</v>
      </c>
      <c r="U204" t="n">
        <v>0.79</v>
      </c>
      <c r="V204" t="n">
        <v>0.9</v>
      </c>
      <c r="W204" t="n">
        <v>2.95</v>
      </c>
      <c r="X204" t="n">
        <v>0.16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5.1878</v>
      </c>
      <c r="E205" t="n">
        <v>19.28</v>
      </c>
      <c r="F205" t="n">
        <v>16.91</v>
      </c>
      <c r="G205" t="n">
        <v>112.76</v>
      </c>
      <c r="H205" t="n">
        <v>2.06</v>
      </c>
      <c r="I205" t="n">
        <v>9</v>
      </c>
      <c r="J205" t="n">
        <v>146.15</v>
      </c>
      <c r="K205" t="n">
        <v>45</v>
      </c>
      <c r="L205" t="n">
        <v>17</v>
      </c>
      <c r="M205" t="n">
        <v>7</v>
      </c>
      <c r="N205" t="n">
        <v>24.15</v>
      </c>
      <c r="O205" t="n">
        <v>18259.16</v>
      </c>
      <c r="P205" t="n">
        <v>168.35</v>
      </c>
      <c r="Q205" t="n">
        <v>183.26</v>
      </c>
      <c r="R205" t="n">
        <v>33.2</v>
      </c>
      <c r="S205" t="n">
        <v>26.24</v>
      </c>
      <c r="T205" t="n">
        <v>2611.37</v>
      </c>
      <c r="U205" t="n">
        <v>0.79</v>
      </c>
      <c r="V205" t="n">
        <v>0.9</v>
      </c>
      <c r="W205" t="n">
        <v>2.95</v>
      </c>
      <c r="X205" t="n">
        <v>0.16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5.1999</v>
      </c>
      <c r="E206" t="n">
        <v>19.23</v>
      </c>
      <c r="F206" t="n">
        <v>16.89</v>
      </c>
      <c r="G206" t="n">
        <v>126.71</v>
      </c>
      <c r="H206" t="n">
        <v>2.16</v>
      </c>
      <c r="I206" t="n">
        <v>8</v>
      </c>
      <c r="J206" t="n">
        <v>147.53</v>
      </c>
      <c r="K206" t="n">
        <v>45</v>
      </c>
      <c r="L206" t="n">
        <v>18</v>
      </c>
      <c r="M206" t="n">
        <v>6</v>
      </c>
      <c r="N206" t="n">
        <v>24.53</v>
      </c>
      <c r="O206" t="n">
        <v>18429.27</v>
      </c>
      <c r="P206" t="n">
        <v>168.03</v>
      </c>
      <c r="Q206" t="n">
        <v>183.26</v>
      </c>
      <c r="R206" t="n">
        <v>32.61</v>
      </c>
      <c r="S206" t="n">
        <v>26.24</v>
      </c>
      <c r="T206" t="n">
        <v>2322.69</v>
      </c>
      <c r="U206" t="n">
        <v>0.8</v>
      </c>
      <c r="V206" t="n">
        <v>0.9</v>
      </c>
      <c r="W206" t="n">
        <v>2.95</v>
      </c>
      <c r="X206" t="n">
        <v>0.14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5.2003</v>
      </c>
      <c r="E207" t="n">
        <v>19.23</v>
      </c>
      <c r="F207" t="n">
        <v>16.89</v>
      </c>
      <c r="G207" t="n">
        <v>126.7</v>
      </c>
      <c r="H207" t="n">
        <v>2.26</v>
      </c>
      <c r="I207" t="n">
        <v>8</v>
      </c>
      <c r="J207" t="n">
        <v>148.91</v>
      </c>
      <c r="K207" t="n">
        <v>45</v>
      </c>
      <c r="L207" t="n">
        <v>19</v>
      </c>
      <c r="M207" t="n">
        <v>6</v>
      </c>
      <c r="N207" t="n">
        <v>24.92</v>
      </c>
      <c r="O207" t="n">
        <v>18599.92</v>
      </c>
      <c r="P207" t="n">
        <v>167.5</v>
      </c>
      <c r="Q207" t="n">
        <v>183.29</v>
      </c>
      <c r="R207" t="n">
        <v>32.6</v>
      </c>
      <c r="S207" t="n">
        <v>26.24</v>
      </c>
      <c r="T207" t="n">
        <v>2316.22</v>
      </c>
      <c r="U207" t="n">
        <v>0.8100000000000001</v>
      </c>
      <c r="V207" t="n">
        <v>0.9</v>
      </c>
      <c r="W207" t="n">
        <v>2.95</v>
      </c>
      <c r="X207" t="n">
        <v>0.14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5.2132</v>
      </c>
      <c r="E208" t="n">
        <v>19.18</v>
      </c>
      <c r="F208" t="n">
        <v>16.87</v>
      </c>
      <c r="G208" t="n">
        <v>144.61</v>
      </c>
      <c r="H208" t="n">
        <v>2.36</v>
      </c>
      <c r="I208" t="n">
        <v>7</v>
      </c>
      <c r="J208" t="n">
        <v>150.3</v>
      </c>
      <c r="K208" t="n">
        <v>45</v>
      </c>
      <c r="L208" t="n">
        <v>20</v>
      </c>
      <c r="M208" t="n">
        <v>5</v>
      </c>
      <c r="N208" t="n">
        <v>25.3</v>
      </c>
      <c r="O208" t="n">
        <v>18771.1</v>
      </c>
      <c r="P208" t="n">
        <v>166.15</v>
      </c>
      <c r="Q208" t="n">
        <v>183.26</v>
      </c>
      <c r="R208" t="n">
        <v>31.83</v>
      </c>
      <c r="S208" t="n">
        <v>26.24</v>
      </c>
      <c r="T208" t="n">
        <v>1935.13</v>
      </c>
      <c r="U208" t="n">
        <v>0.82</v>
      </c>
      <c r="V208" t="n">
        <v>0.9</v>
      </c>
      <c r="W208" t="n">
        <v>2.95</v>
      </c>
      <c r="X208" t="n">
        <v>0.12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5.2138</v>
      </c>
      <c r="E209" t="n">
        <v>19.18</v>
      </c>
      <c r="F209" t="n">
        <v>16.87</v>
      </c>
      <c r="G209" t="n">
        <v>144.59</v>
      </c>
      <c r="H209" t="n">
        <v>2.45</v>
      </c>
      <c r="I209" t="n">
        <v>7</v>
      </c>
      <c r="J209" t="n">
        <v>151.69</v>
      </c>
      <c r="K209" t="n">
        <v>45</v>
      </c>
      <c r="L209" t="n">
        <v>21</v>
      </c>
      <c r="M209" t="n">
        <v>5</v>
      </c>
      <c r="N209" t="n">
        <v>25.7</v>
      </c>
      <c r="O209" t="n">
        <v>18942.82</v>
      </c>
      <c r="P209" t="n">
        <v>166.41</v>
      </c>
      <c r="Q209" t="n">
        <v>183.26</v>
      </c>
      <c r="R209" t="n">
        <v>31.9</v>
      </c>
      <c r="S209" t="n">
        <v>26.24</v>
      </c>
      <c r="T209" t="n">
        <v>1972.67</v>
      </c>
      <c r="U209" t="n">
        <v>0.82</v>
      </c>
      <c r="V209" t="n">
        <v>0.9</v>
      </c>
      <c r="W209" t="n">
        <v>2.95</v>
      </c>
      <c r="X209" t="n">
        <v>0.11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5.2115</v>
      </c>
      <c r="E210" t="n">
        <v>19.19</v>
      </c>
      <c r="F210" t="n">
        <v>16.88</v>
      </c>
      <c r="G210" t="n">
        <v>144.66</v>
      </c>
      <c r="H210" t="n">
        <v>2.54</v>
      </c>
      <c r="I210" t="n">
        <v>7</v>
      </c>
      <c r="J210" t="n">
        <v>153.09</v>
      </c>
      <c r="K210" t="n">
        <v>45</v>
      </c>
      <c r="L210" t="n">
        <v>22</v>
      </c>
      <c r="M210" t="n">
        <v>5</v>
      </c>
      <c r="N210" t="n">
        <v>26.09</v>
      </c>
      <c r="O210" t="n">
        <v>19115.09</v>
      </c>
      <c r="P210" t="n">
        <v>165.65</v>
      </c>
      <c r="Q210" t="n">
        <v>183.28</v>
      </c>
      <c r="R210" t="n">
        <v>32.06</v>
      </c>
      <c r="S210" t="n">
        <v>26.24</v>
      </c>
      <c r="T210" t="n">
        <v>2051.65</v>
      </c>
      <c r="U210" t="n">
        <v>0.82</v>
      </c>
      <c r="V210" t="n">
        <v>0.9</v>
      </c>
      <c r="W210" t="n">
        <v>2.95</v>
      </c>
      <c r="X210" t="n">
        <v>0.12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5.212</v>
      </c>
      <c r="E211" t="n">
        <v>19.19</v>
      </c>
      <c r="F211" t="n">
        <v>16.88</v>
      </c>
      <c r="G211" t="n">
        <v>144.65</v>
      </c>
      <c r="H211" t="n">
        <v>2.64</v>
      </c>
      <c r="I211" t="n">
        <v>7</v>
      </c>
      <c r="J211" t="n">
        <v>154.49</v>
      </c>
      <c r="K211" t="n">
        <v>45</v>
      </c>
      <c r="L211" t="n">
        <v>23</v>
      </c>
      <c r="M211" t="n">
        <v>5</v>
      </c>
      <c r="N211" t="n">
        <v>26.49</v>
      </c>
      <c r="O211" t="n">
        <v>19287.9</v>
      </c>
      <c r="P211" t="n">
        <v>164.17</v>
      </c>
      <c r="Q211" t="n">
        <v>183.26</v>
      </c>
      <c r="R211" t="n">
        <v>32.1</v>
      </c>
      <c r="S211" t="n">
        <v>26.24</v>
      </c>
      <c r="T211" t="n">
        <v>2071.92</v>
      </c>
      <c r="U211" t="n">
        <v>0.82</v>
      </c>
      <c r="V211" t="n">
        <v>0.9</v>
      </c>
      <c r="W211" t="n">
        <v>2.95</v>
      </c>
      <c r="X211" t="n">
        <v>0.12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5.2259</v>
      </c>
      <c r="E212" t="n">
        <v>19.14</v>
      </c>
      <c r="F212" t="n">
        <v>16.85</v>
      </c>
      <c r="G212" t="n">
        <v>168.5</v>
      </c>
      <c r="H212" t="n">
        <v>2.73</v>
      </c>
      <c r="I212" t="n">
        <v>6</v>
      </c>
      <c r="J212" t="n">
        <v>155.9</v>
      </c>
      <c r="K212" t="n">
        <v>45</v>
      </c>
      <c r="L212" t="n">
        <v>24</v>
      </c>
      <c r="M212" t="n">
        <v>4</v>
      </c>
      <c r="N212" t="n">
        <v>26.9</v>
      </c>
      <c r="O212" t="n">
        <v>19461.27</v>
      </c>
      <c r="P212" t="n">
        <v>163.45</v>
      </c>
      <c r="Q212" t="n">
        <v>183.26</v>
      </c>
      <c r="R212" t="n">
        <v>31.11</v>
      </c>
      <c r="S212" t="n">
        <v>26.24</v>
      </c>
      <c r="T212" t="n">
        <v>1582.58</v>
      </c>
      <c r="U212" t="n">
        <v>0.84</v>
      </c>
      <c r="V212" t="n">
        <v>0.9</v>
      </c>
      <c r="W212" t="n">
        <v>2.95</v>
      </c>
      <c r="X212" t="n">
        <v>0.09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5.225</v>
      </c>
      <c r="E213" t="n">
        <v>19.14</v>
      </c>
      <c r="F213" t="n">
        <v>16.85</v>
      </c>
      <c r="G213" t="n">
        <v>168.53</v>
      </c>
      <c r="H213" t="n">
        <v>2.81</v>
      </c>
      <c r="I213" t="n">
        <v>6</v>
      </c>
      <c r="J213" t="n">
        <v>157.31</v>
      </c>
      <c r="K213" t="n">
        <v>45</v>
      </c>
      <c r="L213" t="n">
        <v>25</v>
      </c>
      <c r="M213" t="n">
        <v>4</v>
      </c>
      <c r="N213" t="n">
        <v>27.31</v>
      </c>
      <c r="O213" t="n">
        <v>19635.2</v>
      </c>
      <c r="P213" t="n">
        <v>164.51</v>
      </c>
      <c r="Q213" t="n">
        <v>183.26</v>
      </c>
      <c r="R213" t="n">
        <v>31.28</v>
      </c>
      <c r="S213" t="n">
        <v>26.24</v>
      </c>
      <c r="T213" t="n">
        <v>1666.89</v>
      </c>
      <c r="U213" t="n">
        <v>0.84</v>
      </c>
      <c r="V213" t="n">
        <v>0.9</v>
      </c>
      <c r="W213" t="n">
        <v>2.95</v>
      </c>
      <c r="X213" t="n">
        <v>0.1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5.2258</v>
      </c>
      <c r="E214" t="n">
        <v>19.14</v>
      </c>
      <c r="F214" t="n">
        <v>16.85</v>
      </c>
      <c r="G214" t="n">
        <v>168.5</v>
      </c>
      <c r="H214" t="n">
        <v>2.9</v>
      </c>
      <c r="I214" t="n">
        <v>6</v>
      </c>
      <c r="J214" t="n">
        <v>158.72</v>
      </c>
      <c r="K214" t="n">
        <v>45</v>
      </c>
      <c r="L214" t="n">
        <v>26</v>
      </c>
      <c r="M214" t="n">
        <v>4</v>
      </c>
      <c r="N214" t="n">
        <v>27.72</v>
      </c>
      <c r="O214" t="n">
        <v>19809.69</v>
      </c>
      <c r="P214" t="n">
        <v>164.08</v>
      </c>
      <c r="Q214" t="n">
        <v>183.26</v>
      </c>
      <c r="R214" t="n">
        <v>31.19</v>
      </c>
      <c r="S214" t="n">
        <v>26.24</v>
      </c>
      <c r="T214" t="n">
        <v>1620.14</v>
      </c>
      <c r="U214" t="n">
        <v>0.84</v>
      </c>
      <c r="V214" t="n">
        <v>0.9</v>
      </c>
      <c r="W214" t="n">
        <v>2.95</v>
      </c>
      <c r="X214" t="n">
        <v>0.09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5.2244</v>
      </c>
      <c r="E215" t="n">
        <v>19.14</v>
      </c>
      <c r="F215" t="n">
        <v>16.86</v>
      </c>
      <c r="G215" t="n">
        <v>168.55</v>
      </c>
      <c r="H215" t="n">
        <v>2.99</v>
      </c>
      <c r="I215" t="n">
        <v>6</v>
      </c>
      <c r="J215" t="n">
        <v>160.14</v>
      </c>
      <c r="K215" t="n">
        <v>45</v>
      </c>
      <c r="L215" t="n">
        <v>27</v>
      </c>
      <c r="M215" t="n">
        <v>4</v>
      </c>
      <c r="N215" t="n">
        <v>28.14</v>
      </c>
      <c r="O215" t="n">
        <v>19984.89</v>
      </c>
      <c r="P215" t="n">
        <v>163.17</v>
      </c>
      <c r="Q215" t="n">
        <v>183.26</v>
      </c>
      <c r="R215" t="n">
        <v>31.35</v>
      </c>
      <c r="S215" t="n">
        <v>26.24</v>
      </c>
      <c r="T215" t="n">
        <v>1703.78</v>
      </c>
      <c r="U215" t="n">
        <v>0.84</v>
      </c>
      <c r="V215" t="n">
        <v>0.9</v>
      </c>
      <c r="W215" t="n">
        <v>2.95</v>
      </c>
      <c r="X215" t="n">
        <v>0.1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5.2252</v>
      </c>
      <c r="E216" t="n">
        <v>19.14</v>
      </c>
      <c r="F216" t="n">
        <v>16.85</v>
      </c>
      <c r="G216" t="n">
        <v>168.53</v>
      </c>
      <c r="H216" t="n">
        <v>3.07</v>
      </c>
      <c r="I216" t="n">
        <v>6</v>
      </c>
      <c r="J216" t="n">
        <v>161.57</v>
      </c>
      <c r="K216" t="n">
        <v>45</v>
      </c>
      <c r="L216" t="n">
        <v>28</v>
      </c>
      <c r="M216" t="n">
        <v>4</v>
      </c>
      <c r="N216" t="n">
        <v>28.57</v>
      </c>
      <c r="O216" t="n">
        <v>20160.55</v>
      </c>
      <c r="P216" t="n">
        <v>161.49</v>
      </c>
      <c r="Q216" t="n">
        <v>183.26</v>
      </c>
      <c r="R216" t="n">
        <v>31.21</v>
      </c>
      <c r="S216" t="n">
        <v>26.24</v>
      </c>
      <c r="T216" t="n">
        <v>1629.66</v>
      </c>
      <c r="U216" t="n">
        <v>0.84</v>
      </c>
      <c r="V216" t="n">
        <v>0.9</v>
      </c>
      <c r="W216" t="n">
        <v>2.95</v>
      </c>
      <c r="X216" t="n">
        <v>0.1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5.2348</v>
      </c>
      <c r="E217" t="n">
        <v>19.1</v>
      </c>
      <c r="F217" t="n">
        <v>16.84</v>
      </c>
      <c r="G217" t="n">
        <v>202.12</v>
      </c>
      <c r="H217" t="n">
        <v>3.15</v>
      </c>
      <c r="I217" t="n">
        <v>5</v>
      </c>
      <c r="J217" t="n">
        <v>163</v>
      </c>
      <c r="K217" t="n">
        <v>45</v>
      </c>
      <c r="L217" t="n">
        <v>29</v>
      </c>
      <c r="M217" t="n">
        <v>3</v>
      </c>
      <c r="N217" t="n">
        <v>29</v>
      </c>
      <c r="O217" t="n">
        <v>20336.78</v>
      </c>
      <c r="P217" t="n">
        <v>160.36</v>
      </c>
      <c r="Q217" t="n">
        <v>183.26</v>
      </c>
      <c r="R217" t="n">
        <v>30.99</v>
      </c>
      <c r="S217" t="n">
        <v>26.24</v>
      </c>
      <c r="T217" t="n">
        <v>1528.54</v>
      </c>
      <c r="U217" t="n">
        <v>0.85</v>
      </c>
      <c r="V217" t="n">
        <v>0.9</v>
      </c>
      <c r="W217" t="n">
        <v>2.95</v>
      </c>
      <c r="X217" t="n">
        <v>0.09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5.2365</v>
      </c>
      <c r="E218" t="n">
        <v>19.1</v>
      </c>
      <c r="F218" t="n">
        <v>16.84</v>
      </c>
      <c r="G218" t="n">
        <v>202.04</v>
      </c>
      <c r="H218" t="n">
        <v>3.23</v>
      </c>
      <c r="I218" t="n">
        <v>5</v>
      </c>
      <c r="J218" t="n">
        <v>164.43</v>
      </c>
      <c r="K218" t="n">
        <v>45</v>
      </c>
      <c r="L218" t="n">
        <v>30</v>
      </c>
      <c r="M218" t="n">
        <v>3</v>
      </c>
      <c r="N218" t="n">
        <v>29.43</v>
      </c>
      <c r="O218" t="n">
        <v>20513.61</v>
      </c>
      <c r="P218" t="n">
        <v>160.88</v>
      </c>
      <c r="Q218" t="n">
        <v>183.27</v>
      </c>
      <c r="R218" t="n">
        <v>30.8</v>
      </c>
      <c r="S218" t="n">
        <v>26.24</v>
      </c>
      <c r="T218" t="n">
        <v>1432.04</v>
      </c>
      <c r="U218" t="n">
        <v>0.85</v>
      </c>
      <c r="V218" t="n">
        <v>0.9</v>
      </c>
      <c r="W218" t="n">
        <v>2.95</v>
      </c>
      <c r="X218" t="n">
        <v>0.08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5.237</v>
      </c>
      <c r="E219" t="n">
        <v>19.1</v>
      </c>
      <c r="F219" t="n">
        <v>16.84</v>
      </c>
      <c r="G219" t="n">
        <v>202.02</v>
      </c>
      <c r="H219" t="n">
        <v>3.31</v>
      </c>
      <c r="I219" t="n">
        <v>5</v>
      </c>
      <c r="J219" t="n">
        <v>165.87</v>
      </c>
      <c r="K219" t="n">
        <v>45</v>
      </c>
      <c r="L219" t="n">
        <v>31</v>
      </c>
      <c r="M219" t="n">
        <v>3</v>
      </c>
      <c r="N219" t="n">
        <v>29.87</v>
      </c>
      <c r="O219" t="n">
        <v>20691.03</v>
      </c>
      <c r="P219" t="n">
        <v>161.17</v>
      </c>
      <c r="Q219" t="n">
        <v>183.26</v>
      </c>
      <c r="R219" t="n">
        <v>30.73</v>
      </c>
      <c r="S219" t="n">
        <v>26.24</v>
      </c>
      <c r="T219" t="n">
        <v>1398.4</v>
      </c>
      <c r="U219" t="n">
        <v>0.85</v>
      </c>
      <c r="V219" t="n">
        <v>0.9</v>
      </c>
      <c r="W219" t="n">
        <v>2.95</v>
      </c>
      <c r="X219" t="n">
        <v>0.08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5.2364</v>
      </c>
      <c r="E220" t="n">
        <v>19.1</v>
      </c>
      <c r="F220" t="n">
        <v>16.84</v>
      </c>
      <c r="G220" t="n">
        <v>202.04</v>
      </c>
      <c r="H220" t="n">
        <v>3.39</v>
      </c>
      <c r="I220" t="n">
        <v>5</v>
      </c>
      <c r="J220" t="n">
        <v>167.31</v>
      </c>
      <c r="K220" t="n">
        <v>45</v>
      </c>
      <c r="L220" t="n">
        <v>32</v>
      </c>
      <c r="M220" t="n">
        <v>3</v>
      </c>
      <c r="N220" t="n">
        <v>30.31</v>
      </c>
      <c r="O220" t="n">
        <v>20869.05</v>
      </c>
      <c r="P220" t="n">
        <v>161.08</v>
      </c>
      <c r="Q220" t="n">
        <v>183.26</v>
      </c>
      <c r="R220" t="n">
        <v>30.75</v>
      </c>
      <c r="S220" t="n">
        <v>26.24</v>
      </c>
      <c r="T220" t="n">
        <v>1408.01</v>
      </c>
      <c r="U220" t="n">
        <v>0.85</v>
      </c>
      <c r="V220" t="n">
        <v>0.9</v>
      </c>
      <c r="W220" t="n">
        <v>2.95</v>
      </c>
      <c r="X220" t="n">
        <v>0.08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5.2383</v>
      </c>
      <c r="E221" t="n">
        <v>19.09</v>
      </c>
      <c r="F221" t="n">
        <v>16.83</v>
      </c>
      <c r="G221" t="n">
        <v>201.96</v>
      </c>
      <c r="H221" t="n">
        <v>3.47</v>
      </c>
      <c r="I221" t="n">
        <v>5</v>
      </c>
      <c r="J221" t="n">
        <v>168.76</v>
      </c>
      <c r="K221" t="n">
        <v>45</v>
      </c>
      <c r="L221" t="n">
        <v>33</v>
      </c>
      <c r="M221" t="n">
        <v>3</v>
      </c>
      <c r="N221" t="n">
        <v>30.76</v>
      </c>
      <c r="O221" t="n">
        <v>21047.68</v>
      </c>
      <c r="P221" t="n">
        <v>160.26</v>
      </c>
      <c r="Q221" t="n">
        <v>183.26</v>
      </c>
      <c r="R221" t="n">
        <v>30.56</v>
      </c>
      <c r="S221" t="n">
        <v>26.24</v>
      </c>
      <c r="T221" t="n">
        <v>1312.8</v>
      </c>
      <c r="U221" t="n">
        <v>0.86</v>
      </c>
      <c r="V221" t="n">
        <v>0.9</v>
      </c>
      <c r="W221" t="n">
        <v>2.95</v>
      </c>
      <c r="X221" t="n">
        <v>0.07000000000000001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5.239</v>
      </c>
      <c r="E222" t="n">
        <v>19.09</v>
      </c>
      <c r="F222" t="n">
        <v>16.83</v>
      </c>
      <c r="G222" t="n">
        <v>201.93</v>
      </c>
      <c r="H222" t="n">
        <v>3.54</v>
      </c>
      <c r="I222" t="n">
        <v>5</v>
      </c>
      <c r="J222" t="n">
        <v>170.21</v>
      </c>
      <c r="K222" t="n">
        <v>45</v>
      </c>
      <c r="L222" t="n">
        <v>34</v>
      </c>
      <c r="M222" t="n">
        <v>3</v>
      </c>
      <c r="N222" t="n">
        <v>31.22</v>
      </c>
      <c r="O222" t="n">
        <v>21226.92</v>
      </c>
      <c r="P222" t="n">
        <v>159.04</v>
      </c>
      <c r="Q222" t="n">
        <v>183.27</v>
      </c>
      <c r="R222" t="n">
        <v>30.41</v>
      </c>
      <c r="S222" t="n">
        <v>26.24</v>
      </c>
      <c r="T222" t="n">
        <v>1238.32</v>
      </c>
      <c r="U222" t="n">
        <v>0.86</v>
      </c>
      <c r="V222" t="n">
        <v>0.9</v>
      </c>
      <c r="W222" t="n">
        <v>2.95</v>
      </c>
      <c r="X222" t="n">
        <v>0.07000000000000001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5.2393</v>
      </c>
      <c r="E223" t="n">
        <v>19.09</v>
      </c>
      <c r="F223" t="n">
        <v>16.83</v>
      </c>
      <c r="G223" t="n">
        <v>201.92</v>
      </c>
      <c r="H223" t="n">
        <v>3.61</v>
      </c>
      <c r="I223" t="n">
        <v>5</v>
      </c>
      <c r="J223" t="n">
        <v>171.67</v>
      </c>
      <c r="K223" t="n">
        <v>45</v>
      </c>
      <c r="L223" t="n">
        <v>35</v>
      </c>
      <c r="M223" t="n">
        <v>2</v>
      </c>
      <c r="N223" t="n">
        <v>31.67</v>
      </c>
      <c r="O223" t="n">
        <v>21406.78</v>
      </c>
      <c r="P223" t="n">
        <v>157.87</v>
      </c>
      <c r="Q223" t="n">
        <v>183.26</v>
      </c>
      <c r="R223" t="n">
        <v>30.4</v>
      </c>
      <c r="S223" t="n">
        <v>26.24</v>
      </c>
      <c r="T223" t="n">
        <v>1232.96</v>
      </c>
      <c r="U223" t="n">
        <v>0.86</v>
      </c>
      <c r="V223" t="n">
        <v>0.9</v>
      </c>
      <c r="W223" t="n">
        <v>2.95</v>
      </c>
      <c r="X223" t="n">
        <v>0.07000000000000001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5.2374</v>
      </c>
      <c r="E224" t="n">
        <v>19.09</v>
      </c>
      <c r="F224" t="n">
        <v>16.83</v>
      </c>
      <c r="G224" t="n">
        <v>202</v>
      </c>
      <c r="H224" t="n">
        <v>3.69</v>
      </c>
      <c r="I224" t="n">
        <v>5</v>
      </c>
      <c r="J224" t="n">
        <v>173.13</v>
      </c>
      <c r="K224" t="n">
        <v>45</v>
      </c>
      <c r="L224" t="n">
        <v>36</v>
      </c>
      <c r="M224" t="n">
        <v>2</v>
      </c>
      <c r="N224" t="n">
        <v>32.14</v>
      </c>
      <c r="O224" t="n">
        <v>21587.26</v>
      </c>
      <c r="P224" t="n">
        <v>157.25</v>
      </c>
      <c r="Q224" t="n">
        <v>183.26</v>
      </c>
      <c r="R224" t="n">
        <v>30.6</v>
      </c>
      <c r="S224" t="n">
        <v>26.24</v>
      </c>
      <c r="T224" t="n">
        <v>1332.29</v>
      </c>
      <c r="U224" t="n">
        <v>0.86</v>
      </c>
      <c r="V224" t="n">
        <v>0.9</v>
      </c>
      <c r="W224" t="n">
        <v>2.95</v>
      </c>
      <c r="X224" t="n">
        <v>0.08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5.2369</v>
      </c>
      <c r="E225" t="n">
        <v>19.1</v>
      </c>
      <c r="F225" t="n">
        <v>16.84</v>
      </c>
      <c r="G225" t="n">
        <v>202.02</v>
      </c>
      <c r="H225" t="n">
        <v>3.76</v>
      </c>
      <c r="I225" t="n">
        <v>5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157.2</v>
      </c>
      <c r="Q225" t="n">
        <v>183.26</v>
      </c>
      <c r="R225" t="n">
        <v>30.6</v>
      </c>
      <c r="S225" t="n">
        <v>26.24</v>
      </c>
      <c r="T225" t="n">
        <v>1332.07</v>
      </c>
      <c r="U225" t="n">
        <v>0.86</v>
      </c>
      <c r="V225" t="n">
        <v>0.9</v>
      </c>
      <c r="W225" t="n">
        <v>2.95</v>
      </c>
      <c r="X225" t="n">
        <v>0.08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5.2365</v>
      </c>
      <c r="E226" t="n">
        <v>19.1</v>
      </c>
      <c r="F226" t="n">
        <v>16.84</v>
      </c>
      <c r="G226" t="n">
        <v>202.04</v>
      </c>
      <c r="H226" t="n">
        <v>3.83</v>
      </c>
      <c r="I226" t="n">
        <v>5</v>
      </c>
      <c r="J226" t="n">
        <v>176.08</v>
      </c>
      <c r="K226" t="n">
        <v>45</v>
      </c>
      <c r="L226" t="n">
        <v>38</v>
      </c>
      <c r="M226" t="n">
        <v>0</v>
      </c>
      <c r="N226" t="n">
        <v>33.08</v>
      </c>
      <c r="O226" t="n">
        <v>21950.14</v>
      </c>
      <c r="P226" t="n">
        <v>157.83</v>
      </c>
      <c r="Q226" t="n">
        <v>183.26</v>
      </c>
      <c r="R226" t="n">
        <v>30.57</v>
      </c>
      <c r="S226" t="n">
        <v>26.24</v>
      </c>
      <c r="T226" t="n">
        <v>1316.32</v>
      </c>
      <c r="U226" t="n">
        <v>0.86</v>
      </c>
      <c r="V226" t="n">
        <v>0.9</v>
      </c>
      <c r="W226" t="n">
        <v>2.95</v>
      </c>
      <c r="X226" t="n">
        <v>0.08</v>
      </c>
      <c r="Y226" t="n">
        <v>0.5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3.49</v>
      </c>
      <c r="E227" t="n">
        <v>28.65</v>
      </c>
      <c r="F227" t="n">
        <v>20.46</v>
      </c>
      <c r="G227" t="n">
        <v>6.75</v>
      </c>
      <c r="H227" t="n">
        <v>0.11</v>
      </c>
      <c r="I227" t="n">
        <v>182</v>
      </c>
      <c r="J227" t="n">
        <v>159.12</v>
      </c>
      <c r="K227" t="n">
        <v>50.28</v>
      </c>
      <c r="L227" t="n">
        <v>1</v>
      </c>
      <c r="M227" t="n">
        <v>180</v>
      </c>
      <c r="N227" t="n">
        <v>27.84</v>
      </c>
      <c r="O227" t="n">
        <v>19859.16</v>
      </c>
      <c r="P227" t="n">
        <v>252.57</v>
      </c>
      <c r="Q227" t="n">
        <v>183.42</v>
      </c>
      <c r="R227" t="n">
        <v>143.68</v>
      </c>
      <c r="S227" t="n">
        <v>26.24</v>
      </c>
      <c r="T227" t="n">
        <v>56985.43</v>
      </c>
      <c r="U227" t="n">
        <v>0.18</v>
      </c>
      <c r="V227" t="n">
        <v>0.74</v>
      </c>
      <c r="W227" t="n">
        <v>3.24</v>
      </c>
      <c r="X227" t="n">
        <v>3.7</v>
      </c>
      <c r="Y227" t="n">
        <v>0.5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4.2726</v>
      </c>
      <c r="E228" t="n">
        <v>23.4</v>
      </c>
      <c r="F228" t="n">
        <v>18.41</v>
      </c>
      <c r="G228" t="n">
        <v>13.31</v>
      </c>
      <c r="H228" t="n">
        <v>0.22</v>
      </c>
      <c r="I228" t="n">
        <v>83</v>
      </c>
      <c r="J228" t="n">
        <v>160.54</v>
      </c>
      <c r="K228" t="n">
        <v>50.28</v>
      </c>
      <c r="L228" t="n">
        <v>2</v>
      </c>
      <c r="M228" t="n">
        <v>81</v>
      </c>
      <c r="N228" t="n">
        <v>28.26</v>
      </c>
      <c r="O228" t="n">
        <v>20034.4</v>
      </c>
      <c r="P228" t="n">
        <v>226.79</v>
      </c>
      <c r="Q228" t="n">
        <v>183.32</v>
      </c>
      <c r="R228" t="n">
        <v>79.37</v>
      </c>
      <c r="S228" t="n">
        <v>26.24</v>
      </c>
      <c r="T228" t="n">
        <v>25327.3</v>
      </c>
      <c r="U228" t="n">
        <v>0.33</v>
      </c>
      <c r="V228" t="n">
        <v>0.83</v>
      </c>
      <c r="W228" t="n">
        <v>3.08</v>
      </c>
      <c r="X228" t="n">
        <v>1.65</v>
      </c>
      <c r="Y228" t="n">
        <v>0.5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4.5689</v>
      </c>
      <c r="E229" t="n">
        <v>21.89</v>
      </c>
      <c r="F229" t="n">
        <v>17.82</v>
      </c>
      <c r="G229" t="n">
        <v>19.8</v>
      </c>
      <c r="H229" t="n">
        <v>0.33</v>
      </c>
      <c r="I229" t="n">
        <v>54</v>
      </c>
      <c r="J229" t="n">
        <v>161.97</v>
      </c>
      <c r="K229" t="n">
        <v>50.28</v>
      </c>
      <c r="L229" t="n">
        <v>3</v>
      </c>
      <c r="M229" t="n">
        <v>52</v>
      </c>
      <c r="N229" t="n">
        <v>28.69</v>
      </c>
      <c r="O229" t="n">
        <v>20210.21</v>
      </c>
      <c r="P229" t="n">
        <v>219.31</v>
      </c>
      <c r="Q229" t="n">
        <v>183.27</v>
      </c>
      <c r="R229" t="n">
        <v>61.45</v>
      </c>
      <c r="S229" t="n">
        <v>26.24</v>
      </c>
      <c r="T229" t="n">
        <v>16512.23</v>
      </c>
      <c r="U229" t="n">
        <v>0.43</v>
      </c>
      <c r="V229" t="n">
        <v>0.85</v>
      </c>
      <c r="W229" t="n">
        <v>3.03</v>
      </c>
      <c r="X229" t="n">
        <v>1.07</v>
      </c>
      <c r="Y229" t="n">
        <v>0.5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4.7255</v>
      </c>
      <c r="E230" t="n">
        <v>21.16</v>
      </c>
      <c r="F230" t="n">
        <v>17.55</v>
      </c>
      <c r="G230" t="n">
        <v>26.32</v>
      </c>
      <c r="H230" t="n">
        <v>0.43</v>
      </c>
      <c r="I230" t="n">
        <v>40</v>
      </c>
      <c r="J230" t="n">
        <v>163.4</v>
      </c>
      <c r="K230" t="n">
        <v>50.28</v>
      </c>
      <c r="L230" t="n">
        <v>4</v>
      </c>
      <c r="M230" t="n">
        <v>38</v>
      </c>
      <c r="N230" t="n">
        <v>29.12</v>
      </c>
      <c r="O230" t="n">
        <v>20386.62</v>
      </c>
      <c r="P230" t="n">
        <v>215.45</v>
      </c>
      <c r="Q230" t="n">
        <v>183.29</v>
      </c>
      <c r="R230" t="n">
        <v>53.09</v>
      </c>
      <c r="S230" t="n">
        <v>26.24</v>
      </c>
      <c r="T230" t="n">
        <v>12399.11</v>
      </c>
      <c r="U230" t="n">
        <v>0.49</v>
      </c>
      <c r="V230" t="n">
        <v>0.87</v>
      </c>
      <c r="W230" t="n">
        <v>3</v>
      </c>
      <c r="X230" t="n">
        <v>0.79</v>
      </c>
      <c r="Y230" t="n">
        <v>0.5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4.8188</v>
      </c>
      <c r="E231" t="n">
        <v>20.75</v>
      </c>
      <c r="F231" t="n">
        <v>17.4</v>
      </c>
      <c r="G231" t="n">
        <v>32.62</v>
      </c>
      <c r="H231" t="n">
        <v>0.54</v>
      </c>
      <c r="I231" t="n">
        <v>32</v>
      </c>
      <c r="J231" t="n">
        <v>164.83</v>
      </c>
      <c r="K231" t="n">
        <v>50.28</v>
      </c>
      <c r="L231" t="n">
        <v>5</v>
      </c>
      <c r="M231" t="n">
        <v>30</v>
      </c>
      <c r="N231" t="n">
        <v>29.55</v>
      </c>
      <c r="O231" t="n">
        <v>20563.61</v>
      </c>
      <c r="P231" t="n">
        <v>213.34</v>
      </c>
      <c r="Q231" t="n">
        <v>183.29</v>
      </c>
      <c r="R231" t="n">
        <v>48.07</v>
      </c>
      <c r="S231" t="n">
        <v>26.24</v>
      </c>
      <c r="T231" t="n">
        <v>9929.85</v>
      </c>
      <c r="U231" t="n">
        <v>0.55</v>
      </c>
      <c r="V231" t="n">
        <v>0.87</v>
      </c>
      <c r="W231" t="n">
        <v>3</v>
      </c>
      <c r="X231" t="n">
        <v>0.64</v>
      </c>
      <c r="Y231" t="n">
        <v>0.5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4.8831</v>
      </c>
      <c r="E232" t="n">
        <v>20.48</v>
      </c>
      <c r="F232" t="n">
        <v>17.28</v>
      </c>
      <c r="G232" t="n">
        <v>38.41</v>
      </c>
      <c r="H232" t="n">
        <v>0.64</v>
      </c>
      <c r="I232" t="n">
        <v>27</v>
      </c>
      <c r="J232" t="n">
        <v>166.27</v>
      </c>
      <c r="K232" t="n">
        <v>50.28</v>
      </c>
      <c r="L232" t="n">
        <v>6</v>
      </c>
      <c r="M232" t="n">
        <v>25</v>
      </c>
      <c r="N232" t="n">
        <v>29.99</v>
      </c>
      <c r="O232" t="n">
        <v>20741.2</v>
      </c>
      <c r="P232" t="n">
        <v>211.55</v>
      </c>
      <c r="Q232" t="n">
        <v>183.28</v>
      </c>
      <c r="R232" t="n">
        <v>44.47</v>
      </c>
      <c r="S232" t="n">
        <v>26.24</v>
      </c>
      <c r="T232" t="n">
        <v>8154.67</v>
      </c>
      <c r="U232" t="n">
        <v>0.59</v>
      </c>
      <c r="V232" t="n">
        <v>0.88</v>
      </c>
      <c r="W232" t="n">
        <v>2.99</v>
      </c>
      <c r="X232" t="n">
        <v>0.53</v>
      </c>
      <c r="Y232" t="n">
        <v>0.5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4.9337</v>
      </c>
      <c r="E233" t="n">
        <v>20.27</v>
      </c>
      <c r="F233" t="n">
        <v>17.2</v>
      </c>
      <c r="G233" t="n">
        <v>44.88</v>
      </c>
      <c r="H233" t="n">
        <v>0.74</v>
      </c>
      <c r="I233" t="n">
        <v>23</v>
      </c>
      <c r="J233" t="n">
        <v>167.72</v>
      </c>
      <c r="K233" t="n">
        <v>50.28</v>
      </c>
      <c r="L233" t="n">
        <v>7</v>
      </c>
      <c r="M233" t="n">
        <v>21</v>
      </c>
      <c r="N233" t="n">
        <v>30.44</v>
      </c>
      <c r="O233" t="n">
        <v>20919.39</v>
      </c>
      <c r="P233" t="n">
        <v>210.32</v>
      </c>
      <c r="Q233" t="n">
        <v>183.29</v>
      </c>
      <c r="R233" t="n">
        <v>42.06</v>
      </c>
      <c r="S233" t="n">
        <v>26.24</v>
      </c>
      <c r="T233" t="n">
        <v>6971.92</v>
      </c>
      <c r="U233" t="n">
        <v>0.62</v>
      </c>
      <c r="V233" t="n">
        <v>0.88</v>
      </c>
      <c r="W233" t="n">
        <v>2.98</v>
      </c>
      <c r="X233" t="n">
        <v>0.45</v>
      </c>
      <c r="Y233" t="n">
        <v>0.5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4.9734</v>
      </c>
      <c r="E234" t="n">
        <v>20.11</v>
      </c>
      <c r="F234" t="n">
        <v>17.14</v>
      </c>
      <c r="G234" t="n">
        <v>51.41</v>
      </c>
      <c r="H234" t="n">
        <v>0.84</v>
      </c>
      <c r="I234" t="n">
        <v>20</v>
      </c>
      <c r="J234" t="n">
        <v>169.17</v>
      </c>
      <c r="K234" t="n">
        <v>50.28</v>
      </c>
      <c r="L234" t="n">
        <v>8</v>
      </c>
      <c r="M234" t="n">
        <v>18</v>
      </c>
      <c r="N234" t="n">
        <v>30.89</v>
      </c>
      <c r="O234" t="n">
        <v>21098.19</v>
      </c>
      <c r="P234" t="n">
        <v>209.26</v>
      </c>
      <c r="Q234" t="n">
        <v>183.29</v>
      </c>
      <c r="R234" t="n">
        <v>40.1</v>
      </c>
      <c r="S234" t="n">
        <v>26.24</v>
      </c>
      <c r="T234" t="n">
        <v>6005.89</v>
      </c>
      <c r="U234" t="n">
        <v>0.65</v>
      </c>
      <c r="V234" t="n">
        <v>0.89</v>
      </c>
      <c r="W234" t="n">
        <v>2.97</v>
      </c>
      <c r="X234" t="n">
        <v>0.38</v>
      </c>
      <c r="Y234" t="n">
        <v>0.5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5.0007</v>
      </c>
      <c r="E235" t="n">
        <v>20</v>
      </c>
      <c r="F235" t="n">
        <v>17.09</v>
      </c>
      <c r="G235" t="n">
        <v>56.98</v>
      </c>
      <c r="H235" t="n">
        <v>0.9399999999999999</v>
      </c>
      <c r="I235" t="n">
        <v>18</v>
      </c>
      <c r="J235" t="n">
        <v>170.62</v>
      </c>
      <c r="K235" t="n">
        <v>50.28</v>
      </c>
      <c r="L235" t="n">
        <v>9</v>
      </c>
      <c r="M235" t="n">
        <v>16</v>
      </c>
      <c r="N235" t="n">
        <v>31.34</v>
      </c>
      <c r="O235" t="n">
        <v>21277.6</v>
      </c>
      <c r="P235" t="n">
        <v>208.42</v>
      </c>
      <c r="Q235" t="n">
        <v>183.27</v>
      </c>
      <c r="R235" t="n">
        <v>38.81</v>
      </c>
      <c r="S235" t="n">
        <v>26.24</v>
      </c>
      <c r="T235" t="n">
        <v>5372.67</v>
      </c>
      <c r="U235" t="n">
        <v>0.68</v>
      </c>
      <c r="V235" t="n">
        <v>0.89</v>
      </c>
      <c r="W235" t="n">
        <v>2.97</v>
      </c>
      <c r="X235" t="n">
        <v>0.34</v>
      </c>
      <c r="Y235" t="n">
        <v>0.5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5.0288</v>
      </c>
      <c r="E236" t="n">
        <v>19.89</v>
      </c>
      <c r="F236" t="n">
        <v>17.05</v>
      </c>
      <c r="G236" t="n">
        <v>63.92</v>
      </c>
      <c r="H236" t="n">
        <v>1.03</v>
      </c>
      <c r="I236" t="n">
        <v>16</v>
      </c>
      <c r="J236" t="n">
        <v>172.08</v>
      </c>
      <c r="K236" t="n">
        <v>50.28</v>
      </c>
      <c r="L236" t="n">
        <v>10</v>
      </c>
      <c r="M236" t="n">
        <v>14</v>
      </c>
      <c r="N236" t="n">
        <v>31.8</v>
      </c>
      <c r="O236" t="n">
        <v>21457.64</v>
      </c>
      <c r="P236" t="n">
        <v>207.34</v>
      </c>
      <c r="Q236" t="n">
        <v>183.27</v>
      </c>
      <c r="R236" t="n">
        <v>37.29</v>
      </c>
      <c r="S236" t="n">
        <v>26.24</v>
      </c>
      <c r="T236" t="n">
        <v>4623.29</v>
      </c>
      <c r="U236" t="n">
        <v>0.7</v>
      </c>
      <c r="V236" t="n">
        <v>0.89</v>
      </c>
      <c r="W236" t="n">
        <v>2.96</v>
      </c>
      <c r="X236" t="n">
        <v>0.29</v>
      </c>
      <c r="Y236" t="n">
        <v>0.5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5.0397</v>
      </c>
      <c r="E237" t="n">
        <v>19.84</v>
      </c>
      <c r="F237" t="n">
        <v>17.03</v>
      </c>
      <c r="G237" t="n">
        <v>68.14</v>
      </c>
      <c r="H237" t="n">
        <v>1.12</v>
      </c>
      <c r="I237" t="n">
        <v>15</v>
      </c>
      <c r="J237" t="n">
        <v>173.55</v>
      </c>
      <c r="K237" t="n">
        <v>50.28</v>
      </c>
      <c r="L237" t="n">
        <v>11</v>
      </c>
      <c r="M237" t="n">
        <v>13</v>
      </c>
      <c r="N237" t="n">
        <v>32.27</v>
      </c>
      <c r="O237" t="n">
        <v>21638.31</v>
      </c>
      <c r="P237" t="n">
        <v>207.06</v>
      </c>
      <c r="Q237" t="n">
        <v>183.28</v>
      </c>
      <c r="R237" t="n">
        <v>36.81</v>
      </c>
      <c r="S237" t="n">
        <v>26.24</v>
      </c>
      <c r="T237" t="n">
        <v>4387.35</v>
      </c>
      <c r="U237" t="n">
        <v>0.71</v>
      </c>
      <c r="V237" t="n">
        <v>0.89</v>
      </c>
      <c r="W237" t="n">
        <v>2.97</v>
      </c>
      <c r="X237" t="n">
        <v>0.28</v>
      </c>
      <c r="Y237" t="n">
        <v>0.5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5.053</v>
      </c>
      <c r="E238" t="n">
        <v>19.79</v>
      </c>
      <c r="F238" t="n">
        <v>17.01</v>
      </c>
      <c r="G238" t="n">
        <v>72.92</v>
      </c>
      <c r="H238" t="n">
        <v>1.22</v>
      </c>
      <c r="I238" t="n">
        <v>14</v>
      </c>
      <c r="J238" t="n">
        <v>175.02</v>
      </c>
      <c r="K238" t="n">
        <v>50.28</v>
      </c>
      <c r="L238" t="n">
        <v>12</v>
      </c>
      <c r="M238" t="n">
        <v>12</v>
      </c>
      <c r="N238" t="n">
        <v>32.74</v>
      </c>
      <c r="O238" t="n">
        <v>21819.6</v>
      </c>
      <c r="P238" t="n">
        <v>206.39</v>
      </c>
      <c r="Q238" t="n">
        <v>183.26</v>
      </c>
      <c r="R238" t="n">
        <v>36.29</v>
      </c>
      <c r="S238" t="n">
        <v>26.24</v>
      </c>
      <c r="T238" t="n">
        <v>4130.95</v>
      </c>
      <c r="U238" t="n">
        <v>0.72</v>
      </c>
      <c r="V238" t="n">
        <v>0.89</v>
      </c>
      <c r="W238" t="n">
        <v>2.96</v>
      </c>
      <c r="X238" t="n">
        <v>0.26</v>
      </c>
      <c r="Y238" t="n">
        <v>0.5</v>
      </c>
      <c r="Z238" t="n">
        <v>10</v>
      </c>
    </row>
    <row r="239">
      <c r="A239" t="n">
        <v>12</v>
      </c>
      <c r="B239" t="n">
        <v>80</v>
      </c>
      <c r="C239" t="inlineStr">
        <is>
          <t xml:space="preserve">CONCLUIDO	</t>
        </is>
      </c>
      <c r="D239" t="n">
        <v>5.0686</v>
      </c>
      <c r="E239" t="n">
        <v>19.73</v>
      </c>
      <c r="F239" t="n">
        <v>16.99</v>
      </c>
      <c r="G239" t="n">
        <v>78.40000000000001</v>
      </c>
      <c r="H239" t="n">
        <v>1.31</v>
      </c>
      <c r="I239" t="n">
        <v>13</v>
      </c>
      <c r="J239" t="n">
        <v>176.49</v>
      </c>
      <c r="K239" t="n">
        <v>50.28</v>
      </c>
      <c r="L239" t="n">
        <v>13</v>
      </c>
      <c r="M239" t="n">
        <v>11</v>
      </c>
      <c r="N239" t="n">
        <v>33.21</v>
      </c>
      <c r="O239" t="n">
        <v>22001.54</v>
      </c>
      <c r="P239" t="n">
        <v>205.93</v>
      </c>
      <c r="Q239" t="n">
        <v>183.27</v>
      </c>
      <c r="R239" t="n">
        <v>35.41</v>
      </c>
      <c r="S239" t="n">
        <v>26.24</v>
      </c>
      <c r="T239" t="n">
        <v>3698.7</v>
      </c>
      <c r="U239" t="n">
        <v>0.74</v>
      </c>
      <c r="V239" t="n">
        <v>0.9</v>
      </c>
      <c r="W239" t="n">
        <v>2.96</v>
      </c>
      <c r="X239" t="n">
        <v>0.23</v>
      </c>
      <c r="Y239" t="n">
        <v>0.5</v>
      </c>
      <c r="Z239" t="n">
        <v>10</v>
      </c>
    </row>
    <row r="240">
      <c r="A240" t="n">
        <v>13</v>
      </c>
      <c r="B240" t="n">
        <v>80</v>
      </c>
      <c r="C240" t="inlineStr">
        <is>
          <t xml:space="preserve">CONCLUIDO	</t>
        </is>
      </c>
      <c r="D240" t="n">
        <v>5.079</v>
      </c>
      <c r="E240" t="n">
        <v>19.69</v>
      </c>
      <c r="F240" t="n">
        <v>16.98</v>
      </c>
      <c r="G240" t="n">
        <v>84.89</v>
      </c>
      <c r="H240" t="n">
        <v>1.4</v>
      </c>
      <c r="I240" t="n">
        <v>12</v>
      </c>
      <c r="J240" t="n">
        <v>177.97</v>
      </c>
      <c r="K240" t="n">
        <v>50.28</v>
      </c>
      <c r="L240" t="n">
        <v>14</v>
      </c>
      <c r="M240" t="n">
        <v>10</v>
      </c>
      <c r="N240" t="n">
        <v>33.69</v>
      </c>
      <c r="O240" t="n">
        <v>22184.13</v>
      </c>
      <c r="P240" t="n">
        <v>205.45</v>
      </c>
      <c r="Q240" t="n">
        <v>183.26</v>
      </c>
      <c r="R240" t="n">
        <v>35.21</v>
      </c>
      <c r="S240" t="n">
        <v>26.24</v>
      </c>
      <c r="T240" t="n">
        <v>3600.47</v>
      </c>
      <c r="U240" t="n">
        <v>0.75</v>
      </c>
      <c r="V240" t="n">
        <v>0.9</v>
      </c>
      <c r="W240" t="n">
        <v>2.96</v>
      </c>
      <c r="X240" t="n">
        <v>0.22</v>
      </c>
      <c r="Y240" t="n">
        <v>0.5</v>
      </c>
      <c r="Z240" t="n">
        <v>10</v>
      </c>
    </row>
    <row r="241">
      <c r="A241" t="n">
        <v>14</v>
      </c>
      <c r="B241" t="n">
        <v>80</v>
      </c>
      <c r="C241" t="inlineStr">
        <is>
          <t xml:space="preserve">CONCLUIDO	</t>
        </is>
      </c>
      <c r="D241" t="n">
        <v>5.0945</v>
      </c>
      <c r="E241" t="n">
        <v>19.63</v>
      </c>
      <c r="F241" t="n">
        <v>16.95</v>
      </c>
      <c r="G241" t="n">
        <v>92.45999999999999</v>
      </c>
      <c r="H241" t="n">
        <v>1.48</v>
      </c>
      <c r="I241" t="n">
        <v>11</v>
      </c>
      <c r="J241" t="n">
        <v>179.46</v>
      </c>
      <c r="K241" t="n">
        <v>50.28</v>
      </c>
      <c r="L241" t="n">
        <v>15</v>
      </c>
      <c r="M241" t="n">
        <v>9</v>
      </c>
      <c r="N241" t="n">
        <v>34.18</v>
      </c>
      <c r="O241" t="n">
        <v>22367.38</v>
      </c>
      <c r="P241" t="n">
        <v>204.68</v>
      </c>
      <c r="Q241" t="n">
        <v>183.28</v>
      </c>
      <c r="R241" t="n">
        <v>34.33</v>
      </c>
      <c r="S241" t="n">
        <v>26.24</v>
      </c>
      <c r="T241" t="n">
        <v>3166.5</v>
      </c>
      <c r="U241" t="n">
        <v>0.76</v>
      </c>
      <c r="V241" t="n">
        <v>0.9</v>
      </c>
      <c r="W241" t="n">
        <v>2.96</v>
      </c>
      <c r="X241" t="n">
        <v>0.19</v>
      </c>
      <c r="Y241" t="n">
        <v>0.5</v>
      </c>
      <c r="Z241" t="n">
        <v>10</v>
      </c>
    </row>
    <row r="242">
      <c r="A242" t="n">
        <v>15</v>
      </c>
      <c r="B242" t="n">
        <v>80</v>
      </c>
      <c r="C242" t="inlineStr">
        <is>
          <t xml:space="preserve">CONCLUIDO	</t>
        </is>
      </c>
      <c r="D242" t="n">
        <v>5.0956</v>
      </c>
      <c r="E242" t="n">
        <v>19.62</v>
      </c>
      <c r="F242" t="n">
        <v>16.95</v>
      </c>
      <c r="G242" t="n">
        <v>92.43000000000001</v>
      </c>
      <c r="H242" t="n">
        <v>1.57</v>
      </c>
      <c r="I242" t="n">
        <v>11</v>
      </c>
      <c r="J242" t="n">
        <v>180.95</v>
      </c>
      <c r="K242" t="n">
        <v>50.28</v>
      </c>
      <c r="L242" t="n">
        <v>16</v>
      </c>
      <c r="M242" t="n">
        <v>9</v>
      </c>
      <c r="N242" t="n">
        <v>34.67</v>
      </c>
      <c r="O242" t="n">
        <v>22551.28</v>
      </c>
      <c r="P242" t="n">
        <v>204.21</v>
      </c>
      <c r="Q242" t="n">
        <v>183.28</v>
      </c>
      <c r="R242" t="n">
        <v>34.17</v>
      </c>
      <c r="S242" t="n">
        <v>26.24</v>
      </c>
      <c r="T242" t="n">
        <v>3087.56</v>
      </c>
      <c r="U242" t="n">
        <v>0.77</v>
      </c>
      <c r="V242" t="n">
        <v>0.9</v>
      </c>
      <c r="W242" t="n">
        <v>2.96</v>
      </c>
      <c r="X242" t="n">
        <v>0.19</v>
      </c>
      <c r="Y242" t="n">
        <v>0.5</v>
      </c>
      <c r="Z242" t="n">
        <v>10</v>
      </c>
    </row>
    <row r="243">
      <c r="A243" t="n">
        <v>16</v>
      </c>
      <c r="B243" t="n">
        <v>80</v>
      </c>
      <c r="C243" t="inlineStr">
        <is>
          <t xml:space="preserve">CONCLUIDO	</t>
        </is>
      </c>
      <c r="D243" t="n">
        <v>5.1092</v>
      </c>
      <c r="E243" t="n">
        <v>19.57</v>
      </c>
      <c r="F243" t="n">
        <v>16.93</v>
      </c>
      <c r="G243" t="n">
        <v>101.56</v>
      </c>
      <c r="H243" t="n">
        <v>1.65</v>
      </c>
      <c r="I243" t="n">
        <v>10</v>
      </c>
      <c r="J243" t="n">
        <v>182.45</v>
      </c>
      <c r="K243" t="n">
        <v>50.28</v>
      </c>
      <c r="L243" t="n">
        <v>17</v>
      </c>
      <c r="M243" t="n">
        <v>8</v>
      </c>
      <c r="N243" t="n">
        <v>35.17</v>
      </c>
      <c r="O243" t="n">
        <v>22735.98</v>
      </c>
      <c r="P243" t="n">
        <v>204.28</v>
      </c>
      <c r="Q243" t="n">
        <v>183.27</v>
      </c>
      <c r="R243" t="n">
        <v>33.52</v>
      </c>
      <c r="S243" t="n">
        <v>26.24</v>
      </c>
      <c r="T243" t="n">
        <v>2764.65</v>
      </c>
      <c r="U243" t="n">
        <v>0.78</v>
      </c>
      <c r="V243" t="n">
        <v>0.9</v>
      </c>
      <c r="W243" t="n">
        <v>2.95</v>
      </c>
      <c r="X243" t="n">
        <v>0.17</v>
      </c>
      <c r="Y243" t="n">
        <v>0.5</v>
      </c>
      <c r="Z243" t="n">
        <v>10</v>
      </c>
    </row>
    <row r="244">
      <c r="A244" t="n">
        <v>17</v>
      </c>
      <c r="B244" t="n">
        <v>80</v>
      </c>
      <c r="C244" t="inlineStr">
        <is>
          <t xml:space="preserve">CONCLUIDO	</t>
        </is>
      </c>
      <c r="D244" t="n">
        <v>5.1073</v>
      </c>
      <c r="E244" t="n">
        <v>19.58</v>
      </c>
      <c r="F244" t="n">
        <v>16.93</v>
      </c>
      <c r="G244" t="n">
        <v>101.6</v>
      </c>
      <c r="H244" t="n">
        <v>1.74</v>
      </c>
      <c r="I244" t="n">
        <v>10</v>
      </c>
      <c r="J244" t="n">
        <v>183.95</v>
      </c>
      <c r="K244" t="n">
        <v>50.28</v>
      </c>
      <c r="L244" t="n">
        <v>18</v>
      </c>
      <c r="M244" t="n">
        <v>8</v>
      </c>
      <c r="N244" t="n">
        <v>35.67</v>
      </c>
      <c r="O244" t="n">
        <v>22921.24</v>
      </c>
      <c r="P244" t="n">
        <v>203.18</v>
      </c>
      <c r="Q244" t="n">
        <v>183.26</v>
      </c>
      <c r="R244" t="n">
        <v>33.82</v>
      </c>
      <c r="S244" t="n">
        <v>26.24</v>
      </c>
      <c r="T244" t="n">
        <v>2915.94</v>
      </c>
      <c r="U244" t="n">
        <v>0.78</v>
      </c>
      <c r="V244" t="n">
        <v>0.9</v>
      </c>
      <c r="W244" t="n">
        <v>2.95</v>
      </c>
      <c r="X244" t="n">
        <v>0.18</v>
      </c>
      <c r="Y244" t="n">
        <v>0.5</v>
      </c>
      <c r="Z244" t="n">
        <v>10</v>
      </c>
    </row>
    <row r="245">
      <c r="A245" t="n">
        <v>18</v>
      </c>
      <c r="B245" t="n">
        <v>80</v>
      </c>
      <c r="C245" t="inlineStr">
        <is>
          <t xml:space="preserve">CONCLUIDO	</t>
        </is>
      </c>
      <c r="D245" t="n">
        <v>5.119</v>
      </c>
      <c r="E245" t="n">
        <v>19.54</v>
      </c>
      <c r="F245" t="n">
        <v>16.92</v>
      </c>
      <c r="G245" t="n">
        <v>112.8</v>
      </c>
      <c r="H245" t="n">
        <v>1.82</v>
      </c>
      <c r="I245" t="n">
        <v>9</v>
      </c>
      <c r="J245" t="n">
        <v>185.46</v>
      </c>
      <c r="K245" t="n">
        <v>50.28</v>
      </c>
      <c r="L245" t="n">
        <v>19</v>
      </c>
      <c r="M245" t="n">
        <v>7</v>
      </c>
      <c r="N245" t="n">
        <v>36.18</v>
      </c>
      <c r="O245" t="n">
        <v>23107.19</v>
      </c>
      <c r="P245" t="n">
        <v>203.37</v>
      </c>
      <c r="Q245" t="n">
        <v>183.3</v>
      </c>
      <c r="R245" t="n">
        <v>33.36</v>
      </c>
      <c r="S245" t="n">
        <v>26.24</v>
      </c>
      <c r="T245" t="n">
        <v>2689.56</v>
      </c>
      <c r="U245" t="n">
        <v>0.79</v>
      </c>
      <c r="V245" t="n">
        <v>0.9</v>
      </c>
      <c r="W245" t="n">
        <v>2.95</v>
      </c>
      <c r="X245" t="n">
        <v>0.16</v>
      </c>
      <c r="Y245" t="n">
        <v>0.5</v>
      </c>
      <c r="Z245" t="n">
        <v>10</v>
      </c>
    </row>
    <row r="246">
      <c r="A246" t="n">
        <v>19</v>
      </c>
      <c r="B246" t="n">
        <v>80</v>
      </c>
      <c r="C246" t="inlineStr">
        <is>
          <t xml:space="preserve">CONCLUIDO	</t>
        </is>
      </c>
      <c r="D246" t="n">
        <v>5.1195</v>
      </c>
      <c r="E246" t="n">
        <v>19.53</v>
      </c>
      <c r="F246" t="n">
        <v>16.92</v>
      </c>
      <c r="G246" t="n">
        <v>112.79</v>
      </c>
      <c r="H246" t="n">
        <v>1.9</v>
      </c>
      <c r="I246" t="n">
        <v>9</v>
      </c>
      <c r="J246" t="n">
        <v>186.97</v>
      </c>
      <c r="K246" t="n">
        <v>50.28</v>
      </c>
      <c r="L246" t="n">
        <v>20</v>
      </c>
      <c r="M246" t="n">
        <v>7</v>
      </c>
      <c r="N246" t="n">
        <v>36.69</v>
      </c>
      <c r="O246" t="n">
        <v>23293.82</v>
      </c>
      <c r="P246" t="n">
        <v>203.08</v>
      </c>
      <c r="Q246" t="n">
        <v>183.27</v>
      </c>
      <c r="R246" t="n">
        <v>33.44</v>
      </c>
      <c r="S246" t="n">
        <v>26.24</v>
      </c>
      <c r="T246" t="n">
        <v>2733.48</v>
      </c>
      <c r="U246" t="n">
        <v>0.78</v>
      </c>
      <c r="V246" t="n">
        <v>0.9</v>
      </c>
      <c r="W246" t="n">
        <v>2.95</v>
      </c>
      <c r="X246" t="n">
        <v>0.16</v>
      </c>
      <c r="Y246" t="n">
        <v>0.5</v>
      </c>
      <c r="Z246" t="n">
        <v>10</v>
      </c>
    </row>
    <row r="247">
      <c r="A247" t="n">
        <v>20</v>
      </c>
      <c r="B247" t="n">
        <v>80</v>
      </c>
      <c r="C247" t="inlineStr">
        <is>
          <t xml:space="preserve">CONCLUIDO	</t>
        </is>
      </c>
      <c r="D247" t="n">
        <v>5.1372</v>
      </c>
      <c r="E247" t="n">
        <v>19.47</v>
      </c>
      <c r="F247" t="n">
        <v>16.88</v>
      </c>
      <c r="G247" t="n">
        <v>126.63</v>
      </c>
      <c r="H247" t="n">
        <v>1.98</v>
      </c>
      <c r="I247" t="n">
        <v>8</v>
      </c>
      <c r="J247" t="n">
        <v>188.49</v>
      </c>
      <c r="K247" t="n">
        <v>50.28</v>
      </c>
      <c r="L247" t="n">
        <v>21</v>
      </c>
      <c r="M247" t="n">
        <v>6</v>
      </c>
      <c r="N247" t="n">
        <v>37.21</v>
      </c>
      <c r="O247" t="n">
        <v>23481.16</v>
      </c>
      <c r="P247" t="n">
        <v>202.16</v>
      </c>
      <c r="Q247" t="n">
        <v>183.27</v>
      </c>
      <c r="R247" t="n">
        <v>32.24</v>
      </c>
      <c r="S247" t="n">
        <v>26.24</v>
      </c>
      <c r="T247" t="n">
        <v>2134.81</v>
      </c>
      <c r="U247" t="n">
        <v>0.8100000000000001</v>
      </c>
      <c r="V247" t="n">
        <v>0.9</v>
      </c>
      <c r="W247" t="n">
        <v>2.95</v>
      </c>
      <c r="X247" t="n">
        <v>0.13</v>
      </c>
      <c r="Y247" t="n">
        <v>0.5</v>
      </c>
      <c r="Z247" t="n">
        <v>10</v>
      </c>
    </row>
    <row r="248">
      <c r="A248" t="n">
        <v>21</v>
      </c>
      <c r="B248" t="n">
        <v>80</v>
      </c>
      <c r="C248" t="inlineStr">
        <is>
          <t xml:space="preserve">CONCLUIDO	</t>
        </is>
      </c>
      <c r="D248" t="n">
        <v>5.1347</v>
      </c>
      <c r="E248" t="n">
        <v>19.48</v>
      </c>
      <c r="F248" t="n">
        <v>16.89</v>
      </c>
      <c r="G248" t="n">
        <v>126.7</v>
      </c>
      <c r="H248" t="n">
        <v>2.05</v>
      </c>
      <c r="I248" t="n">
        <v>8</v>
      </c>
      <c r="J248" t="n">
        <v>190.01</v>
      </c>
      <c r="K248" t="n">
        <v>50.28</v>
      </c>
      <c r="L248" t="n">
        <v>22</v>
      </c>
      <c r="M248" t="n">
        <v>6</v>
      </c>
      <c r="N248" t="n">
        <v>37.74</v>
      </c>
      <c r="O248" t="n">
        <v>23669.2</v>
      </c>
      <c r="P248" t="n">
        <v>202.74</v>
      </c>
      <c r="Q248" t="n">
        <v>183.26</v>
      </c>
      <c r="R248" t="n">
        <v>32.44</v>
      </c>
      <c r="S248" t="n">
        <v>26.24</v>
      </c>
      <c r="T248" t="n">
        <v>2234.36</v>
      </c>
      <c r="U248" t="n">
        <v>0.8100000000000001</v>
      </c>
      <c r="V248" t="n">
        <v>0.9</v>
      </c>
      <c r="W248" t="n">
        <v>2.95</v>
      </c>
      <c r="X248" t="n">
        <v>0.14</v>
      </c>
      <c r="Y248" t="n">
        <v>0.5</v>
      </c>
      <c r="Z248" t="n">
        <v>10</v>
      </c>
    </row>
    <row r="249">
      <c r="A249" t="n">
        <v>22</v>
      </c>
      <c r="B249" t="n">
        <v>80</v>
      </c>
      <c r="C249" t="inlineStr">
        <is>
          <t xml:space="preserve">CONCLUIDO	</t>
        </is>
      </c>
      <c r="D249" t="n">
        <v>5.1338</v>
      </c>
      <c r="E249" t="n">
        <v>19.48</v>
      </c>
      <c r="F249" t="n">
        <v>16.9</v>
      </c>
      <c r="G249" t="n">
        <v>126.72</v>
      </c>
      <c r="H249" t="n">
        <v>2.13</v>
      </c>
      <c r="I249" t="n">
        <v>8</v>
      </c>
      <c r="J249" t="n">
        <v>191.55</v>
      </c>
      <c r="K249" t="n">
        <v>50.28</v>
      </c>
      <c r="L249" t="n">
        <v>23</v>
      </c>
      <c r="M249" t="n">
        <v>6</v>
      </c>
      <c r="N249" t="n">
        <v>38.27</v>
      </c>
      <c r="O249" t="n">
        <v>23857.96</v>
      </c>
      <c r="P249" t="n">
        <v>202.44</v>
      </c>
      <c r="Q249" t="n">
        <v>183.26</v>
      </c>
      <c r="R249" t="n">
        <v>32.62</v>
      </c>
      <c r="S249" t="n">
        <v>26.24</v>
      </c>
      <c r="T249" t="n">
        <v>2327.41</v>
      </c>
      <c r="U249" t="n">
        <v>0.8</v>
      </c>
      <c r="V249" t="n">
        <v>0.9</v>
      </c>
      <c r="W249" t="n">
        <v>2.95</v>
      </c>
      <c r="X249" t="n">
        <v>0.14</v>
      </c>
      <c r="Y249" t="n">
        <v>0.5</v>
      </c>
      <c r="Z249" t="n">
        <v>10</v>
      </c>
    </row>
    <row r="250">
      <c r="A250" t="n">
        <v>23</v>
      </c>
      <c r="B250" t="n">
        <v>80</v>
      </c>
      <c r="C250" t="inlineStr">
        <is>
          <t xml:space="preserve">CONCLUIDO	</t>
        </is>
      </c>
      <c r="D250" t="n">
        <v>5.1481</v>
      </c>
      <c r="E250" t="n">
        <v>19.42</v>
      </c>
      <c r="F250" t="n">
        <v>16.87</v>
      </c>
      <c r="G250" t="n">
        <v>144.64</v>
      </c>
      <c r="H250" t="n">
        <v>2.21</v>
      </c>
      <c r="I250" t="n">
        <v>7</v>
      </c>
      <c r="J250" t="n">
        <v>193.08</v>
      </c>
      <c r="K250" t="n">
        <v>50.28</v>
      </c>
      <c r="L250" t="n">
        <v>24</v>
      </c>
      <c r="M250" t="n">
        <v>5</v>
      </c>
      <c r="N250" t="n">
        <v>38.8</v>
      </c>
      <c r="O250" t="n">
        <v>24047.45</v>
      </c>
      <c r="P250" t="n">
        <v>200.85</v>
      </c>
      <c r="Q250" t="n">
        <v>183.28</v>
      </c>
      <c r="R250" t="n">
        <v>32</v>
      </c>
      <c r="S250" t="n">
        <v>26.24</v>
      </c>
      <c r="T250" t="n">
        <v>2022.82</v>
      </c>
      <c r="U250" t="n">
        <v>0.82</v>
      </c>
      <c r="V250" t="n">
        <v>0.9</v>
      </c>
      <c r="W250" t="n">
        <v>2.95</v>
      </c>
      <c r="X250" t="n">
        <v>0.12</v>
      </c>
      <c r="Y250" t="n">
        <v>0.5</v>
      </c>
      <c r="Z250" t="n">
        <v>10</v>
      </c>
    </row>
    <row r="251">
      <c r="A251" t="n">
        <v>24</v>
      </c>
      <c r="B251" t="n">
        <v>80</v>
      </c>
      <c r="C251" t="inlineStr">
        <is>
          <t xml:space="preserve">CONCLUIDO	</t>
        </is>
      </c>
      <c r="D251" t="n">
        <v>5.1481</v>
      </c>
      <c r="E251" t="n">
        <v>19.42</v>
      </c>
      <c r="F251" t="n">
        <v>16.87</v>
      </c>
      <c r="G251" t="n">
        <v>144.64</v>
      </c>
      <c r="H251" t="n">
        <v>2.28</v>
      </c>
      <c r="I251" t="n">
        <v>7</v>
      </c>
      <c r="J251" t="n">
        <v>194.62</v>
      </c>
      <c r="K251" t="n">
        <v>50.28</v>
      </c>
      <c r="L251" t="n">
        <v>25</v>
      </c>
      <c r="M251" t="n">
        <v>5</v>
      </c>
      <c r="N251" t="n">
        <v>39.34</v>
      </c>
      <c r="O251" t="n">
        <v>24237.67</v>
      </c>
      <c r="P251" t="n">
        <v>202.08</v>
      </c>
      <c r="Q251" t="n">
        <v>183.28</v>
      </c>
      <c r="R251" t="n">
        <v>31.97</v>
      </c>
      <c r="S251" t="n">
        <v>26.24</v>
      </c>
      <c r="T251" t="n">
        <v>2008.86</v>
      </c>
      <c r="U251" t="n">
        <v>0.82</v>
      </c>
      <c r="V251" t="n">
        <v>0.9</v>
      </c>
      <c r="W251" t="n">
        <v>2.95</v>
      </c>
      <c r="X251" t="n">
        <v>0.12</v>
      </c>
      <c r="Y251" t="n">
        <v>0.5</v>
      </c>
      <c r="Z251" t="n">
        <v>10</v>
      </c>
    </row>
    <row r="252">
      <c r="A252" t="n">
        <v>25</v>
      </c>
      <c r="B252" t="n">
        <v>80</v>
      </c>
      <c r="C252" t="inlineStr">
        <is>
          <t xml:space="preserve">CONCLUIDO	</t>
        </is>
      </c>
      <c r="D252" t="n">
        <v>5.1466</v>
      </c>
      <c r="E252" t="n">
        <v>19.43</v>
      </c>
      <c r="F252" t="n">
        <v>16.88</v>
      </c>
      <c r="G252" t="n">
        <v>144.69</v>
      </c>
      <c r="H252" t="n">
        <v>2.35</v>
      </c>
      <c r="I252" t="n">
        <v>7</v>
      </c>
      <c r="J252" t="n">
        <v>196.17</v>
      </c>
      <c r="K252" t="n">
        <v>50.28</v>
      </c>
      <c r="L252" t="n">
        <v>26</v>
      </c>
      <c r="M252" t="n">
        <v>5</v>
      </c>
      <c r="N252" t="n">
        <v>39.89</v>
      </c>
      <c r="O252" t="n">
        <v>24428.62</v>
      </c>
      <c r="P252" t="n">
        <v>202.11</v>
      </c>
      <c r="Q252" t="n">
        <v>183.26</v>
      </c>
      <c r="R252" t="n">
        <v>32.14</v>
      </c>
      <c r="S252" t="n">
        <v>26.24</v>
      </c>
      <c r="T252" t="n">
        <v>2090.13</v>
      </c>
      <c r="U252" t="n">
        <v>0.82</v>
      </c>
      <c r="V252" t="n">
        <v>0.9</v>
      </c>
      <c r="W252" t="n">
        <v>2.95</v>
      </c>
      <c r="X252" t="n">
        <v>0.12</v>
      </c>
      <c r="Y252" t="n">
        <v>0.5</v>
      </c>
      <c r="Z252" t="n">
        <v>10</v>
      </c>
    </row>
    <row r="253">
      <c r="A253" t="n">
        <v>26</v>
      </c>
      <c r="B253" t="n">
        <v>80</v>
      </c>
      <c r="C253" t="inlineStr">
        <is>
          <t xml:space="preserve">CONCLUIDO	</t>
        </is>
      </c>
      <c r="D253" t="n">
        <v>5.1479</v>
      </c>
      <c r="E253" t="n">
        <v>19.43</v>
      </c>
      <c r="F253" t="n">
        <v>16.88</v>
      </c>
      <c r="G253" t="n">
        <v>144.65</v>
      </c>
      <c r="H253" t="n">
        <v>2.42</v>
      </c>
      <c r="I253" t="n">
        <v>7</v>
      </c>
      <c r="J253" t="n">
        <v>197.73</v>
      </c>
      <c r="K253" t="n">
        <v>50.28</v>
      </c>
      <c r="L253" t="n">
        <v>27</v>
      </c>
      <c r="M253" t="n">
        <v>5</v>
      </c>
      <c r="N253" t="n">
        <v>40.45</v>
      </c>
      <c r="O253" t="n">
        <v>24620.33</v>
      </c>
      <c r="P253" t="n">
        <v>201.35</v>
      </c>
      <c r="Q253" t="n">
        <v>183.27</v>
      </c>
      <c r="R253" t="n">
        <v>32.03</v>
      </c>
      <c r="S253" t="n">
        <v>26.24</v>
      </c>
      <c r="T253" t="n">
        <v>2038.69</v>
      </c>
      <c r="U253" t="n">
        <v>0.82</v>
      </c>
      <c r="V253" t="n">
        <v>0.9</v>
      </c>
      <c r="W253" t="n">
        <v>2.95</v>
      </c>
      <c r="X253" t="n">
        <v>0.12</v>
      </c>
      <c r="Y253" t="n">
        <v>0.5</v>
      </c>
      <c r="Z253" t="n">
        <v>10</v>
      </c>
    </row>
    <row r="254">
      <c r="A254" t="n">
        <v>27</v>
      </c>
      <c r="B254" t="n">
        <v>80</v>
      </c>
      <c r="C254" t="inlineStr">
        <is>
          <t xml:space="preserve">CONCLUIDO	</t>
        </is>
      </c>
      <c r="D254" t="n">
        <v>5.1462</v>
      </c>
      <c r="E254" t="n">
        <v>19.43</v>
      </c>
      <c r="F254" t="n">
        <v>16.88</v>
      </c>
      <c r="G254" t="n">
        <v>144.7</v>
      </c>
      <c r="H254" t="n">
        <v>2.49</v>
      </c>
      <c r="I254" t="n">
        <v>7</v>
      </c>
      <c r="J254" t="n">
        <v>199.29</v>
      </c>
      <c r="K254" t="n">
        <v>50.28</v>
      </c>
      <c r="L254" t="n">
        <v>28</v>
      </c>
      <c r="M254" t="n">
        <v>5</v>
      </c>
      <c r="N254" t="n">
        <v>41.01</v>
      </c>
      <c r="O254" t="n">
        <v>24812.8</v>
      </c>
      <c r="P254" t="n">
        <v>200.43</v>
      </c>
      <c r="Q254" t="n">
        <v>183.26</v>
      </c>
      <c r="R254" t="n">
        <v>32.14</v>
      </c>
      <c r="S254" t="n">
        <v>26.24</v>
      </c>
      <c r="T254" t="n">
        <v>2093.69</v>
      </c>
      <c r="U254" t="n">
        <v>0.82</v>
      </c>
      <c r="V254" t="n">
        <v>0.9</v>
      </c>
      <c r="W254" t="n">
        <v>2.95</v>
      </c>
      <c r="X254" t="n">
        <v>0.13</v>
      </c>
      <c r="Y254" t="n">
        <v>0.5</v>
      </c>
      <c r="Z254" t="n">
        <v>10</v>
      </c>
    </row>
    <row r="255">
      <c r="A255" t="n">
        <v>28</v>
      </c>
      <c r="B255" t="n">
        <v>80</v>
      </c>
      <c r="C255" t="inlineStr">
        <is>
          <t xml:space="preserve">CONCLUIDO	</t>
        </is>
      </c>
      <c r="D255" t="n">
        <v>5.1638</v>
      </c>
      <c r="E255" t="n">
        <v>19.37</v>
      </c>
      <c r="F255" t="n">
        <v>16.85</v>
      </c>
      <c r="G255" t="n">
        <v>168.48</v>
      </c>
      <c r="H255" t="n">
        <v>2.56</v>
      </c>
      <c r="I255" t="n">
        <v>6</v>
      </c>
      <c r="J255" t="n">
        <v>200.85</v>
      </c>
      <c r="K255" t="n">
        <v>50.28</v>
      </c>
      <c r="L255" t="n">
        <v>29</v>
      </c>
      <c r="M255" t="n">
        <v>4</v>
      </c>
      <c r="N255" t="n">
        <v>41.57</v>
      </c>
      <c r="O255" t="n">
        <v>25006.03</v>
      </c>
      <c r="P255" t="n">
        <v>199.54</v>
      </c>
      <c r="Q255" t="n">
        <v>183.27</v>
      </c>
      <c r="R255" t="n">
        <v>31.08</v>
      </c>
      <c r="S255" t="n">
        <v>26.24</v>
      </c>
      <c r="T255" t="n">
        <v>1565.79</v>
      </c>
      <c r="U255" t="n">
        <v>0.84</v>
      </c>
      <c r="V255" t="n">
        <v>0.9</v>
      </c>
      <c r="W255" t="n">
        <v>2.95</v>
      </c>
      <c r="X255" t="n">
        <v>0.09</v>
      </c>
      <c r="Y255" t="n">
        <v>0.5</v>
      </c>
      <c r="Z255" t="n">
        <v>10</v>
      </c>
    </row>
    <row r="256">
      <c r="A256" t="n">
        <v>29</v>
      </c>
      <c r="B256" t="n">
        <v>80</v>
      </c>
      <c r="C256" t="inlineStr">
        <is>
          <t xml:space="preserve">CONCLUIDO	</t>
        </is>
      </c>
      <c r="D256" t="n">
        <v>5.164</v>
      </c>
      <c r="E256" t="n">
        <v>19.36</v>
      </c>
      <c r="F256" t="n">
        <v>16.85</v>
      </c>
      <c r="G256" t="n">
        <v>168.47</v>
      </c>
      <c r="H256" t="n">
        <v>2.63</v>
      </c>
      <c r="I256" t="n">
        <v>6</v>
      </c>
      <c r="J256" t="n">
        <v>202.43</v>
      </c>
      <c r="K256" t="n">
        <v>50.28</v>
      </c>
      <c r="L256" t="n">
        <v>30</v>
      </c>
      <c r="M256" t="n">
        <v>4</v>
      </c>
      <c r="N256" t="n">
        <v>42.15</v>
      </c>
      <c r="O256" t="n">
        <v>25200.04</v>
      </c>
      <c r="P256" t="n">
        <v>200.59</v>
      </c>
      <c r="Q256" t="n">
        <v>183.26</v>
      </c>
      <c r="R256" t="n">
        <v>31.13</v>
      </c>
      <c r="S256" t="n">
        <v>26.24</v>
      </c>
      <c r="T256" t="n">
        <v>1593.03</v>
      </c>
      <c r="U256" t="n">
        <v>0.84</v>
      </c>
      <c r="V256" t="n">
        <v>0.9</v>
      </c>
      <c r="W256" t="n">
        <v>2.95</v>
      </c>
      <c r="X256" t="n">
        <v>0.09</v>
      </c>
      <c r="Y256" t="n">
        <v>0.5</v>
      </c>
      <c r="Z256" t="n">
        <v>10</v>
      </c>
    </row>
    <row r="257">
      <c r="A257" t="n">
        <v>30</v>
      </c>
      <c r="B257" t="n">
        <v>80</v>
      </c>
      <c r="C257" t="inlineStr">
        <is>
          <t xml:space="preserve">CONCLUIDO	</t>
        </is>
      </c>
      <c r="D257" t="n">
        <v>5.1648</v>
      </c>
      <c r="E257" t="n">
        <v>19.36</v>
      </c>
      <c r="F257" t="n">
        <v>16.84</v>
      </c>
      <c r="G257" t="n">
        <v>168.44</v>
      </c>
      <c r="H257" t="n">
        <v>2.7</v>
      </c>
      <c r="I257" t="n">
        <v>6</v>
      </c>
      <c r="J257" t="n">
        <v>204.01</v>
      </c>
      <c r="K257" t="n">
        <v>50.28</v>
      </c>
      <c r="L257" t="n">
        <v>31</v>
      </c>
      <c r="M257" t="n">
        <v>4</v>
      </c>
      <c r="N257" t="n">
        <v>42.73</v>
      </c>
      <c r="O257" t="n">
        <v>25394.96</v>
      </c>
      <c r="P257" t="n">
        <v>200.82</v>
      </c>
      <c r="Q257" t="n">
        <v>183.26</v>
      </c>
      <c r="R257" t="n">
        <v>30.93</v>
      </c>
      <c r="S257" t="n">
        <v>26.24</v>
      </c>
      <c r="T257" t="n">
        <v>1491.49</v>
      </c>
      <c r="U257" t="n">
        <v>0.85</v>
      </c>
      <c r="V257" t="n">
        <v>0.9</v>
      </c>
      <c r="W257" t="n">
        <v>2.95</v>
      </c>
      <c r="X257" t="n">
        <v>0.09</v>
      </c>
      <c r="Y257" t="n">
        <v>0.5</v>
      </c>
      <c r="Z257" t="n">
        <v>10</v>
      </c>
    </row>
    <row r="258">
      <c r="A258" t="n">
        <v>31</v>
      </c>
      <c r="B258" t="n">
        <v>80</v>
      </c>
      <c r="C258" t="inlineStr">
        <is>
          <t xml:space="preserve">CONCLUIDO	</t>
        </is>
      </c>
      <c r="D258" t="n">
        <v>5.1633</v>
      </c>
      <c r="E258" t="n">
        <v>19.37</v>
      </c>
      <c r="F258" t="n">
        <v>16.85</v>
      </c>
      <c r="G258" t="n">
        <v>168.5</v>
      </c>
      <c r="H258" t="n">
        <v>2.76</v>
      </c>
      <c r="I258" t="n">
        <v>6</v>
      </c>
      <c r="J258" t="n">
        <v>205.59</v>
      </c>
      <c r="K258" t="n">
        <v>50.28</v>
      </c>
      <c r="L258" t="n">
        <v>32</v>
      </c>
      <c r="M258" t="n">
        <v>4</v>
      </c>
      <c r="N258" t="n">
        <v>43.31</v>
      </c>
      <c r="O258" t="n">
        <v>25590.57</v>
      </c>
      <c r="P258" t="n">
        <v>201.2</v>
      </c>
      <c r="Q258" t="n">
        <v>183.26</v>
      </c>
      <c r="R258" t="n">
        <v>31.2</v>
      </c>
      <c r="S258" t="n">
        <v>26.24</v>
      </c>
      <c r="T258" t="n">
        <v>1625.89</v>
      </c>
      <c r="U258" t="n">
        <v>0.84</v>
      </c>
      <c r="V258" t="n">
        <v>0.9</v>
      </c>
      <c r="W258" t="n">
        <v>2.95</v>
      </c>
      <c r="X258" t="n">
        <v>0.09</v>
      </c>
      <c r="Y258" t="n">
        <v>0.5</v>
      </c>
      <c r="Z258" t="n">
        <v>10</v>
      </c>
    </row>
    <row r="259">
      <c r="A259" t="n">
        <v>32</v>
      </c>
      <c r="B259" t="n">
        <v>80</v>
      </c>
      <c r="C259" t="inlineStr">
        <is>
          <t xml:space="preserve">CONCLUIDO	</t>
        </is>
      </c>
      <c r="D259" t="n">
        <v>5.163</v>
      </c>
      <c r="E259" t="n">
        <v>19.37</v>
      </c>
      <c r="F259" t="n">
        <v>16.85</v>
      </c>
      <c r="G259" t="n">
        <v>168.51</v>
      </c>
      <c r="H259" t="n">
        <v>2.83</v>
      </c>
      <c r="I259" t="n">
        <v>6</v>
      </c>
      <c r="J259" t="n">
        <v>207.19</v>
      </c>
      <c r="K259" t="n">
        <v>50.28</v>
      </c>
      <c r="L259" t="n">
        <v>33</v>
      </c>
      <c r="M259" t="n">
        <v>4</v>
      </c>
      <c r="N259" t="n">
        <v>43.91</v>
      </c>
      <c r="O259" t="n">
        <v>25786.97</v>
      </c>
      <c r="P259" t="n">
        <v>200.75</v>
      </c>
      <c r="Q259" t="n">
        <v>183.26</v>
      </c>
      <c r="R259" t="n">
        <v>31.21</v>
      </c>
      <c r="S259" t="n">
        <v>26.24</v>
      </c>
      <c r="T259" t="n">
        <v>1628.91</v>
      </c>
      <c r="U259" t="n">
        <v>0.84</v>
      </c>
      <c r="V259" t="n">
        <v>0.9</v>
      </c>
      <c r="W259" t="n">
        <v>2.95</v>
      </c>
      <c r="X259" t="n">
        <v>0.1</v>
      </c>
      <c r="Y259" t="n">
        <v>0.5</v>
      </c>
      <c r="Z259" t="n">
        <v>10</v>
      </c>
    </row>
    <row r="260">
      <c r="A260" t="n">
        <v>33</v>
      </c>
      <c r="B260" t="n">
        <v>80</v>
      </c>
      <c r="C260" t="inlineStr">
        <is>
          <t xml:space="preserve">CONCLUIDO	</t>
        </is>
      </c>
      <c r="D260" t="n">
        <v>5.162</v>
      </c>
      <c r="E260" t="n">
        <v>19.37</v>
      </c>
      <c r="F260" t="n">
        <v>16.85</v>
      </c>
      <c r="G260" t="n">
        <v>168.54</v>
      </c>
      <c r="H260" t="n">
        <v>2.89</v>
      </c>
      <c r="I260" t="n">
        <v>6</v>
      </c>
      <c r="J260" t="n">
        <v>208.78</v>
      </c>
      <c r="K260" t="n">
        <v>50.28</v>
      </c>
      <c r="L260" t="n">
        <v>34</v>
      </c>
      <c r="M260" t="n">
        <v>4</v>
      </c>
      <c r="N260" t="n">
        <v>44.5</v>
      </c>
      <c r="O260" t="n">
        <v>25984.2</v>
      </c>
      <c r="P260" t="n">
        <v>199.95</v>
      </c>
      <c r="Q260" t="n">
        <v>183.26</v>
      </c>
      <c r="R260" t="n">
        <v>31.23</v>
      </c>
      <c r="S260" t="n">
        <v>26.24</v>
      </c>
      <c r="T260" t="n">
        <v>1643.84</v>
      </c>
      <c r="U260" t="n">
        <v>0.84</v>
      </c>
      <c r="V260" t="n">
        <v>0.9</v>
      </c>
      <c r="W260" t="n">
        <v>2.95</v>
      </c>
      <c r="X260" t="n">
        <v>0.1</v>
      </c>
      <c r="Y260" t="n">
        <v>0.5</v>
      </c>
      <c r="Z260" t="n">
        <v>10</v>
      </c>
    </row>
    <row r="261">
      <c r="A261" t="n">
        <v>34</v>
      </c>
      <c r="B261" t="n">
        <v>80</v>
      </c>
      <c r="C261" t="inlineStr">
        <is>
          <t xml:space="preserve">CONCLUIDO	</t>
        </is>
      </c>
      <c r="D261" t="n">
        <v>5.1626</v>
      </c>
      <c r="E261" t="n">
        <v>19.37</v>
      </c>
      <c r="F261" t="n">
        <v>16.85</v>
      </c>
      <c r="G261" t="n">
        <v>168.52</v>
      </c>
      <c r="H261" t="n">
        <v>2.96</v>
      </c>
      <c r="I261" t="n">
        <v>6</v>
      </c>
      <c r="J261" t="n">
        <v>210.39</v>
      </c>
      <c r="K261" t="n">
        <v>50.28</v>
      </c>
      <c r="L261" t="n">
        <v>35</v>
      </c>
      <c r="M261" t="n">
        <v>4</v>
      </c>
      <c r="N261" t="n">
        <v>45.11</v>
      </c>
      <c r="O261" t="n">
        <v>26182.25</v>
      </c>
      <c r="P261" t="n">
        <v>198.47</v>
      </c>
      <c r="Q261" t="n">
        <v>183.26</v>
      </c>
      <c r="R261" t="n">
        <v>31.31</v>
      </c>
      <c r="S261" t="n">
        <v>26.24</v>
      </c>
      <c r="T261" t="n">
        <v>1682.77</v>
      </c>
      <c r="U261" t="n">
        <v>0.84</v>
      </c>
      <c r="V261" t="n">
        <v>0.9</v>
      </c>
      <c r="W261" t="n">
        <v>2.95</v>
      </c>
      <c r="X261" t="n">
        <v>0.1</v>
      </c>
      <c r="Y261" t="n">
        <v>0.5</v>
      </c>
      <c r="Z261" t="n">
        <v>10</v>
      </c>
    </row>
    <row r="262">
      <c r="A262" t="n">
        <v>35</v>
      </c>
      <c r="B262" t="n">
        <v>80</v>
      </c>
      <c r="C262" t="inlineStr">
        <is>
          <t xml:space="preserve">CONCLUIDO	</t>
        </is>
      </c>
      <c r="D262" t="n">
        <v>5.174</v>
      </c>
      <c r="E262" t="n">
        <v>19.33</v>
      </c>
      <c r="F262" t="n">
        <v>16.84</v>
      </c>
      <c r="G262" t="n">
        <v>202.1</v>
      </c>
      <c r="H262" t="n">
        <v>3.02</v>
      </c>
      <c r="I262" t="n">
        <v>5</v>
      </c>
      <c r="J262" t="n">
        <v>212</v>
      </c>
      <c r="K262" t="n">
        <v>50.28</v>
      </c>
      <c r="L262" t="n">
        <v>36</v>
      </c>
      <c r="M262" t="n">
        <v>3</v>
      </c>
      <c r="N262" t="n">
        <v>45.72</v>
      </c>
      <c r="O262" t="n">
        <v>26381.14</v>
      </c>
      <c r="P262" t="n">
        <v>198.6</v>
      </c>
      <c r="Q262" t="n">
        <v>183.26</v>
      </c>
      <c r="R262" t="n">
        <v>31</v>
      </c>
      <c r="S262" t="n">
        <v>26.24</v>
      </c>
      <c r="T262" t="n">
        <v>1530.65</v>
      </c>
      <c r="U262" t="n">
        <v>0.85</v>
      </c>
      <c r="V262" t="n">
        <v>0.9</v>
      </c>
      <c r="W262" t="n">
        <v>2.95</v>
      </c>
      <c r="X262" t="n">
        <v>0.09</v>
      </c>
      <c r="Y262" t="n">
        <v>0.5</v>
      </c>
      <c r="Z262" t="n">
        <v>10</v>
      </c>
    </row>
    <row r="263">
      <c r="A263" t="n">
        <v>36</v>
      </c>
      <c r="B263" t="n">
        <v>80</v>
      </c>
      <c r="C263" t="inlineStr">
        <is>
          <t xml:space="preserve">CONCLUIDO	</t>
        </is>
      </c>
      <c r="D263" t="n">
        <v>5.1749</v>
      </c>
      <c r="E263" t="n">
        <v>19.32</v>
      </c>
      <c r="F263" t="n">
        <v>16.84</v>
      </c>
      <c r="G263" t="n">
        <v>202.06</v>
      </c>
      <c r="H263" t="n">
        <v>3.08</v>
      </c>
      <c r="I263" t="n">
        <v>5</v>
      </c>
      <c r="J263" t="n">
        <v>213.62</v>
      </c>
      <c r="K263" t="n">
        <v>50.28</v>
      </c>
      <c r="L263" t="n">
        <v>37</v>
      </c>
      <c r="M263" t="n">
        <v>3</v>
      </c>
      <c r="N263" t="n">
        <v>46.34</v>
      </c>
      <c r="O263" t="n">
        <v>26580.87</v>
      </c>
      <c r="P263" t="n">
        <v>199.46</v>
      </c>
      <c r="Q263" t="n">
        <v>183.26</v>
      </c>
      <c r="R263" t="n">
        <v>30.82</v>
      </c>
      <c r="S263" t="n">
        <v>26.24</v>
      </c>
      <c r="T263" t="n">
        <v>1441.46</v>
      </c>
      <c r="U263" t="n">
        <v>0.85</v>
      </c>
      <c r="V263" t="n">
        <v>0.9</v>
      </c>
      <c r="W263" t="n">
        <v>2.95</v>
      </c>
      <c r="X263" t="n">
        <v>0.08</v>
      </c>
      <c r="Y263" t="n">
        <v>0.5</v>
      </c>
      <c r="Z263" t="n">
        <v>10</v>
      </c>
    </row>
    <row r="264">
      <c r="A264" t="n">
        <v>37</v>
      </c>
      <c r="B264" t="n">
        <v>80</v>
      </c>
      <c r="C264" t="inlineStr">
        <is>
          <t xml:space="preserve">CONCLUIDO	</t>
        </is>
      </c>
      <c r="D264" t="n">
        <v>5.1772</v>
      </c>
      <c r="E264" t="n">
        <v>19.32</v>
      </c>
      <c r="F264" t="n">
        <v>16.83</v>
      </c>
      <c r="G264" t="n">
        <v>201.96</v>
      </c>
      <c r="H264" t="n">
        <v>3.14</v>
      </c>
      <c r="I264" t="n">
        <v>5</v>
      </c>
      <c r="J264" t="n">
        <v>215.25</v>
      </c>
      <c r="K264" t="n">
        <v>50.28</v>
      </c>
      <c r="L264" t="n">
        <v>38</v>
      </c>
      <c r="M264" t="n">
        <v>3</v>
      </c>
      <c r="N264" t="n">
        <v>46.97</v>
      </c>
      <c r="O264" t="n">
        <v>26781.46</v>
      </c>
      <c r="P264" t="n">
        <v>199.88</v>
      </c>
      <c r="Q264" t="n">
        <v>183.26</v>
      </c>
      <c r="R264" t="n">
        <v>30.63</v>
      </c>
      <c r="S264" t="n">
        <v>26.24</v>
      </c>
      <c r="T264" t="n">
        <v>1345.26</v>
      </c>
      <c r="U264" t="n">
        <v>0.86</v>
      </c>
      <c r="V264" t="n">
        <v>0.9</v>
      </c>
      <c r="W264" t="n">
        <v>2.94</v>
      </c>
      <c r="X264" t="n">
        <v>0.07000000000000001</v>
      </c>
      <c r="Y264" t="n">
        <v>0.5</v>
      </c>
      <c r="Z264" t="n">
        <v>10</v>
      </c>
    </row>
    <row r="265">
      <c r="A265" t="n">
        <v>38</v>
      </c>
      <c r="B265" t="n">
        <v>80</v>
      </c>
      <c r="C265" t="inlineStr">
        <is>
          <t xml:space="preserve">CONCLUIDO	</t>
        </is>
      </c>
      <c r="D265" t="n">
        <v>5.1751</v>
      </c>
      <c r="E265" t="n">
        <v>19.32</v>
      </c>
      <c r="F265" t="n">
        <v>16.84</v>
      </c>
      <c r="G265" t="n">
        <v>202.05</v>
      </c>
      <c r="H265" t="n">
        <v>3.2</v>
      </c>
      <c r="I265" t="n">
        <v>5</v>
      </c>
      <c r="J265" t="n">
        <v>216.88</v>
      </c>
      <c r="K265" t="n">
        <v>50.28</v>
      </c>
      <c r="L265" t="n">
        <v>39</v>
      </c>
      <c r="M265" t="n">
        <v>3</v>
      </c>
      <c r="N265" t="n">
        <v>47.6</v>
      </c>
      <c r="O265" t="n">
        <v>26982.93</v>
      </c>
      <c r="P265" t="n">
        <v>200.46</v>
      </c>
      <c r="Q265" t="n">
        <v>183.26</v>
      </c>
      <c r="R265" t="n">
        <v>30.75</v>
      </c>
      <c r="S265" t="n">
        <v>26.24</v>
      </c>
      <c r="T265" t="n">
        <v>1406.46</v>
      </c>
      <c r="U265" t="n">
        <v>0.85</v>
      </c>
      <c r="V265" t="n">
        <v>0.9</v>
      </c>
      <c r="W265" t="n">
        <v>2.95</v>
      </c>
      <c r="X265" t="n">
        <v>0.08</v>
      </c>
      <c r="Y265" t="n">
        <v>0.5</v>
      </c>
      <c r="Z265" t="n">
        <v>10</v>
      </c>
    </row>
    <row r="266">
      <c r="A266" t="n">
        <v>39</v>
      </c>
      <c r="B266" t="n">
        <v>80</v>
      </c>
      <c r="C266" t="inlineStr">
        <is>
          <t xml:space="preserve">CONCLUIDO	</t>
        </is>
      </c>
      <c r="D266" t="n">
        <v>5.1753</v>
      </c>
      <c r="E266" t="n">
        <v>19.32</v>
      </c>
      <c r="F266" t="n">
        <v>16.84</v>
      </c>
      <c r="G266" t="n">
        <v>202.04</v>
      </c>
      <c r="H266" t="n">
        <v>3.25</v>
      </c>
      <c r="I266" t="n">
        <v>5</v>
      </c>
      <c r="J266" t="n">
        <v>218.52</v>
      </c>
      <c r="K266" t="n">
        <v>50.28</v>
      </c>
      <c r="L266" t="n">
        <v>40</v>
      </c>
      <c r="M266" t="n">
        <v>3</v>
      </c>
      <c r="N266" t="n">
        <v>48.24</v>
      </c>
      <c r="O266" t="n">
        <v>27185.27</v>
      </c>
      <c r="P266" t="n">
        <v>200.51</v>
      </c>
      <c r="Q266" t="n">
        <v>183.26</v>
      </c>
      <c r="R266" t="n">
        <v>30.78</v>
      </c>
      <c r="S266" t="n">
        <v>26.24</v>
      </c>
      <c r="T266" t="n">
        <v>1421.19</v>
      </c>
      <c r="U266" t="n">
        <v>0.85</v>
      </c>
      <c r="V266" t="n">
        <v>0.9</v>
      </c>
      <c r="W266" t="n">
        <v>2.95</v>
      </c>
      <c r="X266" t="n">
        <v>0.08</v>
      </c>
      <c r="Y266" t="n">
        <v>0.5</v>
      </c>
      <c r="Z266" t="n">
        <v>10</v>
      </c>
    </row>
    <row r="267">
      <c r="A267" t="n">
        <v>0</v>
      </c>
      <c r="B267" t="n">
        <v>35</v>
      </c>
      <c r="C267" t="inlineStr">
        <is>
          <t xml:space="preserve">CONCLUIDO	</t>
        </is>
      </c>
      <c r="D267" t="n">
        <v>4.4069</v>
      </c>
      <c r="E267" t="n">
        <v>22.69</v>
      </c>
      <c r="F267" t="n">
        <v>18.94</v>
      </c>
      <c r="G267" t="n">
        <v>10.52</v>
      </c>
      <c r="H267" t="n">
        <v>0.22</v>
      </c>
      <c r="I267" t="n">
        <v>108</v>
      </c>
      <c r="J267" t="n">
        <v>80.84</v>
      </c>
      <c r="K267" t="n">
        <v>35.1</v>
      </c>
      <c r="L267" t="n">
        <v>1</v>
      </c>
      <c r="M267" t="n">
        <v>106</v>
      </c>
      <c r="N267" t="n">
        <v>9.74</v>
      </c>
      <c r="O267" t="n">
        <v>10204.21</v>
      </c>
      <c r="P267" t="n">
        <v>148.87</v>
      </c>
      <c r="Q267" t="n">
        <v>183.3</v>
      </c>
      <c r="R267" t="n">
        <v>95.73999999999999</v>
      </c>
      <c r="S267" t="n">
        <v>26.24</v>
      </c>
      <c r="T267" t="n">
        <v>33384.19</v>
      </c>
      <c r="U267" t="n">
        <v>0.27</v>
      </c>
      <c r="V267" t="n">
        <v>0.8</v>
      </c>
      <c r="W267" t="n">
        <v>3.13</v>
      </c>
      <c r="X267" t="n">
        <v>2.18</v>
      </c>
      <c r="Y267" t="n">
        <v>0.5</v>
      </c>
      <c r="Z267" t="n">
        <v>10</v>
      </c>
    </row>
    <row r="268">
      <c r="A268" t="n">
        <v>1</v>
      </c>
      <c r="B268" t="n">
        <v>35</v>
      </c>
      <c r="C268" t="inlineStr">
        <is>
          <t xml:space="preserve">CONCLUIDO	</t>
        </is>
      </c>
      <c r="D268" t="n">
        <v>4.8716</v>
      </c>
      <c r="E268" t="n">
        <v>20.53</v>
      </c>
      <c r="F268" t="n">
        <v>17.76</v>
      </c>
      <c r="G268" t="n">
        <v>20.89</v>
      </c>
      <c r="H268" t="n">
        <v>0.43</v>
      </c>
      <c r="I268" t="n">
        <v>51</v>
      </c>
      <c r="J268" t="n">
        <v>82.04000000000001</v>
      </c>
      <c r="K268" t="n">
        <v>35.1</v>
      </c>
      <c r="L268" t="n">
        <v>2</v>
      </c>
      <c r="M268" t="n">
        <v>49</v>
      </c>
      <c r="N268" t="n">
        <v>9.94</v>
      </c>
      <c r="O268" t="n">
        <v>10352.53</v>
      </c>
      <c r="P268" t="n">
        <v>138.28</v>
      </c>
      <c r="Q268" t="n">
        <v>183.3</v>
      </c>
      <c r="R268" t="n">
        <v>59.45</v>
      </c>
      <c r="S268" t="n">
        <v>26.24</v>
      </c>
      <c r="T268" t="n">
        <v>15526.17</v>
      </c>
      <c r="U268" t="n">
        <v>0.44</v>
      </c>
      <c r="V268" t="n">
        <v>0.86</v>
      </c>
      <c r="W268" t="n">
        <v>3.02</v>
      </c>
      <c r="X268" t="n">
        <v>1</v>
      </c>
      <c r="Y268" t="n">
        <v>0.5</v>
      </c>
      <c r="Z268" t="n">
        <v>10</v>
      </c>
    </row>
    <row r="269">
      <c r="A269" t="n">
        <v>2</v>
      </c>
      <c r="B269" t="n">
        <v>35</v>
      </c>
      <c r="C269" t="inlineStr">
        <is>
          <t xml:space="preserve">CONCLUIDO	</t>
        </is>
      </c>
      <c r="D269" t="n">
        <v>5.0364</v>
      </c>
      <c r="E269" t="n">
        <v>19.86</v>
      </c>
      <c r="F269" t="n">
        <v>17.39</v>
      </c>
      <c r="G269" t="n">
        <v>31.63</v>
      </c>
      <c r="H269" t="n">
        <v>0.63</v>
      </c>
      <c r="I269" t="n">
        <v>33</v>
      </c>
      <c r="J269" t="n">
        <v>83.25</v>
      </c>
      <c r="K269" t="n">
        <v>35.1</v>
      </c>
      <c r="L269" t="n">
        <v>3</v>
      </c>
      <c r="M269" t="n">
        <v>31</v>
      </c>
      <c r="N269" t="n">
        <v>10.15</v>
      </c>
      <c r="O269" t="n">
        <v>10501.19</v>
      </c>
      <c r="P269" t="n">
        <v>134.06</v>
      </c>
      <c r="Q269" t="n">
        <v>183.29</v>
      </c>
      <c r="R269" t="n">
        <v>48.09</v>
      </c>
      <c r="S269" t="n">
        <v>26.24</v>
      </c>
      <c r="T269" t="n">
        <v>9934.200000000001</v>
      </c>
      <c r="U269" t="n">
        <v>0.55</v>
      </c>
      <c r="V269" t="n">
        <v>0.87</v>
      </c>
      <c r="W269" t="n">
        <v>2.99</v>
      </c>
      <c r="X269" t="n">
        <v>0.64</v>
      </c>
      <c r="Y269" t="n">
        <v>0.5</v>
      </c>
      <c r="Z269" t="n">
        <v>10</v>
      </c>
    </row>
    <row r="270">
      <c r="A270" t="n">
        <v>3</v>
      </c>
      <c r="B270" t="n">
        <v>35</v>
      </c>
      <c r="C270" t="inlineStr">
        <is>
          <t xml:space="preserve">CONCLUIDO	</t>
        </is>
      </c>
      <c r="D270" t="n">
        <v>5.1125</v>
      </c>
      <c r="E270" t="n">
        <v>19.56</v>
      </c>
      <c r="F270" t="n">
        <v>17.24</v>
      </c>
      <c r="G270" t="n">
        <v>41.37</v>
      </c>
      <c r="H270" t="n">
        <v>0.83</v>
      </c>
      <c r="I270" t="n">
        <v>25</v>
      </c>
      <c r="J270" t="n">
        <v>84.45999999999999</v>
      </c>
      <c r="K270" t="n">
        <v>35.1</v>
      </c>
      <c r="L270" t="n">
        <v>4</v>
      </c>
      <c r="M270" t="n">
        <v>23</v>
      </c>
      <c r="N270" t="n">
        <v>10.36</v>
      </c>
      <c r="O270" t="n">
        <v>10650.22</v>
      </c>
      <c r="P270" t="n">
        <v>131.86</v>
      </c>
      <c r="Q270" t="n">
        <v>183.27</v>
      </c>
      <c r="R270" t="n">
        <v>43.18</v>
      </c>
      <c r="S270" t="n">
        <v>26.24</v>
      </c>
      <c r="T270" t="n">
        <v>7519.03</v>
      </c>
      <c r="U270" t="n">
        <v>0.61</v>
      </c>
      <c r="V270" t="n">
        <v>0.88</v>
      </c>
      <c r="W270" t="n">
        <v>2.98</v>
      </c>
      <c r="X270" t="n">
        <v>0.48</v>
      </c>
      <c r="Y270" t="n">
        <v>0.5</v>
      </c>
      <c r="Z270" t="n">
        <v>10</v>
      </c>
    </row>
    <row r="271">
      <c r="A271" t="n">
        <v>4</v>
      </c>
      <c r="B271" t="n">
        <v>35</v>
      </c>
      <c r="C271" t="inlineStr">
        <is>
          <t xml:space="preserve">CONCLUIDO	</t>
        </is>
      </c>
      <c r="D271" t="n">
        <v>5.162</v>
      </c>
      <c r="E271" t="n">
        <v>19.37</v>
      </c>
      <c r="F271" t="n">
        <v>17.14</v>
      </c>
      <c r="G271" t="n">
        <v>51.41</v>
      </c>
      <c r="H271" t="n">
        <v>1.02</v>
      </c>
      <c r="I271" t="n">
        <v>20</v>
      </c>
      <c r="J271" t="n">
        <v>85.67</v>
      </c>
      <c r="K271" t="n">
        <v>35.1</v>
      </c>
      <c r="L271" t="n">
        <v>5</v>
      </c>
      <c r="M271" t="n">
        <v>18</v>
      </c>
      <c r="N271" t="n">
        <v>10.57</v>
      </c>
      <c r="O271" t="n">
        <v>10799.59</v>
      </c>
      <c r="P271" t="n">
        <v>129.95</v>
      </c>
      <c r="Q271" t="n">
        <v>183.26</v>
      </c>
      <c r="R271" t="n">
        <v>39.85</v>
      </c>
      <c r="S271" t="n">
        <v>26.24</v>
      </c>
      <c r="T271" t="n">
        <v>5881.51</v>
      </c>
      <c r="U271" t="n">
        <v>0.66</v>
      </c>
      <c r="V271" t="n">
        <v>0.89</v>
      </c>
      <c r="W271" t="n">
        <v>2.98</v>
      </c>
      <c r="X271" t="n">
        <v>0.38</v>
      </c>
      <c r="Y271" t="n">
        <v>0.5</v>
      </c>
      <c r="Z271" t="n">
        <v>10</v>
      </c>
    </row>
    <row r="272">
      <c r="A272" t="n">
        <v>5</v>
      </c>
      <c r="B272" t="n">
        <v>35</v>
      </c>
      <c r="C272" t="inlineStr">
        <is>
          <t xml:space="preserve">CONCLUIDO	</t>
        </is>
      </c>
      <c r="D272" t="n">
        <v>5.1881</v>
      </c>
      <c r="E272" t="n">
        <v>19.27</v>
      </c>
      <c r="F272" t="n">
        <v>17.09</v>
      </c>
      <c r="G272" t="n">
        <v>60.32</v>
      </c>
      <c r="H272" t="n">
        <v>1.21</v>
      </c>
      <c r="I272" t="n">
        <v>17</v>
      </c>
      <c r="J272" t="n">
        <v>86.88</v>
      </c>
      <c r="K272" t="n">
        <v>35.1</v>
      </c>
      <c r="L272" t="n">
        <v>6</v>
      </c>
      <c r="M272" t="n">
        <v>15</v>
      </c>
      <c r="N272" t="n">
        <v>10.78</v>
      </c>
      <c r="O272" t="n">
        <v>10949.33</v>
      </c>
      <c r="P272" t="n">
        <v>128.1</v>
      </c>
      <c r="Q272" t="n">
        <v>183.26</v>
      </c>
      <c r="R272" t="n">
        <v>38.63</v>
      </c>
      <c r="S272" t="n">
        <v>26.24</v>
      </c>
      <c r="T272" t="n">
        <v>5284.19</v>
      </c>
      <c r="U272" t="n">
        <v>0.68</v>
      </c>
      <c r="V272" t="n">
        <v>0.89</v>
      </c>
      <c r="W272" t="n">
        <v>2.97</v>
      </c>
      <c r="X272" t="n">
        <v>0.33</v>
      </c>
      <c r="Y272" t="n">
        <v>0.5</v>
      </c>
      <c r="Z272" t="n">
        <v>10</v>
      </c>
    </row>
    <row r="273">
      <c r="A273" t="n">
        <v>6</v>
      </c>
      <c r="B273" t="n">
        <v>35</v>
      </c>
      <c r="C273" t="inlineStr">
        <is>
          <t xml:space="preserve">CONCLUIDO	</t>
        </is>
      </c>
      <c r="D273" t="n">
        <v>5.2244</v>
      </c>
      <c r="E273" t="n">
        <v>19.14</v>
      </c>
      <c r="F273" t="n">
        <v>17.01</v>
      </c>
      <c r="G273" t="n">
        <v>72.89</v>
      </c>
      <c r="H273" t="n">
        <v>1.39</v>
      </c>
      <c r="I273" t="n">
        <v>14</v>
      </c>
      <c r="J273" t="n">
        <v>88.09999999999999</v>
      </c>
      <c r="K273" t="n">
        <v>35.1</v>
      </c>
      <c r="L273" t="n">
        <v>7</v>
      </c>
      <c r="M273" t="n">
        <v>12</v>
      </c>
      <c r="N273" t="n">
        <v>11</v>
      </c>
      <c r="O273" t="n">
        <v>11099.43</v>
      </c>
      <c r="P273" t="n">
        <v>126.19</v>
      </c>
      <c r="Q273" t="n">
        <v>183.27</v>
      </c>
      <c r="R273" t="n">
        <v>36.24</v>
      </c>
      <c r="S273" t="n">
        <v>26.24</v>
      </c>
      <c r="T273" t="n">
        <v>4108.67</v>
      </c>
      <c r="U273" t="n">
        <v>0.72</v>
      </c>
      <c r="V273" t="n">
        <v>0.89</v>
      </c>
      <c r="W273" t="n">
        <v>2.96</v>
      </c>
      <c r="X273" t="n">
        <v>0.25</v>
      </c>
      <c r="Y273" t="n">
        <v>0.5</v>
      </c>
      <c r="Z273" t="n">
        <v>10</v>
      </c>
    </row>
    <row r="274">
      <c r="A274" t="n">
        <v>7</v>
      </c>
      <c r="B274" t="n">
        <v>35</v>
      </c>
      <c r="C274" t="inlineStr">
        <is>
          <t xml:space="preserve">CONCLUIDO	</t>
        </is>
      </c>
      <c r="D274" t="n">
        <v>5.2327</v>
      </c>
      <c r="E274" t="n">
        <v>19.11</v>
      </c>
      <c r="F274" t="n">
        <v>16.99</v>
      </c>
      <c r="G274" t="n">
        <v>78.44</v>
      </c>
      <c r="H274" t="n">
        <v>1.57</v>
      </c>
      <c r="I274" t="n">
        <v>13</v>
      </c>
      <c r="J274" t="n">
        <v>89.31999999999999</v>
      </c>
      <c r="K274" t="n">
        <v>35.1</v>
      </c>
      <c r="L274" t="n">
        <v>8</v>
      </c>
      <c r="M274" t="n">
        <v>11</v>
      </c>
      <c r="N274" t="n">
        <v>11.22</v>
      </c>
      <c r="O274" t="n">
        <v>11249.89</v>
      </c>
      <c r="P274" t="n">
        <v>124.77</v>
      </c>
      <c r="Q274" t="n">
        <v>183.28</v>
      </c>
      <c r="R274" t="n">
        <v>35.69</v>
      </c>
      <c r="S274" t="n">
        <v>26.24</v>
      </c>
      <c r="T274" t="n">
        <v>3838.06</v>
      </c>
      <c r="U274" t="n">
        <v>0.74</v>
      </c>
      <c r="V274" t="n">
        <v>0.9</v>
      </c>
      <c r="W274" t="n">
        <v>2.96</v>
      </c>
      <c r="X274" t="n">
        <v>0.24</v>
      </c>
      <c r="Y274" t="n">
        <v>0.5</v>
      </c>
      <c r="Z274" t="n">
        <v>10</v>
      </c>
    </row>
    <row r="275">
      <c r="A275" t="n">
        <v>8</v>
      </c>
      <c r="B275" t="n">
        <v>35</v>
      </c>
      <c r="C275" t="inlineStr">
        <is>
          <t xml:space="preserve">CONCLUIDO	</t>
        </is>
      </c>
      <c r="D275" t="n">
        <v>5.2543</v>
      </c>
      <c r="E275" t="n">
        <v>19.03</v>
      </c>
      <c r="F275" t="n">
        <v>16.95</v>
      </c>
      <c r="G275" t="n">
        <v>92.45999999999999</v>
      </c>
      <c r="H275" t="n">
        <v>1.75</v>
      </c>
      <c r="I275" t="n">
        <v>11</v>
      </c>
      <c r="J275" t="n">
        <v>90.54000000000001</v>
      </c>
      <c r="K275" t="n">
        <v>35.1</v>
      </c>
      <c r="L275" t="n">
        <v>9</v>
      </c>
      <c r="M275" t="n">
        <v>9</v>
      </c>
      <c r="N275" t="n">
        <v>11.44</v>
      </c>
      <c r="O275" t="n">
        <v>11400.71</v>
      </c>
      <c r="P275" t="n">
        <v>122.91</v>
      </c>
      <c r="Q275" t="n">
        <v>183.26</v>
      </c>
      <c r="R275" t="n">
        <v>34.24</v>
      </c>
      <c r="S275" t="n">
        <v>26.24</v>
      </c>
      <c r="T275" t="n">
        <v>3119.29</v>
      </c>
      <c r="U275" t="n">
        <v>0.77</v>
      </c>
      <c r="V275" t="n">
        <v>0.9</v>
      </c>
      <c r="W275" t="n">
        <v>2.96</v>
      </c>
      <c r="X275" t="n">
        <v>0.19</v>
      </c>
      <c r="Y275" t="n">
        <v>0.5</v>
      </c>
      <c r="Z275" t="n">
        <v>10</v>
      </c>
    </row>
    <row r="276">
      <c r="A276" t="n">
        <v>9</v>
      </c>
      <c r="B276" t="n">
        <v>35</v>
      </c>
      <c r="C276" t="inlineStr">
        <is>
          <t xml:space="preserve">CONCLUIDO	</t>
        </is>
      </c>
      <c r="D276" t="n">
        <v>5.2657</v>
      </c>
      <c r="E276" t="n">
        <v>18.99</v>
      </c>
      <c r="F276" t="n">
        <v>16.93</v>
      </c>
      <c r="G276" t="n">
        <v>101.56</v>
      </c>
      <c r="H276" t="n">
        <v>1.91</v>
      </c>
      <c r="I276" t="n">
        <v>10</v>
      </c>
      <c r="J276" t="n">
        <v>91.77</v>
      </c>
      <c r="K276" t="n">
        <v>35.1</v>
      </c>
      <c r="L276" t="n">
        <v>10</v>
      </c>
      <c r="M276" t="n">
        <v>8</v>
      </c>
      <c r="N276" t="n">
        <v>11.67</v>
      </c>
      <c r="O276" t="n">
        <v>11551.91</v>
      </c>
      <c r="P276" t="n">
        <v>121.86</v>
      </c>
      <c r="Q276" t="n">
        <v>183.28</v>
      </c>
      <c r="R276" t="n">
        <v>33.57</v>
      </c>
      <c r="S276" t="n">
        <v>26.24</v>
      </c>
      <c r="T276" t="n">
        <v>2793.75</v>
      </c>
      <c r="U276" t="n">
        <v>0.78</v>
      </c>
      <c r="V276" t="n">
        <v>0.9</v>
      </c>
      <c r="W276" t="n">
        <v>2.95</v>
      </c>
      <c r="X276" t="n">
        <v>0.17</v>
      </c>
      <c r="Y276" t="n">
        <v>0.5</v>
      </c>
      <c r="Z276" t="n">
        <v>10</v>
      </c>
    </row>
    <row r="277">
      <c r="A277" t="n">
        <v>10</v>
      </c>
      <c r="B277" t="n">
        <v>35</v>
      </c>
      <c r="C277" t="inlineStr">
        <is>
          <t xml:space="preserve">CONCLUIDO	</t>
        </is>
      </c>
      <c r="D277" t="n">
        <v>5.2723</v>
      </c>
      <c r="E277" t="n">
        <v>18.97</v>
      </c>
      <c r="F277" t="n">
        <v>16.92</v>
      </c>
      <c r="G277" t="n">
        <v>112.8</v>
      </c>
      <c r="H277" t="n">
        <v>2.08</v>
      </c>
      <c r="I277" t="n">
        <v>9</v>
      </c>
      <c r="J277" t="n">
        <v>93</v>
      </c>
      <c r="K277" t="n">
        <v>35.1</v>
      </c>
      <c r="L277" t="n">
        <v>11</v>
      </c>
      <c r="M277" t="n">
        <v>7</v>
      </c>
      <c r="N277" t="n">
        <v>11.9</v>
      </c>
      <c r="O277" t="n">
        <v>11703.47</v>
      </c>
      <c r="P277" t="n">
        <v>119.86</v>
      </c>
      <c r="Q277" t="n">
        <v>183.26</v>
      </c>
      <c r="R277" t="n">
        <v>33.5</v>
      </c>
      <c r="S277" t="n">
        <v>26.24</v>
      </c>
      <c r="T277" t="n">
        <v>2762.61</v>
      </c>
      <c r="U277" t="n">
        <v>0.78</v>
      </c>
      <c r="V277" t="n">
        <v>0.9</v>
      </c>
      <c r="W277" t="n">
        <v>2.95</v>
      </c>
      <c r="X277" t="n">
        <v>0.16</v>
      </c>
      <c r="Y277" t="n">
        <v>0.5</v>
      </c>
      <c r="Z277" t="n">
        <v>10</v>
      </c>
    </row>
    <row r="278">
      <c r="A278" t="n">
        <v>11</v>
      </c>
      <c r="B278" t="n">
        <v>35</v>
      </c>
      <c r="C278" t="inlineStr">
        <is>
          <t xml:space="preserve">CONCLUIDO	</t>
        </is>
      </c>
      <c r="D278" t="n">
        <v>5.2743</v>
      </c>
      <c r="E278" t="n">
        <v>18.96</v>
      </c>
      <c r="F278" t="n">
        <v>16.91</v>
      </c>
      <c r="G278" t="n">
        <v>112.75</v>
      </c>
      <c r="H278" t="n">
        <v>2.24</v>
      </c>
      <c r="I278" t="n">
        <v>9</v>
      </c>
      <c r="J278" t="n">
        <v>94.23</v>
      </c>
      <c r="K278" t="n">
        <v>35.1</v>
      </c>
      <c r="L278" t="n">
        <v>12</v>
      </c>
      <c r="M278" t="n">
        <v>7</v>
      </c>
      <c r="N278" t="n">
        <v>12.13</v>
      </c>
      <c r="O278" t="n">
        <v>11855.41</v>
      </c>
      <c r="P278" t="n">
        <v>118.36</v>
      </c>
      <c r="Q278" t="n">
        <v>183.27</v>
      </c>
      <c r="R278" t="n">
        <v>33.11</v>
      </c>
      <c r="S278" t="n">
        <v>26.24</v>
      </c>
      <c r="T278" t="n">
        <v>2565.51</v>
      </c>
      <c r="U278" t="n">
        <v>0.79</v>
      </c>
      <c r="V278" t="n">
        <v>0.9</v>
      </c>
      <c r="W278" t="n">
        <v>2.95</v>
      </c>
      <c r="X278" t="n">
        <v>0.16</v>
      </c>
      <c r="Y278" t="n">
        <v>0.5</v>
      </c>
      <c r="Z278" t="n">
        <v>10</v>
      </c>
    </row>
    <row r="279">
      <c r="A279" t="n">
        <v>12</v>
      </c>
      <c r="B279" t="n">
        <v>35</v>
      </c>
      <c r="C279" t="inlineStr">
        <is>
          <t xml:space="preserve">CONCLUIDO	</t>
        </is>
      </c>
      <c r="D279" t="n">
        <v>5.2862</v>
      </c>
      <c r="E279" t="n">
        <v>18.92</v>
      </c>
      <c r="F279" t="n">
        <v>16.89</v>
      </c>
      <c r="G279" t="n">
        <v>126.66</v>
      </c>
      <c r="H279" t="n">
        <v>2.39</v>
      </c>
      <c r="I279" t="n">
        <v>8</v>
      </c>
      <c r="J279" t="n">
        <v>95.45999999999999</v>
      </c>
      <c r="K279" t="n">
        <v>35.1</v>
      </c>
      <c r="L279" t="n">
        <v>13</v>
      </c>
      <c r="M279" t="n">
        <v>6</v>
      </c>
      <c r="N279" t="n">
        <v>12.36</v>
      </c>
      <c r="O279" t="n">
        <v>12007.73</v>
      </c>
      <c r="P279" t="n">
        <v>117.28</v>
      </c>
      <c r="Q279" t="n">
        <v>183.26</v>
      </c>
      <c r="R279" t="n">
        <v>32.26</v>
      </c>
      <c r="S279" t="n">
        <v>26.24</v>
      </c>
      <c r="T279" t="n">
        <v>2143.97</v>
      </c>
      <c r="U279" t="n">
        <v>0.8100000000000001</v>
      </c>
      <c r="V279" t="n">
        <v>0.9</v>
      </c>
      <c r="W279" t="n">
        <v>2.95</v>
      </c>
      <c r="X279" t="n">
        <v>0.13</v>
      </c>
      <c r="Y279" t="n">
        <v>0.5</v>
      </c>
      <c r="Z279" t="n">
        <v>10</v>
      </c>
    </row>
    <row r="280">
      <c r="A280" t="n">
        <v>13</v>
      </c>
      <c r="B280" t="n">
        <v>35</v>
      </c>
      <c r="C280" t="inlineStr">
        <is>
          <t xml:space="preserve">CONCLUIDO	</t>
        </is>
      </c>
      <c r="D280" t="n">
        <v>5.294</v>
      </c>
      <c r="E280" t="n">
        <v>18.89</v>
      </c>
      <c r="F280" t="n">
        <v>16.88</v>
      </c>
      <c r="G280" t="n">
        <v>144.66</v>
      </c>
      <c r="H280" t="n">
        <v>2.55</v>
      </c>
      <c r="I280" t="n">
        <v>7</v>
      </c>
      <c r="J280" t="n">
        <v>96.7</v>
      </c>
      <c r="K280" t="n">
        <v>35.1</v>
      </c>
      <c r="L280" t="n">
        <v>14</v>
      </c>
      <c r="M280" t="n">
        <v>5</v>
      </c>
      <c r="N280" t="n">
        <v>12.6</v>
      </c>
      <c r="O280" t="n">
        <v>12160.43</v>
      </c>
      <c r="P280" t="n">
        <v>115.73</v>
      </c>
      <c r="Q280" t="n">
        <v>183.26</v>
      </c>
      <c r="R280" t="n">
        <v>31.96</v>
      </c>
      <c r="S280" t="n">
        <v>26.24</v>
      </c>
      <c r="T280" t="n">
        <v>2003.15</v>
      </c>
      <c r="U280" t="n">
        <v>0.82</v>
      </c>
      <c r="V280" t="n">
        <v>0.9</v>
      </c>
      <c r="W280" t="n">
        <v>2.95</v>
      </c>
      <c r="X280" t="n">
        <v>0.12</v>
      </c>
      <c r="Y280" t="n">
        <v>0.5</v>
      </c>
      <c r="Z280" t="n">
        <v>10</v>
      </c>
    </row>
    <row r="281">
      <c r="A281" t="n">
        <v>14</v>
      </c>
      <c r="B281" t="n">
        <v>35</v>
      </c>
      <c r="C281" t="inlineStr">
        <is>
          <t xml:space="preserve">CONCLUIDO	</t>
        </is>
      </c>
      <c r="D281" t="n">
        <v>5.2924</v>
      </c>
      <c r="E281" t="n">
        <v>18.9</v>
      </c>
      <c r="F281" t="n">
        <v>16.88</v>
      </c>
      <c r="G281" t="n">
        <v>144.71</v>
      </c>
      <c r="H281" t="n">
        <v>2.69</v>
      </c>
      <c r="I281" t="n">
        <v>7</v>
      </c>
      <c r="J281" t="n">
        <v>97.94</v>
      </c>
      <c r="K281" t="n">
        <v>35.1</v>
      </c>
      <c r="L281" t="n">
        <v>15</v>
      </c>
      <c r="M281" t="n">
        <v>2</v>
      </c>
      <c r="N281" t="n">
        <v>12.84</v>
      </c>
      <c r="O281" t="n">
        <v>12313.51</v>
      </c>
      <c r="P281" t="n">
        <v>115.48</v>
      </c>
      <c r="Q281" t="n">
        <v>183.27</v>
      </c>
      <c r="R281" t="n">
        <v>32.06</v>
      </c>
      <c r="S281" t="n">
        <v>26.24</v>
      </c>
      <c r="T281" t="n">
        <v>2053.05</v>
      </c>
      <c r="U281" t="n">
        <v>0.82</v>
      </c>
      <c r="V281" t="n">
        <v>0.9</v>
      </c>
      <c r="W281" t="n">
        <v>2.95</v>
      </c>
      <c r="X281" t="n">
        <v>0.13</v>
      </c>
      <c r="Y281" t="n">
        <v>0.5</v>
      </c>
      <c r="Z281" t="n">
        <v>10</v>
      </c>
    </row>
    <row r="282">
      <c r="A282" t="n">
        <v>15</v>
      </c>
      <c r="B282" t="n">
        <v>35</v>
      </c>
      <c r="C282" t="inlineStr">
        <is>
          <t xml:space="preserve">CONCLUIDO	</t>
        </is>
      </c>
      <c r="D282" t="n">
        <v>5.293</v>
      </c>
      <c r="E282" t="n">
        <v>18.89</v>
      </c>
      <c r="F282" t="n">
        <v>16.88</v>
      </c>
      <c r="G282" t="n">
        <v>144.69</v>
      </c>
      <c r="H282" t="n">
        <v>2.84</v>
      </c>
      <c r="I282" t="n">
        <v>7</v>
      </c>
      <c r="J282" t="n">
        <v>99.19</v>
      </c>
      <c r="K282" t="n">
        <v>35.1</v>
      </c>
      <c r="L282" t="n">
        <v>16</v>
      </c>
      <c r="M282" t="n">
        <v>1</v>
      </c>
      <c r="N282" t="n">
        <v>13.09</v>
      </c>
      <c r="O282" t="n">
        <v>12466.97</v>
      </c>
      <c r="P282" t="n">
        <v>115.28</v>
      </c>
      <c r="Q282" t="n">
        <v>183.26</v>
      </c>
      <c r="R282" t="n">
        <v>32.06</v>
      </c>
      <c r="S282" t="n">
        <v>26.24</v>
      </c>
      <c r="T282" t="n">
        <v>2050.55</v>
      </c>
      <c r="U282" t="n">
        <v>0.82</v>
      </c>
      <c r="V282" t="n">
        <v>0.9</v>
      </c>
      <c r="W282" t="n">
        <v>2.95</v>
      </c>
      <c r="X282" t="n">
        <v>0.12</v>
      </c>
      <c r="Y282" t="n">
        <v>0.5</v>
      </c>
      <c r="Z282" t="n">
        <v>10</v>
      </c>
    </row>
    <row r="283">
      <c r="A283" t="n">
        <v>16</v>
      </c>
      <c r="B283" t="n">
        <v>35</v>
      </c>
      <c r="C283" t="inlineStr">
        <is>
          <t xml:space="preserve">CONCLUIDO	</t>
        </is>
      </c>
      <c r="D283" t="n">
        <v>5.2919</v>
      </c>
      <c r="E283" t="n">
        <v>18.9</v>
      </c>
      <c r="F283" t="n">
        <v>16.88</v>
      </c>
      <c r="G283" t="n">
        <v>144.72</v>
      </c>
      <c r="H283" t="n">
        <v>2.98</v>
      </c>
      <c r="I283" t="n">
        <v>7</v>
      </c>
      <c r="J283" t="n">
        <v>100.43</v>
      </c>
      <c r="K283" t="n">
        <v>35.1</v>
      </c>
      <c r="L283" t="n">
        <v>17</v>
      </c>
      <c r="M283" t="n">
        <v>0</v>
      </c>
      <c r="N283" t="n">
        <v>13.33</v>
      </c>
      <c r="O283" t="n">
        <v>12620.82</v>
      </c>
      <c r="P283" t="n">
        <v>116.07</v>
      </c>
      <c r="Q283" t="n">
        <v>183.26</v>
      </c>
      <c r="R283" t="n">
        <v>32.11</v>
      </c>
      <c r="S283" t="n">
        <v>26.24</v>
      </c>
      <c r="T283" t="n">
        <v>2078.68</v>
      </c>
      <c r="U283" t="n">
        <v>0.82</v>
      </c>
      <c r="V283" t="n">
        <v>0.9</v>
      </c>
      <c r="W283" t="n">
        <v>2.96</v>
      </c>
      <c r="X283" t="n">
        <v>0.13</v>
      </c>
      <c r="Y283" t="n">
        <v>0.5</v>
      </c>
      <c r="Z283" t="n">
        <v>10</v>
      </c>
    </row>
    <row r="284">
      <c r="A284" t="n">
        <v>0</v>
      </c>
      <c r="B284" t="n">
        <v>50</v>
      </c>
      <c r="C284" t="inlineStr">
        <is>
          <t xml:space="preserve">CONCLUIDO	</t>
        </is>
      </c>
      <c r="D284" t="n">
        <v>4.0763</v>
      </c>
      <c r="E284" t="n">
        <v>24.53</v>
      </c>
      <c r="F284" t="n">
        <v>19.5</v>
      </c>
      <c r="G284" t="n">
        <v>8.66</v>
      </c>
      <c r="H284" t="n">
        <v>0.16</v>
      </c>
      <c r="I284" t="n">
        <v>135</v>
      </c>
      <c r="J284" t="n">
        <v>107.41</v>
      </c>
      <c r="K284" t="n">
        <v>41.65</v>
      </c>
      <c r="L284" t="n">
        <v>1</v>
      </c>
      <c r="M284" t="n">
        <v>133</v>
      </c>
      <c r="N284" t="n">
        <v>14.77</v>
      </c>
      <c r="O284" t="n">
        <v>13481.73</v>
      </c>
      <c r="P284" t="n">
        <v>185.95</v>
      </c>
      <c r="Q284" t="n">
        <v>183.37</v>
      </c>
      <c r="R284" t="n">
        <v>113.75</v>
      </c>
      <c r="S284" t="n">
        <v>26.24</v>
      </c>
      <c r="T284" t="n">
        <v>42255.39</v>
      </c>
      <c r="U284" t="n">
        <v>0.23</v>
      </c>
      <c r="V284" t="n">
        <v>0.78</v>
      </c>
      <c r="W284" t="n">
        <v>3.15</v>
      </c>
      <c r="X284" t="n">
        <v>2.73</v>
      </c>
      <c r="Y284" t="n">
        <v>0.5</v>
      </c>
      <c r="Z284" t="n">
        <v>10</v>
      </c>
    </row>
    <row r="285">
      <c r="A285" t="n">
        <v>1</v>
      </c>
      <c r="B285" t="n">
        <v>50</v>
      </c>
      <c r="C285" t="inlineStr">
        <is>
          <t xml:space="preserve">CONCLUIDO	</t>
        </is>
      </c>
      <c r="D285" t="n">
        <v>4.6625</v>
      </c>
      <c r="E285" t="n">
        <v>21.45</v>
      </c>
      <c r="F285" t="n">
        <v>18.01</v>
      </c>
      <c r="G285" t="n">
        <v>17.15</v>
      </c>
      <c r="H285" t="n">
        <v>0.32</v>
      </c>
      <c r="I285" t="n">
        <v>63</v>
      </c>
      <c r="J285" t="n">
        <v>108.68</v>
      </c>
      <c r="K285" t="n">
        <v>41.65</v>
      </c>
      <c r="L285" t="n">
        <v>2</v>
      </c>
      <c r="M285" t="n">
        <v>61</v>
      </c>
      <c r="N285" t="n">
        <v>15.03</v>
      </c>
      <c r="O285" t="n">
        <v>13638.32</v>
      </c>
      <c r="P285" t="n">
        <v>171</v>
      </c>
      <c r="Q285" t="n">
        <v>183.32</v>
      </c>
      <c r="R285" t="n">
        <v>67.17</v>
      </c>
      <c r="S285" t="n">
        <v>26.24</v>
      </c>
      <c r="T285" t="n">
        <v>19325.05</v>
      </c>
      <c r="U285" t="n">
        <v>0.39</v>
      </c>
      <c r="V285" t="n">
        <v>0.84</v>
      </c>
      <c r="W285" t="n">
        <v>3.04</v>
      </c>
      <c r="X285" t="n">
        <v>1.25</v>
      </c>
      <c r="Y285" t="n">
        <v>0.5</v>
      </c>
      <c r="Z285" t="n">
        <v>10</v>
      </c>
    </row>
    <row r="286">
      <c r="A286" t="n">
        <v>2</v>
      </c>
      <c r="B286" t="n">
        <v>50</v>
      </c>
      <c r="C286" t="inlineStr">
        <is>
          <t xml:space="preserve">CONCLUIDO	</t>
        </is>
      </c>
      <c r="D286" t="n">
        <v>4.8764</v>
      </c>
      <c r="E286" t="n">
        <v>20.51</v>
      </c>
      <c r="F286" t="n">
        <v>17.56</v>
      </c>
      <c r="G286" t="n">
        <v>25.7</v>
      </c>
      <c r="H286" t="n">
        <v>0.48</v>
      </c>
      <c r="I286" t="n">
        <v>41</v>
      </c>
      <c r="J286" t="n">
        <v>109.96</v>
      </c>
      <c r="K286" t="n">
        <v>41.65</v>
      </c>
      <c r="L286" t="n">
        <v>3</v>
      </c>
      <c r="M286" t="n">
        <v>39</v>
      </c>
      <c r="N286" t="n">
        <v>15.31</v>
      </c>
      <c r="O286" t="n">
        <v>13795.21</v>
      </c>
      <c r="P286" t="n">
        <v>165.85</v>
      </c>
      <c r="Q286" t="n">
        <v>183.36</v>
      </c>
      <c r="R286" t="n">
        <v>53.02</v>
      </c>
      <c r="S286" t="n">
        <v>26.24</v>
      </c>
      <c r="T286" t="n">
        <v>12360.23</v>
      </c>
      <c r="U286" t="n">
        <v>0.5</v>
      </c>
      <c r="V286" t="n">
        <v>0.87</v>
      </c>
      <c r="W286" t="n">
        <v>3.01</v>
      </c>
      <c r="X286" t="n">
        <v>0.8</v>
      </c>
      <c r="Y286" t="n">
        <v>0.5</v>
      </c>
      <c r="Z286" t="n">
        <v>10</v>
      </c>
    </row>
    <row r="287">
      <c r="A287" t="n">
        <v>3</v>
      </c>
      <c r="B287" t="n">
        <v>50</v>
      </c>
      <c r="C287" t="inlineStr">
        <is>
          <t xml:space="preserve">CONCLUIDO	</t>
        </is>
      </c>
      <c r="D287" t="n">
        <v>4.9789</v>
      </c>
      <c r="E287" t="n">
        <v>20.08</v>
      </c>
      <c r="F287" t="n">
        <v>17.36</v>
      </c>
      <c r="G287" t="n">
        <v>33.6</v>
      </c>
      <c r="H287" t="n">
        <v>0.63</v>
      </c>
      <c r="I287" t="n">
        <v>31</v>
      </c>
      <c r="J287" t="n">
        <v>111.23</v>
      </c>
      <c r="K287" t="n">
        <v>41.65</v>
      </c>
      <c r="L287" t="n">
        <v>4</v>
      </c>
      <c r="M287" t="n">
        <v>29</v>
      </c>
      <c r="N287" t="n">
        <v>15.58</v>
      </c>
      <c r="O287" t="n">
        <v>13952.52</v>
      </c>
      <c r="P287" t="n">
        <v>163.21</v>
      </c>
      <c r="Q287" t="n">
        <v>183.27</v>
      </c>
      <c r="R287" t="n">
        <v>46.86</v>
      </c>
      <c r="S287" t="n">
        <v>26.24</v>
      </c>
      <c r="T287" t="n">
        <v>9332.9</v>
      </c>
      <c r="U287" t="n">
        <v>0.5600000000000001</v>
      </c>
      <c r="V287" t="n">
        <v>0.88</v>
      </c>
      <c r="W287" t="n">
        <v>2.99</v>
      </c>
      <c r="X287" t="n">
        <v>0.6</v>
      </c>
      <c r="Y287" t="n">
        <v>0.5</v>
      </c>
      <c r="Z287" t="n">
        <v>10</v>
      </c>
    </row>
    <row r="288">
      <c r="A288" t="n">
        <v>4</v>
      </c>
      <c r="B288" t="n">
        <v>50</v>
      </c>
      <c r="C288" t="inlineStr">
        <is>
          <t xml:space="preserve">CONCLUIDO	</t>
        </is>
      </c>
      <c r="D288" t="n">
        <v>5.0563</v>
      </c>
      <c r="E288" t="n">
        <v>19.78</v>
      </c>
      <c r="F288" t="n">
        <v>17.21</v>
      </c>
      <c r="G288" t="n">
        <v>43.02</v>
      </c>
      <c r="H288" t="n">
        <v>0.78</v>
      </c>
      <c r="I288" t="n">
        <v>24</v>
      </c>
      <c r="J288" t="n">
        <v>112.51</v>
      </c>
      <c r="K288" t="n">
        <v>41.65</v>
      </c>
      <c r="L288" t="n">
        <v>5</v>
      </c>
      <c r="M288" t="n">
        <v>22</v>
      </c>
      <c r="N288" t="n">
        <v>15.86</v>
      </c>
      <c r="O288" t="n">
        <v>14110.24</v>
      </c>
      <c r="P288" t="n">
        <v>160.83</v>
      </c>
      <c r="Q288" t="n">
        <v>183.27</v>
      </c>
      <c r="R288" t="n">
        <v>42.14</v>
      </c>
      <c r="S288" t="n">
        <v>26.24</v>
      </c>
      <c r="T288" t="n">
        <v>7007.65</v>
      </c>
      <c r="U288" t="n">
        <v>0.62</v>
      </c>
      <c r="V288" t="n">
        <v>0.88</v>
      </c>
      <c r="W288" t="n">
        <v>2.98</v>
      </c>
      <c r="X288" t="n">
        <v>0.45</v>
      </c>
      <c r="Y288" t="n">
        <v>0.5</v>
      </c>
      <c r="Z288" t="n">
        <v>10</v>
      </c>
    </row>
    <row r="289">
      <c r="A289" t="n">
        <v>5</v>
      </c>
      <c r="B289" t="n">
        <v>50</v>
      </c>
      <c r="C289" t="inlineStr">
        <is>
          <t xml:space="preserve">CONCLUIDO	</t>
        </is>
      </c>
      <c r="D289" t="n">
        <v>5.1014</v>
      </c>
      <c r="E289" t="n">
        <v>19.6</v>
      </c>
      <c r="F289" t="n">
        <v>17.12</v>
      </c>
      <c r="G289" t="n">
        <v>51.37</v>
      </c>
      <c r="H289" t="n">
        <v>0.93</v>
      </c>
      <c r="I289" t="n">
        <v>20</v>
      </c>
      <c r="J289" t="n">
        <v>113.79</v>
      </c>
      <c r="K289" t="n">
        <v>41.65</v>
      </c>
      <c r="L289" t="n">
        <v>6</v>
      </c>
      <c r="M289" t="n">
        <v>18</v>
      </c>
      <c r="N289" t="n">
        <v>16.14</v>
      </c>
      <c r="O289" t="n">
        <v>14268.39</v>
      </c>
      <c r="P289" t="n">
        <v>159.09</v>
      </c>
      <c r="Q289" t="n">
        <v>183.27</v>
      </c>
      <c r="R289" t="n">
        <v>39.57</v>
      </c>
      <c r="S289" t="n">
        <v>26.24</v>
      </c>
      <c r="T289" t="n">
        <v>5739.18</v>
      </c>
      <c r="U289" t="n">
        <v>0.66</v>
      </c>
      <c r="V289" t="n">
        <v>0.89</v>
      </c>
      <c r="W289" t="n">
        <v>2.97</v>
      </c>
      <c r="X289" t="n">
        <v>0.37</v>
      </c>
      <c r="Y289" t="n">
        <v>0.5</v>
      </c>
      <c r="Z289" t="n">
        <v>10</v>
      </c>
    </row>
    <row r="290">
      <c r="A290" t="n">
        <v>6</v>
      </c>
      <c r="B290" t="n">
        <v>50</v>
      </c>
      <c r="C290" t="inlineStr">
        <is>
          <t xml:space="preserve">CONCLUIDO	</t>
        </is>
      </c>
      <c r="D290" t="n">
        <v>5.1216</v>
      </c>
      <c r="E290" t="n">
        <v>19.53</v>
      </c>
      <c r="F290" t="n">
        <v>17.09</v>
      </c>
      <c r="G290" t="n">
        <v>56.96</v>
      </c>
      <c r="H290" t="n">
        <v>1.07</v>
      </c>
      <c r="I290" t="n">
        <v>18</v>
      </c>
      <c r="J290" t="n">
        <v>115.08</v>
      </c>
      <c r="K290" t="n">
        <v>41.65</v>
      </c>
      <c r="L290" t="n">
        <v>7</v>
      </c>
      <c r="M290" t="n">
        <v>16</v>
      </c>
      <c r="N290" t="n">
        <v>16.43</v>
      </c>
      <c r="O290" t="n">
        <v>14426.96</v>
      </c>
      <c r="P290" t="n">
        <v>157.93</v>
      </c>
      <c r="Q290" t="n">
        <v>183.26</v>
      </c>
      <c r="R290" t="n">
        <v>38.66</v>
      </c>
      <c r="S290" t="n">
        <v>26.24</v>
      </c>
      <c r="T290" t="n">
        <v>5297.63</v>
      </c>
      <c r="U290" t="n">
        <v>0.68</v>
      </c>
      <c r="V290" t="n">
        <v>0.89</v>
      </c>
      <c r="W290" t="n">
        <v>2.97</v>
      </c>
      <c r="X290" t="n">
        <v>0.33</v>
      </c>
      <c r="Y290" t="n">
        <v>0.5</v>
      </c>
      <c r="Z290" t="n">
        <v>10</v>
      </c>
    </row>
    <row r="291">
      <c r="A291" t="n">
        <v>7</v>
      </c>
      <c r="B291" t="n">
        <v>50</v>
      </c>
      <c r="C291" t="inlineStr">
        <is>
          <t xml:space="preserve">CONCLUIDO	</t>
        </is>
      </c>
      <c r="D291" t="n">
        <v>5.1423</v>
      </c>
      <c r="E291" t="n">
        <v>19.45</v>
      </c>
      <c r="F291" t="n">
        <v>17.05</v>
      </c>
      <c r="G291" t="n">
        <v>63.96</v>
      </c>
      <c r="H291" t="n">
        <v>1.21</v>
      </c>
      <c r="I291" t="n">
        <v>16</v>
      </c>
      <c r="J291" t="n">
        <v>116.37</v>
      </c>
      <c r="K291" t="n">
        <v>41.65</v>
      </c>
      <c r="L291" t="n">
        <v>8</v>
      </c>
      <c r="M291" t="n">
        <v>14</v>
      </c>
      <c r="N291" t="n">
        <v>16.72</v>
      </c>
      <c r="O291" t="n">
        <v>14585.96</v>
      </c>
      <c r="P291" t="n">
        <v>157.12</v>
      </c>
      <c r="Q291" t="n">
        <v>183.28</v>
      </c>
      <c r="R291" t="n">
        <v>37.6</v>
      </c>
      <c r="S291" t="n">
        <v>26.24</v>
      </c>
      <c r="T291" t="n">
        <v>4776.5</v>
      </c>
      <c r="U291" t="n">
        <v>0.7</v>
      </c>
      <c r="V291" t="n">
        <v>0.89</v>
      </c>
      <c r="W291" t="n">
        <v>2.96</v>
      </c>
      <c r="X291" t="n">
        <v>0.3</v>
      </c>
      <c r="Y291" t="n">
        <v>0.5</v>
      </c>
      <c r="Z291" t="n">
        <v>10</v>
      </c>
    </row>
    <row r="292">
      <c r="A292" t="n">
        <v>8</v>
      </c>
      <c r="B292" t="n">
        <v>50</v>
      </c>
      <c r="C292" t="inlineStr">
        <is>
          <t xml:space="preserve">CONCLUIDO	</t>
        </is>
      </c>
      <c r="D292" t="n">
        <v>5.1643</v>
      </c>
      <c r="E292" t="n">
        <v>19.36</v>
      </c>
      <c r="F292" t="n">
        <v>17.02</v>
      </c>
      <c r="G292" t="n">
        <v>72.93000000000001</v>
      </c>
      <c r="H292" t="n">
        <v>1.35</v>
      </c>
      <c r="I292" t="n">
        <v>14</v>
      </c>
      <c r="J292" t="n">
        <v>117.66</v>
      </c>
      <c r="K292" t="n">
        <v>41.65</v>
      </c>
      <c r="L292" t="n">
        <v>9</v>
      </c>
      <c r="M292" t="n">
        <v>12</v>
      </c>
      <c r="N292" t="n">
        <v>17.01</v>
      </c>
      <c r="O292" t="n">
        <v>14745.39</v>
      </c>
      <c r="P292" t="n">
        <v>155.95</v>
      </c>
      <c r="Q292" t="n">
        <v>183.26</v>
      </c>
      <c r="R292" t="n">
        <v>36.56</v>
      </c>
      <c r="S292" t="n">
        <v>26.24</v>
      </c>
      <c r="T292" t="n">
        <v>4267.12</v>
      </c>
      <c r="U292" t="n">
        <v>0.72</v>
      </c>
      <c r="V292" t="n">
        <v>0.89</v>
      </c>
      <c r="W292" t="n">
        <v>2.96</v>
      </c>
      <c r="X292" t="n">
        <v>0.26</v>
      </c>
      <c r="Y292" t="n">
        <v>0.5</v>
      </c>
      <c r="Z292" t="n">
        <v>10</v>
      </c>
    </row>
    <row r="293">
      <c r="A293" t="n">
        <v>9</v>
      </c>
      <c r="B293" t="n">
        <v>50</v>
      </c>
      <c r="C293" t="inlineStr">
        <is>
          <t xml:space="preserve">CONCLUIDO	</t>
        </is>
      </c>
      <c r="D293" t="n">
        <v>5.1759</v>
      </c>
      <c r="E293" t="n">
        <v>19.32</v>
      </c>
      <c r="F293" t="n">
        <v>17</v>
      </c>
      <c r="G293" t="n">
        <v>78.44</v>
      </c>
      <c r="H293" t="n">
        <v>1.48</v>
      </c>
      <c r="I293" t="n">
        <v>13</v>
      </c>
      <c r="J293" t="n">
        <v>118.96</v>
      </c>
      <c r="K293" t="n">
        <v>41.65</v>
      </c>
      <c r="L293" t="n">
        <v>10</v>
      </c>
      <c r="M293" t="n">
        <v>11</v>
      </c>
      <c r="N293" t="n">
        <v>17.31</v>
      </c>
      <c r="O293" t="n">
        <v>14905.25</v>
      </c>
      <c r="P293" t="n">
        <v>154.67</v>
      </c>
      <c r="Q293" t="n">
        <v>183.28</v>
      </c>
      <c r="R293" t="n">
        <v>35.68</v>
      </c>
      <c r="S293" t="n">
        <v>26.24</v>
      </c>
      <c r="T293" t="n">
        <v>3829.95</v>
      </c>
      <c r="U293" t="n">
        <v>0.74</v>
      </c>
      <c r="V293" t="n">
        <v>0.9</v>
      </c>
      <c r="W293" t="n">
        <v>2.96</v>
      </c>
      <c r="X293" t="n">
        <v>0.24</v>
      </c>
      <c r="Y293" t="n">
        <v>0.5</v>
      </c>
      <c r="Z293" t="n">
        <v>10</v>
      </c>
    </row>
    <row r="294">
      <c r="A294" t="n">
        <v>10</v>
      </c>
      <c r="B294" t="n">
        <v>50</v>
      </c>
      <c r="C294" t="inlineStr">
        <is>
          <t xml:space="preserve">CONCLUIDO	</t>
        </is>
      </c>
      <c r="D294" t="n">
        <v>5.1971</v>
      </c>
      <c r="E294" t="n">
        <v>19.24</v>
      </c>
      <c r="F294" t="n">
        <v>16.96</v>
      </c>
      <c r="G294" t="n">
        <v>92.51000000000001</v>
      </c>
      <c r="H294" t="n">
        <v>1.61</v>
      </c>
      <c r="I294" t="n">
        <v>11</v>
      </c>
      <c r="J294" t="n">
        <v>120.26</v>
      </c>
      <c r="K294" t="n">
        <v>41.65</v>
      </c>
      <c r="L294" t="n">
        <v>11</v>
      </c>
      <c r="M294" t="n">
        <v>9</v>
      </c>
      <c r="N294" t="n">
        <v>17.61</v>
      </c>
      <c r="O294" t="n">
        <v>15065.56</v>
      </c>
      <c r="P294" t="n">
        <v>153.33</v>
      </c>
      <c r="Q294" t="n">
        <v>183.27</v>
      </c>
      <c r="R294" t="n">
        <v>34.62</v>
      </c>
      <c r="S294" t="n">
        <v>26.24</v>
      </c>
      <c r="T294" t="n">
        <v>3311.75</v>
      </c>
      <c r="U294" t="n">
        <v>0.76</v>
      </c>
      <c r="V294" t="n">
        <v>0.9</v>
      </c>
      <c r="W294" t="n">
        <v>2.96</v>
      </c>
      <c r="X294" t="n">
        <v>0.2</v>
      </c>
      <c r="Y294" t="n">
        <v>0.5</v>
      </c>
      <c r="Z294" t="n">
        <v>10</v>
      </c>
    </row>
    <row r="295">
      <c r="A295" t="n">
        <v>11</v>
      </c>
      <c r="B295" t="n">
        <v>50</v>
      </c>
      <c r="C295" t="inlineStr">
        <is>
          <t xml:space="preserve">CONCLUIDO	</t>
        </is>
      </c>
      <c r="D295" t="n">
        <v>5.1999</v>
      </c>
      <c r="E295" t="n">
        <v>19.23</v>
      </c>
      <c r="F295" t="n">
        <v>16.95</v>
      </c>
      <c r="G295" t="n">
        <v>92.45999999999999</v>
      </c>
      <c r="H295" t="n">
        <v>1.74</v>
      </c>
      <c r="I295" t="n">
        <v>11</v>
      </c>
      <c r="J295" t="n">
        <v>121.56</v>
      </c>
      <c r="K295" t="n">
        <v>41.65</v>
      </c>
      <c r="L295" t="n">
        <v>12</v>
      </c>
      <c r="M295" t="n">
        <v>9</v>
      </c>
      <c r="N295" t="n">
        <v>17.91</v>
      </c>
      <c r="O295" t="n">
        <v>15226.31</v>
      </c>
      <c r="P295" t="n">
        <v>152.78</v>
      </c>
      <c r="Q295" t="n">
        <v>183.27</v>
      </c>
      <c r="R295" t="n">
        <v>34.21</v>
      </c>
      <c r="S295" t="n">
        <v>26.24</v>
      </c>
      <c r="T295" t="n">
        <v>3106.56</v>
      </c>
      <c r="U295" t="n">
        <v>0.77</v>
      </c>
      <c r="V295" t="n">
        <v>0.9</v>
      </c>
      <c r="W295" t="n">
        <v>2.96</v>
      </c>
      <c r="X295" t="n">
        <v>0.19</v>
      </c>
      <c r="Y295" t="n">
        <v>0.5</v>
      </c>
      <c r="Z295" t="n">
        <v>10</v>
      </c>
    </row>
    <row r="296">
      <c r="A296" t="n">
        <v>12</v>
      </c>
      <c r="B296" t="n">
        <v>50</v>
      </c>
      <c r="C296" t="inlineStr">
        <is>
          <t xml:space="preserve">CONCLUIDO	</t>
        </is>
      </c>
      <c r="D296" t="n">
        <v>5.2111</v>
      </c>
      <c r="E296" t="n">
        <v>19.19</v>
      </c>
      <c r="F296" t="n">
        <v>16.93</v>
      </c>
      <c r="G296" t="n">
        <v>101.59</v>
      </c>
      <c r="H296" t="n">
        <v>1.87</v>
      </c>
      <c r="I296" t="n">
        <v>10</v>
      </c>
      <c r="J296" t="n">
        <v>122.87</v>
      </c>
      <c r="K296" t="n">
        <v>41.65</v>
      </c>
      <c r="L296" t="n">
        <v>13</v>
      </c>
      <c r="M296" t="n">
        <v>8</v>
      </c>
      <c r="N296" t="n">
        <v>18.22</v>
      </c>
      <c r="O296" t="n">
        <v>15387.5</v>
      </c>
      <c r="P296" t="n">
        <v>152.2</v>
      </c>
      <c r="Q296" t="n">
        <v>183.26</v>
      </c>
      <c r="R296" t="n">
        <v>33.71</v>
      </c>
      <c r="S296" t="n">
        <v>26.24</v>
      </c>
      <c r="T296" t="n">
        <v>2859.88</v>
      </c>
      <c r="U296" t="n">
        <v>0.78</v>
      </c>
      <c r="V296" t="n">
        <v>0.9</v>
      </c>
      <c r="W296" t="n">
        <v>2.96</v>
      </c>
      <c r="X296" t="n">
        <v>0.18</v>
      </c>
      <c r="Y296" t="n">
        <v>0.5</v>
      </c>
      <c r="Z296" t="n">
        <v>10</v>
      </c>
    </row>
    <row r="297">
      <c r="A297" t="n">
        <v>13</v>
      </c>
      <c r="B297" t="n">
        <v>50</v>
      </c>
      <c r="C297" t="inlineStr">
        <is>
          <t xml:space="preserve">CONCLUIDO	</t>
        </is>
      </c>
      <c r="D297" t="n">
        <v>5.2194</v>
      </c>
      <c r="E297" t="n">
        <v>19.16</v>
      </c>
      <c r="F297" t="n">
        <v>16.92</v>
      </c>
      <c r="G297" t="n">
        <v>112.82</v>
      </c>
      <c r="H297" t="n">
        <v>1.99</v>
      </c>
      <c r="I297" t="n">
        <v>9</v>
      </c>
      <c r="J297" t="n">
        <v>124.18</v>
      </c>
      <c r="K297" t="n">
        <v>41.65</v>
      </c>
      <c r="L297" t="n">
        <v>14</v>
      </c>
      <c r="M297" t="n">
        <v>7</v>
      </c>
      <c r="N297" t="n">
        <v>18.53</v>
      </c>
      <c r="O297" t="n">
        <v>15549.15</v>
      </c>
      <c r="P297" t="n">
        <v>150.86</v>
      </c>
      <c r="Q297" t="n">
        <v>183.26</v>
      </c>
      <c r="R297" t="n">
        <v>33.34</v>
      </c>
      <c r="S297" t="n">
        <v>26.24</v>
      </c>
      <c r="T297" t="n">
        <v>2680.85</v>
      </c>
      <c r="U297" t="n">
        <v>0.79</v>
      </c>
      <c r="V297" t="n">
        <v>0.9</v>
      </c>
      <c r="W297" t="n">
        <v>2.96</v>
      </c>
      <c r="X297" t="n">
        <v>0.17</v>
      </c>
      <c r="Y297" t="n">
        <v>0.5</v>
      </c>
      <c r="Z297" t="n">
        <v>10</v>
      </c>
    </row>
    <row r="298">
      <c r="A298" t="n">
        <v>14</v>
      </c>
      <c r="B298" t="n">
        <v>50</v>
      </c>
      <c r="C298" t="inlineStr">
        <is>
          <t xml:space="preserve">CONCLUIDO	</t>
        </is>
      </c>
      <c r="D298" t="n">
        <v>5.2207</v>
      </c>
      <c r="E298" t="n">
        <v>19.15</v>
      </c>
      <c r="F298" t="n">
        <v>16.92</v>
      </c>
      <c r="G298" t="n">
        <v>112.79</v>
      </c>
      <c r="H298" t="n">
        <v>2.11</v>
      </c>
      <c r="I298" t="n">
        <v>9</v>
      </c>
      <c r="J298" t="n">
        <v>125.49</v>
      </c>
      <c r="K298" t="n">
        <v>41.65</v>
      </c>
      <c r="L298" t="n">
        <v>15</v>
      </c>
      <c r="M298" t="n">
        <v>7</v>
      </c>
      <c r="N298" t="n">
        <v>18.84</v>
      </c>
      <c r="O298" t="n">
        <v>15711.24</v>
      </c>
      <c r="P298" t="n">
        <v>150.11</v>
      </c>
      <c r="Q298" t="n">
        <v>183.26</v>
      </c>
      <c r="R298" t="n">
        <v>33.29</v>
      </c>
      <c r="S298" t="n">
        <v>26.24</v>
      </c>
      <c r="T298" t="n">
        <v>2657.35</v>
      </c>
      <c r="U298" t="n">
        <v>0.79</v>
      </c>
      <c r="V298" t="n">
        <v>0.9</v>
      </c>
      <c r="W298" t="n">
        <v>2.95</v>
      </c>
      <c r="X298" t="n">
        <v>0.16</v>
      </c>
      <c r="Y298" t="n">
        <v>0.5</v>
      </c>
      <c r="Z298" t="n">
        <v>10</v>
      </c>
    </row>
    <row r="299">
      <c r="A299" t="n">
        <v>15</v>
      </c>
      <c r="B299" t="n">
        <v>50</v>
      </c>
      <c r="C299" t="inlineStr">
        <is>
          <t xml:space="preserve">CONCLUIDO	</t>
        </is>
      </c>
      <c r="D299" t="n">
        <v>5.2323</v>
      </c>
      <c r="E299" t="n">
        <v>19.11</v>
      </c>
      <c r="F299" t="n">
        <v>16.9</v>
      </c>
      <c r="G299" t="n">
        <v>126.74</v>
      </c>
      <c r="H299" t="n">
        <v>2.23</v>
      </c>
      <c r="I299" t="n">
        <v>8</v>
      </c>
      <c r="J299" t="n">
        <v>126.81</v>
      </c>
      <c r="K299" t="n">
        <v>41.65</v>
      </c>
      <c r="L299" t="n">
        <v>16</v>
      </c>
      <c r="M299" t="n">
        <v>6</v>
      </c>
      <c r="N299" t="n">
        <v>19.16</v>
      </c>
      <c r="O299" t="n">
        <v>15873.8</v>
      </c>
      <c r="P299" t="n">
        <v>149.42</v>
      </c>
      <c r="Q299" t="n">
        <v>183.26</v>
      </c>
      <c r="R299" t="n">
        <v>32.65</v>
      </c>
      <c r="S299" t="n">
        <v>26.24</v>
      </c>
      <c r="T299" t="n">
        <v>2340.52</v>
      </c>
      <c r="U299" t="n">
        <v>0.8</v>
      </c>
      <c r="V299" t="n">
        <v>0.9</v>
      </c>
      <c r="W299" t="n">
        <v>2.95</v>
      </c>
      <c r="X299" t="n">
        <v>0.14</v>
      </c>
      <c r="Y299" t="n">
        <v>0.5</v>
      </c>
      <c r="Z299" t="n">
        <v>10</v>
      </c>
    </row>
    <row r="300">
      <c r="A300" t="n">
        <v>16</v>
      </c>
      <c r="B300" t="n">
        <v>50</v>
      </c>
      <c r="C300" t="inlineStr">
        <is>
          <t xml:space="preserve">CONCLUIDO	</t>
        </is>
      </c>
      <c r="D300" t="n">
        <v>5.2339</v>
      </c>
      <c r="E300" t="n">
        <v>19.11</v>
      </c>
      <c r="F300" t="n">
        <v>16.89</v>
      </c>
      <c r="G300" t="n">
        <v>126.69</v>
      </c>
      <c r="H300" t="n">
        <v>2.34</v>
      </c>
      <c r="I300" t="n">
        <v>8</v>
      </c>
      <c r="J300" t="n">
        <v>128.13</v>
      </c>
      <c r="K300" t="n">
        <v>41.65</v>
      </c>
      <c r="L300" t="n">
        <v>17</v>
      </c>
      <c r="M300" t="n">
        <v>6</v>
      </c>
      <c r="N300" t="n">
        <v>19.48</v>
      </c>
      <c r="O300" t="n">
        <v>16036.82</v>
      </c>
      <c r="P300" t="n">
        <v>148.57</v>
      </c>
      <c r="Q300" t="n">
        <v>183.26</v>
      </c>
      <c r="R300" t="n">
        <v>32.51</v>
      </c>
      <c r="S300" t="n">
        <v>26.24</v>
      </c>
      <c r="T300" t="n">
        <v>2269.63</v>
      </c>
      <c r="U300" t="n">
        <v>0.8100000000000001</v>
      </c>
      <c r="V300" t="n">
        <v>0.9</v>
      </c>
      <c r="W300" t="n">
        <v>2.95</v>
      </c>
      <c r="X300" t="n">
        <v>0.14</v>
      </c>
      <c r="Y300" t="n">
        <v>0.5</v>
      </c>
      <c r="Z300" t="n">
        <v>10</v>
      </c>
    </row>
    <row r="301">
      <c r="A301" t="n">
        <v>17</v>
      </c>
      <c r="B301" t="n">
        <v>50</v>
      </c>
      <c r="C301" t="inlineStr">
        <is>
          <t xml:space="preserve">CONCLUIDO	</t>
        </is>
      </c>
      <c r="D301" t="n">
        <v>5.2438</v>
      </c>
      <c r="E301" t="n">
        <v>19.07</v>
      </c>
      <c r="F301" t="n">
        <v>16.88</v>
      </c>
      <c r="G301" t="n">
        <v>144.67</v>
      </c>
      <c r="H301" t="n">
        <v>2.46</v>
      </c>
      <c r="I301" t="n">
        <v>7</v>
      </c>
      <c r="J301" t="n">
        <v>129.46</v>
      </c>
      <c r="K301" t="n">
        <v>41.65</v>
      </c>
      <c r="L301" t="n">
        <v>18</v>
      </c>
      <c r="M301" t="n">
        <v>5</v>
      </c>
      <c r="N301" t="n">
        <v>19.81</v>
      </c>
      <c r="O301" t="n">
        <v>16200.3</v>
      </c>
      <c r="P301" t="n">
        <v>147.77</v>
      </c>
      <c r="Q301" t="n">
        <v>183.27</v>
      </c>
      <c r="R301" t="n">
        <v>32.1</v>
      </c>
      <c r="S301" t="n">
        <v>26.24</v>
      </c>
      <c r="T301" t="n">
        <v>2072.85</v>
      </c>
      <c r="U301" t="n">
        <v>0.82</v>
      </c>
      <c r="V301" t="n">
        <v>0.9</v>
      </c>
      <c r="W301" t="n">
        <v>2.95</v>
      </c>
      <c r="X301" t="n">
        <v>0.12</v>
      </c>
      <c r="Y301" t="n">
        <v>0.5</v>
      </c>
      <c r="Z301" t="n">
        <v>10</v>
      </c>
    </row>
    <row r="302">
      <c r="A302" t="n">
        <v>18</v>
      </c>
      <c r="B302" t="n">
        <v>50</v>
      </c>
      <c r="C302" t="inlineStr">
        <is>
          <t xml:space="preserve">CONCLUIDO	</t>
        </is>
      </c>
      <c r="D302" t="n">
        <v>5.2443</v>
      </c>
      <c r="E302" t="n">
        <v>19.07</v>
      </c>
      <c r="F302" t="n">
        <v>16.88</v>
      </c>
      <c r="G302" t="n">
        <v>144.66</v>
      </c>
      <c r="H302" t="n">
        <v>2.57</v>
      </c>
      <c r="I302" t="n">
        <v>7</v>
      </c>
      <c r="J302" t="n">
        <v>130.79</v>
      </c>
      <c r="K302" t="n">
        <v>41.65</v>
      </c>
      <c r="L302" t="n">
        <v>19</v>
      </c>
      <c r="M302" t="n">
        <v>5</v>
      </c>
      <c r="N302" t="n">
        <v>20.14</v>
      </c>
      <c r="O302" t="n">
        <v>16364.25</v>
      </c>
      <c r="P302" t="n">
        <v>147.26</v>
      </c>
      <c r="Q302" t="n">
        <v>183.26</v>
      </c>
      <c r="R302" t="n">
        <v>32.03</v>
      </c>
      <c r="S302" t="n">
        <v>26.24</v>
      </c>
      <c r="T302" t="n">
        <v>2037.55</v>
      </c>
      <c r="U302" t="n">
        <v>0.82</v>
      </c>
      <c r="V302" t="n">
        <v>0.9</v>
      </c>
      <c r="W302" t="n">
        <v>2.95</v>
      </c>
      <c r="X302" t="n">
        <v>0.12</v>
      </c>
      <c r="Y302" t="n">
        <v>0.5</v>
      </c>
      <c r="Z302" t="n">
        <v>10</v>
      </c>
    </row>
    <row r="303">
      <c r="A303" t="n">
        <v>19</v>
      </c>
      <c r="B303" t="n">
        <v>50</v>
      </c>
      <c r="C303" t="inlineStr">
        <is>
          <t xml:space="preserve">CONCLUIDO	</t>
        </is>
      </c>
      <c r="D303" t="n">
        <v>5.2429</v>
      </c>
      <c r="E303" t="n">
        <v>19.07</v>
      </c>
      <c r="F303" t="n">
        <v>16.88</v>
      </c>
      <c r="G303" t="n">
        <v>144.7</v>
      </c>
      <c r="H303" t="n">
        <v>2.67</v>
      </c>
      <c r="I303" t="n">
        <v>7</v>
      </c>
      <c r="J303" t="n">
        <v>132.12</v>
      </c>
      <c r="K303" t="n">
        <v>41.65</v>
      </c>
      <c r="L303" t="n">
        <v>20</v>
      </c>
      <c r="M303" t="n">
        <v>5</v>
      </c>
      <c r="N303" t="n">
        <v>20.47</v>
      </c>
      <c r="O303" t="n">
        <v>16528.68</v>
      </c>
      <c r="P303" t="n">
        <v>145.54</v>
      </c>
      <c r="Q303" t="n">
        <v>183.26</v>
      </c>
      <c r="R303" t="n">
        <v>32.15</v>
      </c>
      <c r="S303" t="n">
        <v>26.24</v>
      </c>
      <c r="T303" t="n">
        <v>2098.51</v>
      </c>
      <c r="U303" t="n">
        <v>0.82</v>
      </c>
      <c r="V303" t="n">
        <v>0.9</v>
      </c>
      <c r="W303" t="n">
        <v>2.95</v>
      </c>
      <c r="X303" t="n">
        <v>0.13</v>
      </c>
      <c r="Y303" t="n">
        <v>0.5</v>
      </c>
      <c r="Z303" t="n">
        <v>10</v>
      </c>
    </row>
    <row r="304">
      <c r="A304" t="n">
        <v>20</v>
      </c>
      <c r="B304" t="n">
        <v>50</v>
      </c>
      <c r="C304" t="inlineStr">
        <is>
          <t xml:space="preserve">CONCLUIDO	</t>
        </is>
      </c>
      <c r="D304" t="n">
        <v>5.2593</v>
      </c>
      <c r="E304" t="n">
        <v>19.01</v>
      </c>
      <c r="F304" t="n">
        <v>16.84</v>
      </c>
      <c r="G304" t="n">
        <v>168.44</v>
      </c>
      <c r="H304" t="n">
        <v>2.78</v>
      </c>
      <c r="I304" t="n">
        <v>6</v>
      </c>
      <c r="J304" t="n">
        <v>133.46</v>
      </c>
      <c r="K304" t="n">
        <v>41.65</v>
      </c>
      <c r="L304" t="n">
        <v>21</v>
      </c>
      <c r="M304" t="n">
        <v>4</v>
      </c>
      <c r="N304" t="n">
        <v>20.81</v>
      </c>
      <c r="O304" t="n">
        <v>16693.59</v>
      </c>
      <c r="P304" t="n">
        <v>143.84</v>
      </c>
      <c r="Q304" t="n">
        <v>183.26</v>
      </c>
      <c r="R304" t="n">
        <v>31.03</v>
      </c>
      <c r="S304" t="n">
        <v>26.24</v>
      </c>
      <c r="T304" t="n">
        <v>1539.54</v>
      </c>
      <c r="U304" t="n">
        <v>0.85</v>
      </c>
      <c r="V304" t="n">
        <v>0.9</v>
      </c>
      <c r="W304" t="n">
        <v>2.95</v>
      </c>
      <c r="X304" t="n">
        <v>0.09</v>
      </c>
      <c r="Y304" t="n">
        <v>0.5</v>
      </c>
      <c r="Z304" t="n">
        <v>10</v>
      </c>
    </row>
    <row r="305">
      <c r="A305" t="n">
        <v>21</v>
      </c>
      <c r="B305" t="n">
        <v>50</v>
      </c>
      <c r="C305" t="inlineStr">
        <is>
          <t xml:space="preserve">CONCLUIDO	</t>
        </is>
      </c>
      <c r="D305" t="n">
        <v>5.2575</v>
      </c>
      <c r="E305" t="n">
        <v>19.02</v>
      </c>
      <c r="F305" t="n">
        <v>16.85</v>
      </c>
      <c r="G305" t="n">
        <v>168.51</v>
      </c>
      <c r="H305" t="n">
        <v>2.88</v>
      </c>
      <c r="I305" t="n">
        <v>6</v>
      </c>
      <c r="J305" t="n">
        <v>134.8</v>
      </c>
      <c r="K305" t="n">
        <v>41.65</v>
      </c>
      <c r="L305" t="n">
        <v>22</v>
      </c>
      <c r="M305" t="n">
        <v>4</v>
      </c>
      <c r="N305" t="n">
        <v>21.15</v>
      </c>
      <c r="O305" t="n">
        <v>16859.1</v>
      </c>
      <c r="P305" t="n">
        <v>144.75</v>
      </c>
      <c r="Q305" t="n">
        <v>183.26</v>
      </c>
      <c r="R305" t="n">
        <v>31.2</v>
      </c>
      <c r="S305" t="n">
        <v>26.24</v>
      </c>
      <c r="T305" t="n">
        <v>1625.51</v>
      </c>
      <c r="U305" t="n">
        <v>0.84</v>
      </c>
      <c r="V305" t="n">
        <v>0.9</v>
      </c>
      <c r="W305" t="n">
        <v>2.95</v>
      </c>
      <c r="X305" t="n">
        <v>0.1</v>
      </c>
      <c r="Y305" t="n">
        <v>0.5</v>
      </c>
      <c r="Z305" t="n">
        <v>10</v>
      </c>
    </row>
    <row r="306">
      <c r="A306" t="n">
        <v>22</v>
      </c>
      <c r="B306" t="n">
        <v>50</v>
      </c>
      <c r="C306" t="inlineStr">
        <is>
          <t xml:space="preserve">CONCLUIDO	</t>
        </is>
      </c>
      <c r="D306" t="n">
        <v>5.2575</v>
      </c>
      <c r="E306" t="n">
        <v>19.02</v>
      </c>
      <c r="F306" t="n">
        <v>16.85</v>
      </c>
      <c r="G306" t="n">
        <v>168.51</v>
      </c>
      <c r="H306" t="n">
        <v>2.99</v>
      </c>
      <c r="I306" t="n">
        <v>6</v>
      </c>
      <c r="J306" t="n">
        <v>136.14</v>
      </c>
      <c r="K306" t="n">
        <v>41.65</v>
      </c>
      <c r="L306" t="n">
        <v>23</v>
      </c>
      <c r="M306" t="n">
        <v>4</v>
      </c>
      <c r="N306" t="n">
        <v>21.49</v>
      </c>
      <c r="O306" t="n">
        <v>17024.98</v>
      </c>
      <c r="P306" t="n">
        <v>143.79</v>
      </c>
      <c r="Q306" t="n">
        <v>183.26</v>
      </c>
      <c r="R306" t="n">
        <v>31.2</v>
      </c>
      <c r="S306" t="n">
        <v>26.24</v>
      </c>
      <c r="T306" t="n">
        <v>1628.68</v>
      </c>
      <c r="U306" t="n">
        <v>0.84</v>
      </c>
      <c r="V306" t="n">
        <v>0.9</v>
      </c>
      <c r="W306" t="n">
        <v>2.95</v>
      </c>
      <c r="X306" t="n">
        <v>0.1</v>
      </c>
      <c r="Y306" t="n">
        <v>0.5</v>
      </c>
      <c r="Z306" t="n">
        <v>10</v>
      </c>
    </row>
    <row r="307">
      <c r="A307" t="n">
        <v>23</v>
      </c>
      <c r="B307" t="n">
        <v>50</v>
      </c>
      <c r="C307" t="inlineStr">
        <is>
          <t xml:space="preserve">CONCLUIDO	</t>
        </is>
      </c>
      <c r="D307" t="n">
        <v>5.2575</v>
      </c>
      <c r="E307" t="n">
        <v>19.02</v>
      </c>
      <c r="F307" t="n">
        <v>16.85</v>
      </c>
      <c r="G307" t="n">
        <v>168.51</v>
      </c>
      <c r="H307" t="n">
        <v>3.09</v>
      </c>
      <c r="I307" t="n">
        <v>6</v>
      </c>
      <c r="J307" t="n">
        <v>137.49</v>
      </c>
      <c r="K307" t="n">
        <v>41.65</v>
      </c>
      <c r="L307" t="n">
        <v>24</v>
      </c>
      <c r="M307" t="n">
        <v>4</v>
      </c>
      <c r="N307" t="n">
        <v>21.84</v>
      </c>
      <c r="O307" t="n">
        <v>17191.35</v>
      </c>
      <c r="P307" t="n">
        <v>142.29</v>
      </c>
      <c r="Q307" t="n">
        <v>183.28</v>
      </c>
      <c r="R307" t="n">
        <v>31.22</v>
      </c>
      <c r="S307" t="n">
        <v>26.24</v>
      </c>
      <c r="T307" t="n">
        <v>1636.68</v>
      </c>
      <c r="U307" t="n">
        <v>0.84</v>
      </c>
      <c r="V307" t="n">
        <v>0.9</v>
      </c>
      <c r="W307" t="n">
        <v>2.95</v>
      </c>
      <c r="X307" t="n">
        <v>0.1</v>
      </c>
      <c r="Y307" t="n">
        <v>0.5</v>
      </c>
      <c r="Z307" t="n">
        <v>10</v>
      </c>
    </row>
    <row r="308">
      <c r="A308" t="n">
        <v>24</v>
      </c>
      <c r="B308" t="n">
        <v>50</v>
      </c>
      <c r="C308" t="inlineStr">
        <is>
          <t xml:space="preserve">CONCLUIDO	</t>
        </is>
      </c>
      <c r="D308" t="n">
        <v>5.2657</v>
      </c>
      <c r="E308" t="n">
        <v>18.99</v>
      </c>
      <c r="F308" t="n">
        <v>16.84</v>
      </c>
      <c r="G308" t="n">
        <v>202.12</v>
      </c>
      <c r="H308" t="n">
        <v>3.18</v>
      </c>
      <c r="I308" t="n">
        <v>5</v>
      </c>
      <c r="J308" t="n">
        <v>138.85</v>
      </c>
      <c r="K308" t="n">
        <v>41.65</v>
      </c>
      <c r="L308" t="n">
        <v>25</v>
      </c>
      <c r="M308" t="n">
        <v>2</v>
      </c>
      <c r="N308" t="n">
        <v>22.2</v>
      </c>
      <c r="O308" t="n">
        <v>17358.22</v>
      </c>
      <c r="P308" t="n">
        <v>139.43</v>
      </c>
      <c r="Q308" t="n">
        <v>183.26</v>
      </c>
      <c r="R308" t="n">
        <v>30.98</v>
      </c>
      <c r="S308" t="n">
        <v>26.24</v>
      </c>
      <c r="T308" t="n">
        <v>1522.83</v>
      </c>
      <c r="U308" t="n">
        <v>0.85</v>
      </c>
      <c r="V308" t="n">
        <v>0.9</v>
      </c>
      <c r="W308" t="n">
        <v>2.95</v>
      </c>
      <c r="X308" t="n">
        <v>0.09</v>
      </c>
      <c r="Y308" t="n">
        <v>0.5</v>
      </c>
      <c r="Z308" t="n">
        <v>10</v>
      </c>
    </row>
    <row r="309">
      <c r="A309" t="n">
        <v>25</v>
      </c>
      <c r="B309" t="n">
        <v>50</v>
      </c>
      <c r="C309" t="inlineStr">
        <is>
          <t xml:space="preserve">CONCLUIDO	</t>
        </is>
      </c>
      <c r="D309" t="n">
        <v>5.2662</v>
      </c>
      <c r="E309" t="n">
        <v>18.99</v>
      </c>
      <c r="F309" t="n">
        <v>16.84</v>
      </c>
      <c r="G309" t="n">
        <v>202.1</v>
      </c>
      <c r="H309" t="n">
        <v>3.28</v>
      </c>
      <c r="I309" t="n">
        <v>5</v>
      </c>
      <c r="J309" t="n">
        <v>140.2</v>
      </c>
      <c r="K309" t="n">
        <v>41.65</v>
      </c>
      <c r="L309" t="n">
        <v>26</v>
      </c>
      <c r="M309" t="n">
        <v>2</v>
      </c>
      <c r="N309" t="n">
        <v>22.55</v>
      </c>
      <c r="O309" t="n">
        <v>17525.59</v>
      </c>
      <c r="P309" t="n">
        <v>140.74</v>
      </c>
      <c r="Q309" t="n">
        <v>183.28</v>
      </c>
      <c r="R309" t="n">
        <v>30.9</v>
      </c>
      <c r="S309" t="n">
        <v>26.24</v>
      </c>
      <c r="T309" t="n">
        <v>1483.45</v>
      </c>
      <c r="U309" t="n">
        <v>0.85</v>
      </c>
      <c r="V309" t="n">
        <v>0.9</v>
      </c>
      <c r="W309" t="n">
        <v>2.95</v>
      </c>
      <c r="X309" t="n">
        <v>0.09</v>
      </c>
      <c r="Y309" t="n">
        <v>0.5</v>
      </c>
      <c r="Z309" t="n">
        <v>10</v>
      </c>
    </row>
    <row r="310">
      <c r="A310" t="n">
        <v>26</v>
      </c>
      <c r="B310" t="n">
        <v>50</v>
      </c>
      <c r="C310" t="inlineStr">
        <is>
          <t xml:space="preserve">CONCLUIDO	</t>
        </is>
      </c>
      <c r="D310" t="n">
        <v>5.2673</v>
      </c>
      <c r="E310" t="n">
        <v>18.98</v>
      </c>
      <c r="F310" t="n">
        <v>16.84</v>
      </c>
      <c r="G310" t="n">
        <v>202.05</v>
      </c>
      <c r="H310" t="n">
        <v>3.37</v>
      </c>
      <c r="I310" t="n">
        <v>5</v>
      </c>
      <c r="J310" t="n">
        <v>141.56</v>
      </c>
      <c r="K310" t="n">
        <v>41.65</v>
      </c>
      <c r="L310" t="n">
        <v>27</v>
      </c>
      <c r="M310" t="n">
        <v>1</v>
      </c>
      <c r="N310" t="n">
        <v>22.91</v>
      </c>
      <c r="O310" t="n">
        <v>17693.46</v>
      </c>
      <c r="P310" t="n">
        <v>141.75</v>
      </c>
      <c r="Q310" t="n">
        <v>183.26</v>
      </c>
      <c r="R310" t="n">
        <v>30.73</v>
      </c>
      <c r="S310" t="n">
        <v>26.24</v>
      </c>
      <c r="T310" t="n">
        <v>1397.23</v>
      </c>
      <c r="U310" t="n">
        <v>0.85</v>
      </c>
      <c r="V310" t="n">
        <v>0.9</v>
      </c>
      <c r="W310" t="n">
        <v>2.95</v>
      </c>
      <c r="X310" t="n">
        <v>0.08</v>
      </c>
      <c r="Y310" t="n">
        <v>0.5</v>
      </c>
      <c r="Z310" t="n">
        <v>10</v>
      </c>
    </row>
    <row r="311">
      <c r="A311" t="n">
        <v>27</v>
      </c>
      <c r="B311" t="n">
        <v>50</v>
      </c>
      <c r="C311" t="inlineStr">
        <is>
          <t xml:space="preserve">CONCLUIDO	</t>
        </is>
      </c>
      <c r="D311" t="n">
        <v>5.2663</v>
      </c>
      <c r="E311" t="n">
        <v>18.99</v>
      </c>
      <c r="F311" t="n">
        <v>16.84</v>
      </c>
      <c r="G311" t="n">
        <v>202.1</v>
      </c>
      <c r="H311" t="n">
        <v>3.47</v>
      </c>
      <c r="I311" t="n">
        <v>5</v>
      </c>
      <c r="J311" t="n">
        <v>142.93</v>
      </c>
      <c r="K311" t="n">
        <v>41.65</v>
      </c>
      <c r="L311" t="n">
        <v>28</v>
      </c>
      <c r="M311" t="n">
        <v>0</v>
      </c>
      <c r="N311" t="n">
        <v>23.28</v>
      </c>
      <c r="O311" t="n">
        <v>17861.84</v>
      </c>
      <c r="P311" t="n">
        <v>142.79</v>
      </c>
      <c r="Q311" t="n">
        <v>183.26</v>
      </c>
      <c r="R311" t="n">
        <v>30.77</v>
      </c>
      <c r="S311" t="n">
        <v>26.24</v>
      </c>
      <c r="T311" t="n">
        <v>1417.52</v>
      </c>
      <c r="U311" t="n">
        <v>0.85</v>
      </c>
      <c r="V311" t="n">
        <v>0.9</v>
      </c>
      <c r="W311" t="n">
        <v>2.95</v>
      </c>
      <c r="X311" t="n">
        <v>0.09</v>
      </c>
      <c r="Y311" t="n">
        <v>0.5</v>
      </c>
      <c r="Z311" t="n">
        <v>10</v>
      </c>
    </row>
    <row r="312">
      <c r="A312" t="n">
        <v>0</v>
      </c>
      <c r="B312" t="n">
        <v>25</v>
      </c>
      <c r="C312" t="inlineStr">
        <is>
          <t xml:space="preserve">CONCLUIDO	</t>
        </is>
      </c>
      <c r="D312" t="n">
        <v>4.6512</v>
      </c>
      <c r="E312" t="n">
        <v>21.5</v>
      </c>
      <c r="F312" t="n">
        <v>18.5</v>
      </c>
      <c r="G312" t="n">
        <v>12.76</v>
      </c>
      <c r="H312" t="n">
        <v>0.28</v>
      </c>
      <c r="I312" t="n">
        <v>87</v>
      </c>
      <c r="J312" t="n">
        <v>61.76</v>
      </c>
      <c r="K312" t="n">
        <v>28.92</v>
      </c>
      <c r="L312" t="n">
        <v>1</v>
      </c>
      <c r="M312" t="n">
        <v>85</v>
      </c>
      <c r="N312" t="n">
        <v>6.84</v>
      </c>
      <c r="O312" t="n">
        <v>7851.41</v>
      </c>
      <c r="P312" t="n">
        <v>120.08</v>
      </c>
      <c r="Q312" t="n">
        <v>183.35</v>
      </c>
      <c r="R312" t="n">
        <v>82.40000000000001</v>
      </c>
      <c r="S312" t="n">
        <v>26.24</v>
      </c>
      <c r="T312" t="n">
        <v>26823.26</v>
      </c>
      <c r="U312" t="n">
        <v>0.32</v>
      </c>
      <c r="V312" t="n">
        <v>0.82</v>
      </c>
      <c r="W312" t="n">
        <v>3.08</v>
      </c>
      <c r="X312" t="n">
        <v>1.74</v>
      </c>
      <c r="Y312" t="n">
        <v>0.5</v>
      </c>
      <c r="Z312" t="n">
        <v>10</v>
      </c>
    </row>
    <row r="313">
      <c r="A313" t="n">
        <v>1</v>
      </c>
      <c r="B313" t="n">
        <v>25</v>
      </c>
      <c r="C313" t="inlineStr">
        <is>
          <t xml:space="preserve">CONCLUIDO	</t>
        </is>
      </c>
      <c r="D313" t="n">
        <v>5.0105</v>
      </c>
      <c r="E313" t="n">
        <v>19.96</v>
      </c>
      <c r="F313" t="n">
        <v>17.58</v>
      </c>
      <c r="G313" t="n">
        <v>25.11</v>
      </c>
      <c r="H313" t="n">
        <v>0.55</v>
      </c>
      <c r="I313" t="n">
        <v>42</v>
      </c>
      <c r="J313" t="n">
        <v>62.92</v>
      </c>
      <c r="K313" t="n">
        <v>28.92</v>
      </c>
      <c r="L313" t="n">
        <v>2</v>
      </c>
      <c r="M313" t="n">
        <v>40</v>
      </c>
      <c r="N313" t="n">
        <v>7</v>
      </c>
      <c r="O313" t="n">
        <v>7994.37</v>
      </c>
      <c r="P313" t="n">
        <v>112.33</v>
      </c>
      <c r="Q313" t="n">
        <v>183.32</v>
      </c>
      <c r="R313" t="n">
        <v>53.78</v>
      </c>
      <c r="S313" t="n">
        <v>26.24</v>
      </c>
      <c r="T313" t="n">
        <v>12734.97</v>
      </c>
      <c r="U313" t="n">
        <v>0.49</v>
      </c>
      <c r="V313" t="n">
        <v>0.87</v>
      </c>
      <c r="W313" t="n">
        <v>3.01</v>
      </c>
      <c r="X313" t="n">
        <v>0.82</v>
      </c>
      <c r="Y313" t="n">
        <v>0.5</v>
      </c>
      <c r="Z313" t="n">
        <v>10</v>
      </c>
    </row>
    <row r="314">
      <c r="A314" t="n">
        <v>2</v>
      </c>
      <c r="B314" t="n">
        <v>25</v>
      </c>
      <c r="C314" t="inlineStr">
        <is>
          <t xml:space="preserve">CONCLUIDO	</t>
        </is>
      </c>
      <c r="D314" t="n">
        <v>5.1406</v>
      </c>
      <c r="E314" t="n">
        <v>19.45</v>
      </c>
      <c r="F314" t="n">
        <v>17.28</v>
      </c>
      <c r="G314" t="n">
        <v>38.4</v>
      </c>
      <c r="H314" t="n">
        <v>0.8100000000000001</v>
      </c>
      <c r="I314" t="n">
        <v>27</v>
      </c>
      <c r="J314" t="n">
        <v>64.08</v>
      </c>
      <c r="K314" t="n">
        <v>28.92</v>
      </c>
      <c r="L314" t="n">
        <v>3</v>
      </c>
      <c r="M314" t="n">
        <v>25</v>
      </c>
      <c r="N314" t="n">
        <v>7.16</v>
      </c>
      <c r="O314" t="n">
        <v>8137.65</v>
      </c>
      <c r="P314" t="n">
        <v>108.7</v>
      </c>
      <c r="Q314" t="n">
        <v>183.28</v>
      </c>
      <c r="R314" t="n">
        <v>44.26</v>
      </c>
      <c r="S314" t="n">
        <v>26.24</v>
      </c>
      <c r="T314" t="n">
        <v>8051.91</v>
      </c>
      <c r="U314" t="n">
        <v>0.59</v>
      </c>
      <c r="V314" t="n">
        <v>0.88</v>
      </c>
      <c r="W314" t="n">
        <v>2.99</v>
      </c>
      <c r="X314" t="n">
        <v>0.53</v>
      </c>
      <c r="Y314" t="n">
        <v>0.5</v>
      </c>
      <c r="Z314" t="n">
        <v>10</v>
      </c>
    </row>
    <row r="315">
      <c r="A315" t="n">
        <v>3</v>
      </c>
      <c r="B315" t="n">
        <v>25</v>
      </c>
      <c r="C315" t="inlineStr">
        <is>
          <t xml:space="preserve">CONCLUIDO	</t>
        </is>
      </c>
      <c r="D315" t="n">
        <v>5.208</v>
      </c>
      <c r="E315" t="n">
        <v>19.2</v>
      </c>
      <c r="F315" t="n">
        <v>17.13</v>
      </c>
      <c r="G315" t="n">
        <v>51.38</v>
      </c>
      <c r="H315" t="n">
        <v>1.07</v>
      </c>
      <c r="I315" t="n">
        <v>20</v>
      </c>
      <c r="J315" t="n">
        <v>65.25</v>
      </c>
      <c r="K315" t="n">
        <v>28.92</v>
      </c>
      <c r="L315" t="n">
        <v>4</v>
      </c>
      <c r="M315" t="n">
        <v>18</v>
      </c>
      <c r="N315" t="n">
        <v>7.33</v>
      </c>
      <c r="O315" t="n">
        <v>8281.25</v>
      </c>
      <c r="P315" t="n">
        <v>105.72</v>
      </c>
      <c r="Q315" t="n">
        <v>183.28</v>
      </c>
      <c r="R315" t="n">
        <v>39.85</v>
      </c>
      <c r="S315" t="n">
        <v>26.24</v>
      </c>
      <c r="T315" t="n">
        <v>5879.38</v>
      </c>
      <c r="U315" t="n">
        <v>0.66</v>
      </c>
      <c r="V315" t="n">
        <v>0.89</v>
      </c>
      <c r="W315" t="n">
        <v>2.97</v>
      </c>
      <c r="X315" t="n">
        <v>0.37</v>
      </c>
      <c r="Y315" t="n">
        <v>0.5</v>
      </c>
      <c r="Z315" t="n">
        <v>10</v>
      </c>
    </row>
    <row r="316">
      <c r="A316" t="n">
        <v>4</v>
      </c>
      <c r="B316" t="n">
        <v>25</v>
      </c>
      <c r="C316" t="inlineStr">
        <is>
          <t xml:space="preserve">CONCLUIDO	</t>
        </is>
      </c>
      <c r="D316" t="n">
        <v>5.2481</v>
      </c>
      <c r="E316" t="n">
        <v>19.05</v>
      </c>
      <c r="F316" t="n">
        <v>17.04</v>
      </c>
      <c r="G316" t="n">
        <v>63.89</v>
      </c>
      <c r="H316" t="n">
        <v>1.31</v>
      </c>
      <c r="I316" t="n">
        <v>16</v>
      </c>
      <c r="J316" t="n">
        <v>66.42</v>
      </c>
      <c r="K316" t="n">
        <v>28.92</v>
      </c>
      <c r="L316" t="n">
        <v>5</v>
      </c>
      <c r="M316" t="n">
        <v>14</v>
      </c>
      <c r="N316" t="n">
        <v>7.49</v>
      </c>
      <c r="O316" t="n">
        <v>8425.16</v>
      </c>
      <c r="P316" t="n">
        <v>103.25</v>
      </c>
      <c r="Q316" t="n">
        <v>183.26</v>
      </c>
      <c r="R316" t="n">
        <v>37.07</v>
      </c>
      <c r="S316" t="n">
        <v>26.24</v>
      </c>
      <c r="T316" t="n">
        <v>4509.75</v>
      </c>
      <c r="U316" t="n">
        <v>0.71</v>
      </c>
      <c r="V316" t="n">
        <v>0.89</v>
      </c>
      <c r="W316" t="n">
        <v>2.96</v>
      </c>
      <c r="X316" t="n">
        <v>0.28</v>
      </c>
      <c r="Y316" t="n">
        <v>0.5</v>
      </c>
      <c r="Z316" t="n">
        <v>10</v>
      </c>
    </row>
    <row r="317">
      <c r="A317" t="n">
        <v>5</v>
      </c>
      <c r="B317" t="n">
        <v>25</v>
      </c>
      <c r="C317" t="inlineStr">
        <is>
          <t xml:space="preserve">CONCLUIDO	</t>
        </is>
      </c>
      <c r="D317" t="n">
        <v>5.2581</v>
      </c>
      <c r="E317" t="n">
        <v>19.02</v>
      </c>
      <c r="F317" t="n">
        <v>17.03</v>
      </c>
      <c r="G317" t="n">
        <v>72.98</v>
      </c>
      <c r="H317" t="n">
        <v>1.55</v>
      </c>
      <c r="I317" t="n">
        <v>14</v>
      </c>
      <c r="J317" t="n">
        <v>67.59</v>
      </c>
      <c r="K317" t="n">
        <v>28.92</v>
      </c>
      <c r="L317" t="n">
        <v>6</v>
      </c>
      <c r="M317" t="n">
        <v>12</v>
      </c>
      <c r="N317" t="n">
        <v>7.66</v>
      </c>
      <c r="O317" t="n">
        <v>8569.4</v>
      </c>
      <c r="P317" t="n">
        <v>101.18</v>
      </c>
      <c r="Q317" t="n">
        <v>183.29</v>
      </c>
      <c r="R317" t="n">
        <v>36.79</v>
      </c>
      <c r="S317" t="n">
        <v>26.24</v>
      </c>
      <c r="T317" t="n">
        <v>4381.12</v>
      </c>
      <c r="U317" t="n">
        <v>0.71</v>
      </c>
      <c r="V317" t="n">
        <v>0.89</v>
      </c>
      <c r="W317" t="n">
        <v>2.96</v>
      </c>
      <c r="X317" t="n">
        <v>0.27</v>
      </c>
      <c r="Y317" t="n">
        <v>0.5</v>
      </c>
      <c r="Z317" t="n">
        <v>10</v>
      </c>
    </row>
    <row r="318">
      <c r="A318" t="n">
        <v>6</v>
      </c>
      <c r="B318" t="n">
        <v>25</v>
      </c>
      <c r="C318" t="inlineStr">
        <is>
          <t xml:space="preserve">CONCLUIDO	</t>
        </is>
      </c>
      <c r="D318" t="n">
        <v>5.279</v>
      </c>
      <c r="E318" t="n">
        <v>18.94</v>
      </c>
      <c r="F318" t="n">
        <v>16.98</v>
      </c>
      <c r="G318" t="n">
        <v>84.90000000000001</v>
      </c>
      <c r="H318" t="n">
        <v>1.78</v>
      </c>
      <c r="I318" t="n">
        <v>12</v>
      </c>
      <c r="J318" t="n">
        <v>68.76000000000001</v>
      </c>
      <c r="K318" t="n">
        <v>28.92</v>
      </c>
      <c r="L318" t="n">
        <v>7</v>
      </c>
      <c r="M318" t="n">
        <v>10</v>
      </c>
      <c r="N318" t="n">
        <v>7.83</v>
      </c>
      <c r="O318" t="n">
        <v>8713.950000000001</v>
      </c>
      <c r="P318" t="n">
        <v>98.51000000000001</v>
      </c>
      <c r="Q318" t="n">
        <v>183.26</v>
      </c>
      <c r="R318" t="n">
        <v>35.3</v>
      </c>
      <c r="S318" t="n">
        <v>26.24</v>
      </c>
      <c r="T318" t="n">
        <v>3647.6</v>
      </c>
      <c r="U318" t="n">
        <v>0.74</v>
      </c>
      <c r="V318" t="n">
        <v>0.9</v>
      </c>
      <c r="W318" t="n">
        <v>2.96</v>
      </c>
      <c r="X318" t="n">
        <v>0.23</v>
      </c>
      <c r="Y318" t="n">
        <v>0.5</v>
      </c>
      <c r="Z318" t="n">
        <v>10</v>
      </c>
    </row>
    <row r="319">
      <c r="A319" t="n">
        <v>7</v>
      </c>
      <c r="B319" t="n">
        <v>25</v>
      </c>
      <c r="C319" t="inlineStr">
        <is>
          <t xml:space="preserve">CONCLUIDO	</t>
        </is>
      </c>
      <c r="D319" t="n">
        <v>5.302</v>
      </c>
      <c r="E319" t="n">
        <v>18.86</v>
      </c>
      <c r="F319" t="n">
        <v>16.93</v>
      </c>
      <c r="G319" t="n">
        <v>101.56</v>
      </c>
      <c r="H319" t="n">
        <v>2</v>
      </c>
      <c r="I319" t="n">
        <v>10</v>
      </c>
      <c r="J319" t="n">
        <v>69.93000000000001</v>
      </c>
      <c r="K319" t="n">
        <v>28.92</v>
      </c>
      <c r="L319" t="n">
        <v>8</v>
      </c>
      <c r="M319" t="n">
        <v>8</v>
      </c>
      <c r="N319" t="n">
        <v>8.01</v>
      </c>
      <c r="O319" t="n">
        <v>8858.84</v>
      </c>
      <c r="P319" t="n">
        <v>96.92</v>
      </c>
      <c r="Q319" t="n">
        <v>183.27</v>
      </c>
      <c r="R319" t="n">
        <v>33.39</v>
      </c>
      <c r="S319" t="n">
        <v>26.24</v>
      </c>
      <c r="T319" t="n">
        <v>2699.16</v>
      </c>
      <c r="U319" t="n">
        <v>0.79</v>
      </c>
      <c r="V319" t="n">
        <v>0.9</v>
      </c>
      <c r="W319" t="n">
        <v>2.96</v>
      </c>
      <c r="X319" t="n">
        <v>0.17</v>
      </c>
      <c r="Y319" t="n">
        <v>0.5</v>
      </c>
      <c r="Z319" t="n">
        <v>10</v>
      </c>
    </row>
    <row r="320">
      <c r="A320" t="n">
        <v>8</v>
      </c>
      <c r="B320" t="n">
        <v>25</v>
      </c>
      <c r="C320" t="inlineStr">
        <is>
          <t xml:space="preserve">CONCLUIDO	</t>
        </is>
      </c>
      <c r="D320" t="n">
        <v>5.3079</v>
      </c>
      <c r="E320" t="n">
        <v>18.84</v>
      </c>
      <c r="F320" t="n">
        <v>16.92</v>
      </c>
      <c r="G320" t="n">
        <v>112.79</v>
      </c>
      <c r="H320" t="n">
        <v>2.21</v>
      </c>
      <c r="I320" t="n">
        <v>9</v>
      </c>
      <c r="J320" t="n">
        <v>71.11</v>
      </c>
      <c r="K320" t="n">
        <v>28.92</v>
      </c>
      <c r="L320" t="n">
        <v>9</v>
      </c>
      <c r="M320" t="n">
        <v>3</v>
      </c>
      <c r="N320" t="n">
        <v>8.19</v>
      </c>
      <c r="O320" t="n">
        <v>9004.040000000001</v>
      </c>
      <c r="P320" t="n">
        <v>95.17</v>
      </c>
      <c r="Q320" t="n">
        <v>183.26</v>
      </c>
      <c r="R320" t="n">
        <v>33.2</v>
      </c>
      <c r="S320" t="n">
        <v>26.24</v>
      </c>
      <c r="T320" t="n">
        <v>2613.72</v>
      </c>
      <c r="U320" t="n">
        <v>0.79</v>
      </c>
      <c r="V320" t="n">
        <v>0.9</v>
      </c>
      <c r="W320" t="n">
        <v>2.96</v>
      </c>
      <c r="X320" t="n">
        <v>0.16</v>
      </c>
      <c r="Y320" t="n">
        <v>0.5</v>
      </c>
      <c r="Z320" t="n">
        <v>10</v>
      </c>
    </row>
    <row r="321">
      <c r="A321" t="n">
        <v>9</v>
      </c>
      <c r="B321" t="n">
        <v>25</v>
      </c>
      <c r="C321" t="inlineStr">
        <is>
          <t xml:space="preserve">CONCLUIDO	</t>
        </is>
      </c>
      <c r="D321" t="n">
        <v>5.3072</v>
      </c>
      <c r="E321" t="n">
        <v>18.84</v>
      </c>
      <c r="F321" t="n">
        <v>16.92</v>
      </c>
      <c r="G321" t="n">
        <v>112.81</v>
      </c>
      <c r="H321" t="n">
        <v>2.42</v>
      </c>
      <c r="I321" t="n">
        <v>9</v>
      </c>
      <c r="J321" t="n">
        <v>72.29000000000001</v>
      </c>
      <c r="K321" t="n">
        <v>28.92</v>
      </c>
      <c r="L321" t="n">
        <v>10</v>
      </c>
      <c r="M321" t="n">
        <v>1</v>
      </c>
      <c r="N321" t="n">
        <v>8.369999999999999</v>
      </c>
      <c r="O321" t="n">
        <v>9149.58</v>
      </c>
      <c r="P321" t="n">
        <v>95.81999999999999</v>
      </c>
      <c r="Q321" t="n">
        <v>183.26</v>
      </c>
      <c r="R321" t="n">
        <v>33.22</v>
      </c>
      <c r="S321" t="n">
        <v>26.24</v>
      </c>
      <c r="T321" t="n">
        <v>2623.29</v>
      </c>
      <c r="U321" t="n">
        <v>0.79</v>
      </c>
      <c r="V321" t="n">
        <v>0.9</v>
      </c>
      <c r="W321" t="n">
        <v>2.96</v>
      </c>
      <c r="X321" t="n">
        <v>0.17</v>
      </c>
      <c r="Y321" t="n">
        <v>0.5</v>
      </c>
      <c r="Z321" t="n">
        <v>10</v>
      </c>
    </row>
    <row r="322">
      <c r="A322" t="n">
        <v>10</v>
      </c>
      <c r="B322" t="n">
        <v>25</v>
      </c>
      <c r="C322" t="inlineStr">
        <is>
          <t xml:space="preserve">CONCLUIDO	</t>
        </is>
      </c>
      <c r="D322" t="n">
        <v>5.3061</v>
      </c>
      <c r="E322" t="n">
        <v>18.85</v>
      </c>
      <c r="F322" t="n">
        <v>16.93</v>
      </c>
      <c r="G322" t="n">
        <v>112.84</v>
      </c>
      <c r="H322" t="n">
        <v>2.62</v>
      </c>
      <c r="I322" t="n">
        <v>9</v>
      </c>
      <c r="J322" t="n">
        <v>73.47</v>
      </c>
      <c r="K322" t="n">
        <v>28.92</v>
      </c>
      <c r="L322" t="n">
        <v>11</v>
      </c>
      <c r="M322" t="n">
        <v>0</v>
      </c>
      <c r="N322" t="n">
        <v>8.550000000000001</v>
      </c>
      <c r="O322" t="n">
        <v>9295.440000000001</v>
      </c>
      <c r="P322" t="n">
        <v>96.89</v>
      </c>
      <c r="Q322" t="n">
        <v>183.26</v>
      </c>
      <c r="R322" t="n">
        <v>33.29</v>
      </c>
      <c r="S322" t="n">
        <v>26.24</v>
      </c>
      <c r="T322" t="n">
        <v>2654.05</v>
      </c>
      <c r="U322" t="n">
        <v>0.79</v>
      </c>
      <c r="V322" t="n">
        <v>0.9</v>
      </c>
      <c r="W322" t="n">
        <v>2.96</v>
      </c>
      <c r="X322" t="n">
        <v>0.17</v>
      </c>
      <c r="Y322" t="n">
        <v>0.5</v>
      </c>
      <c r="Z322" t="n">
        <v>10</v>
      </c>
    </row>
    <row r="323">
      <c r="A323" t="n">
        <v>0</v>
      </c>
      <c r="B323" t="n">
        <v>85</v>
      </c>
      <c r="C323" t="inlineStr">
        <is>
          <t xml:space="preserve">CONCLUIDO	</t>
        </is>
      </c>
      <c r="D323" t="n">
        <v>3.3953</v>
      </c>
      <c r="E323" t="n">
        <v>29.45</v>
      </c>
      <c r="F323" t="n">
        <v>20.64</v>
      </c>
      <c r="G323" t="n">
        <v>6.52</v>
      </c>
      <c r="H323" t="n">
        <v>0.11</v>
      </c>
      <c r="I323" t="n">
        <v>190</v>
      </c>
      <c r="J323" t="n">
        <v>167.88</v>
      </c>
      <c r="K323" t="n">
        <v>51.39</v>
      </c>
      <c r="L323" t="n">
        <v>1</v>
      </c>
      <c r="M323" t="n">
        <v>188</v>
      </c>
      <c r="N323" t="n">
        <v>30.49</v>
      </c>
      <c r="O323" t="n">
        <v>20939.59</v>
      </c>
      <c r="P323" t="n">
        <v>263.67</v>
      </c>
      <c r="Q323" t="n">
        <v>183.35</v>
      </c>
      <c r="R323" t="n">
        <v>148.64</v>
      </c>
      <c r="S323" t="n">
        <v>26.24</v>
      </c>
      <c r="T323" t="n">
        <v>59426.01</v>
      </c>
      <c r="U323" t="n">
        <v>0.18</v>
      </c>
      <c r="V323" t="n">
        <v>0.74</v>
      </c>
      <c r="W323" t="n">
        <v>3.26</v>
      </c>
      <c r="X323" t="n">
        <v>3.88</v>
      </c>
      <c r="Y323" t="n">
        <v>0.5</v>
      </c>
      <c r="Z323" t="n">
        <v>10</v>
      </c>
    </row>
    <row r="324">
      <c r="A324" t="n">
        <v>1</v>
      </c>
      <c r="B324" t="n">
        <v>85</v>
      </c>
      <c r="C324" t="inlineStr">
        <is>
          <t xml:space="preserve">CONCLUIDO	</t>
        </is>
      </c>
      <c r="D324" t="n">
        <v>4.2049</v>
      </c>
      <c r="E324" t="n">
        <v>23.78</v>
      </c>
      <c r="F324" t="n">
        <v>18.49</v>
      </c>
      <c r="G324" t="n">
        <v>12.9</v>
      </c>
      <c r="H324" t="n">
        <v>0.21</v>
      </c>
      <c r="I324" t="n">
        <v>86</v>
      </c>
      <c r="J324" t="n">
        <v>169.33</v>
      </c>
      <c r="K324" t="n">
        <v>51.39</v>
      </c>
      <c r="L324" t="n">
        <v>2</v>
      </c>
      <c r="M324" t="n">
        <v>84</v>
      </c>
      <c r="N324" t="n">
        <v>30.94</v>
      </c>
      <c r="O324" t="n">
        <v>21118.46</v>
      </c>
      <c r="P324" t="n">
        <v>235.96</v>
      </c>
      <c r="Q324" t="n">
        <v>183.36</v>
      </c>
      <c r="R324" t="n">
        <v>81.97</v>
      </c>
      <c r="S324" t="n">
        <v>26.24</v>
      </c>
      <c r="T324" t="n">
        <v>26609.07</v>
      </c>
      <c r="U324" t="n">
        <v>0.32</v>
      </c>
      <c r="V324" t="n">
        <v>0.82</v>
      </c>
      <c r="W324" t="n">
        <v>3.09</v>
      </c>
      <c r="X324" t="n">
        <v>1.73</v>
      </c>
      <c r="Y324" t="n">
        <v>0.5</v>
      </c>
      <c r="Z324" t="n">
        <v>10</v>
      </c>
    </row>
    <row r="325">
      <c r="A325" t="n">
        <v>2</v>
      </c>
      <c r="B325" t="n">
        <v>85</v>
      </c>
      <c r="C325" t="inlineStr">
        <is>
          <t xml:space="preserve">CONCLUIDO	</t>
        </is>
      </c>
      <c r="D325" t="n">
        <v>4.5176</v>
      </c>
      <c r="E325" t="n">
        <v>22.14</v>
      </c>
      <c r="F325" t="n">
        <v>17.87</v>
      </c>
      <c r="G325" t="n">
        <v>19.14</v>
      </c>
      <c r="H325" t="n">
        <v>0.31</v>
      </c>
      <c r="I325" t="n">
        <v>56</v>
      </c>
      <c r="J325" t="n">
        <v>170.79</v>
      </c>
      <c r="K325" t="n">
        <v>51.39</v>
      </c>
      <c r="L325" t="n">
        <v>3</v>
      </c>
      <c r="M325" t="n">
        <v>54</v>
      </c>
      <c r="N325" t="n">
        <v>31.4</v>
      </c>
      <c r="O325" t="n">
        <v>21297.94</v>
      </c>
      <c r="P325" t="n">
        <v>227.63</v>
      </c>
      <c r="Q325" t="n">
        <v>183.28</v>
      </c>
      <c r="R325" t="n">
        <v>62.58</v>
      </c>
      <c r="S325" t="n">
        <v>26.24</v>
      </c>
      <c r="T325" t="n">
        <v>17067.62</v>
      </c>
      <c r="U325" t="n">
        <v>0.42</v>
      </c>
      <c r="V325" t="n">
        <v>0.85</v>
      </c>
      <c r="W325" t="n">
        <v>3.04</v>
      </c>
      <c r="X325" t="n">
        <v>1.11</v>
      </c>
      <c r="Y325" t="n">
        <v>0.5</v>
      </c>
      <c r="Z325" t="n">
        <v>10</v>
      </c>
    </row>
    <row r="326">
      <c r="A326" t="n">
        <v>3</v>
      </c>
      <c r="B326" t="n">
        <v>85</v>
      </c>
      <c r="C326" t="inlineStr">
        <is>
          <t xml:space="preserve">CONCLUIDO	</t>
        </is>
      </c>
      <c r="D326" t="n">
        <v>4.6906</v>
      </c>
      <c r="E326" t="n">
        <v>21.32</v>
      </c>
      <c r="F326" t="n">
        <v>17.56</v>
      </c>
      <c r="G326" t="n">
        <v>25.69</v>
      </c>
      <c r="H326" t="n">
        <v>0.41</v>
      </c>
      <c r="I326" t="n">
        <v>41</v>
      </c>
      <c r="J326" t="n">
        <v>172.25</v>
      </c>
      <c r="K326" t="n">
        <v>51.39</v>
      </c>
      <c r="L326" t="n">
        <v>4</v>
      </c>
      <c r="M326" t="n">
        <v>39</v>
      </c>
      <c r="N326" t="n">
        <v>31.86</v>
      </c>
      <c r="O326" t="n">
        <v>21478.05</v>
      </c>
      <c r="P326" t="n">
        <v>223.33</v>
      </c>
      <c r="Q326" t="n">
        <v>183.3</v>
      </c>
      <c r="R326" t="n">
        <v>53.09</v>
      </c>
      <c r="S326" t="n">
        <v>26.24</v>
      </c>
      <c r="T326" t="n">
        <v>12394.24</v>
      </c>
      <c r="U326" t="n">
        <v>0.49</v>
      </c>
      <c r="V326" t="n">
        <v>0.87</v>
      </c>
      <c r="W326" t="n">
        <v>3.01</v>
      </c>
      <c r="X326" t="n">
        <v>0.8</v>
      </c>
      <c r="Y326" t="n">
        <v>0.5</v>
      </c>
      <c r="Z326" t="n">
        <v>10</v>
      </c>
    </row>
    <row r="327">
      <c r="A327" t="n">
        <v>4</v>
      </c>
      <c r="B327" t="n">
        <v>85</v>
      </c>
      <c r="C327" t="inlineStr">
        <is>
          <t xml:space="preserve">CONCLUIDO	</t>
        </is>
      </c>
      <c r="D327" t="n">
        <v>4.7863</v>
      </c>
      <c r="E327" t="n">
        <v>20.89</v>
      </c>
      <c r="F327" t="n">
        <v>17.4</v>
      </c>
      <c r="G327" t="n">
        <v>31.64</v>
      </c>
      <c r="H327" t="n">
        <v>0.51</v>
      </c>
      <c r="I327" t="n">
        <v>33</v>
      </c>
      <c r="J327" t="n">
        <v>173.71</v>
      </c>
      <c r="K327" t="n">
        <v>51.39</v>
      </c>
      <c r="L327" t="n">
        <v>5</v>
      </c>
      <c r="M327" t="n">
        <v>31</v>
      </c>
      <c r="N327" t="n">
        <v>32.32</v>
      </c>
      <c r="O327" t="n">
        <v>21658.78</v>
      </c>
      <c r="P327" t="n">
        <v>221.12</v>
      </c>
      <c r="Q327" t="n">
        <v>183.27</v>
      </c>
      <c r="R327" t="n">
        <v>48.12</v>
      </c>
      <c r="S327" t="n">
        <v>26.24</v>
      </c>
      <c r="T327" t="n">
        <v>9950.809999999999</v>
      </c>
      <c r="U327" t="n">
        <v>0.55</v>
      </c>
      <c r="V327" t="n">
        <v>0.87</v>
      </c>
      <c r="W327" t="n">
        <v>3</v>
      </c>
      <c r="X327" t="n">
        <v>0.64</v>
      </c>
      <c r="Y327" t="n">
        <v>0.5</v>
      </c>
      <c r="Z327" t="n">
        <v>10</v>
      </c>
    </row>
    <row r="328">
      <c r="A328" t="n">
        <v>5</v>
      </c>
      <c r="B328" t="n">
        <v>85</v>
      </c>
      <c r="C328" t="inlineStr">
        <is>
          <t xml:space="preserve">CONCLUIDO	</t>
        </is>
      </c>
      <c r="D328" t="n">
        <v>4.85</v>
      </c>
      <c r="E328" t="n">
        <v>20.62</v>
      </c>
      <c r="F328" t="n">
        <v>17.3</v>
      </c>
      <c r="G328" t="n">
        <v>37.07</v>
      </c>
      <c r="H328" t="n">
        <v>0.61</v>
      </c>
      <c r="I328" t="n">
        <v>28</v>
      </c>
      <c r="J328" t="n">
        <v>175.18</v>
      </c>
      <c r="K328" t="n">
        <v>51.39</v>
      </c>
      <c r="L328" t="n">
        <v>6</v>
      </c>
      <c r="M328" t="n">
        <v>26</v>
      </c>
      <c r="N328" t="n">
        <v>32.79</v>
      </c>
      <c r="O328" t="n">
        <v>21840.16</v>
      </c>
      <c r="P328" t="n">
        <v>219.48</v>
      </c>
      <c r="Q328" t="n">
        <v>183.31</v>
      </c>
      <c r="R328" t="n">
        <v>45.16</v>
      </c>
      <c r="S328" t="n">
        <v>26.24</v>
      </c>
      <c r="T328" t="n">
        <v>8495.870000000001</v>
      </c>
      <c r="U328" t="n">
        <v>0.58</v>
      </c>
      <c r="V328" t="n">
        <v>0.88</v>
      </c>
      <c r="W328" t="n">
        <v>2.98</v>
      </c>
      <c r="X328" t="n">
        <v>0.54</v>
      </c>
      <c r="Y328" t="n">
        <v>0.5</v>
      </c>
      <c r="Z328" t="n">
        <v>10</v>
      </c>
    </row>
    <row r="329">
      <c r="A329" t="n">
        <v>6</v>
      </c>
      <c r="B329" t="n">
        <v>85</v>
      </c>
      <c r="C329" t="inlineStr">
        <is>
          <t xml:space="preserve">CONCLUIDO	</t>
        </is>
      </c>
      <c r="D329" t="n">
        <v>4.901</v>
      </c>
      <c r="E329" t="n">
        <v>20.4</v>
      </c>
      <c r="F329" t="n">
        <v>17.22</v>
      </c>
      <c r="G329" t="n">
        <v>43.05</v>
      </c>
      <c r="H329" t="n">
        <v>0.7</v>
      </c>
      <c r="I329" t="n">
        <v>24</v>
      </c>
      <c r="J329" t="n">
        <v>176.66</v>
      </c>
      <c r="K329" t="n">
        <v>51.39</v>
      </c>
      <c r="L329" t="n">
        <v>7</v>
      </c>
      <c r="M329" t="n">
        <v>22</v>
      </c>
      <c r="N329" t="n">
        <v>33.27</v>
      </c>
      <c r="O329" t="n">
        <v>22022.17</v>
      </c>
      <c r="P329" t="n">
        <v>218.21</v>
      </c>
      <c r="Q329" t="n">
        <v>183.29</v>
      </c>
      <c r="R329" t="n">
        <v>42.81</v>
      </c>
      <c r="S329" t="n">
        <v>26.24</v>
      </c>
      <c r="T329" t="n">
        <v>7339.81</v>
      </c>
      <c r="U329" t="n">
        <v>0.61</v>
      </c>
      <c r="V329" t="n">
        <v>0.88</v>
      </c>
      <c r="W329" t="n">
        <v>2.97</v>
      </c>
      <c r="X329" t="n">
        <v>0.46</v>
      </c>
      <c r="Y329" t="n">
        <v>0.5</v>
      </c>
      <c r="Z329" t="n">
        <v>10</v>
      </c>
    </row>
    <row r="330">
      <c r="A330" t="n">
        <v>7</v>
      </c>
      <c r="B330" t="n">
        <v>85</v>
      </c>
      <c r="C330" t="inlineStr">
        <is>
          <t xml:space="preserve">CONCLUIDO	</t>
        </is>
      </c>
      <c r="D330" t="n">
        <v>4.9419</v>
      </c>
      <c r="E330" t="n">
        <v>20.24</v>
      </c>
      <c r="F330" t="n">
        <v>17.15</v>
      </c>
      <c r="G330" t="n">
        <v>49</v>
      </c>
      <c r="H330" t="n">
        <v>0.8</v>
      </c>
      <c r="I330" t="n">
        <v>21</v>
      </c>
      <c r="J330" t="n">
        <v>178.14</v>
      </c>
      <c r="K330" t="n">
        <v>51.39</v>
      </c>
      <c r="L330" t="n">
        <v>8</v>
      </c>
      <c r="M330" t="n">
        <v>19</v>
      </c>
      <c r="N330" t="n">
        <v>33.75</v>
      </c>
      <c r="O330" t="n">
        <v>22204.83</v>
      </c>
      <c r="P330" t="n">
        <v>217.13</v>
      </c>
      <c r="Q330" t="n">
        <v>183.27</v>
      </c>
      <c r="R330" t="n">
        <v>40.53</v>
      </c>
      <c r="S330" t="n">
        <v>26.24</v>
      </c>
      <c r="T330" t="n">
        <v>6216.66</v>
      </c>
      <c r="U330" t="n">
        <v>0.65</v>
      </c>
      <c r="V330" t="n">
        <v>0.89</v>
      </c>
      <c r="W330" t="n">
        <v>2.97</v>
      </c>
      <c r="X330" t="n">
        <v>0.4</v>
      </c>
      <c r="Y330" t="n">
        <v>0.5</v>
      </c>
      <c r="Z330" t="n">
        <v>10</v>
      </c>
    </row>
    <row r="331">
      <c r="A331" t="n">
        <v>8</v>
      </c>
      <c r="B331" t="n">
        <v>85</v>
      </c>
      <c r="C331" t="inlineStr">
        <is>
          <t xml:space="preserve">CONCLUIDO	</t>
        </is>
      </c>
      <c r="D331" t="n">
        <v>4.9698</v>
      </c>
      <c r="E331" t="n">
        <v>20.12</v>
      </c>
      <c r="F331" t="n">
        <v>17.11</v>
      </c>
      <c r="G331" t="n">
        <v>54.02</v>
      </c>
      <c r="H331" t="n">
        <v>0.89</v>
      </c>
      <c r="I331" t="n">
        <v>19</v>
      </c>
      <c r="J331" t="n">
        <v>179.63</v>
      </c>
      <c r="K331" t="n">
        <v>51.39</v>
      </c>
      <c r="L331" t="n">
        <v>9</v>
      </c>
      <c r="M331" t="n">
        <v>17</v>
      </c>
      <c r="N331" t="n">
        <v>34.24</v>
      </c>
      <c r="O331" t="n">
        <v>22388.15</v>
      </c>
      <c r="P331" t="n">
        <v>216.27</v>
      </c>
      <c r="Q331" t="n">
        <v>183.26</v>
      </c>
      <c r="R331" t="n">
        <v>39.24</v>
      </c>
      <c r="S331" t="n">
        <v>26.24</v>
      </c>
      <c r="T331" t="n">
        <v>5583.58</v>
      </c>
      <c r="U331" t="n">
        <v>0.67</v>
      </c>
      <c r="V331" t="n">
        <v>0.89</v>
      </c>
      <c r="W331" t="n">
        <v>2.96</v>
      </c>
      <c r="X331" t="n">
        <v>0.35</v>
      </c>
      <c r="Y331" t="n">
        <v>0.5</v>
      </c>
      <c r="Z331" t="n">
        <v>10</v>
      </c>
    </row>
    <row r="332">
      <c r="A332" t="n">
        <v>9</v>
      </c>
      <c r="B332" t="n">
        <v>85</v>
      </c>
      <c r="C332" t="inlineStr">
        <is>
          <t xml:space="preserve">CONCLUIDO	</t>
        </is>
      </c>
      <c r="D332" t="n">
        <v>4.991</v>
      </c>
      <c r="E332" t="n">
        <v>20.04</v>
      </c>
      <c r="F332" t="n">
        <v>17.09</v>
      </c>
      <c r="G332" t="n">
        <v>60.31</v>
      </c>
      <c r="H332" t="n">
        <v>0.98</v>
      </c>
      <c r="I332" t="n">
        <v>17</v>
      </c>
      <c r="J332" t="n">
        <v>181.12</v>
      </c>
      <c r="K332" t="n">
        <v>51.39</v>
      </c>
      <c r="L332" t="n">
        <v>10</v>
      </c>
      <c r="M332" t="n">
        <v>15</v>
      </c>
      <c r="N332" t="n">
        <v>34.73</v>
      </c>
      <c r="O332" t="n">
        <v>22572.13</v>
      </c>
      <c r="P332" t="n">
        <v>215.77</v>
      </c>
      <c r="Q332" t="n">
        <v>183.28</v>
      </c>
      <c r="R332" t="n">
        <v>38.62</v>
      </c>
      <c r="S332" t="n">
        <v>26.24</v>
      </c>
      <c r="T332" t="n">
        <v>5282.84</v>
      </c>
      <c r="U332" t="n">
        <v>0.68</v>
      </c>
      <c r="V332" t="n">
        <v>0.89</v>
      </c>
      <c r="W332" t="n">
        <v>2.97</v>
      </c>
      <c r="X332" t="n">
        <v>0.33</v>
      </c>
      <c r="Y332" t="n">
        <v>0.5</v>
      </c>
      <c r="Z332" t="n">
        <v>10</v>
      </c>
    </row>
    <row r="333">
      <c r="A333" t="n">
        <v>10</v>
      </c>
      <c r="B333" t="n">
        <v>85</v>
      </c>
      <c r="C333" t="inlineStr">
        <is>
          <t xml:space="preserve">CONCLUIDO	</t>
        </is>
      </c>
      <c r="D333" t="n">
        <v>5.0223</v>
      </c>
      <c r="E333" t="n">
        <v>19.91</v>
      </c>
      <c r="F333" t="n">
        <v>17.03</v>
      </c>
      <c r="G333" t="n">
        <v>68.12</v>
      </c>
      <c r="H333" t="n">
        <v>1.07</v>
      </c>
      <c r="I333" t="n">
        <v>15</v>
      </c>
      <c r="J333" t="n">
        <v>182.62</v>
      </c>
      <c r="K333" t="n">
        <v>51.39</v>
      </c>
      <c r="L333" t="n">
        <v>11</v>
      </c>
      <c r="M333" t="n">
        <v>13</v>
      </c>
      <c r="N333" t="n">
        <v>35.22</v>
      </c>
      <c r="O333" t="n">
        <v>22756.91</v>
      </c>
      <c r="P333" t="n">
        <v>214.85</v>
      </c>
      <c r="Q333" t="n">
        <v>183.27</v>
      </c>
      <c r="R333" t="n">
        <v>36.88</v>
      </c>
      <c r="S333" t="n">
        <v>26.24</v>
      </c>
      <c r="T333" t="n">
        <v>4423.83</v>
      </c>
      <c r="U333" t="n">
        <v>0.71</v>
      </c>
      <c r="V333" t="n">
        <v>0.89</v>
      </c>
      <c r="W333" t="n">
        <v>2.96</v>
      </c>
      <c r="X333" t="n">
        <v>0.27</v>
      </c>
      <c r="Y333" t="n">
        <v>0.5</v>
      </c>
      <c r="Z333" t="n">
        <v>10</v>
      </c>
    </row>
    <row r="334">
      <c r="A334" t="n">
        <v>11</v>
      </c>
      <c r="B334" t="n">
        <v>85</v>
      </c>
      <c r="C334" t="inlineStr">
        <is>
          <t xml:space="preserve">CONCLUIDO	</t>
        </is>
      </c>
      <c r="D334" t="n">
        <v>5.0345</v>
      </c>
      <c r="E334" t="n">
        <v>19.86</v>
      </c>
      <c r="F334" t="n">
        <v>17.02</v>
      </c>
      <c r="G334" t="n">
        <v>72.93000000000001</v>
      </c>
      <c r="H334" t="n">
        <v>1.16</v>
      </c>
      <c r="I334" t="n">
        <v>14</v>
      </c>
      <c r="J334" t="n">
        <v>184.12</v>
      </c>
      <c r="K334" t="n">
        <v>51.39</v>
      </c>
      <c r="L334" t="n">
        <v>12</v>
      </c>
      <c r="M334" t="n">
        <v>12</v>
      </c>
      <c r="N334" t="n">
        <v>35.73</v>
      </c>
      <c r="O334" t="n">
        <v>22942.24</v>
      </c>
      <c r="P334" t="n">
        <v>214.53</v>
      </c>
      <c r="Q334" t="n">
        <v>183.28</v>
      </c>
      <c r="R334" t="n">
        <v>36.26</v>
      </c>
      <c r="S334" t="n">
        <v>26.24</v>
      </c>
      <c r="T334" t="n">
        <v>4114.8</v>
      </c>
      <c r="U334" t="n">
        <v>0.72</v>
      </c>
      <c r="V334" t="n">
        <v>0.89</v>
      </c>
      <c r="W334" t="n">
        <v>2.96</v>
      </c>
      <c r="X334" t="n">
        <v>0.26</v>
      </c>
      <c r="Y334" t="n">
        <v>0.5</v>
      </c>
      <c r="Z334" t="n">
        <v>10</v>
      </c>
    </row>
    <row r="335">
      <c r="A335" t="n">
        <v>12</v>
      </c>
      <c r="B335" t="n">
        <v>85</v>
      </c>
      <c r="C335" t="inlineStr">
        <is>
          <t xml:space="preserve">CONCLUIDO	</t>
        </is>
      </c>
      <c r="D335" t="n">
        <v>5.0471</v>
      </c>
      <c r="E335" t="n">
        <v>19.81</v>
      </c>
      <c r="F335" t="n">
        <v>17</v>
      </c>
      <c r="G335" t="n">
        <v>78.45999999999999</v>
      </c>
      <c r="H335" t="n">
        <v>1.24</v>
      </c>
      <c r="I335" t="n">
        <v>13</v>
      </c>
      <c r="J335" t="n">
        <v>185.63</v>
      </c>
      <c r="K335" t="n">
        <v>51.39</v>
      </c>
      <c r="L335" t="n">
        <v>13</v>
      </c>
      <c r="M335" t="n">
        <v>11</v>
      </c>
      <c r="N335" t="n">
        <v>36.24</v>
      </c>
      <c r="O335" t="n">
        <v>23128.27</v>
      </c>
      <c r="P335" t="n">
        <v>214.21</v>
      </c>
      <c r="Q335" t="n">
        <v>183.26</v>
      </c>
      <c r="R335" t="n">
        <v>35.9</v>
      </c>
      <c r="S335" t="n">
        <v>26.24</v>
      </c>
      <c r="T335" t="n">
        <v>3943.78</v>
      </c>
      <c r="U335" t="n">
        <v>0.73</v>
      </c>
      <c r="V335" t="n">
        <v>0.89</v>
      </c>
      <c r="W335" t="n">
        <v>2.96</v>
      </c>
      <c r="X335" t="n">
        <v>0.24</v>
      </c>
      <c r="Y335" t="n">
        <v>0.5</v>
      </c>
      <c r="Z335" t="n">
        <v>10</v>
      </c>
    </row>
    <row r="336">
      <c r="A336" t="n">
        <v>13</v>
      </c>
      <c r="B336" t="n">
        <v>85</v>
      </c>
      <c r="C336" t="inlineStr">
        <is>
          <t xml:space="preserve">CONCLUIDO	</t>
        </is>
      </c>
      <c r="D336" t="n">
        <v>5.0627</v>
      </c>
      <c r="E336" t="n">
        <v>19.75</v>
      </c>
      <c r="F336" t="n">
        <v>16.97</v>
      </c>
      <c r="G336" t="n">
        <v>84.87</v>
      </c>
      <c r="H336" t="n">
        <v>1.33</v>
      </c>
      <c r="I336" t="n">
        <v>12</v>
      </c>
      <c r="J336" t="n">
        <v>187.14</v>
      </c>
      <c r="K336" t="n">
        <v>51.39</v>
      </c>
      <c r="L336" t="n">
        <v>14</v>
      </c>
      <c r="M336" t="n">
        <v>10</v>
      </c>
      <c r="N336" t="n">
        <v>36.75</v>
      </c>
      <c r="O336" t="n">
        <v>23314.98</v>
      </c>
      <c r="P336" t="n">
        <v>213.32</v>
      </c>
      <c r="Q336" t="n">
        <v>183.26</v>
      </c>
      <c r="R336" t="n">
        <v>35.09</v>
      </c>
      <c r="S336" t="n">
        <v>26.24</v>
      </c>
      <c r="T336" t="n">
        <v>3542.27</v>
      </c>
      <c r="U336" t="n">
        <v>0.75</v>
      </c>
      <c r="V336" t="n">
        <v>0.9</v>
      </c>
      <c r="W336" t="n">
        <v>2.96</v>
      </c>
      <c r="X336" t="n">
        <v>0.22</v>
      </c>
      <c r="Y336" t="n">
        <v>0.5</v>
      </c>
      <c r="Z336" t="n">
        <v>10</v>
      </c>
    </row>
    <row r="337">
      <c r="A337" t="n">
        <v>14</v>
      </c>
      <c r="B337" t="n">
        <v>85</v>
      </c>
      <c r="C337" t="inlineStr">
        <is>
          <t xml:space="preserve">CONCLUIDO	</t>
        </is>
      </c>
      <c r="D337" t="n">
        <v>5.0613</v>
      </c>
      <c r="E337" t="n">
        <v>19.76</v>
      </c>
      <c r="F337" t="n">
        <v>16.98</v>
      </c>
      <c r="G337" t="n">
        <v>84.89</v>
      </c>
      <c r="H337" t="n">
        <v>1.41</v>
      </c>
      <c r="I337" t="n">
        <v>12</v>
      </c>
      <c r="J337" t="n">
        <v>188.66</v>
      </c>
      <c r="K337" t="n">
        <v>51.39</v>
      </c>
      <c r="L337" t="n">
        <v>15</v>
      </c>
      <c r="M337" t="n">
        <v>10</v>
      </c>
      <c r="N337" t="n">
        <v>37.27</v>
      </c>
      <c r="O337" t="n">
        <v>23502.4</v>
      </c>
      <c r="P337" t="n">
        <v>212.98</v>
      </c>
      <c r="Q337" t="n">
        <v>183.26</v>
      </c>
      <c r="R337" t="n">
        <v>35.19</v>
      </c>
      <c r="S337" t="n">
        <v>26.24</v>
      </c>
      <c r="T337" t="n">
        <v>3590.04</v>
      </c>
      <c r="U337" t="n">
        <v>0.75</v>
      </c>
      <c r="V337" t="n">
        <v>0.9</v>
      </c>
      <c r="W337" t="n">
        <v>2.96</v>
      </c>
      <c r="X337" t="n">
        <v>0.22</v>
      </c>
      <c r="Y337" t="n">
        <v>0.5</v>
      </c>
      <c r="Z337" t="n">
        <v>10</v>
      </c>
    </row>
    <row r="338">
      <c r="A338" t="n">
        <v>15</v>
      </c>
      <c r="B338" t="n">
        <v>85</v>
      </c>
      <c r="C338" t="inlineStr">
        <is>
          <t xml:space="preserve">CONCLUIDO	</t>
        </is>
      </c>
      <c r="D338" t="n">
        <v>5.0794</v>
      </c>
      <c r="E338" t="n">
        <v>19.69</v>
      </c>
      <c r="F338" t="n">
        <v>16.94</v>
      </c>
      <c r="G338" t="n">
        <v>92.41</v>
      </c>
      <c r="H338" t="n">
        <v>1.49</v>
      </c>
      <c r="I338" t="n">
        <v>11</v>
      </c>
      <c r="J338" t="n">
        <v>190.19</v>
      </c>
      <c r="K338" t="n">
        <v>51.39</v>
      </c>
      <c r="L338" t="n">
        <v>16</v>
      </c>
      <c r="M338" t="n">
        <v>9</v>
      </c>
      <c r="N338" t="n">
        <v>37.79</v>
      </c>
      <c r="O338" t="n">
        <v>23690.52</v>
      </c>
      <c r="P338" t="n">
        <v>212.49</v>
      </c>
      <c r="Q338" t="n">
        <v>183.26</v>
      </c>
      <c r="R338" t="n">
        <v>34.11</v>
      </c>
      <c r="S338" t="n">
        <v>26.24</v>
      </c>
      <c r="T338" t="n">
        <v>3053.88</v>
      </c>
      <c r="U338" t="n">
        <v>0.77</v>
      </c>
      <c r="V338" t="n">
        <v>0.9</v>
      </c>
      <c r="W338" t="n">
        <v>2.95</v>
      </c>
      <c r="X338" t="n">
        <v>0.19</v>
      </c>
      <c r="Y338" t="n">
        <v>0.5</v>
      </c>
      <c r="Z338" t="n">
        <v>10</v>
      </c>
    </row>
    <row r="339">
      <c r="A339" t="n">
        <v>16</v>
      </c>
      <c r="B339" t="n">
        <v>85</v>
      </c>
      <c r="C339" t="inlineStr">
        <is>
          <t xml:space="preserve">CONCLUIDO	</t>
        </is>
      </c>
      <c r="D339" t="n">
        <v>5.0923</v>
      </c>
      <c r="E339" t="n">
        <v>19.64</v>
      </c>
      <c r="F339" t="n">
        <v>16.93</v>
      </c>
      <c r="G339" t="n">
        <v>101.56</v>
      </c>
      <c r="H339" t="n">
        <v>1.57</v>
      </c>
      <c r="I339" t="n">
        <v>10</v>
      </c>
      <c r="J339" t="n">
        <v>191.72</v>
      </c>
      <c r="K339" t="n">
        <v>51.39</v>
      </c>
      <c r="L339" t="n">
        <v>17</v>
      </c>
      <c r="M339" t="n">
        <v>8</v>
      </c>
      <c r="N339" t="n">
        <v>38.33</v>
      </c>
      <c r="O339" t="n">
        <v>23879.37</v>
      </c>
      <c r="P339" t="n">
        <v>212.15</v>
      </c>
      <c r="Q339" t="n">
        <v>183.26</v>
      </c>
      <c r="R339" t="n">
        <v>33.62</v>
      </c>
      <c r="S339" t="n">
        <v>26.24</v>
      </c>
      <c r="T339" t="n">
        <v>2818.45</v>
      </c>
      <c r="U339" t="n">
        <v>0.78</v>
      </c>
      <c r="V339" t="n">
        <v>0.9</v>
      </c>
      <c r="W339" t="n">
        <v>2.95</v>
      </c>
      <c r="X339" t="n">
        <v>0.17</v>
      </c>
      <c r="Y339" t="n">
        <v>0.5</v>
      </c>
      <c r="Z339" t="n">
        <v>10</v>
      </c>
    </row>
    <row r="340">
      <c r="A340" t="n">
        <v>17</v>
      </c>
      <c r="B340" t="n">
        <v>85</v>
      </c>
      <c r="C340" t="inlineStr">
        <is>
          <t xml:space="preserve">CONCLUIDO	</t>
        </is>
      </c>
      <c r="D340" t="n">
        <v>5.0929</v>
      </c>
      <c r="E340" t="n">
        <v>19.64</v>
      </c>
      <c r="F340" t="n">
        <v>16.92</v>
      </c>
      <c r="G340" t="n">
        <v>101.54</v>
      </c>
      <c r="H340" t="n">
        <v>1.65</v>
      </c>
      <c r="I340" t="n">
        <v>10</v>
      </c>
      <c r="J340" t="n">
        <v>193.26</v>
      </c>
      <c r="K340" t="n">
        <v>51.39</v>
      </c>
      <c r="L340" t="n">
        <v>18</v>
      </c>
      <c r="M340" t="n">
        <v>8</v>
      </c>
      <c r="N340" t="n">
        <v>38.86</v>
      </c>
      <c r="O340" t="n">
        <v>24068.93</v>
      </c>
      <c r="P340" t="n">
        <v>212.2</v>
      </c>
      <c r="Q340" t="n">
        <v>183.27</v>
      </c>
      <c r="R340" t="n">
        <v>33.53</v>
      </c>
      <c r="S340" t="n">
        <v>26.24</v>
      </c>
      <c r="T340" t="n">
        <v>2769.8</v>
      </c>
      <c r="U340" t="n">
        <v>0.78</v>
      </c>
      <c r="V340" t="n">
        <v>0.9</v>
      </c>
      <c r="W340" t="n">
        <v>2.95</v>
      </c>
      <c r="X340" t="n">
        <v>0.17</v>
      </c>
      <c r="Y340" t="n">
        <v>0.5</v>
      </c>
      <c r="Z340" t="n">
        <v>10</v>
      </c>
    </row>
    <row r="341">
      <c r="A341" t="n">
        <v>18</v>
      </c>
      <c r="B341" t="n">
        <v>85</v>
      </c>
      <c r="C341" t="inlineStr">
        <is>
          <t xml:space="preserve">CONCLUIDO	</t>
        </is>
      </c>
      <c r="D341" t="n">
        <v>5.1046</v>
      </c>
      <c r="E341" t="n">
        <v>19.59</v>
      </c>
      <c r="F341" t="n">
        <v>16.91</v>
      </c>
      <c r="G341" t="n">
        <v>112.75</v>
      </c>
      <c r="H341" t="n">
        <v>1.73</v>
      </c>
      <c r="I341" t="n">
        <v>9</v>
      </c>
      <c r="J341" t="n">
        <v>194.8</v>
      </c>
      <c r="K341" t="n">
        <v>51.39</v>
      </c>
      <c r="L341" t="n">
        <v>19</v>
      </c>
      <c r="M341" t="n">
        <v>7</v>
      </c>
      <c r="N341" t="n">
        <v>39.41</v>
      </c>
      <c r="O341" t="n">
        <v>24259.23</v>
      </c>
      <c r="P341" t="n">
        <v>210.88</v>
      </c>
      <c r="Q341" t="n">
        <v>183.27</v>
      </c>
      <c r="R341" t="n">
        <v>33.08</v>
      </c>
      <c r="S341" t="n">
        <v>26.24</v>
      </c>
      <c r="T341" t="n">
        <v>2552.14</v>
      </c>
      <c r="U341" t="n">
        <v>0.79</v>
      </c>
      <c r="V341" t="n">
        <v>0.9</v>
      </c>
      <c r="W341" t="n">
        <v>2.96</v>
      </c>
      <c r="X341" t="n">
        <v>0.16</v>
      </c>
      <c r="Y341" t="n">
        <v>0.5</v>
      </c>
      <c r="Z341" t="n">
        <v>10</v>
      </c>
    </row>
    <row r="342">
      <c r="A342" t="n">
        <v>19</v>
      </c>
      <c r="B342" t="n">
        <v>85</v>
      </c>
      <c r="C342" t="inlineStr">
        <is>
          <t xml:space="preserve">CONCLUIDO	</t>
        </is>
      </c>
      <c r="D342" t="n">
        <v>5.1032</v>
      </c>
      <c r="E342" t="n">
        <v>19.6</v>
      </c>
      <c r="F342" t="n">
        <v>16.92</v>
      </c>
      <c r="G342" t="n">
        <v>112.79</v>
      </c>
      <c r="H342" t="n">
        <v>1.81</v>
      </c>
      <c r="I342" t="n">
        <v>9</v>
      </c>
      <c r="J342" t="n">
        <v>196.35</v>
      </c>
      <c r="K342" t="n">
        <v>51.39</v>
      </c>
      <c r="L342" t="n">
        <v>20</v>
      </c>
      <c r="M342" t="n">
        <v>7</v>
      </c>
      <c r="N342" t="n">
        <v>39.96</v>
      </c>
      <c r="O342" t="n">
        <v>24450.27</v>
      </c>
      <c r="P342" t="n">
        <v>211.74</v>
      </c>
      <c r="Q342" t="n">
        <v>183.27</v>
      </c>
      <c r="R342" t="n">
        <v>33.28</v>
      </c>
      <c r="S342" t="n">
        <v>26.24</v>
      </c>
      <c r="T342" t="n">
        <v>2650.63</v>
      </c>
      <c r="U342" t="n">
        <v>0.79</v>
      </c>
      <c r="V342" t="n">
        <v>0.9</v>
      </c>
      <c r="W342" t="n">
        <v>2.95</v>
      </c>
      <c r="X342" t="n">
        <v>0.16</v>
      </c>
      <c r="Y342" t="n">
        <v>0.5</v>
      </c>
      <c r="Z342" t="n">
        <v>10</v>
      </c>
    </row>
    <row r="343">
      <c r="A343" t="n">
        <v>20</v>
      </c>
      <c r="B343" t="n">
        <v>85</v>
      </c>
      <c r="C343" t="inlineStr">
        <is>
          <t xml:space="preserve">CONCLUIDO	</t>
        </is>
      </c>
      <c r="D343" t="n">
        <v>5.1041</v>
      </c>
      <c r="E343" t="n">
        <v>19.59</v>
      </c>
      <c r="F343" t="n">
        <v>16.91</v>
      </c>
      <c r="G343" t="n">
        <v>112.76</v>
      </c>
      <c r="H343" t="n">
        <v>1.88</v>
      </c>
      <c r="I343" t="n">
        <v>9</v>
      </c>
      <c r="J343" t="n">
        <v>197.9</v>
      </c>
      <c r="K343" t="n">
        <v>51.39</v>
      </c>
      <c r="L343" t="n">
        <v>21</v>
      </c>
      <c r="M343" t="n">
        <v>7</v>
      </c>
      <c r="N343" t="n">
        <v>40.51</v>
      </c>
      <c r="O343" t="n">
        <v>24642.07</v>
      </c>
      <c r="P343" t="n">
        <v>211.28</v>
      </c>
      <c r="Q343" t="n">
        <v>183.27</v>
      </c>
      <c r="R343" t="n">
        <v>33.3</v>
      </c>
      <c r="S343" t="n">
        <v>26.24</v>
      </c>
      <c r="T343" t="n">
        <v>2661.43</v>
      </c>
      <c r="U343" t="n">
        <v>0.79</v>
      </c>
      <c r="V343" t="n">
        <v>0.9</v>
      </c>
      <c r="W343" t="n">
        <v>2.95</v>
      </c>
      <c r="X343" t="n">
        <v>0.16</v>
      </c>
      <c r="Y343" t="n">
        <v>0.5</v>
      </c>
      <c r="Z343" t="n">
        <v>10</v>
      </c>
    </row>
    <row r="344">
      <c r="A344" t="n">
        <v>21</v>
      </c>
      <c r="B344" t="n">
        <v>85</v>
      </c>
      <c r="C344" t="inlineStr">
        <is>
          <t xml:space="preserve">CONCLUIDO	</t>
        </is>
      </c>
      <c r="D344" t="n">
        <v>5.1196</v>
      </c>
      <c r="E344" t="n">
        <v>19.53</v>
      </c>
      <c r="F344" t="n">
        <v>16.89</v>
      </c>
      <c r="G344" t="n">
        <v>126.67</v>
      </c>
      <c r="H344" t="n">
        <v>1.96</v>
      </c>
      <c r="I344" t="n">
        <v>8</v>
      </c>
      <c r="J344" t="n">
        <v>199.46</v>
      </c>
      <c r="K344" t="n">
        <v>51.39</v>
      </c>
      <c r="L344" t="n">
        <v>22</v>
      </c>
      <c r="M344" t="n">
        <v>6</v>
      </c>
      <c r="N344" t="n">
        <v>41.07</v>
      </c>
      <c r="O344" t="n">
        <v>24834.62</v>
      </c>
      <c r="P344" t="n">
        <v>210.66</v>
      </c>
      <c r="Q344" t="n">
        <v>183.27</v>
      </c>
      <c r="R344" t="n">
        <v>32.34</v>
      </c>
      <c r="S344" t="n">
        <v>26.24</v>
      </c>
      <c r="T344" t="n">
        <v>2187.93</v>
      </c>
      <c r="U344" t="n">
        <v>0.8100000000000001</v>
      </c>
      <c r="V344" t="n">
        <v>0.9</v>
      </c>
      <c r="W344" t="n">
        <v>2.95</v>
      </c>
      <c r="X344" t="n">
        <v>0.13</v>
      </c>
      <c r="Y344" t="n">
        <v>0.5</v>
      </c>
      <c r="Z344" t="n">
        <v>10</v>
      </c>
    </row>
    <row r="345">
      <c r="A345" t="n">
        <v>22</v>
      </c>
      <c r="B345" t="n">
        <v>85</v>
      </c>
      <c r="C345" t="inlineStr">
        <is>
          <t xml:space="preserve">CONCLUIDO	</t>
        </is>
      </c>
      <c r="D345" t="n">
        <v>5.1191</v>
      </c>
      <c r="E345" t="n">
        <v>19.53</v>
      </c>
      <c r="F345" t="n">
        <v>16.89</v>
      </c>
      <c r="G345" t="n">
        <v>126.68</v>
      </c>
      <c r="H345" t="n">
        <v>2.03</v>
      </c>
      <c r="I345" t="n">
        <v>8</v>
      </c>
      <c r="J345" t="n">
        <v>201.03</v>
      </c>
      <c r="K345" t="n">
        <v>51.39</v>
      </c>
      <c r="L345" t="n">
        <v>23</v>
      </c>
      <c r="M345" t="n">
        <v>6</v>
      </c>
      <c r="N345" t="n">
        <v>41.64</v>
      </c>
      <c r="O345" t="n">
        <v>25027.94</v>
      </c>
      <c r="P345" t="n">
        <v>211.1</v>
      </c>
      <c r="Q345" t="n">
        <v>183.26</v>
      </c>
      <c r="R345" t="n">
        <v>32.53</v>
      </c>
      <c r="S345" t="n">
        <v>26.24</v>
      </c>
      <c r="T345" t="n">
        <v>2282.47</v>
      </c>
      <c r="U345" t="n">
        <v>0.8100000000000001</v>
      </c>
      <c r="V345" t="n">
        <v>0.9</v>
      </c>
      <c r="W345" t="n">
        <v>2.95</v>
      </c>
      <c r="X345" t="n">
        <v>0.14</v>
      </c>
      <c r="Y345" t="n">
        <v>0.5</v>
      </c>
      <c r="Z345" t="n">
        <v>10</v>
      </c>
    </row>
    <row r="346">
      <c r="A346" t="n">
        <v>23</v>
      </c>
      <c r="B346" t="n">
        <v>85</v>
      </c>
      <c r="C346" t="inlineStr">
        <is>
          <t xml:space="preserve">CONCLUIDO	</t>
        </is>
      </c>
      <c r="D346" t="n">
        <v>5.1183</v>
      </c>
      <c r="E346" t="n">
        <v>19.54</v>
      </c>
      <c r="F346" t="n">
        <v>16.89</v>
      </c>
      <c r="G346" t="n">
        <v>126.71</v>
      </c>
      <c r="H346" t="n">
        <v>2.1</v>
      </c>
      <c r="I346" t="n">
        <v>8</v>
      </c>
      <c r="J346" t="n">
        <v>202.61</v>
      </c>
      <c r="K346" t="n">
        <v>51.39</v>
      </c>
      <c r="L346" t="n">
        <v>24</v>
      </c>
      <c r="M346" t="n">
        <v>6</v>
      </c>
      <c r="N346" t="n">
        <v>42.21</v>
      </c>
      <c r="O346" t="n">
        <v>25222.04</v>
      </c>
      <c r="P346" t="n">
        <v>210.86</v>
      </c>
      <c r="Q346" t="n">
        <v>183.26</v>
      </c>
      <c r="R346" t="n">
        <v>32.58</v>
      </c>
      <c r="S346" t="n">
        <v>26.24</v>
      </c>
      <c r="T346" t="n">
        <v>2308.85</v>
      </c>
      <c r="U346" t="n">
        <v>0.8100000000000001</v>
      </c>
      <c r="V346" t="n">
        <v>0.9</v>
      </c>
      <c r="W346" t="n">
        <v>2.95</v>
      </c>
      <c r="X346" t="n">
        <v>0.14</v>
      </c>
      <c r="Y346" t="n">
        <v>0.5</v>
      </c>
      <c r="Z346" t="n">
        <v>10</v>
      </c>
    </row>
    <row r="347">
      <c r="A347" t="n">
        <v>24</v>
      </c>
      <c r="B347" t="n">
        <v>85</v>
      </c>
      <c r="C347" t="inlineStr">
        <is>
          <t xml:space="preserve">CONCLUIDO	</t>
        </is>
      </c>
      <c r="D347" t="n">
        <v>5.1319</v>
      </c>
      <c r="E347" t="n">
        <v>19.49</v>
      </c>
      <c r="F347" t="n">
        <v>16.88</v>
      </c>
      <c r="G347" t="n">
        <v>144.65</v>
      </c>
      <c r="H347" t="n">
        <v>2.17</v>
      </c>
      <c r="I347" t="n">
        <v>7</v>
      </c>
      <c r="J347" t="n">
        <v>204.19</v>
      </c>
      <c r="K347" t="n">
        <v>51.39</v>
      </c>
      <c r="L347" t="n">
        <v>25</v>
      </c>
      <c r="M347" t="n">
        <v>5</v>
      </c>
      <c r="N347" t="n">
        <v>42.79</v>
      </c>
      <c r="O347" t="n">
        <v>25417.05</v>
      </c>
      <c r="P347" t="n">
        <v>209.33</v>
      </c>
      <c r="Q347" t="n">
        <v>183.28</v>
      </c>
      <c r="R347" t="n">
        <v>32.02</v>
      </c>
      <c r="S347" t="n">
        <v>26.24</v>
      </c>
      <c r="T347" t="n">
        <v>2032.37</v>
      </c>
      <c r="U347" t="n">
        <v>0.82</v>
      </c>
      <c r="V347" t="n">
        <v>0.9</v>
      </c>
      <c r="W347" t="n">
        <v>2.95</v>
      </c>
      <c r="X347" t="n">
        <v>0.12</v>
      </c>
      <c r="Y347" t="n">
        <v>0.5</v>
      </c>
      <c r="Z347" t="n">
        <v>10</v>
      </c>
    </row>
    <row r="348">
      <c r="A348" t="n">
        <v>25</v>
      </c>
      <c r="B348" t="n">
        <v>85</v>
      </c>
      <c r="C348" t="inlineStr">
        <is>
          <t xml:space="preserve">CONCLUIDO	</t>
        </is>
      </c>
      <c r="D348" t="n">
        <v>5.1322</v>
      </c>
      <c r="E348" t="n">
        <v>19.48</v>
      </c>
      <c r="F348" t="n">
        <v>16.88</v>
      </c>
      <c r="G348" t="n">
        <v>144.64</v>
      </c>
      <c r="H348" t="n">
        <v>2.24</v>
      </c>
      <c r="I348" t="n">
        <v>7</v>
      </c>
      <c r="J348" t="n">
        <v>205.77</v>
      </c>
      <c r="K348" t="n">
        <v>51.39</v>
      </c>
      <c r="L348" t="n">
        <v>26</v>
      </c>
      <c r="M348" t="n">
        <v>5</v>
      </c>
      <c r="N348" t="n">
        <v>43.38</v>
      </c>
      <c r="O348" t="n">
        <v>25612.75</v>
      </c>
      <c r="P348" t="n">
        <v>210.58</v>
      </c>
      <c r="Q348" t="n">
        <v>183.26</v>
      </c>
      <c r="R348" t="n">
        <v>31.94</v>
      </c>
      <c r="S348" t="n">
        <v>26.24</v>
      </c>
      <c r="T348" t="n">
        <v>1990.82</v>
      </c>
      <c r="U348" t="n">
        <v>0.82</v>
      </c>
      <c r="V348" t="n">
        <v>0.9</v>
      </c>
      <c r="W348" t="n">
        <v>2.95</v>
      </c>
      <c r="X348" t="n">
        <v>0.12</v>
      </c>
      <c r="Y348" t="n">
        <v>0.5</v>
      </c>
      <c r="Z348" t="n">
        <v>10</v>
      </c>
    </row>
    <row r="349">
      <c r="A349" t="n">
        <v>26</v>
      </c>
      <c r="B349" t="n">
        <v>85</v>
      </c>
      <c r="C349" t="inlineStr">
        <is>
          <t xml:space="preserve">CONCLUIDO	</t>
        </is>
      </c>
      <c r="D349" t="n">
        <v>5.1316</v>
      </c>
      <c r="E349" t="n">
        <v>19.49</v>
      </c>
      <c r="F349" t="n">
        <v>16.88</v>
      </c>
      <c r="G349" t="n">
        <v>144.66</v>
      </c>
      <c r="H349" t="n">
        <v>2.31</v>
      </c>
      <c r="I349" t="n">
        <v>7</v>
      </c>
      <c r="J349" t="n">
        <v>207.37</v>
      </c>
      <c r="K349" t="n">
        <v>51.39</v>
      </c>
      <c r="L349" t="n">
        <v>27</v>
      </c>
      <c r="M349" t="n">
        <v>5</v>
      </c>
      <c r="N349" t="n">
        <v>43.97</v>
      </c>
      <c r="O349" t="n">
        <v>25809.25</v>
      </c>
      <c r="P349" t="n">
        <v>210.9</v>
      </c>
      <c r="Q349" t="n">
        <v>183.26</v>
      </c>
      <c r="R349" t="n">
        <v>32.08</v>
      </c>
      <c r="S349" t="n">
        <v>26.24</v>
      </c>
      <c r="T349" t="n">
        <v>2059.43</v>
      </c>
      <c r="U349" t="n">
        <v>0.82</v>
      </c>
      <c r="V349" t="n">
        <v>0.9</v>
      </c>
      <c r="W349" t="n">
        <v>2.95</v>
      </c>
      <c r="X349" t="n">
        <v>0.12</v>
      </c>
      <c r="Y349" t="n">
        <v>0.5</v>
      </c>
      <c r="Z349" t="n">
        <v>10</v>
      </c>
    </row>
    <row r="350">
      <c r="A350" t="n">
        <v>27</v>
      </c>
      <c r="B350" t="n">
        <v>85</v>
      </c>
      <c r="C350" t="inlineStr">
        <is>
          <t xml:space="preserve">CONCLUIDO	</t>
        </is>
      </c>
      <c r="D350" t="n">
        <v>5.1323</v>
      </c>
      <c r="E350" t="n">
        <v>19.48</v>
      </c>
      <c r="F350" t="n">
        <v>16.87</v>
      </c>
      <c r="G350" t="n">
        <v>144.64</v>
      </c>
      <c r="H350" t="n">
        <v>2.38</v>
      </c>
      <c r="I350" t="n">
        <v>7</v>
      </c>
      <c r="J350" t="n">
        <v>208.97</v>
      </c>
      <c r="K350" t="n">
        <v>51.39</v>
      </c>
      <c r="L350" t="n">
        <v>28</v>
      </c>
      <c r="M350" t="n">
        <v>5</v>
      </c>
      <c r="N350" t="n">
        <v>44.57</v>
      </c>
      <c r="O350" t="n">
        <v>26006.56</v>
      </c>
      <c r="P350" t="n">
        <v>210.17</v>
      </c>
      <c r="Q350" t="n">
        <v>183.26</v>
      </c>
      <c r="R350" t="n">
        <v>32.04</v>
      </c>
      <c r="S350" t="n">
        <v>26.24</v>
      </c>
      <c r="T350" t="n">
        <v>2042.68</v>
      </c>
      <c r="U350" t="n">
        <v>0.82</v>
      </c>
      <c r="V350" t="n">
        <v>0.9</v>
      </c>
      <c r="W350" t="n">
        <v>2.95</v>
      </c>
      <c r="X350" t="n">
        <v>0.12</v>
      </c>
      <c r="Y350" t="n">
        <v>0.5</v>
      </c>
      <c r="Z350" t="n">
        <v>10</v>
      </c>
    </row>
    <row r="351">
      <c r="A351" t="n">
        <v>28</v>
      </c>
      <c r="B351" t="n">
        <v>85</v>
      </c>
      <c r="C351" t="inlineStr">
        <is>
          <t xml:space="preserve">CONCLUIDO	</t>
        </is>
      </c>
      <c r="D351" t="n">
        <v>5.1312</v>
      </c>
      <c r="E351" t="n">
        <v>19.49</v>
      </c>
      <c r="F351" t="n">
        <v>16.88</v>
      </c>
      <c r="G351" t="n">
        <v>144.68</v>
      </c>
      <c r="H351" t="n">
        <v>2.45</v>
      </c>
      <c r="I351" t="n">
        <v>7</v>
      </c>
      <c r="J351" t="n">
        <v>210.57</v>
      </c>
      <c r="K351" t="n">
        <v>51.39</v>
      </c>
      <c r="L351" t="n">
        <v>29</v>
      </c>
      <c r="M351" t="n">
        <v>5</v>
      </c>
      <c r="N351" t="n">
        <v>45.18</v>
      </c>
      <c r="O351" t="n">
        <v>26204.71</v>
      </c>
      <c r="P351" t="n">
        <v>209.58</v>
      </c>
      <c r="Q351" t="n">
        <v>183.26</v>
      </c>
      <c r="R351" t="n">
        <v>32.06</v>
      </c>
      <c r="S351" t="n">
        <v>26.24</v>
      </c>
      <c r="T351" t="n">
        <v>2051.74</v>
      </c>
      <c r="U351" t="n">
        <v>0.82</v>
      </c>
      <c r="V351" t="n">
        <v>0.9</v>
      </c>
      <c r="W351" t="n">
        <v>2.95</v>
      </c>
      <c r="X351" t="n">
        <v>0.12</v>
      </c>
      <c r="Y351" t="n">
        <v>0.5</v>
      </c>
      <c r="Z351" t="n">
        <v>10</v>
      </c>
    </row>
    <row r="352">
      <c r="A352" t="n">
        <v>29</v>
      </c>
      <c r="B352" t="n">
        <v>85</v>
      </c>
      <c r="C352" t="inlineStr">
        <is>
          <t xml:space="preserve">CONCLUIDO	</t>
        </is>
      </c>
      <c r="D352" t="n">
        <v>5.1468</v>
      </c>
      <c r="E352" t="n">
        <v>19.43</v>
      </c>
      <c r="F352" t="n">
        <v>16.85</v>
      </c>
      <c r="G352" t="n">
        <v>168.54</v>
      </c>
      <c r="H352" t="n">
        <v>2.51</v>
      </c>
      <c r="I352" t="n">
        <v>6</v>
      </c>
      <c r="J352" t="n">
        <v>212.19</v>
      </c>
      <c r="K352" t="n">
        <v>51.39</v>
      </c>
      <c r="L352" t="n">
        <v>30</v>
      </c>
      <c r="M352" t="n">
        <v>4</v>
      </c>
      <c r="N352" t="n">
        <v>45.79</v>
      </c>
      <c r="O352" t="n">
        <v>26403.69</v>
      </c>
      <c r="P352" t="n">
        <v>208.46</v>
      </c>
      <c r="Q352" t="n">
        <v>183.26</v>
      </c>
      <c r="R352" t="n">
        <v>31.36</v>
      </c>
      <c r="S352" t="n">
        <v>26.24</v>
      </c>
      <c r="T352" t="n">
        <v>1707.47</v>
      </c>
      <c r="U352" t="n">
        <v>0.84</v>
      </c>
      <c r="V352" t="n">
        <v>0.9</v>
      </c>
      <c r="W352" t="n">
        <v>2.95</v>
      </c>
      <c r="X352" t="n">
        <v>0.1</v>
      </c>
      <c r="Y352" t="n">
        <v>0.5</v>
      </c>
      <c r="Z352" t="n">
        <v>10</v>
      </c>
    </row>
    <row r="353">
      <c r="A353" t="n">
        <v>30</v>
      </c>
      <c r="B353" t="n">
        <v>85</v>
      </c>
      <c r="C353" t="inlineStr">
        <is>
          <t xml:space="preserve">CONCLUIDO	</t>
        </is>
      </c>
      <c r="D353" t="n">
        <v>5.1473</v>
      </c>
      <c r="E353" t="n">
        <v>19.43</v>
      </c>
      <c r="F353" t="n">
        <v>16.85</v>
      </c>
      <c r="G353" t="n">
        <v>168.52</v>
      </c>
      <c r="H353" t="n">
        <v>2.58</v>
      </c>
      <c r="I353" t="n">
        <v>6</v>
      </c>
      <c r="J353" t="n">
        <v>213.81</v>
      </c>
      <c r="K353" t="n">
        <v>51.39</v>
      </c>
      <c r="L353" t="n">
        <v>31</v>
      </c>
      <c r="M353" t="n">
        <v>4</v>
      </c>
      <c r="N353" t="n">
        <v>46.41</v>
      </c>
      <c r="O353" t="n">
        <v>26603.52</v>
      </c>
      <c r="P353" t="n">
        <v>209.07</v>
      </c>
      <c r="Q353" t="n">
        <v>183.26</v>
      </c>
      <c r="R353" t="n">
        <v>31.14</v>
      </c>
      <c r="S353" t="n">
        <v>26.24</v>
      </c>
      <c r="T353" t="n">
        <v>1598.6</v>
      </c>
      <c r="U353" t="n">
        <v>0.84</v>
      </c>
      <c r="V353" t="n">
        <v>0.9</v>
      </c>
      <c r="W353" t="n">
        <v>2.95</v>
      </c>
      <c r="X353" t="n">
        <v>0.1</v>
      </c>
      <c r="Y353" t="n">
        <v>0.5</v>
      </c>
      <c r="Z353" t="n">
        <v>10</v>
      </c>
    </row>
    <row r="354">
      <c r="A354" t="n">
        <v>31</v>
      </c>
      <c r="B354" t="n">
        <v>85</v>
      </c>
      <c r="C354" t="inlineStr">
        <is>
          <t xml:space="preserve">CONCLUIDO	</t>
        </is>
      </c>
      <c r="D354" t="n">
        <v>5.1477</v>
      </c>
      <c r="E354" t="n">
        <v>19.43</v>
      </c>
      <c r="F354" t="n">
        <v>16.85</v>
      </c>
      <c r="G354" t="n">
        <v>168.5</v>
      </c>
      <c r="H354" t="n">
        <v>2.64</v>
      </c>
      <c r="I354" t="n">
        <v>6</v>
      </c>
      <c r="J354" t="n">
        <v>215.43</v>
      </c>
      <c r="K354" t="n">
        <v>51.39</v>
      </c>
      <c r="L354" t="n">
        <v>32</v>
      </c>
      <c r="M354" t="n">
        <v>4</v>
      </c>
      <c r="N354" t="n">
        <v>47.04</v>
      </c>
      <c r="O354" t="n">
        <v>26804.21</v>
      </c>
      <c r="P354" t="n">
        <v>210.22</v>
      </c>
      <c r="Q354" t="n">
        <v>183.26</v>
      </c>
      <c r="R354" t="n">
        <v>31.28</v>
      </c>
      <c r="S354" t="n">
        <v>26.24</v>
      </c>
      <c r="T354" t="n">
        <v>1664.84</v>
      </c>
      <c r="U354" t="n">
        <v>0.84</v>
      </c>
      <c r="V354" t="n">
        <v>0.9</v>
      </c>
      <c r="W354" t="n">
        <v>2.95</v>
      </c>
      <c r="X354" t="n">
        <v>0.09</v>
      </c>
      <c r="Y354" t="n">
        <v>0.5</v>
      </c>
      <c r="Z354" t="n">
        <v>10</v>
      </c>
    </row>
    <row r="355">
      <c r="A355" t="n">
        <v>32</v>
      </c>
      <c r="B355" t="n">
        <v>85</v>
      </c>
      <c r="C355" t="inlineStr">
        <is>
          <t xml:space="preserve">CONCLUIDO	</t>
        </is>
      </c>
      <c r="D355" t="n">
        <v>5.147</v>
      </c>
      <c r="E355" t="n">
        <v>19.43</v>
      </c>
      <c r="F355" t="n">
        <v>16.85</v>
      </c>
      <c r="G355" t="n">
        <v>168.53</v>
      </c>
      <c r="H355" t="n">
        <v>2.7</v>
      </c>
      <c r="I355" t="n">
        <v>6</v>
      </c>
      <c r="J355" t="n">
        <v>217.07</v>
      </c>
      <c r="K355" t="n">
        <v>51.39</v>
      </c>
      <c r="L355" t="n">
        <v>33</v>
      </c>
      <c r="M355" t="n">
        <v>4</v>
      </c>
      <c r="N355" t="n">
        <v>47.68</v>
      </c>
      <c r="O355" t="n">
        <v>27005.77</v>
      </c>
      <c r="P355" t="n">
        <v>210.29</v>
      </c>
      <c r="Q355" t="n">
        <v>183.26</v>
      </c>
      <c r="R355" t="n">
        <v>31.3</v>
      </c>
      <c r="S355" t="n">
        <v>26.24</v>
      </c>
      <c r="T355" t="n">
        <v>1675.68</v>
      </c>
      <c r="U355" t="n">
        <v>0.84</v>
      </c>
      <c r="V355" t="n">
        <v>0.9</v>
      </c>
      <c r="W355" t="n">
        <v>2.95</v>
      </c>
      <c r="X355" t="n">
        <v>0.1</v>
      </c>
      <c r="Y355" t="n">
        <v>0.5</v>
      </c>
      <c r="Z355" t="n">
        <v>10</v>
      </c>
    </row>
    <row r="356">
      <c r="A356" t="n">
        <v>33</v>
      </c>
      <c r="B356" t="n">
        <v>85</v>
      </c>
      <c r="C356" t="inlineStr">
        <is>
          <t xml:space="preserve">CONCLUIDO	</t>
        </is>
      </c>
      <c r="D356" t="n">
        <v>5.1476</v>
      </c>
      <c r="E356" t="n">
        <v>19.43</v>
      </c>
      <c r="F356" t="n">
        <v>16.85</v>
      </c>
      <c r="G356" t="n">
        <v>168.51</v>
      </c>
      <c r="H356" t="n">
        <v>2.76</v>
      </c>
      <c r="I356" t="n">
        <v>6</v>
      </c>
      <c r="J356" t="n">
        <v>218.71</v>
      </c>
      <c r="K356" t="n">
        <v>51.39</v>
      </c>
      <c r="L356" t="n">
        <v>34</v>
      </c>
      <c r="M356" t="n">
        <v>4</v>
      </c>
      <c r="N356" t="n">
        <v>48.32</v>
      </c>
      <c r="O356" t="n">
        <v>27208.22</v>
      </c>
      <c r="P356" t="n">
        <v>210.16</v>
      </c>
      <c r="Q356" t="n">
        <v>183.26</v>
      </c>
      <c r="R356" t="n">
        <v>31.24</v>
      </c>
      <c r="S356" t="n">
        <v>26.24</v>
      </c>
      <c r="T356" t="n">
        <v>1645.51</v>
      </c>
      <c r="U356" t="n">
        <v>0.84</v>
      </c>
      <c r="V356" t="n">
        <v>0.9</v>
      </c>
      <c r="W356" t="n">
        <v>2.95</v>
      </c>
      <c r="X356" t="n">
        <v>0.1</v>
      </c>
      <c r="Y356" t="n">
        <v>0.5</v>
      </c>
      <c r="Z356" t="n">
        <v>10</v>
      </c>
    </row>
    <row r="357">
      <c r="A357" t="n">
        <v>34</v>
      </c>
      <c r="B357" t="n">
        <v>85</v>
      </c>
      <c r="C357" t="inlineStr">
        <is>
          <t xml:space="preserve">CONCLUIDO	</t>
        </is>
      </c>
      <c r="D357" t="n">
        <v>5.1481</v>
      </c>
      <c r="E357" t="n">
        <v>19.42</v>
      </c>
      <c r="F357" t="n">
        <v>16.85</v>
      </c>
      <c r="G357" t="n">
        <v>168.49</v>
      </c>
      <c r="H357" t="n">
        <v>2.82</v>
      </c>
      <c r="I357" t="n">
        <v>6</v>
      </c>
      <c r="J357" t="n">
        <v>220.36</v>
      </c>
      <c r="K357" t="n">
        <v>51.39</v>
      </c>
      <c r="L357" t="n">
        <v>35</v>
      </c>
      <c r="M357" t="n">
        <v>4</v>
      </c>
      <c r="N357" t="n">
        <v>48.97</v>
      </c>
      <c r="O357" t="n">
        <v>27411.55</v>
      </c>
      <c r="P357" t="n">
        <v>209.58</v>
      </c>
      <c r="Q357" t="n">
        <v>183.26</v>
      </c>
      <c r="R357" t="n">
        <v>31.23</v>
      </c>
      <c r="S357" t="n">
        <v>26.24</v>
      </c>
      <c r="T357" t="n">
        <v>1642.08</v>
      </c>
      <c r="U357" t="n">
        <v>0.84</v>
      </c>
      <c r="V357" t="n">
        <v>0.9</v>
      </c>
      <c r="W357" t="n">
        <v>2.95</v>
      </c>
      <c r="X357" t="n">
        <v>0.09</v>
      </c>
      <c r="Y357" t="n">
        <v>0.5</v>
      </c>
      <c r="Z357" t="n">
        <v>10</v>
      </c>
    </row>
    <row r="358">
      <c r="A358" t="n">
        <v>35</v>
      </c>
      <c r="B358" t="n">
        <v>85</v>
      </c>
      <c r="C358" t="inlineStr">
        <is>
          <t xml:space="preserve">CONCLUIDO	</t>
        </is>
      </c>
      <c r="D358" t="n">
        <v>5.1473</v>
      </c>
      <c r="E358" t="n">
        <v>19.43</v>
      </c>
      <c r="F358" t="n">
        <v>16.85</v>
      </c>
      <c r="G358" t="n">
        <v>168.52</v>
      </c>
      <c r="H358" t="n">
        <v>2.88</v>
      </c>
      <c r="I358" t="n">
        <v>6</v>
      </c>
      <c r="J358" t="n">
        <v>222.01</v>
      </c>
      <c r="K358" t="n">
        <v>51.39</v>
      </c>
      <c r="L358" t="n">
        <v>36</v>
      </c>
      <c r="M358" t="n">
        <v>4</v>
      </c>
      <c r="N358" t="n">
        <v>49.62</v>
      </c>
      <c r="O358" t="n">
        <v>27615.8</v>
      </c>
      <c r="P358" t="n">
        <v>208.78</v>
      </c>
      <c r="Q358" t="n">
        <v>183.26</v>
      </c>
      <c r="R358" t="n">
        <v>31.26</v>
      </c>
      <c r="S358" t="n">
        <v>26.24</v>
      </c>
      <c r="T358" t="n">
        <v>1657.39</v>
      </c>
      <c r="U358" t="n">
        <v>0.84</v>
      </c>
      <c r="V358" t="n">
        <v>0.9</v>
      </c>
      <c r="W358" t="n">
        <v>2.95</v>
      </c>
      <c r="X358" t="n">
        <v>0.1</v>
      </c>
      <c r="Y358" t="n">
        <v>0.5</v>
      </c>
      <c r="Z358" t="n">
        <v>10</v>
      </c>
    </row>
    <row r="359">
      <c r="A359" t="n">
        <v>36</v>
      </c>
      <c r="B359" t="n">
        <v>85</v>
      </c>
      <c r="C359" t="inlineStr">
        <is>
          <t xml:space="preserve">CONCLUIDO	</t>
        </is>
      </c>
      <c r="D359" t="n">
        <v>5.1597</v>
      </c>
      <c r="E359" t="n">
        <v>19.38</v>
      </c>
      <c r="F359" t="n">
        <v>16.84</v>
      </c>
      <c r="G359" t="n">
        <v>202.07</v>
      </c>
      <c r="H359" t="n">
        <v>2.94</v>
      </c>
      <c r="I359" t="n">
        <v>5</v>
      </c>
      <c r="J359" t="n">
        <v>223.68</v>
      </c>
      <c r="K359" t="n">
        <v>51.39</v>
      </c>
      <c r="L359" t="n">
        <v>37</v>
      </c>
      <c r="M359" t="n">
        <v>3</v>
      </c>
      <c r="N359" t="n">
        <v>50.29</v>
      </c>
      <c r="O359" t="n">
        <v>27821.09</v>
      </c>
      <c r="P359" t="n">
        <v>206.88</v>
      </c>
      <c r="Q359" t="n">
        <v>183.26</v>
      </c>
      <c r="R359" t="n">
        <v>30.89</v>
      </c>
      <c r="S359" t="n">
        <v>26.24</v>
      </c>
      <c r="T359" t="n">
        <v>1475.66</v>
      </c>
      <c r="U359" t="n">
        <v>0.85</v>
      </c>
      <c r="V359" t="n">
        <v>0.9</v>
      </c>
      <c r="W359" t="n">
        <v>2.95</v>
      </c>
      <c r="X359" t="n">
        <v>0.08</v>
      </c>
      <c r="Y359" t="n">
        <v>0.5</v>
      </c>
      <c r="Z359" t="n">
        <v>10</v>
      </c>
    </row>
    <row r="360">
      <c r="A360" t="n">
        <v>37</v>
      </c>
      <c r="B360" t="n">
        <v>85</v>
      </c>
      <c r="C360" t="inlineStr">
        <is>
          <t xml:space="preserve">CONCLUIDO	</t>
        </is>
      </c>
      <c r="D360" t="n">
        <v>5.1584</v>
      </c>
      <c r="E360" t="n">
        <v>19.39</v>
      </c>
      <c r="F360" t="n">
        <v>16.84</v>
      </c>
      <c r="G360" t="n">
        <v>202.13</v>
      </c>
      <c r="H360" t="n">
        <v>3</v>
      </c>
      <c r="I360" t="n">
        <v>5</v>
      </c>
      <c r="J360" t="n">
        <v>225.35</v>
      </c>
      <c r="K360" t="n">
        <v>51.39</v>
      </c>
      <c r="L360" t="n">
        <v>38</v>
      </c>
      <c r="M360" t="n">
        <v>3</v>
      </c>
      <c r="N360" t="n">
        <v>50.96</v>
      </c>
      <c r="O360" t="n">
        <v>28027.19</v>
      </c>
      <c r="P360" t="n">
        <v>208.39</v>
      </c>
      <c r="Q360" t="n">
        <v>183.26</v>
      </c>
      <c r="R360" t="n">
        <v>31.03</v>
      </c>
      <c r="S360" t="n">
        <v>26.24</v>
      </c>
      <c r="T360" t="n">
        <v>1546.89</v>
      </c>
      <c r="U360" t="n">
        <v>0.85</v>
      </c>
      <c r="V360" t="n">
        <v>0.9</v>
      </c>
      <c r="W360" t="n">
        <v>2.95</v>
      </c>
      <c r="X360" t="n">
        <v>0.09</v>
      </c>
      <c r="Y360" t="n">
        <v>0.5</v>
      </c>
      <c r="Z360" t="n">
        <v>10</v>
      </c>
    </row>
    <row r="361">
      <c r="A361" t="n">
        <v>38</v>
      </c>
      <c r="B361" t="n">
        <v>85</v>
      </c>
      <c r="C361" t="inlineStr">
        <is>
          <t xml:space="preserve">CONCLUIDO	</t>
        </is>
      </c>
      <c r="D361" t="n">
        <v>5.1599</v>
      </c>
      <c r="E361" t="n">
        <v>19.38</v>
      </c>
      <c r="F361" t="n">
        <v>16.84</v>
      </c>
      <c r="G361" t="n">
        <v>202.06</v>
      </c>
      <c r="H361" t="n">
        <v>3.05</v>
      </c>
      <c r="I361" t="n">
        <v>5</v>
      </c>
      <c r="J361" t="n">
        <v>227.03</v>
      </c>
      <c r="K361" t="n">
        <v>51.39</v>
      </c>
      <c r="L361" t="n">
        <v>39</v>
      </c>
      <c r="M361" t="n">
        <v>3</v>
      </c>
      <c r="N361" t="n">
        <v>51.64</v>
      </c>
      <c r="O361" t="n">
        <v>28234.24</v>
      </c>
      <c r="P361" t="n">
        <v>209.01</v>
      </c>
      <c r="Q361" t="n">
        <v>183.26</v>
      </c>
      <c r="R361" t="n">
        <v>30.73</v>
      </c>
      <c r="S361" t="n">
        <v>26.24</v>
      </c>
      <c r="T361" t="n">
        <v>1398.67</v>
      </c>
      <c r="U361" t="n">
        <v>0.85</v>
      </c>
      <c r="V361" t="n">
        <v>0.9</v>
      </c>
      <c r="W361" t="n">
        <v>2.95</v>
      </c>
      <c r="X361" t="n">
        <v>0.08</v>
      </c>
      <c r="Y361" t="n">
        <v>0.5</v>
      </c>
      <c r="Z361" t="n">
        <v>10</v>
      </c>
    </row>
    <row r="362">
      <c r="A362" t="n">
        <v>39</v>
      </c>
      <c r="B362" t="n">
        <v>85</v>
      </c>
      <c r="C362" t="inlineStr">
        <is>
          <t xml:space="preserve">CONCLUIDO	</t>
        </is>
      </c>
      <c r="D362" t="n">
        <v>5.1625</v>
      </c>
      <c r="E362" t="n">
        <v>19.37</v>
      </c>
      <c r="F362" t="n">
        <v>16.83</v>
      </c>
      <c r="G362" t="n">
        <v>201.94</v>
      </c>
      <c r="H362" t="n">
        <v>3.11</v>
      </c>
      <c r="I362" t="n">
        <v>5</v>
      </c>
      <c r="J362" t="n">
        <v>228.71</v>
      </c>
      <c r="K362" t="n">
        <v>51.39</v>
      </c>
      <c r="L362" t="n">
        <v>40</v>
      </c>
      <c r="M362" t="n">
        <v>3</v>
      </c>
      <c r="N362" t="n">
        <v>52.32</v>
      </c>
      <c r="O362" t="n">
        <v>28442.24</v>
      </c>
      <c r="P362" t="n">
        <v>209.55</v>
      </c>
      <c r="Q362" t="n">
        <v>183.26</v>
      </c>
      <c r="R362" t="n">
        <v>30.5</v>
      </c>
      <c r="S362" t="n">
        <v>26.24</v>
      </c>
      <c r="T362" t="n">
        <v>1280.83</v>
      </c>
      <c r="U362" t="n">
        <v>0.86</v>
      </c>
      <c r="V362" t="n">
        <v>0.9</v>
      </c>
      <c r="W362" t="n">
        <v>2.95</v>
      </c>
      <c r="X362" t="n">
        <v>0.07000000000000001</v>
      </c>
      <c r="Y362" t="n">
        <v>0.5</v>
      </c>
      <c r="Z362" t="n">
        <v>10</v>
      </c>
    </row>
    <row r="363">
      <c r="A363" t="n">
        <v>0</v>
      </c>
      <c r="B363" t="n">
        <v>20</v>
      </c>
      <c r="C363" t="inlineStr">
        <is>
          <t xml:space="preserve">CONCLUIDO	</t>
        </is>
      </c>
      <c r="D363" t="n">
        <v>4.7815</v>
      </c>
      <c r="E363" t="n">
        <v>20.91</v>
      </c>
      <c r="F363" t="n">
        <v>18.25</v>
      </c>
      <c r="G363" t="n">
        <v>14.6</v>
      </c>
      <c r="H363" t="n">
        <v>0.34</v>
      </c>
      <c r="I363" t="n">
        <v>75</v>
      </c>
      <c r="J363" t="n">
        <v>51.33</v>
      </c>
      <c r="K363" t="n">
        <v>24.83</v>
      </c>
      <c r="L363" t="n">
        <v>1</v>
      </c>
      <c r="M363" t="n">
        <v>73</v>
      </c>
      <c r="N363" t="n">
        <v>5.51</v>
      </c>
      <c r="O363" t="n">
        <v>6564.78</v>
      </c>
      <c r="P363" t="n">
        <v>103.25</v>
      </c>
      <c r="Q363" t="n">
        <v>183.37</v>
      </c>
      <c r="R363" t="n">
        <v>74.52</v>
      </c>
      <c r="S363" t="n">
        <v>26.24</v>
      </c>
      <c r="T363" t="n">
        <v>22943.14</v>
      </c>
      <c r="U363" t="n">
        <v>0.35</v>
      </c>
      <c r="V363" t="n">
        <v>0.83</v>
      </c>
      <c r="W363" t="n">
        <v>3.06</v>
      </c>
      <c r="X363" t="n">
        <v>1.49</v>
      </c>
      <c r="Y363" t="n">
        <v>0.5</v>
      </c>
      <c r="Z363" t="n">
        <v>10</v>
      </c>
    </row>
    <row r="364">
      <c r="A364" t="n">
        <v>1</v>
      </c>
      <c r="B364" t="n">
        <v>20</v>
      </c>
      <c r="C364" t="inlineStr">
        <is>
          <t xml:space="preserve">CONCLUIDO	</t>
        </is>
      </c>
      <c r="D364" t="n">
        <v>5.0893</v>
      </c>
      <c r="E364" t="n">
        <v>19.65</v>
      </c>
      <c r="F364" t="n">
        <v>17.46</v>
      </c>
      <c r="G364" t="n">
        <v>29.1</v>
      </c>
      <c r="H364" t="n">
        <v>0.66</v>
      </c>
      <c r="I364" t="n">
        <v>36</v>
      </c>
      <c r="J364" t="n">
        <v>52.47</v>
      </c>
      <c r="K364" t="n">
        <v>24.83</v>
      </c>
      <c r="L364" t="n">
        <v>2</v>
      </c>
      <c r="M364" t="n">
        <v>34</v>
      </c>
      <c r="N364" t="n">
        <v>5.64</v>
      </c>
      <c r="O364" t="n">
        <v>6705.1</v>
      </c>
      <c r="P364" t="n">
        <v>96.64</v>
      </c>
      <c r="Q364" t="n">
        <v>183.3</v>
      </c>
      <c r="R364" t="n">
        <v>49.89</v>
      </c>
      <c r="S364" t="n">
        <v>26.24</v>
      </c>
      <c r="T364" t="n">
        <v>10822.34</v>
      </c>
      <c r="U364" t="n">
        <v>0.53</v>
      </c>
      <c r="V364" t="n">
        <v>0.87</v>
      </c>
      <c r="W364" t="n">
        <v>3.01</v>
      </c>
      <c r="X364" t="n">
        <v>0.7</v>
      </c>
      <c r="Y364" t="n">
        <v>0.5</v>
      </c>
      <c r="Z364" t="n">
        <v>10</v>
      </c>
    </row>
    <row r="365">
      <c r="A365" t="n">
        <v>2</v>
      </c>
      <c r="B365" t="n">
        <v>20</v>
      </c>
      <c r="C365" t="inlineStr">
        <is>
          <t xml:space="preserve">CONCLUIDO	</t>
        </is>
      </c>
      <c r="D365" t="n">
        <v>5.1883</v>
      </c>
      <c r="E365" t="n">
        <v>19.27</v>
      </c>
      <c r="F365" t="n">
        <v>17.23</v>
      </c>
      <c r="G365" t="n">
        <v>43.08</v>
      </c>
      <c r="H365" t="n">
        <v>0.97</v>
      </c>
      <c r="I365" t="n">
        <v>24</v>
      </c>
      <c r="J365" t="n">
        <v>53.61</v>
      </c>
      <c r="K365" t="n">
        <v>24.83</v>
      </c>
      <c r="L365" t="n">
        <v>3</v>
      </c>
      <c r="M365" t="n">
        <v>22</v>
      </c>
      <c r="N365" t="n">
        <v>5.78</v>
      </c>
      <c r="O365" t="n">
        <v>6845.59</v>
      </c>
      <c r="P365" t="n">
        <v>92.78</v>
      </c>
      <c r="Q365" t="n">
        <v>183.27</v>
      </c>
      <c r="R365" t="n">
        <v>43.11</v>
      </c>
      <c r="S365" t="n">
        <v>26.24</v>
      </c>
      <c r="T365" t="n">
        <v>7493.75</v>
      </c>
      <c r="U365" t="n">
        <v>0.61</v>
      </c>
      <c r="V365" t="n">
        <v>0.88</v>
      </c>
      <c r="W365" t="n">
        <v>2.98</v>
      </c>
      <c r="X365" t="n">
        <v>0.48</v>
      </c>
      <c r="Y365" t="n">
        <v>0.5</v>
      </c>
      <c r="Z365" t="n">
        <v>10</v>
      </c>
    </row>
    <row r="366">
      <c r="A366" t="n">
        <v>3</v>
      </c>
      <c r="B366" t="n">
        <v>20</v>
      </c>
      <c r="C366" t="inlineStr">
        <is>
          <t xml:space="preserve">CONCLUIDO	</t>
        </is>
      </c>
      <c r="D366" t="n">
        <v>5.2567</v>
      </c>
      <c r="E366" t="n">
        <v>19.02</v>
      </c>
      <c r="F366" t="n">
        <v>17.07</v>
      </c>
      <c r="G366" t="n">
        <v>60.24</v>
      </c>
      <c r="H366" t="n">
        <v>1.27</v>
      </c>
      <c r="I366" t="n">
        <v>17</v>
      </c>
      <c r="J366" t="n">
        <v>54.75</v>
      </c>
      <c r="K366" t="n">
        <v>24.83</v>
      </c>
      <c r="L366" t="n">
        <v>4</v>
      </c>
      <c r="M366" t="n">
        <v>15</v>
      </c>
      <c r="N366" t="n">
        <v>5.92</v>
      </c>
      <c r="O366" t="n">
        <v>6986.39</v>
      </c>
      <c r="P366" t="n">
        <v>89.09</v>
      </c>
      <c r="Q366" t="n">
        <v>183.26</v>
      </c>
      <c r="R366" t="n">
        <v>37.87</v>
      </c>
      <c r="S366" t="n">
        <v>26.24</v>
      </c>
      <c r="T366" t="n">
        <v>4905.14</v>
      </c>
      <c r="U366" t="n">
        <v>0.6899999999999999</v>
      </c>
      <c r="V366" t="n">
        <v>0.89</v>
      </c>
      <c r="W366" t="n">
        <v>2.97</v>
      </c>
      <c r="X366" t="n">
        <v>0.31</v>
      </c>
      <c r="Y366" t="n">
        <v>0.5</v>
      </c>
      <c r="Z366" t="n">
        <v>10</v>
      </c>
    </row>
    <row r="367">
      <c r="A367" t="n">
        <v>4</v>
      </c>
      <c r="B367" t="n">
        <v>20</v>
      </c>
      <c r="C367" t="inlineStr">
        <is>
          <t xml:space="preserve">CONCLUIDO	</t>
        </is>
      </c>
      <c r="D367" t="n">
        <v>5.2796</v>
      </c>
      <c r="E367" t="n">
        <v>18.94</v>
      </c>
      <c r="F367" t="n">
        <v>17.02</v>
      </c>
      <c r="G367" t="n">
        <v>72.95</v>
      </c>
      <c r="H367" t="n">
        <v>1.55</v>
      </c>
      <c r="I367" t="n">
        <v>14</v>
      </c>
      <c r="J367" t="n">
        <v>55.89</v>
      </c>
      <c r="K367" t="n">
        <v>24.83</v>
      </c>
      <c r="L367" t="n">
        <v>5</v>
      </c>
      <c r="M367" t="n">
        <v>12</v>
      </c>
      <c r="N367" t="n">
        <v>6.07</v>
      </c>
      <c r="O367" t="n">
        <v>7127.49</v>
      </c>
      <c r="P367" t="n">
        <v>87.16</v>
      </c>
      <c r="Q367" t="n">
        <v>183.31</v>
      </c>
      <c r="R367" t="n">
        <v>36.55</v>
      </c>
      <c r="S367" t="n">
        <v>26.24</v>
      </c>
      <c r="T367" t="n">
        <v>4262.3</v>
      </c>
      <c r="U367" t="n">
        <v>0.72</v>
      </c>
      <c r="V367" t="n">
        <v>0.89</v>
      </c>
      <c r="W367" t="n">
        <v>2.96</v>
      </c>
      <c r="X367" t="n">
        <v>0.27</v>
      </c>
      <c r="Y367" t="n">
        <v>0.5</v>
      </c>
      <c r="Z367" t="n">
        <v>10</v>
      </c>
    </row>
    <row r="368">
      <c r="A368" t="n">
        <v>5</v>
      </c>
      <c r="B368" t="n">
        <v>20</v>
      </c>
      <c r="C368" t="inlineStr">
        <is>
          <t xml:space="preserve">CONCLUIDO	</t>
        </is>
      </c>
      <c r="D368" t="n">
        <v>5.3069</v>
      </c>
      <c r="E368" t="n">
        <v>18.84</v>
      </c>
      <c r="F368" t="n">
        <v>16.96</v>
      </c>
      <c r="G368" t="n">
        <v>92.52</v>
      </c>
      <c r="H368" t="n">
        <v>1.82</v>
      </c>
      <c r="I368" t="n">
        <v>11</v>
      </c>
      <c r="J368" t="n">
        <v>57.04</v>
      </c>
      <c r="K368" t="n">
        <v>24.83</v>
      </c>
      <c r="L368" t="n">
        <v>6</v>
      </c>
      <c r="M368" t="n">
        <v>7</v>
      </c>
      <c r="N368" t="n">
        <v>6.21</v>
      </c>
      <c r="O368" t="n">
        <v>7268.89</v>
      </c>
      <c r="P368" t="n">
        <v>83.48</v>
      </c>
      <c r="Q368" t="n">
        <v>183.28</v>
      </c>
      <c r="R368" t="n">
        <v>34.58</v>
      </c>
      <c r="S368" t="n">
        <v>26.24</v>
      </c>
      <c r="T368" t="n">
        <v>3291.71</v>
      </c>
      <c r="U368" t="n">
        <v>0.76</v>
      </c>
      <c r="V368" t="n">
        <v>0.9</v>
      </c>
      <c r="W368" t="n">
        <v>2.96</v>
      </c>
      <c r="X368" t="n">
        <v>0.21</v>
      </c>
      <c r="Y368" t="n">
        <v>0.5</v>
      </c>
      <c r="Z368" t="n">
        <v>10</v>
      </c>
    </row>
    <row r="369">
      <c r="A369" t="n">
        <v>6</v>
      </c>
      <c r="B369" t="n">
        <v>20</v>
      </c>
      <c r="C369" t="inlineStr">
        <is>
          <t xml:space="preserve">CONCLUIDO	</t>
        </is>
      </c>
      <c r="D369" t="n">
        <v>5.3061</v>
      </c>
      <c r="E369" t="n">
        <v>18.85</v>
      </c>
      <c r="F369" t="n">
        <v>16.96</v>
      </c>
      <c r="G369" t="n">
        <v>92.53</v>
      </c>
      <c r="H369" t="n">
        <v>2.09</v>
      </c>
      <c r="I369" t="n">
        <v>11</v>
      </c>
      <c r="J369" t="n">
        <v>58.19</v>
      </c>
      <c r="K369" t="n">
        <v>24.83</v>
      </c>
      <c r="L369" t="n">
        <v>7</v>
      </c>
      <c r="M369" t="n">
        <v>1</v>
      </c>
      <c r="N369" t="n">
        <v>6.36</v>
      </c>
      <c r="O369" t="n">
        <v>7410.59</v>
      </c>
      <c r="P369" t="n">
        <v>83.84</v>
      </c>
      <c r="Q369" t="n">
        <v>183.29</v>
      </c>
      <c r="R369" t="n">
        <v>34.46</v>
      </c>
      <c r="S369" t="n">
        <v>26.24</v>
      </c>
      <c r="T369" t="n">
        <v>3230.87</v>
      </c>
      <c r="U369" t="n">
        <v>0.76</v>
      </c>
      <c r="V369" t="n">
        <v>0.9</v>
      </c>
      <c r="W369" t="n">
        <v>2.97</v>
      </c>
      <c r="X369" t="n">
        <v>0.21</v>
      </c>
      <c r="Y369" t="n">
        <v>0.5</v>
      </c>
      <c r="Z369" t="n">
        <v>10</v>
      </c>
    </row>
    <row r="370">
      <c r="A370" t="n">
        <v>7</v>
      </c>
      <c r="B370" t="n">
        <v>20</v>
      </c>
      <c r="C370" t="inlineStr">
        <is>
          <t xml:space="preserve">CONCLUIDO	</t>
        </is>
      </c>
      <c r="D370" t="n">
        <v>5.3059</v>
      </c>
      <c r="E370" t="n">
        <v>18.85</v>
      </c>
      <c r="F370" t="n">
        <v>16.96</v>
      </c>
      <c r="G370" t="n">
        <v>92.53</v>
      </c>
      <c r="H370" t="n">
        <v>2.34</v>
      </c>
      <c r="I370" t="n">
        <v>11</v>
      </c>
      <c r="J370" t="n">
        <v>59.34</v>
      </c>
      <c r="K370" t="n">
        <v>24.83</v>
      </c>
      <c r="L370" t="n">
        <v>8</v>
      </c>
      <c r="M370" t="n">
        <v>0</v>
      </c>
      <c r="N370" t="n">
        <v>6.52</v>
      </c>
      <c r="O370" t="n">
        <v>7552.59</v>
      </c>
      <c r="P370" t="n">
        <v>85.04000000000001</v>
      </c>
      <c r="Q370" t="n">
        <v>183.29</v>
      </c>
      <c r="R370" t="n">
        <v>34.4</v>
      </c>
      <c r="S370" t="n">
        <v>26.24</v>
      </c>
      <c r="T370" t="n">
        <v>3202.82</v>
      </c>
      <c r="U370" t="n">
        <v>0.76</v>
      </c>
      <c r="V370" t="n">
        <v>0.9</v>
      </c>
      <c r="W370" t="n">
        <v>2.97</v>
      </c>
      <c r="X370" t="n">
        <v>0.21</v>
      </c>
      <c r="Y370" t="n">
        <v>0.5</v>
      </c>
      <c r="Z370" t="n">
        <v>10</v>
      </c>
    </row>
    <row r="371">
      <c r="A371" t="n">
        <v>0</v>
      </c>
      <c r="B371" t="n">
        <v>65</v>
      </c>
      <c r="C371" t="inlineStr">
        <is>
          <t xml:space="preserve">CONCLUIDO	</t>
        </is>
      </c>
      <c r="D371" t="n">
        <v>3.7747</v>
      </c>
      <c r="E371" t="n">
        <v>26.49</v>
      </c>
      <c r="F371" t="n">
        <v>19.98</v>
      </c>
      <c r="G371" t="n">
        <v>7.54</v>
      </c>
      <c r="H371" t="n">
        <v>0.13</v>
      </c>
      <c r="I371" t="n">
        <v>159</v>
      </c>
      <c r="J371" t="n">
        <v>133.21</v>
      </c>
      <c r="K371" t="n">
        <v>46.47</v>
      </c>
      <c r="L371" t="n">
        <v>1</v>
      </c>
      <c r="M371" t="n">
        <v>157</v>
      </c>
      <c r="N371" t="n">
        <v>20.75</v>
      </c>
      <c r="O371" t="n">
        <v>16663.42</v>
      </c>
      <c r="P371" t="n">
        <v>219.78</v>
      </c>
      <c r="Q371" t="n">
        <v>183.4</v>
      </c>
      <c r="R371" t="n">
        <v>128.7</v>
      </c>
      <c r="S371" t="n">
        <v>26.24</v>
      </c>
      <c r="T371" t="n">
        <v>49612.82</v>
      </c>
      <c r="U371" t="n">
        <v>0.2</v>
      </c>
      <c r="V371" t="n">
        <v>0.76</v>
      </c>
      <c r="W371" t="n">
        <v>3.19</v>
      </c>
      <c r="X371" t="n">
        <v>3.22</v>
      </c>
      <c r="Y371" t="n">
        <v>0.5</v>
      </c>
      <c r="Z371" t="n">
        <v>10</v>
      </c>
    </row>
    <row r="372">
      <c r="A372" t="n">
        <v>1</v>
      </c>
      <c r="B372" t="n">
        <v>65</v>
      </c>
      <c r="C372" t="inlineStr">
        <is>
          <t xml:space="preserve">CONCLUIDO	</t>
        </is>
      </c>
      <c r="D372" t="n">
        <v>4.4718</v>
      </c>
      <c r="E372" t="n">
        <v>22.36</v>
      </c>
      <c r="F372" t="n">
        <v>18.19</v>
      </c>
      <c r="G372" t="n">
        <v>14.95</v>
      </c>
      <c r="H372" t="n">
        <v>0.26</v>
      </c>
      <c r="I372" t="n">
        <v>73</v>
      </c>
      <c r="J372" t="n">
        <v>134.55</v>
      </c>
      <c r="K372" t="n">
        <v>46.47</v>
      </c>
      <c r="L372" t="n">
        <v>2</v>
      </c>
      <c r="M372" t="n">
        <v>71</v>
      </c>
      <c r="N372" t="n">
        <v>21.09</v>
      </c>
      <c r="O372" t="n">
        <v>16828.84</v>
      </c>
      <c r="P372" t="n">
        <v>199.58</v>
      </c>
      <c r="Q372" t="n">
        <v>183.33</v>
      </c>
      <c r="R372" t="n">
        <v>73.15000000000001</v>
      </c>
      <c r="S372" t="n">
        <v>26.24</v>
      </c>
      <c r="T372" t="n">
        <v>22265.5</v>
      </c>
      <c r="U372" t="n">
        <v>0.36</v>
      </c>
      <c r="V372" t="n">
        <v>0.84</v>
      </c>
      <c r="W372" t="n">
        <v>3.05</v>
      </c>
      <c r="X372" t="n">
        <v>1.44</v>
      </c>
      <c r="Y372" t="n">
        <v>0.5</v>
      </c>
      <c r="Z372" t="n">
        <v>10</v>
      </c>
    </row>
    <row r="373">
      <c r="A373" t="n">
        <v>2</v>
      </c>
      <c r="B373" t="n">
        <v>65</v>
      </c>
      <c r="C373" t="inlineStr">
        <is>
          <t xml:space="preserve">CONCLUIDO	</t>
        </is>
      </c>
      <c r="D373" t="n">
        <v>4.7182</v>
      </c>
      <c r="E373" t="n">
        <v>21.19</v>
      </c>
      <c r="F373" t="n">
        <v>17.71</v>
      </c>
      <c r="G373" t="n">
        <v>22.13</v>
      </c>
      <c r="H373" t="n">
        <v>0.39</v>
      </c>
      <c r="I373" t="n">
        <v>48</v>
      </c>
      <c r="J373" t="n">
        <v>135.9</v>
      </c>
      <c r="K373" t="n">
        <v>46.47</v>
      </c>
      <c r="L373" t="n">
        <v>3</v>
      </c>
      <c r="M373" t="n">
        <v>46</v>
      </c>
      <c r="N373" t="n">
        <v>21.43</v>
      </c>
      <c r="O373" t="n">
        <v>16994.64</v>
      </c>
      <c r="P373" t="n">
        <v>193.6</v>
      </c>
      <c r="Q373" t="n">
        <v>183.27</v>
      </c>
      <c r="R373" t="n">
        <v>57.48</v>
      </c>
      <c r="S373" t="n">
        <v>26.24</v>
      </c>
      <c r="T373" t="n">
        <v>14555.08</v>
      </c>
      <c r="U373" t="n">
        <v>0.46</v>
      </c>
      <c r="V373" t="n">
        <v>0.86</v>
      </c>
      <c r="W373" t="n">
        <v>3.03</v>
      </c>
      <c r="X373" t="n">
        <v>0.95</v>
      </c>
      <c r="Y373" t="n">
        <v>0.5</v>
      </c>
      <c r="Z373" t="n">
        <v>10</v>
      </c>
    </row>
    <row r="374">
      <c r="A374" t="n">
        <v>3</v>
      </c>
      <c r="B374" t="n">
        <v>65</v>
      </c>
      <c r="C374" t="inlineStr">
        <is>
          <t xml:space="preserve">CONCLUIDO	</t>
        </is>
      </c>
      <c r="D374" t="n">
        <v>4.8603</v>
      </c>
      <c r="E374" t="n">
        <v>20.57</v>
      </c>
      <c r="F374" t="n">
        <v>17.44</v>
      </c>
      <c r="G374" t="n">
        <v>29.9</v>
      </c>
      <c r="H374" t="n">
        <v>0.52</v>
      </c>
      <c r="I374" t="n">
        <v>35</v>
      </c>
      <c r="J374" t="n">
        <v>137.25</v>
      </c>
      <c r="K374" t="n">
        <v>46.47</v>
      </c>
      <c r="L374" t="n">
        <v>4</v>
      </c>
      <c r="M374" t="n">
        <v>33</v>
      </c>
      <c r="N374" t="n">
        <v>21.78</v>
      </c>
      <c r="O374" t="n">
        <v>17160.92</v>
      </c>
      <c r="P374" t="n">
        <v>190.08</v>
      </c>
      <c r="Q374" t="n">
        <v>183.27</v>
      </c>
      <c r="R374" t="n">
        <v>49.31</v>
      </c>
      <c r="S374" t="n">
        <v>26.24</v>
      </c>
      <c r="T374" t="n">
        <v>10537.28</v>
      </c>
      <c r="U374" t="n">
        <v>0.53</v>
      </c>
      <c r="V374" t="n">
        <v>0.87</v>
      </c>
      <c r="W374" t="n">
        <v>3</v>
      </c>
      <c r="X374" t="n">
        <v>0.6899999999999999</v>
      </c>
      <c r="Y374" t="n">
        <v>0.5</v>
      </c>
      <c r="Z374" t="n">
        <v>10</v>
      </c>
    </row>
    <row r="375">
      <c r="A375" t="n">
        <v>4</v>
      </c>
      <c r="B375" t="n">
        <v>65</v>
      </c>
      <c r="C375" t="inlineStr">
        <is>
          <t xml:space="preserve">CONCLUIDO	</t>
        </is>
      </c>
      <c r="D375" t="n">
        <v>4.9393</v>
      </c>
      <c r="E375" t="n">
        <v>20.25</v>
      </c>
      <c r="F375" t="n">
        <v>17.3</v>
      </c>
      <c r="G375" t="n">
        <v>37.08</v>
      </c>
      <c r="H375" t="n">
        <v>0.64</v>
      </c>
      <c r="I375" t="n">
        <v>28</v>
      </c>
      <c r="J375" t="n">
        <v>138.6</v>
      </c>
      <c r="K375" t="n">
        <v>46.47</v>
      </c>
      <c r="L375" t="n">
        <v>5</v>
      </c>
      <c r="M375" t="n">
        <v>26</v>
      </c>
      <c r="N375" t="n">
        <v>22.13</v>
      </c>
      <c r="O375" t="n">
        <v>17327.69</v>
      </c>
      <c r="P375" t="n">
        <v>188.15</v>
      </c>
      <c r="Q375" t="n">
        <v>183.3</v>
      </c>
      <c r="R375" t="n">
        <v>45.02</v>
      </c>
      <c r="S375" t="n">
        <v>26.24</v>
      </c>
      <c r="T375" t="n">
        <v>8427.620000000001</v>
      </c>
      <c r="U375" t="n">
        <v>0.58</v>
      </c>
      <c r="V375" t="n">
        <v>0.88</v>
      </c>
      <c r="W375" t="n">
        <v>2.99</v>
      </c>
      <c r="X375" t="n">
        <v>0.55</v>
      </c>
      <c r="Y375" t="n">
        <v>0.5</v>
      </c>
      <c r="Z375" t="n">
        <v>10</v>
      </c>
    </row>
    <row r="376">
      <c r="A376" t="n">
        <v>5</v>
      </c>
      <c r="B376" t="n">
        <v>65</v>
      </c>
      <c r="C376" t="inlineStr">
        <is>
          <t xml:space="preserve">CONCLUIDO	</t>
        </is>
      </c>
      <c r="D376" t="n">
        <v>4.9859</v>
      </c>
      <c r="E376" t="n">
        <v>20.06</v>
      </c>
      <c r="F376" t="n">
        <v>17.22</v>
      </c>
      <c r="G376" t="n">
        <v>43.06</v>
      </c>
      <c r="H376" t="n">
        <v>0.76</v>
      </c>
      <c r="I376" t="n">
        <v>24</v>
      </c>
      <c r="J376" t="n">
        <v>139.95</v>
      </c>
      <c r="K376" t="n">
        <v>46.47</v>
      </c>
      <c r="L376" t="n">
        <v>6</v>
      </c>
      <c r="M376" t="n">
        <v>22</v>
      </c>
      <c r="N376" t="n">
        <v>22.49</v>
      </c>
      <c r="O376" t="n">
        <v>17494.97</v>
      </c>
      <c r="P376" t="n">
        <v>186.64</v>
      </c>
      <c r="Q376" t="n">
        <v>183.26</v>
      </c>
      <c r="R376" t="n">
        <v>42.95</v>
      </c>
      <c r="S376" t="n">
        <v>26.24</v>
      </c>
      <c r="T376" t="n">
        <v>7410.9</v>
      </c>
      <c r="U376" t="n">
        <v>0.61</v>
      </c>
      <c r="V376" t="n">
        <v>0.88</v>
      </c>
      <c r="W376" t="n">
        <v>2.97</v>
      </c>
      <c r="X376" t="n">
        <v>0.47</v>
      </c>
      <c r="Y376" t="n">
        <v>0.5</v>
      </c>
      <c r="Z376" t="n">
        <v>10</v>
      </c>
    </row>
    <row r="377">
      <c r="A377" t="n">
        <v>6</v>
      </c>
      <c r="B377" t="n">
        <v>65</v>
      </c>
      <c r="C377" t="inlineStr">
        <is>
          <t xml:space="preserve">CONCLUIDO	</t>
        </is>
      </c>
      <c r="D377" t="n">
        <v>5.0367</v>
      </c>
      <c r="E377" t="n">
        <v>19.85</v>
      </c>
      <c r="F377" t="n">
        <v>17.13</v>
      </c>
      <c r="G377" t="n">
        <v>51.39</v>
      </c>
      <c r="H377" t="n">
        <v>0.88</v>
      </c>
      <c r="I377" t="n">
        <v>20</v>
      </c>
      <c r="J377" t="n">
        <v>141.31</v>
      </c>
      <c r="K377" t="n">
        <v>46.47</v>
      </c>
      <c r="L377" t="n">
        <v>7</v>
      </c>
      <c r="M377" t="n">
        <v>18</v>
      </c>
      <c r="N377" t="n">
        <v>22.85</v>
      </c>
      <c r="O377" t="n">
        <v>17662.75</v>
      </c>
      <c r="P377" t="n">
        <v>185.05</v>
      </c>
      <c r="Q377" t="n">
        <v>183.27</v>
      </c>
      <c r="R377" t="n">
        <v>39.81</v>
      </c>
      <c r="S377" t="n">
        <v>26.24</v>
      </c>
      <c r="T377" t="n">
        <v>5860.21</v>
      </c>
      <c r="U377" t="n">
        <v>0.66</v>
      </c>
      <c r="V377" t="n">
        <v>0.89</v>
      </c>
      <c r="W377" t="n">
        <v>2.97</v>
      </c>
      <c r="X377" t="n">
        <v>0.37</v>
      </c>
      <c r="Y377" t="n">
        <v>0.5</v>
      </c>
      <c r="Z377" t="n">
        <v>10</v>
      </c>
    </row>
    <row r="378">
      <c r="A378" t="n">
        <v>7</v>
      </c>
      <c r="B378" t="n">
        <v>65</v>
      </c>
      <c r="C378" t="inlineStr">
        <is>
          <t xml:space="preserve">CONCLUIDO	</t>
        </is>
      </c>
      <c r="D378" t="n">
        <v>5.0599</v>
      </c>
      <c r="E378" t="n">
        <v>19.76</v>
      </c>
      <c r="F378" t="n">
        <v>17.09</v>
      </c>
      <c r="G378" t="n">
        <v>56.98</v>
      </c>
      <c r="H378" t="n">
        <v>0.99</v>
      </c>
      <c r="I378" t="n">
        <v>18</v>
      </c>
      <c r="J378" t="n">
        <v>142.68</v>
      </c>
      <c r="K378" t="n">
        <v>46.47</v>
      </c>
      <c r="L378" t="n">
        <v>8</v>
      </c>
      <c r="M378" t="n">
        <v>16</v>
      </c>
      <c r="N378" t="n">
        <v>23.21</v>
      </c>
      <c r="O378" t="n">
        <v>17831.04</v>
      </c>
      <c r="P378" t="n">
        <v>184.42</v>
      </c>
      <c r="Q378" t="n">
        <v>183.26</v>
      </c>
      <c r="R378" t="n">
        <v>38.65</v>
      </c>
      <c r="S378" t="n">
        <v>26.24</v>
      </c>
      <c r="T378" t="n">
        <v>5292.47</v>
      </c>
      <c r="U378" t="n">
        <v>0.68</v>
      </c>
      <c r="V378" t="n">
        <v>0.89</v>
      </c>
      <c r="W378" t="n">
        <v>2.97</v>
      </c>
      <c r="X378" t="n">
        <v>0.34</v>
      </c>
      <c r="Y378" t="n">
        <v>0.5</v>
      </c>
      <c r="Z378" t="n">
        <v>10</v>
      </c>
    </row>
    <row r="379">
      <c r="A379" t="n">
        <v>8</v>
      </c>
      <c r="B379" t="n">
        <v>65</v>
      </c>
      <c r="C379" t="inlineStr">
        <is>
          <t xml:space="preserve">CONCLUIDO	</t>
        </is>
      </c>
      <c r="D379" t="n">
        <v>5.0837</v>
      </c>
      <c r="E379" t="n">
        <v>19.67</v>
      </c>
      <c r="F379" t="n">
        <v>17.05</v>
      </c>
      <c r="G379" t="n">
        <v>63.96</v>
      </c>
      <c r="H379" t="n">
        <v>1.11</v>
      </c>
      <c r="I379" t="n">
        <v>16</v>
      </c>
      <c r="J379" t="n">
        <v>144.05</v>
      </c>
      <c r="K379" t="n">
        <v>46.47</v>
      </c>
      <c r="L379" t="n">
        <v>9</v>
      </c>
      <c r="M379" t="n">
        <v>14</v>
      </c>
      <c r="N379" t="n">
        <v>23.58</v>
      </c>
      <c r="O379" t="n">
        <v>17999.83</v>
      </c>
      <c r="P379" t="n">
        <v>183.48</v>
      </c>
      <c r="Q379" t="n">
        <v>183.27</v>
      </c>
      <c r="R379" t="n">
        <v>37.43</v>
      </c>
      <c r="S379" t="n">
        <v>26.24</v>
      </c>
      <c r="T379" t="n">
        <v>4689.08</v>
      </c>
      <c r="U379" t="n">
        <v>0.7</v>
      </c>
      <c r="V379" t="n">
        <v>0.89</v>
      </c>
      <c r="W379" t="n">
        <v>2.97</v>
      </c>
      <c r="X379" t="n">
        <v>0.3</v>
      </c>
      <c r="Y379" t="n">
        <v>0.5</v>
      </c>
      <c r="Z379" t="n">
        <v>10</v>
      </c>
    </row>
    <row r="380">
      <c r="A380" t="n">
        <v>9</v>
      </c>
      <c r="B380" t="n">
        <v>65</v>
      </c>
      <c r="C380" t="inlineStr">
        <is>
          <t xml:space="preserve">CONCLUIDO	</t>
        </is>
      </c>
      <c r="D380" t="n">
        <v>5.0966</v>
      </c>
      <c r="E380" t="n">
        <v>19.62</v>
      </c>
      <c r="F380" t="n">
        <v>17.03</v>
      </c>
      <c r="G380" t="n">
        <v>68.13</v>
      </c>
      <c r="H380" t="n">
        <v>1.22</v>
      </c>
      <c r="I380" t="n">
        <v>15</v>
      </c>
      <c r="J380" t="n">
        <v>145.42</v>
      </c>
      <c r="K380" t="n">
        <v>46.47</v>
      </c>
      <c r="L380" t="n">
        <v>10</v>
      </c>
      <c r="M380" t="n">
        <v>13</v>
      </c>
      <c r="N380" t="n">
        <v>23.95</v>
      </c>
      <c r="O380" t="n">
        <v>18169.15</v>
      </c>
      <c r="P380" t="n">
        <v>182.51</v>
      </c>
      <c r="Q380" t="n">
        <v>183.26</v>
      </c>
      <c r="R380" t="n">
        <v>36.79</v>
      </c>
      <c r="S380" t="n">
        <v>26.24</v>
      </c>
      <c r="T380" t="n">
        <v>4377.36</v>
      </c>
      <c r="U380" t="n">
        <v>0.71</v>
      </c>
      <c r="V380" t="n">
        <v>0.89</v>
      </c>
      <c r="W380" t="n">
        <v>2.96</v>
      </c>
      <c r="X380" t="n">
        <v>0.28</v>
      </c>
      <c r="Y380" t="n">
        <v>0.5</v>
      </c>
      <c r="Z380" t="n">
        <v>10</v>
      </c>
    </row>
    <row r="381">
      <c r="A381" t="n">
        <v>10</v>
      </c>
      <c r="B381" t="n">
        <v>65</v>
      </c>
      <c r="C381" t="inlineStr">
        <is>
          <t xml:space="preserve">CONCLUIDO	</t>
        </is>
      </c>
      <c r="D381" t="n">
        <v>5.1216</v>
      </c>
      <c r="E381" t="n">
        <v>19.52</v>
      </c>
      <c r="F381" t="n">
        <v>16.99</v>
      </c>
      <c r="G381" t="n">
        <v>78.42</v>
      </c>
      <c r="H381" t="n">
        <v>1.33</v>
      </c>
      <c r="I381" t="n">
        <v>13</v>
      </c>
      <c r="J381" t="n">
        <v>146.8</v>
      </c>
      <c r="K381" t="n">
        <v>46.47</v>
      </c>
      <c r="L381" t="n">
        <v>11</v>
      </c>
      <c r="M381" t="n">
        <v>11</v>
      </c>
      <c r="N381" t="n">
        <v>24.33</v>
      </c>
      <c r="O381" t="n">
        <v>18338.99</v>
      </c>
      <c r="P381" t="n">
        <v>181.77</v>
      </c>
      <c r="Q381" t="n">
        <v>183.28</v>
      </c>
      <c r="R381" t="n">
        <v>35.67</v>
      </c>
      <c r="S381" t="n">
        <v>26.24</v>
      </c>
      <c r="T381" t="n">
        <v>3824.59</v>
      </c>
      <c r="U381" t="n">
        <v>0.74</v>
      </c>
      <c r="V381" t="n">
        <v>0.9</v>
      </c>
      <c r="W381" t="n">
        <v>2.96</v>
      </c>
      <c r="X381" t="n">
        <v>0.23</v>
      </c>
      <c r="Y381" t="n">
        <v>0.5</v>
      </c>
      <c r="Z381" t="n">
        <v>10</v>
      </c>
    </row>
    <row r="382">
      <c r="A382" t="n">
        <v>11</v>
      </c>
      <c r="B382" t="n">
        <v>65</v>
      </c>
      <c r="C382" t="inlineStr">
        <is>
          <t xml:space="preserve">CONCLUIDO	</t>
        </is>
      </c>
      <c r="D382" t="n">
        <v>5.1335</v>
      </c>
      <c r="E382" t="n">
        <v>19.48</v>
      </c>
      <c r="F382" t="n">
        <v>16.97</v>
      </c>
      <c r="G382" t="n">
        <v>84.87</v>
      </c>
      <c r="H382" t="n">
        <v>1.43</v>
      </c>
      <c r="I382" t="n">
        <v>12</v>
      </c>
      <c r="J382" t="n">
        <v>148.18</v>
      </c>
      <c r="K382" t="n">
        <v>46.47</v>
      </c>
      <c r="L382" t="n">
        <v>12</v>
      </c>
      <c r="M382" t="n">
        <v>10</v>
      </c>
      <c r="N382" t="n">
        <v>24.71</v>
      </c>
      <c r="O382" t="n">
        <v>18509.36</v>
      </c>
      <c r="P382" t="n">
        <v>180.96</v>
      </c>
      <c r="Q382" t="n">
        <v>183.26</v>
      </c>
      <c r="R382" t="n">
        <v>34.91</v>
      </c>
      <c r="S382" t="n">
        <v>26.24</v>
      </c>
      <c r="T382" t="n">
        <v>3453.81</v>
      </c>
      <c r="U382" t="n">
        <v>0.75</v>
      </c>
      <c r="V382" t="n">
        <v>0.9</v>
      </c>
      <c r="W382" t="n">
        <v>2.96</v>
      </c>
      <c r="X382" t="n">
        <v>0.22</v>
      </c>
      <c r="Y382" t="n">
        <v>0.5</v>
      </c>
      <c r="Z382" t="n">
        <v>10</v>
      </c>
    </row>
    <row r="383">
      <c r="A383" t="n">
        <v>12</v>
      </c>
      <c r="B383" t="n">
        <v>65</v>
      </c>
      <c r="C383" t="inlineStr">
        <is>
          <t xml:space="preserve">CONCLUIDO	</t>
        </is>
      </c>
      <c r="D383" t="n">
        <v>5.1468</v>
      </c>
      <c r="E383" t="n">
        <v>19.43</v>
      </c>
      <c r="F383" t="n">
        <v>16.95</v>
      </c>
      <c r="G383" t="n">
        <v>92.45</v>
      </c>
      <c r="H383" t="n">
        <v>1.54</v>
      </c>
      <c r="I383" t="n">
        <v>11</v>
      </c>
      <c r="J383" t="n">
        <v>149.56</v>
      </c>
      <c r="K383" t="n">
        <v>46.47</v>
      </c>
      <c r="L383" t="n">
        <v>13</v>
      </c>
      <c r="M383" t="n">
        <v>9</v>
      </c>
      <c r="N383" t="n">
        <v>25.1</v>
      </c>
      <c r="O383" t="n">
        <v>18680.25</v>
      </c>
      <c r="P383" t="n">
        <v>179.79</v>
      </c>
      <c r="Q383" t="n">
        <v>183.28</v>
      </c>
      <c r="R383" t="n">
        <v>34.23</v>
      </c>
      <c r="S383" t="n">
        <v>26.24</v>
      </c>
      <c r="T383" t="n">
        <v>3117.75</v>
      </c>
      <c r="U383" t="n">
        <v>0.77</v>
      </c>
      <c r="V383" t="n">
        <v>0.9</v>
      </c>
      <c r="W383" t="n">
        <v>2.96</v>
      </c>
      <c r="X383" t="n">
        <v>0.19</v>
      </c>
      <c r="Y383" t="n">
        <v>0.5</v>
      </c>
      <c r="Z383" t="n">
        <v>10</v>
      </c>
    </row>
    <row r="384">
      <c r="A384" t="n">
        <v>13</v>
      </c>
      <c r="B384" t="n">
        <v>65</v>
      </c>
      <c r="C384" t="inlineStr">
        <is>
          <t xml:space="preserve">CONCLUIDO	</t>
        </is>
      </c>
      <c r="D384" t="n">
        <v>5.147</v>
      </c>
      <c r="E384" t="n">
        <v>19.43</v>
      </c>
      <c r="F384" t="n">
        <v>16.95</v>
      </c>
      <c r="G384" t="n">
        <v>92.45</v>
      </c>
      <c r="H384" t="n">
        <v>1.64</v>
      </c>
      <c r="I384" t="n">
        <v>11</v>
      </c>
      <c r="J384" t="n">
        <v>150.95</v>
      </c>
      <c r="K384" t="n">
        <v>46.47</v>
      </c>
      <c r="L384" t="n">
        <v>14</v>
      </c>
      <c r="M384" t="n">
        <v>9</v>
      </c>
      <c r="N384" t="n">
        <v>25.49</v>
      </c>
      <c r="O384" t="n">
        <v>18851.69</v>
      </c>
      <c r="P384" t="n">
        <v>179.47</v>
      </c>
      <c r="Q384" t="n">
        <v>183.26</v>
      </c>
      <c r="R384" t="n">
        <v>34.2</v>
      </c>
      <c r="S384" t="n">
        <v>26.24</v>
      </c>
      <c r="T384" t="n">
        <v>3100.69</v>
      </c>
      <c r="U384" t="n">
        <v>0.77</v>
      </c>
      <c r="V384" t="n">
        <v>0.9</v>
      </c>
      <c r="W384" t="n">
        <v>2.96</v>
      </c>
      <c r="X384" t="n">
        <v>0.19</v>
      </c>
      <c r="Y384" t="n">
        <v>0.5</v>
      </c>
      <c r="Z384" t="n">
        <v>10</v>
      </c>
    </row>
    <row r="385">
      <c r="A385" t="n">
        <v>14</v>
      </c>
      <c r="B385" t="n">
        <v>65</v>
      </c>
      <c r="C385" t="inlineStr">
        <is>
          <t xml:space="preserve">CONCLUIDO	</t>
        </is>
      </c>
      <c r="D385" t="n">
        <v>5.1601</v>
      </c>
      <c r="E385" t="n">
        <v>19.38</v>
      </c>
      <c r="F385" t="n">
        <v>16.93</v>
      </c>
      <c r="G385" t="n">
        <v>101.56</v>
      </c>
      <c r="H385" t="n">
        <v>1.74</v>
      </c>
      <c r="I385" t="n">
        <v>10</v>
      </c>
      <c r="J385" t="n">
        <v>152.35</v>
      </c>
      <c r="K385" t="n">
        <v>46.47</v>
      </c>
      <c r="L385" t="n">
        <v>15</v>
      </c>
      <c r="M385" t="n">
        <v>8</v>
      </c>
      <c r="N385" t="n">
        <v>25.88</v>
      </c>
      <c r="O385" t="n">
        <v>19023.66</v>
      </c>
      <c r="P385" t="n">
        <v>179.38</v>
      </c>
      <c r="Q385" t="n">
        <v>183.27</v>
      </c>
      <c r="R385" t="n">
        <v>33.53</v>
      </c>
      <c r="S385" t="n">
        <v>26.24</v>
      </c>
      <c r="T385" t="n">
        <v>2769.68</v>
      </c>
      <c r="U385" t="n">
        <v>0.78</v>
      </c>
      <c r="V385" t="n">
        <v>0.9</v>
      </c>
      <c r="W385" t="n">
        <v>2.96</v>
      </c>
      <c r="X385" t="n">
        <v>0.17</v>
      </c>
      <c r="Y385" t="n">
        <v>0.5</v>
      </c>
      <c r="Z385" t="n">
        <v>10</v>
      </c>
    </row>
    <row r="386">
      <c r="A386" t="n">
        <v>15</v>
      </c>
      <c r="B386" t="n">
        <v>65</v>
      </c>
      <c r="C386" t="inlineStr">
        <is>
          <t xml:space="preserve">CONCLUIDO	</t>
        </is>
      </c>
      <c r="D386" t="n">
        <v>5.1708</v>
      </c>
      <c r="E386" t="n">
        <v>19.34</v>
      </c>
      <c r="F386" t="n">
        <v>16.91</v>
      </c>
      <c r="G386" t="n">
        <v>112.76</v>
      </c>
      <c r="H386" t="n">
        <v>1.84</v>
      </c>
      <c r="I386" t="n">
        <v>9</v>
      </c>
      <c r="J386" t="n">
        <v>153.75</v>
      </c>
      <c r="K386" t="n">
        <v>46.47</v>
      </c>
      <c r="L386" t="n">
        <v>16</v>
      </c>
      <c r="M386" t="n">
        <v>7</v>
      </c>
      <c r="N386" t="n">
        <v>26.28</v>
      </c>
      <c r="O386" t="n">
        <v>19196.18</v>
      </c>
      <c r="P386" t="n">
        <v>177.54</v>
      </c>
      <c r="Q386" t="n">
        <v>183.28</v>
      </c>
      <c r="R386" t="n">
        <v>33.13</v>
      </c>
      <c r="S386" t="n">
        <v>26.24</v>
      </c>
      <c r="T386" t="n">
        <v>2576.03</v>
      </c>
      <c r="U386" t="n">
        <v>0.79</v>
      </c>
      <c r="V386" t="n">
        <v>0.9</v>
      </c>
      <c r="W386" t="n">
        <v>2.95</v>
      </c>
      <c r="X386" t="n">
        <v>0.16</v>
      </c>
      <c r="Y386" t="n">
        <v>0.5</v>
      </c>
      <c r="Z386" t="n">
        <v>10</v>
      </c>
    </row>
    <row r="387">
      <c r="A387" t="n">
        <v>16</v>
      </c>
      <c r="B387" t="n">
        <v>65</v>
      </c>
      <c r="C387" t="inlineStr">
        <is>
          <t xml:space="preserve">CONCLUIDO	</t>
        </is>
      </c>
      <c r="D387" t="n">
        <v>5.1703</v>
      </c>
      <c r="E387" t="n">
        <v>19.34</v>
      </c>
      <c r="F387" t="n">
        <v>16.92</v>
      </c>
      <c r="G387" t="n">
        <v>112.77</v>
      </c>
      <c r="H387" t="n">
        <v>1.94</v>
      </c>
      <c r="I387" t="n">
        <v>9</v>
      </c>
      <c r="J387" t="n">
        <v>155.15</v>
      </c>
      <c r="K387" t="n">
        <v>46.47</v>
      </c>
      <c r="L387" t="n">
        <v>17</v>
      </c>
      <c r="M387" t="n">
        <v>7</v>
      </c>
      <c r="N387" t="n">
        <v>26.68</v>
      </c>
      <c r="O387" t="n">
        <v>19369.26</v>
      </c>
      <c r="P387" t="n">
        <v>178.01</v>
      </c>
      <c r="Q387" t="n">
        <v>183.29</v>
      </c>
      <c r="R387" t="n">
        <v>33.27</v>
      </c>
      <c r="S387" t="n">
        <v>26.24</v>
      </c>
      <c r="T387" t="n">
        <v>2644.6</v>
      </c>
      <c r="U387" t="n">
        <v>0.79</v>
      </c>
      <c r="V387" t="n">
        <v>0.9</v>
      </c>
      <c r="W387" t="n">
        <v>2.95</v>
      </c>
      <c r="X387" t="n">
        <v>0.16</v>
      </c>
      <c r="Y387" t="n">
        <v>0.5</v>
      </c>
      <c r="Z387" t="n">
        <v>10</v>
      </c>
    </row>
    <row r="388">
      <c r="A388" t="n">
        <v>17</v>
      </c>
      <c r="B388" t="n">
        <v>65</v>
      </c>
      <c r="C388" t="inlineStr">
        <is>
          <t xml:space="preserve">CONCLUIDO	</t>
        </is>
      </c>
      <c r="D388" t="n">
        <v>5.1707</v>
      </c>
      <c r="E388" t="n">
        <v>19.34</v>
      </c>
      <c r="F388" t="n">
        <v>16.91</v>
      </c>
      <c r="G388" t="n">
        <v>112.76</v>
      </c>
      <c r="H388" t="n">
        <v>2.04</v>
      </c>
      <c r="I388" t="n">
        <v>9</v>
      </c>
      <c r="J388" t="n">
        <v>156.56</v>
      </c>
      <c r="K388" t="n">
        <v>46.47</v>
      </c>
      <c r="L388" t="n">
        <v>18</v>
      </c>
      <c r="M388" t="n">
        <v>7</v>
      </c>
      <c r="N388" t="n">
        <v>27.09</v>
      </c>
      <c r="O388" t="n">
        <v>19542.89</v>
      </c>
      <c r="P388" t="n">
        <v>177.01</v>
      </c>
      <c r="Q388" t="n">
        <v>183.26</v>
      </c>
      <c r="R388" t="n">
        <v>33.17</v>
      </c>
      <c r="S388" t="n">
        <v>26.24</v>
      </c>
      <c r="T388" t="n">
        <v>2598.21</v>
      </c>
      <c r="U388" t="n">
        <v>0.79</v>
      </c>
      <c r="V388" t="n">
        <v>0.9</v>
      </c>
      <c r="W388" t="n">
        <v>2.95</v>
      </c>
      <c r="X388" t="n">
        <v>0.16</v>
      </c>
      <c r="Y388" t="n">
        <v>0.5</v>
      </c>
      <c r="Z388" t="n">
        <v>10</v>
      </c>
    </row>
    <row r="389">
      <c r="A389" t="n">
        <v>18</v>
      </c>
      <c r="B389" t="n">
        <v>65</v>
      </c>
      <c r="C389" t="inlineStr">
        <is>
          <t xml:space="preserve">CONCLUIDO	</t>
        </is>
      </c>
      <c r="D389" t="n">
        <v>5.1827</v>
      </c>
      <c r="E389" t="n">
        <v>19.3</v>
      </c>
      <c r="F389" t="n">
        <v>16.9</v>
      </c>
      <c r="G389" t="n">
        <v>126.73</v>
      </c>
      <c r="H389" t="n">
        <v>2.13</v>
      </c>
      <c r="I389" t="n">
        <v>8</v>
      </c>
      <c r="J389" t="n">
        <v>157.97</v>
      </c>
      <c r="K389" t="n">
        <v>46.47</v>
      </c>
      <c r="L389" t="n">
        <v>19</v>
      </c>
      <c r="M389" t="n">
        <v>6</v>
      </c>
      <c r="N389" t="n">
        <v>27.5</v>
      </c>
      <c r="O389" t="n">
        <v>19717.08</v>
      </c>
      <c r="P389" t="n">
        <v>177</v>
      </c>
      <c r="Q389" t="n">
        <v>183.27</v>
      </c>
      <c r="R389" t="n">
        <v>32.62</v>
      </c>
      <c r="S389" t="n">
        <v>26.24</v>
      </c>
      <c r="T389" t="n">
        <v>2324.75</v>
      </c>
      <c r="U389" t="n">
        <v>0.8</v>
      </c>
      <c r="V389" t="n">
        <v>0.9</v>
      </c>
      <c r="W389" t="n">
        <v>2.95</v>
      </c>
      <c r="X389" t="n">
        <v>0.14</v>
      </c>
      <c r="Y389" t="n">
        <v>0.5</v>
      </c>
      <c r="Z389" t="n">
        <v>10</v>
      </c>
    </row>
    <row r="390">
      <c r="A390" t="n">
        <v>19</v>
      </c>
      <c r="B390" t="n">
        <v>65</v>
      </c>
      <c r="C390" t="inlineStr">
        <is>
          <t xml:space="preserve">CONCLUIDO	</t>
        </is>
      </c>
      <c r="D390" t="n">
        <v>5.1836</v>
      </c>
      <c r="E390" t="n">
        <v>19.29</v>
      </c>
      <c r="F390" t="n">
        <v>16.89</v>
      </c>
      <c r="G390" t="n">
        <v>126.7</v>
      </c>
      <c r="H390" t="n">
        <v>2.22</v>
      </c>
      <c r="I390" t="n">
        <v>8</v>
      </c>
      <c r="J390" t="n">
        <v>159.39</v>
      </c>
      <c r="K390" t="n">
        <v>46.47</v>
      </c>
      <c r="L390" t="n">
        <v>20</v>
      </c>
      <c r="M390" t="n">
        <v>6</v>
      </c>
      <c r="N390" t="n">
        <v>27.92</v>
      </c>
      <c r="O390" t="n">
        <v>19891.97</v>
      </c>
      <c r="P390" t="n">
        <v>176.51</v>
      </c>
      <c r="Q390" t="n">
        <v>183.26</v>
      </c>
      <c r="R390" t="n">
        <v>32.61</v>
      </c>
      <c r="S390" t="n">
        <v>26.24</v>
      </c>
      <c r="T390" t="n">
        <v>2322.92</v>
      </c>
      <c r="U390" t="n">
        <v>0.8</v>
      </c>
      <c r="V390" t="n">
        <v>0.9</v>
      </c>
      <c r="W390" t="n">
        <v>2.95</v>
      </c>
      <c r="X390" t="n">
        <v>0.14</v>
      </c>
      <c r="Y390" t="n">
        <v>0.5</v>
      </c>
      <c r="Z390" t="n">
        <v>10</v>
      </c>
    </row>
    <row r="391">
      <c r="A391" t="n">
        <v>20</v>
      </c>
      <c r="B391" t="n">
        <v>65</v>
      </c>
      <c r="C391" t="inlineStr">
        <is>
          <t xml:space="preserve">CONCLUIDO	</t>
        </is>
      </c>
      <c r="D391" t="n">
        <v>5.1955</v>
      </c>
      <c r="E391" t="n">
        <v>19.25</v>
      </c>
      <c r="F391" t="n">
        <v>16.88</v>
      </c>
      <c r="G391" t="n">
        <v>144.66</v>
      </c>
      <c r="H391" t="n">
        <v>2.31</v>
      </c>
      <c r="I391" t="n">
        <v>7</v>
      </c>
      <c r="J391" t="n">
        <v>160.81</v>
      </c>
      <c r="K391" t="n">
        <v>46.47</v>
      </c>
      <c r="L391" t="n">
        <v>21</v>
      </c>
      <c r="M391" t="n">
        <v>5</v>
      </c>
      <c r="N391" t="n">
        <v>28.34</v>
      </c>
      <c r="O391" t="n">
        <v>20067.32</v>
      </c>
      <c r="P391" t="n">
        <v>174.97</v>
      </c>
      <c r="Q391" t="n">
        <v>183.27</v>
      </c>
      <c r="R391" t="n">
        <v>31.96</v>
      </c>
      <c r="S391" t="n">
        <v>26.24</v>
      </c>
      <c r="T391" t="n">
        <v>2001.65</v>
      </c>
      <c r="U391" t="n">
        <v>0.82</v>
      </c>
      <c r="V391" t="n">
        <v>0.9</v>
      </c>
      <c r="W391" t="n">
        <v>2.95</v>
      </c>
      <c r="X391" t="n">
        <v>0.12</v>
      </c>
      <c r="Y391" t="n">
        <v>0.5</v>
      </c>
      <c r="Z391" t="n">
        <v>10</v>
      </c>
    </row>
    <row r="392">
      <c r="A392" t="n">
        <v>21</v>
      </c>
      <c r="B392" t="n">
        <v>65</v>
      </c>
      <c r="C392" t="inlineStr">
        <is>
          <t xml:space="preserve">CONCLUIDO	</t>
        </is>
      </c>
      <c r="D392" t="n">
        <v>5.1976</v>
      </c>
      <c r="E392" t="n">
        <v>19.24</v>
      </c>
      <c r="F392" t="n">
        <v>16.87</v>
      </c>
      <c r="G392" t="n">
        <v>144.59</v>
      </c>
      <c r="H392" t="n">
        <v>2.4</v>
      </c>
      <c r="I392" t="n">
        <v>7</v>
      </c>
      <c r="J392" t="n">
        <v>162.24</v>
      </c>
      <c r="K392" t="n">
        <v>46.47</v>
      </c>
      <c r="L392" t="n">
        <v>22</v>
      </c>
      <c r="M392" t="n">
        <v>5</v>
      </c>
      <c r="N392" t="n">
        <v>28.77</v>
      </c>
      <c r="O392" t="n">
        <v>20243.25</v>
      </c>
      <c r="P392" t="n">
        <v>175.58</v>
      </c>
      <c r="Q392" t="n">
        <v>183.28</v>
      </c>
      <c r="R392" t="n">
        <v>31.77</v>
      </c>
      <c r="S392" t="n">
        <v>26.24</v>
      </c>
      <c r="T392" t="n">
        <v>1907.25</v>
      </c>
      <c r="U392" t="n">
        <v>0.83</v>
      </c>
      <c r="V392" t="n">
        <v>0.9</v>
      </c>
      <c r="W392" t="n">
        <v>2.95</v>
      </c>
      <c r="X392" t="n">
        <v>0.11</v>
      </c>
      <c r="Y392" t="n">
        <v>0.5</v>
      </c>
      <c r="Z392" t="n">
        <v>10</v>
      </c>
    </row>
    <row r="393">
      <c r="A393" t="n">
        <v>22</v>
      </c>
      <c r="B393" t="n">
        <v>65</v>
      </c>
      <c r="C393" t="inlineStr">
        <is>
          <t xml:space="preserve">CONCLUIDO	</t>
        </is>
      </c>
      <c r="D393" t="n">
        <v>5.1978</v>
      </c>
      <c r="E393" t="n">
        <v>19.24</v>
      </c>
      <c r="F393" t="n">
        <v>16.87</v>
      </c>
      <c r="G393" t="n">
        <v>144.58</v>
      </c>
      <c r="H393" t="n">
        <v>2.49</v>
      </c>
      <c r="I393" t="n">
        <v>7</v>
      </c>
      <c r="J393" t="n">
        <v>163.67</v>
      </c>
      <c r="K393" t="n">
        <v>46.47</v>
      </c>
      <c r="L393" t="n">
        <v>23</v>
      </c>
      <c r="M393" t="n">
        <v>5</v>
      </c>
      <c r="N393" t="n">
        <v>29.2</v>
      </c>
      <c r="O393" t="n">
        <v>20419.76</v>
      </c>
      <c r="P393" t="n">
        <v>175.32</v>
      </c>
      <c r="Q393" t="n">
        <v>183.26</v>
      </c>
      <c r="R393" t="n">
        <v>31.77</v>
      </c>
      <c r="S393" t="n">
        <v>26.24</v>
      </c>
      <c r="T393" t="n">
        <v>1906.65</v>
      </c>
      <c r="U393" t="n">
        <v>0.83</v>
      </c>
      <c r="V393" t="n">
        <v>0.9</v>
      </c>
      <c r="W393" t="n">
        <v>2.95</v>
      </c>
      <c r="X393" t="n">
        <v>0.11</v>
      </c>
      <c r="Y393" t="n">
        <v>0.5</v>
      </c>
      <c r="Z393" t="n">
        <v>10</v>
      </c>
    </row>
    <row r="394">
      <c r="A394" t="n">
        <v>23</v>
      </c>
      <c r="B394" t="n">
        <v>65</v>
      </c>
      <c r="C394" t="inlineStr">
        <is>
          <t xml:space="preserve">CONCLUIDO	</t>
        </is>
      </c>
      <c r="D394" t="n">
        <v>5.1958</v>
      </c>
      <c r="E394" t="n">
        <v>19.25</v>
      </c>
      <c r="F394" t="n">
        <v>16.88</v>
      </c>
      <c r="G394" t="n">
        <v>144.65</v>
      </c>
      <c r="H394" t="n">
        <v>2.58</v>
      </c>
      <c r="I394" t="n">
        <v>7</v>
      </c>
      <c r="J394" t="n">
        <v>165.1</v>
      </c>
      <c r="K394" t="n">
        <v>46.47</v>
      </c>
      <c r="L394" t="n">
        <v>24</v>
      </c>
      <c r="M394" t="n">
        <v>5</v>
      </c>
      <c r="N394" t="n">
        <v>29.64</v>
      </c>
      <c r="O394" t="n">
        <v>20596.86</v>
      </c>
      <c r="P394" t="n">
        <v>173.97</v>
      </c>
      <c r="Q394" t="n">
        <v>183.26</v>
      </c>
      <c r="R394" t="n">
        <v>32.08</v>
      </c>
      <c r="S394" t="n">
        <v>26.24</v>
      </c>
      <c r="T394" t="n">
        <v>2062.33</v>
      </c>
      <c r="U394" t="n">
        <v>0.82</v>
      </c>
      <c r="V394" t="n">
        <v>0.9</v>
      </c>
      <c r="W394" t="n">
        <v>2.95</v>
      </c>
      <c r="X394" t="n">
        <v>0.12</v>
      </c>
      <c r="Y394" t="n">
        <v>0.5</v>
      </c>
      <c r="Z394" t="n">
        <v>10</v>
      </c>
    </row>
    <row r="395">
      <c r="A395" t="n">
        <v>24</v>
      </c>
      <c r="B395" t="n">
        <v>65</v>
      </c>
      <c r="C395" t="inlineStr">
        <is>
          <t xml:space="preserve">CONCLUIDO	</t>
        </is>
      </c>
      <c r="D395" t="n">
        <v>5.2102</v>
      </c>
      <c r="E395" t="n">
        <v>19.19</v>
      </c>
      <c r="F395" t="n">
        <v>16.85</v>
      </c>
      <c r="G395" t="n">
        <v>168.49</v>
      </c>
      <c r="H395" t="n">
        <v>2.66</v>
      </c>
      <c r="I395" t="n">
        <v>6</v>
      </c>
      <c r="J395" t="n">
        <v>166.54</v>
      </c>
      <c r="K395" t="n">
        <v>46.47</v>
      </c>
      <c r="L395" t="n">
        <v>25</v>
      </c>
      <c r="M395" t="n">
        <v>4</v>
      </c>
      <c r="N395" t="n">
        <v>30.08</v>
      </c>
      <c r="O395" t="n">
        <v>20774.56</v>
      </c>
      <c r="P395" t="n">
        <v>172.44</v>
      </c>
      <c r="Q395" t="n">
        <v>183.26</v>
      </c>
      <c r="R395" t="n">
        <v>31.11</v>
      </c>
      <c r="S395" t="n">
        <v>26.24</v>
      </c>
      <c r="T395" t="n">
        <v>1580.31</v>
      </c>
      <c r="U395" t="n">
        <v>0.84</v>
      </c>
      <c r="V395" t="n">
        <v>0.9</v>
      </c>
      <c r="W395" t="n">
        <v>2.95</v>
      </c>
      <c r="X395" t="n">
        <v>0.09</v>
      </c>
      <c r="Y395" t="n">
        <v>0.5</v>
      </c>
      <c r="Z395" t="n">
        <v>10</v>
      </c>
    </row>
    <row r="396">
      <c r="A396" t="n">
        <v>25</v>
      </c>
      <c r="B396" t="n">
        <v>65</v>
      </c>
      <c r="C396" t="inlineStr">
        <is>
          <t xml:space="preserve">CONCLUIDO	</t>
        </is>
      </c>
      <c r="D396" t="n">
        <v>5.2098</v>
      </c>
      <c r="E396" t="n">
        <v>19.19</v>
      </c>
      <c r="F396" t="n">
        <v>16.85</v>
      </c>
      <c r="G396" t="n">
        <v>168.51</v>
      </c>
      <c r="H396" t="n">
        <v>2.74</v>
      </c>
      <c r="I396" t="n">
        <v>6</v>
      </c>
      <c r="J396" t="n">
        <v>167.99</v>
      </c>
      <c r="K396" t="n">
        <v>46.47</v>
      </c>
      <c r="L396" t="n">
        <v>26</v>
      </c>
      <c r="M396" t="n">
        <v>4</v>
      </c>
      <c r="N396" t="n">
        <v>30.52</v>
      </c>
      <c r="O396" t="n">
        <v>20952.87</v>
      </c>
      <c r="P396" t="n">
        <v>173.44</v>
      </c>
      <c r="Q396" t="n">
        <v>183.26</v>
      </c>
      <c r="R396" t="n">
        <v>31.22</v>
      </c>
      <c r="S396" t="n">
        <v>26.24</v>
      </c>
      <c r="T396" t="n">
        <v>1634.34</v>
      </c>
      <c r="U396" t="n">
        <v>0.84</v>
      </c>
      <c r="V396" t="n">
        <v>0.9</v>
      </c>
      <c r="W396" t="n">
        <v>2.95</v>
      </c>
      <c r="X396" t="n">
        <v>0.1</v>
      </c>
      <c r="Y396" t="n">
        <v>0.5</v>
      </c>
      <c r="Z396" t="n">
        <v>10</v>
      </c>
    </row>
    <row r="397">
      <c r="A397" t="n">
        <v>26</v>
      </c>
      <c r="B397" t="n">
        <v>65</v>
      </c>
      <c r="C397" t="inlineStr">
        <is>
          <t xml:space="preserve">CONCLUIDO	</t>
        </is>
      </c>
      <c r="D397" t="n">
        <v>5.2107</v>
      </c>
      <c r="E397" t="n">
        <v>19.19</v>
      </c>
      <c r="F397" t="n">
        <v>16.85</v>
      </c>
      <c r="G397" t="n">
        <v>168.47</v>
      </c>
      <c r="H397" t="n">
        <v>2.82</v>
      </c>
      <c r="I397" t="n">
        <v>6</v>
      </c>
      <c r="J397" t="n">
        <v>169.44</v>
      </c>
      <c r="K397" t="n">
        <v>46.47</v>
      </c>
      <c r="L397" t="n">
        <v>27</v>
      </c>
      <c r="M397" t="n">
        <v>4</v>
      </c>
      <c r="N397" t="n">
        <v>30.97</v>
      </c>
      <c r="O397" t="n">
        <v>21131.78</v>
      </c>
      <c r="P397" t="n">
        <v>173.6</v>
      </c>
      <c r="Q397" t="n">
        <v>183.26</v>
      </c>
      <c r="R397" t="n">
        <v>31.09</v>
      </c>
      <c r="S397" t="n">
        <v>26.24</v>
      </c>
      <c r="T397" t="n">
        <v>1573.13</v>
      </c>
      <c r="U397" t="n">
        <v>0.84</v>
      </c>
      <c r="V397" t="n">
        <v>0.9</v>
      </c>
      <c r="W397" t="n">
        <v>2.95</v>
      </c>
      <c r="X397" t="n">
        <v>0.09</v>
      </c>
      <c r="Y397" t="n">
        <v>0.5</v>
      </c>
      <c r="Z397" t="n">
        <v>10</v>
      </c>
    </row>
    <row r="398">
      <c r="A398" t="n">
        <v>27</v>
      </c>
      <c r="B398" t="n">
        <v>65</v>
      </c>
      <c r="C398" t="inlineStr">
        <is>
          <t xml:space="preserve">CONCLUIDO	</t>
        </is>
      </c>
      <c r="D398" t="n">
        <v>5.209</v>
      </c>
      <c r="E398" t="n">
        <v>19.2</v>
      </c>
      <c r="F398" t="n">
        <v>16.85</v>
      </c>
      <c r="G398" t="n">
        <v>168.54</v>
      </c>
      <c r="H398" t="n">
        <v>2.9</v>
      </c>
      <c r="I398" t="n">
        <v>6</v>
      </c>
      <c r="J398" t="n">
        <v>170.9</v>
      </c>
      <c r="K398" t="n">
        <v>46.47</v>
      </c>
      <c r="L398" t="n">
        <v>28</v>
      </c>
      <c r="M398" t="n">
        <v>4</v>
      </c>
      <c r="N398" t="n">
        <v>31.43</v>
      </c>
      <c r="O398" t="n">
        <v>21311.32</v>
      </c>
      <c r="P398" t="n">
        <v>173.39</v>
      </c>
      <c r="Q398" t="n">
        <v>183.26</v>
      </c>
      <c r="R398" t="n">
        <v>31.23</v>
      </c>
      <c r="S398" t="n">
        <v>26.24</v>
      </c>
      <c r="T398" t="n">
        <v>1643.59</v>
      </c>
      <c r="U398" t="n">
        <v>0.84</v>
      </c>
      <c r="V398" t="n">
        <v>0.9</v>
      </c>
      <c r="W398" t="n">
        <v>2.95</v>
      </c>
      <c r="X398" t="n">
        <v>0.1</v>
      </c>
      <c r="Y398" t="n">
        <v>0.5</v>
      </c>
      <c r="Z398" t="n">
        <v>10</v>
      </c>
    </row>
    <row r="399">
      <c r="A399" t="n">
        <v>28</v>
      </c>
      <c r="B399" t="n">
        <v>65</v>
      </c>
      <c r="C399" t="inlineStr">
        <is>
          <t xml:space="preserve">CONCLUIDO	</t>
        </is>
      </c>
      <c r="D399" t="n">
        <v>5.2113</v>
      </c>
      <c r="E399" t="n">
        <v>19.19</v>
      </c>
      <c r="F399" t="n">
        <v>16.85</v>
      </c>
      <c r="G399" t="n">
        <v>168.45</v>
      </c>
      <c r="H399" t="n">
        <v>2.98</v>
      </c>
      <c r="I399" t="n">
        <v>6</v>
      </c>
      <c r="J399" t="n">
        <v>172.36</v>
      </c>
      <c r="K399" t="n">
        <v>46.47</v>
      </c>
      <c r="L399" t="n">
        <v>29</v>
      </c>
      <c r="M399" t="n">
        <v>4</v>
      </c>
      <c r="N399" t="n">
        <v>31.89</v>
      </c>
      <c r="O399" t="n">
        <v>21491.47</v>
      </c>
      <c r="P399" t="n">
        <v>171.92</v>
      </c>
      <c r="Q399" t="n">
        <v>183.26</v>
      </c>
      <c r="R399" t="n">
        <v>31.17</v>
      </c>
      <c r="S399" t="n">
        <v>26.24</v>
      </c>
      <c r="T399" t="n">
        <v>1609.72</v>
      </c>
      <c r="U399" t="n">
        <v>0.84</v>
      </c>
      <c r="V399" t="n">
        <v>0.9</v>
      </c>
      <c r="W399" t="n">
        <v>2.94</v>
      </c>
      <c r="X399" t="n">
        <v>0.09</v>
      </c>
      <c r="Y399" t="n">
        <v>0.5</v>
      </c>
      <c r="Z399" t="n">
        <v>10</v>
      </c>
    </row>
    <row r="400">
      <c r="A400" t="n">
        <v>29</v>
      </c>
      <c r="B400" t="n">
        <v>65</v>
      </c>
      <c r="C400" t="inlineStr">
        <is>
          <t xml:space="preserve">CONCLUIDO	</t>
        </is>
      </c>
      <c r="D400" t="n">
        <v>5.2089</v>
      </c>
      <c r="E400" t="n">
        <v>19.2</v>
      </c>
      <c r="F400" t="n">
        <v>16.85</v>
      </c>
      <c r="G400" t="n">
        <v>168.54</v>
      </c>
      <c r="H400" t="n">
        <v>3.06</v>
      </c>
      <c r="I400" t="n">
        <v>6</v>
      </c>
      <c r="J400" t="n">
        <v>173.82</v>
      </c>
      <c r="K400" t="n">
        <v>46.47</v>
      </c>
      <c r="L400" t="n">
        <v>30</v>
      </c>
      <c r="M400" t="n">
        <v>4</v>
      </c>
      <c r="N400" t="n">
        <v>32.36</v>
      </c>
      <c r="O400" t="n">
        <v>21672.25</v>
      </c>
      <c r="P400" t="n">
        <v>170.12</v>
      </c>
      <c r="Q400" t="n">
        <v>183.27</v>
      </c>
      <c r="R400" t="n">
        <v>31.36</v>
      </c>
      <c r="S400" t="n">
        <v>26.24</v>
      </c>
      <c r="T400" t="n">
        <v>1704.52</v>
      </c>
      <c r="U400" t="n">
        <v>0.84</v>
      </c>
      <c r="V400" t="n">
        <v>0.9</v>
      </c>
      <c r="W400" t="n">
        <v>2.95</v>
      </c>
      <c r="X400" t="n">
        <v>0.1</v>
      </c>
      <c r="Y400" t="n">
        <v>0.5</v>
      </c>
      <c r="Z400" t="n">
        <v>10</v>
      </c>
    </row>
    <row r="401">
      <c r="A401" t="n">
        <v>30</v>
      </c>
      <c r="B401" t="n">
        <v>65</v>
      </c>
      <c r="C401" t="inlineStr">
        <is>
          <t xml:space="preserve">CONCLUIDO	</t>
        </is>
      </c>
      <c r="D401" t="n">
        <v>5.2199</v>
      </c>
      <c r="E401" t="n">
        <v>19.16</v>
      </c>
      <c r="F401" t="n">
        <v>16.84</v>
      </c>
      <c r="G401" t="n">
        <v>202.09</v>
      </c>
      <c r="H401" t="n">
        <v>3.14</v>
      </c>
      <c r="I401" t="n">
        <v>5</v>
      </c>
      <c r="J401" t="n">
        <v>175.29</v>
      </c>
      <c r="K401" t="n">
        <v>46.47</v>
      </c>
      <c r="L401" t="n">
        <v>31</v>
      </c>
      <c r="M401" t="n">
        <v>3</v>
      </c>
      <c r="N401" t="n">
        <v>32.83</v>
      </c>
      <c r="O401" t="n">
        <v>21853.67</v>
      </c>
      <c r="P401" t="n">
        <v>170.35</v>
      </c>
      <c r="Q401" t="n">
        <v>183.28</v>
      </c>
      <c r="R401" t="n">
        <v>31.03</v>
      </c>
      <c r="S401" t="n">
        <v>26.24</v>
      </c>
      <c r="T401" t="n">
        <v>1547.89</v>
      </c>
      <c r="U401" t="n">
        <v>0.85</v>
      </c>
      <c r="V401" t="n">
        <v>0.9</v>
      </c>
      <c r="W401" t="n">
        <v>2.94</v>
      </c>
      <c r="X401" t="n">
        <v>0.09</v>
      </c>
      <c r="Y401" t="n">
        <v>0.5</v>
      </c>
      <c r="Z401" t="n">
        <v>10</v>
      </c>
    </row>
    <row r="402">
      <c r="A402" t="n">
        <v>31</v>
      </c>
      <c r="B402" t="n">
        <v>65</v>
      </c>
      <c r="C402" t="inlineStr">
        <is>
          <t xml:space="preserve">CONCLUIDO	</t>
        </is>
      </c>
      <c r="D402" t="n">
        <v>5.2204</v>
      </c>
      <c r="E402" t="n">
        <v>19.16</v>
      </c>
      <c r="F402" t="n">
        <v>16.84</v>
      </c>
      <c r="G402" t="n">
        <v>202.07</v>
      </c>
      <c r="H402" t="n">
        <v>3.21</v>
      </c>
      <c r="I402" t="n">
        <v>5</v>
      </c>
      <c r="J402" t="n">
        <v>176.77</v>
      </c>
      <c r="K402" t="n">
        <v>46.47</v>
      </c>
      <c r="L402" t="n">
        <v>32</v>
      </c>
      <c r="M402" t="n">
        <v>3</v>
      </c>
      <c r="N402" t="n">
        <v>33.3</v>
      </c>
      <c r="O402" t="n">
        <v>22035.73</v>
      </c>
      <c r="P402" t="n">
        <v>170.79</v>
      </c>
      <c r="Q402" t="n">
        <v>183.26</v>
      </c>
      <c r="R402" t="n">
        <v>30.91</v>
      </c>
      <c r="S402" t="n">
        <v>26.24</v>
      </c>
      <c r="T402" t="n">
        <v>1488.45</v>
      </c>
      <c r="U402" t="n">
        <v>0.85</v>
      </c>
      <c r="V402" t="n">
        <v>0.9</v>
      </c>
      <c r="W402" t="n">
        <v>2.95</v>
      </c>
      <c r="X402" t="n">
        <v>0.08</v>
      </c>
      <c r="Y402" t="n">
        <v>0.5</v>
      </c>
      <c r="Z402" t="n">
        <v>10</v>
      </c>
    </row>
    <row r="403">
      <c r="A403" t="n">
        <v>32</v>
      </c>
      <c r="B403" t="n">
        <v>65</v>
      </c>
      <c r="C403" t="inlineStr">
        <is>
          <t xml:space="preserve">CONCLUIDO	</t>
        </is>
      </c>
      <c r="D403" t="n">
        <v>5.2213</v>
      </c>
      <c r="E403" t="n">
        <v>19.15</v>
      </c>
      <c r="F403" t="n">
        <v>16.84</v>
      </c>
      <c r="G403" t="n">
        <v>202.03</v>
      </c>
      <c r="H403" t="n">
        <v>3.28</v>
      </c>
      <c r="I403" t="n">
        <v>5</v>
      </c>
      <c r="J403" t="n">
        <v>178.25</v>
      </c>
      <c r="K403" t="n">
        <v>46.47</v>
      </c>
      <c r="L403" t="n">
        <v>33</v>
      </c>
      <c r="M403" t="n">
        <v>3</v>
      </c>
      <c r="N403" t="n">
        <v>33.79</v>
      </c>
      <c r="O403" t="n">
        <v>22218.44</v>
      </c>
      <c r="P403" t="n">
        <v>171.15</v>
      </c>
      <c r="Q403" t="n">
        <v>183.26</v>
      </c>
      <c r="R403" t="n">
        <v>30.76</v>
      </c>
      <c r="S403" t="n">
        <v>26.24</v>
      </c>
      <c r="T403" t="n">
        <v>1411.81</v>
      </c>
      <c r="U403" t="n">
        <v>0.85</v>
      </c>
      <c r="V403" t="n">
        <v>0.9</v>
      </c>
      <c r="W403" t="n">
        <v>2.95</v>
      </c>
      <c r="X403" t="n">
        <v>0.08</v>
      </c>
      <c r="Y403" t="n">
        <v>0.5</v>
      </c>
      <c r="Z403" t="n">
        <v>10</v>
      </c>
    </row>
    <row r="404">
      <c r="A404" t="n">
        <v>33</v>
      </c>
      <c r="B404" t="n">
        <v>65</v>
      </c>
      <c r="C404" t="inlineStr">
        <is>
          <t xml:space="preserve">CONCLUIDO	</t>
        </is>
      </c>
      <c r="D404" t="n">
        <v>5.2221</v>
      </c>
      <c r="E404" t="n">
        <v>19.15</v>
      </c>
      <c r="F404" t="n">
        <v>16.83</v>
      </c>
      <c r="G404" t="n">
        <v>202</v>
      </c>
      <c r="H404" t="n">
        <v>3.36</v>
      </c>
      <c r="I404" t="n">
        <v>5</v>
      </c>
      <c r="J404" t="n">
        <v>179.74</v>
      </c>
      <c r="K404" t="n">
        <v>46.47</v>
      </c>
      <c r="L404" t="n">
        <v>34</v>
      </c>
      <c r="M404" t="n">
        <v>3</v>
      </c>
      <c r="N404" t="n">
        <v>34.27</v>
      </c>
      <c r="O404" t="n">
        <v>22401.81</v>
      </c>
      <c r="P404" t="n">
        <v>170.98</v>
      </c>
      <c r="Q404" t="n">
        <v>183.26</v>
      </c>
      <c r="R404" t="n">
        <v>30.74</v>
      </c>
      <c r="S404" t="n">
        <v>26.24</v>
      </c>
      <c r="T404" t="n">
        <v>1400.11</v>
      </c>
      <c r="U404" t="n">
        <v>0.85</v>
      </c>
      <c r="V404" t="n">
        <v>0.9</v>
      </c>
      <c r="W404" t="n">
        <v>2.94</v>
      </c>
      <c r="X404" t="n">
        <v>0.08</v>
      </c>
      <c r="Y404" t="n">
        <v>0.5</v>
      </c>
      <c r="Z404" t="n">
        <v>10</v>
      </c>
    </row>
    <row r="405">
      <c r="A405" t="n">
        <v>34</v>
      </c>
      <c r="B405" t="n">
        <v>65</v>
      </c>
      <c r="C405" t="inlineStr">
        <is>
          <t xml:space="preserve">CONCLUIDO	</t>
        </is>
      </c>
      <c r="D405" t="n">
        <v>5.2231</v>
      </c>
      <c r="E405" t="n">
        <v>19.15</v>
      </c>
      <c r="F405" t="n">
        <v>16.83</v>
      </c>
      <c r="G405" t="n">
        <v>201.95</v>
      </c>
      <c r="H405" t="n">
        <v>3.43</v>
      </c>
      <c r="I405" t="n">
        <v>5</v>
      </c>
      <c r="J405" t="n">
        <v>181.23</v>
      </c>
      <c r="K405" t="n">
        <v>46.47</v>
      </c>
      <c r="L405" t="n">
        <v>35</v>
      </c>
      <c r="M405" t="n">
        <v>3</v>
      </c>
      <c r="N405" t="n">
        <v>34.76</v>
      </c>
      <c r="O405" t="n">
        <v>22585.84</v>
      </c>
      <c r="P405" t="n">
        <v>170.64</v>
      </c>
      <c r="Q405" t="n">
        <v>183.26</v>
      </c>
      <c r="R405" t="n">
        <v>30.56</v>
      </c>
      <c r="S405" t="n">
        <v>26.24</v>
      </c>
      <c r="T405" t="n">
        <v>1310.72</v>
      </c>
      <c r="U405" t="n">
        <v>0.86</v>
      </c>
      <c r="V405" t="n">
        <v>0.9</v>
      </c>
      <c r="W405" t="n">
        <v>2.95</v>
      </c>
      <c r="X405" t="n">
        <v>0.07000000000000001</v>
      </c>
      <c r="Y405" t="n">
        <v>0.5</v>
      </c>
      <c r="Z405" t="n">
        <v>10</v>
      </c>
    </row>
    <row r="406">
      <c r="A406" t="n">
        <v>35</v>
      </c>
      <c r="B406" t="n">
        <v>65</v>
      </c>
      <c r="C406" t="inlineStr">
        <is>
          <t xml:space="preserve">CONCLUIDO	</t>
        </is>
      </c>
      <c r="D406" t="n">
        <v>5.2233</v>
      </c>
      <c r="E406" t="n">
        <v>19.14</v>
      </c>
      <c r="F406" t="n">
        <v>16.83</v>
      </c>
      <c r="G406" t="n">
        <v>201.94</v>
      </c>
      <c r="H406" t="n">
        <v>3.5</v>
      </c>
      <c r="I406" t="n">
        <v>5</v>
      </c>
      <c r="J406" t="n">
        <v>182.73</v>
      </c>
      <c r="K406" t="n">
        <v>46.47</v>
      </c>
      <c r="L406" t="n">
        <v>36</v>
      </c>
      <c r="M406" t="n">
        <v>3</v>
      </c>
      <c r="N406" t="n">
        <v>35.26</v>
      </c>
      <c r="O406" t="n">
        <v>22770.67</v>
      </c>
      <c r="P406" t="n">
        <v>169.66</v>
      </c>
      <c r="Q406" t="n">
        <v>183.26</v>
      </c>
      <c r="R406" t="n">
        <v>30.49</v>
      </c>
      <c r="S406" t="n">
        <v>26.24</v>
      </c>
      <c r="T406" t="n">
        <v>1276.71</v>
      </c>
      <c r="U406" t="n">
        <v>0.86</v>
      </c>
      <c r="V406" t="n">
        <v>0.9</v>
      </c>
      <c r="W406" t="n">
        <v>2.95</v>
      </c>
      <c r="X406" t="n">
        <v>0.07000000000000001</v>
      </c>
      <c r="Y406" t="n">
        <v>0.5</v>
      </c>
      <c r="Z406" t="n">
        <v>10</v>
      </c>
    </row>
    <row r="407">
      <c r="A407" t="n">
        <v>36</v>
      </c>
      <c r="B407" t="n">
        <v>65</v>
      </c>
      <c r="C407" t="inlineStr">
        <is>
          <t xml:space="preserve">CONCLUIDO	</t>
        </is>
      </c>
      <c r="D407" t="n">
        <v>5.2244</v>
      </c>
      <c r="E407" t="n">
        <v>19.14</v>
      </c>
      <c r="F407" t="n">
        <v>16.82</v>
      </c>
      <c r="G407" t="n">
        <v>201.9</v>
      </c>
      <c r="H407" t="n">
        <v>3.56</v>
      </c>
      <c r="I407" t="n">
        <v>5</v>
      </c>
      <c r="J407" t="n">
        <v>184.23</v>
      </c>
      <c r="K407" t="n">
        <v>46.47</v>
      </c>
      <c r="L407" t="n">
        <v>37</v>
      </c>
      <c r="M407" t="n">
        <v>3</v>
      </c>
      <c r="N407" t="n">
        <v>35.77</v>
      </c>
      <c r="O407" t="n">
        <v>22956.06</v>
      </c>
      <c r="P407" t="n">
        <v>167.79</v>
      </c>
      <c r="Q407" t="n">
        <v>183.26</v>
      </c>
      <c r="R407" t="n">
        <v>30.43</v>
      </c>
      <c r="S407" t="n">
        <v>26.24</v>
      </c>
      <c r="T407" t="n">
        <v>1248.39</v>
      </c>
      <c r="U407" t="n">
        <v>0.86</v>
      </c>
      <c r="V407" t="n">
        <v>0.9</v>
      </c>
      <c r="W407" t="n">
        <v>2.94</v>
      </c>
      <c r="X407" t="n">
        <v>0.07000000000000001</v>
      </c>
      <c r="Y407" t="n">
        <v>0.5</v>
      </c>
      <c r="Z407" t="n">
        <v>10</v>
      </c>
    </row>
    <row r="408">
      <c r="A408" t="n">
        <v>37</v>
      </c>
      <c r="B408" t="n">
        <v>65</v>
      </c>
      <c r="C408" t="inlineStr">
        <is>
          <t xml:space="preserve">CONCLUIDO	</t>
        </is>
      </c>
      <c r="D408" t="n">
        <v>5.2222</v>
      </c>
      <c r="E408" t="n">
        <v>19.15</v>
      </c>
      <c r="F408" t="n">
        <v>16.83</v>
      </c>
      <c r="G408" t="n">
        <v>201.99</v>
      </c>
      <c r="H408" t="n">
        <v>3.63</v>
      </c>
      <c r="I408" t="n">
        <v>5</v>
      </c>
      <c r="J408" t="n">
        <v>185.74</v>
      </c>
      <c r="K408" t="n">
        <v>46.47</v>
      </c>
      <c r="L408" t="n">
        <v>38</v>
      </c>
      <c r="M408" t="n">
        <v>3</v>
      </c>
      <c r="N408" t="n">
        <v>36.27</v>
      </c>
      <c r="O408" t="n">
        <v>23142.13</v>
      </c>
      <c r="P408" t="n">
        <v>167.15</v>
      </c>
      <c r="Q408" t="n">
        <v>183.26</v>
      </c>
      <c r="R408" t="n">
        <v>30.68</v>
      </c>
      <c r="S408" t="n">
        <v>26.24</v>
      </c>
      <c r="T408" t="n">
        <v>1370.12</v>
      </c>
      <c r="U408" t="n">
        <v>0.86</v>
      </c>
      <c r="V408" t="n">
        <v>0.9</v>
      </c>
      <c r="W408" t="n">
        <v>2.95</v>
      </c>
      <c r="X408" t="n">
        <v>0.08</v>
      </c>
      <c r="Y408" t="n">
        <v>0.5</v>
      </c>
      <c r="Z408" t="n">
        <v>10</v>
      </c>
    </row>
    <row r="409">
      <c r="A409" t="n">
        <v>38</v>
      </c>
      <c r="B409" t="n">
        <v>65</v>
      </c>
      <c r="C409" t="inlineStr">
        <is>
          <t xml:space="preserve">CONCLUIDO	</t>
        </is>
      </c>
      <c r="D409" t="n">
        <v>5.2225</v>
      </c>
      <c r="E409" t="n">
        <v>19.15</v>
      </c>
      <c r="F409" t="n">
        <v>16.83</v>
      </c>
      <c r="G409" t="n">
        <v>201.98</v>
      </c>
      <c r="H409" t="n">
        <v>3.7</v>
      </c>
      <c r="I409" t="n">
        <v>5</v>
      </c>
      <c r="J409" t="n">
        <v>187.26</v>
      </c>
      <c r="K409" t="n">
        <v>46.47</v>
      </c>
      <c r="L409" t="n">
        <v>39</v>
      </c>
      <c r="M409" t="n">
        <v>3</v>
      </c>
      <c r="N409" t="n">
        <v>36.79</v>
      </c>
      <c r="O409" t="n">
        <v>23328.9</v>
      </c>
      <c r="P409" t="n">
        <v>165.67</v>
      </c>
      <c r="Q409" t="n">
        <v>183.26</v>
      </c>
      <c r="R409" t="n">
        <v>30.61</v>
      </c>
      <c r="S409" t="n">
        <v>26.24</v>
      </c>
      <c r="T409" t="n">
        <v>1337.42</v>
      </c>
      <c r="U409" t="n">
        <v>0.86</v>
      </c>
      <c r="V409" t="n">
        <v>0.9</v>
      </c>
      <c r="W409" t="n">
        <v>2.95</v>
      </c>
      <c r="X409" t="n">
        <v>0.08</v>
      </c>
      <c r="Y409" t="n">
        <v>0.5</v>
      </c>
      <c r="Z409" t="n">
        <v>10</v>
      </c>
    </row>
    <row r="410">
      <c r="A410" t="n">
        <v>39</v>
      </c>
      <c r="B410" t="n">
        <v>65</v>
      </c>
      <c r="C410" t="inlineStr">
        <is>
          <t xml:space="preserve">CONCLUIDO	</t>
        </is>
      </c>
      <c r="D410" t="n">
        <v>5.2356</v>
      </c>
      <c r="E410" t="n">
        <v>19.1</v>
      </c>
      <c r="F410" t="n">
        <v>16.81</v>
      </c>
      <c r="G410" t="n">
        <v>252.16</v>
      </c>
      <c r="H410" t="n">
        <v>3.76</v>
      </c>
      <c r="I410" t="n">
        <v>4</v>
      </c>
      <c r="J410" t="n">
        <v>188.78</v>
      </c>
      <c r="K410" t="n">
        <v>46.47</v>
      </c>
      <c r="L410" t="n">
        <v>40</v>
      </c>
      <c r="M410" t="n">
        <v>1</v>
      </c>
      <c r="N410" t="n">
        <v>37.31</v>
      </c>
      <c r="O410" t="n">
        <v>23516.37</v>
      </c>
      <c r="P410" t="n">
        <v>165.61</v>
      </c>
      <c r="Q410" t="n">
        <v>183.26</v>
      </c>
      <c r="R410" t="n">
        <v>29.9</v>
      </c>
      <c r="S410" t="n">
        <v>26.24</v>
      </c>
      <c r="T410" t="n">
        <v>984.96</v>
      </c>
      <c r="U410" t="n">
        <v>0.88</v>
      </c>
      <c r="V410" t="n">
        <v>0.9</v>
      </c>
      <c r="W410" t="n">
        <v>2.95</v>
      </c>
      <c r="X410" t="n">
        <v>0.06</v>
      </c>
      <c r="Y410" t="n">
        <v>0.5</v>
      </c>
      <c r="Z410" t="n">
        <v>10</v>
      </c>
    </row>
    <row r="411">
      <c r="A411" t="n">
        <v>0</v>
      </c>
      <c r="B411" t="n">
        <v>75</v>
      </c>
      <c r="C411" t="inlineStr">
        <is>
          <t xml:space="preserve">CONCLUIDO	</t>
        </is>
      </c>
      <c r="D411" t="n">
        <v>3.5852</v>
      </c>
      <c r="E411" t="n">
        <v>27.89</v>
      </c>
      <c r="F411" t="n">
        <v>20.3</v>
      </c>
      <c r="G411" t="n">
        <v>7</v>
      </c>
      <c r="H411" t="n">
        <v>0.12</v>
      </c>
      <c r="I411" t="n">
        <v>174</v>
      </c>
      <c r="J411" t="n">
        <v>150.44</v>
      </c>
      <c r="K411" t="n">
        <v>49.1</v>
      </c>
      <c r="L411" t="n">
        <v>1</v>
      </c>
      <c r="M411" t="n">
        <v>172</v>
      </c>
      <c r="N411" t="n">
        <v>25.34</v>
      </c>
      <c r="O411" t="n">
        <v>18787.76</v>
      </c>
      <c r="P411" t="n">
        <v>241.62</v>
      </c>
      <c r="Q411" t="n">
        <v>183.31</v>
      </c>
      <c r="R411" t="n">
        <v>138.32</v>
      </c>
      <c r="S411" t="n">
        <v>26.24</v>
      </c>
      <c r="T411" t="n">
        <v>54346.79</v>
      </c>
      <c r="U411" t="n">
        <v>0.19</v>
      </c>
      <c r="V411" t="n">
        <v>0.75</v>
      </c>
      <c r="W411" t="n">
        <v>3.23</v>
      </c>
      <c r="X411" t="n">
        <v>3.54</v>
      </c>
      <c r="Y411" t="n">
        <v>0.5</v>
      </c>
      <c r="Z411" t="n">
        <v>10</v>
      </c>
    </row>
    <row r="412">
      <c r="A412" t="n">
        <v>1</v>
      </c>
      <c r="B412" t="n">
        <v>75</v>
      </c>
      <c r="C412" t="inlineStr">
        <is>
          <t xml:space="preserve">CONCLUIDO	</t>
        </is>
      </c>
      <c r="D412" t="n">
        <v>4.3435</v>
      </c>
      <c r="E412" t="n">
        <v>23.02</v>
      </c>
      <c r="F412" t="n">
        <v>18.33</v>
      </c>
      <c r="G412" t="n">
        <v>13.92</v>
      </c>
      <c r="H412" t="n">
        <v>0.23</v>
      </c>
      <c r="I412" t="n">
        <v>79</v>
      </c>
      <c r="J412" t="n">
        <v>151.83</v>
      </c>
      <c r="K412" t="n">
        <v>49.1</v>
      </c>
      <c r="L412" t="n">
        <v>2</v>
      </c>
      <c r="M412" t="n">
        <v>77</v>
      </c>
      <c r="N412" t="n">
        <v>25.73</v>
      </c>
      <c r="O412" t="n">
        <v>18959.54</v>
      </c>
      <c r="P412" t="n">
        <v>217.79</v>
      </c>
      <c r="Q412" t="n">
        <v>183.31</v>
      </c>
      <c r="R412" t="n">
        <v>77.41</v>
      </c>
      <c r="S412" t="n">
        <v>26.24</v>
      </c>
      <c r="T412" t="n">
        <v>24364.41</v>
      </c>
      <c r="U412" t="n">
        <v>0.34</v>
      </c>
      <c r="V412" t="n">
        <v>0.83</v>
      </c>
      <c r="W412" t="n">
        <v>3.07</v>
      </c>
      <c r="X412" t="n">
        <v>1.57</v>
      </c>
      <c r="Y412" t="n">
        <v>0.5</v>
      </c>
      <c r="Z412" t="n">
        <v>10</v>
      </c>
    </row>
    <row r="413">
      <c r="A413" t="n">
        <v>2</v>
      </c>
      <c r="B413" t="n">
        <v>75</v>
      </c>
      <c r="C413" t="inlineStr">
        <is>
          <t xml:space="preserve">CONCLUIDO	</t>
        </is>
      </c>
      <c r="D413" t="n">
        <v>4.6185</v>
      </c>
      <c r="E413" t="n">
        <v>21.65</v>
      </c>
      <c r="F413" t="n">
        <v>17.79</v>
      </c>
      <c r="G413" t="n">
        <v>20.52</v>
      </c>
      <c r="H413" t="n">
        <v>0.35</v>
      </c>
      <c r="I413" t="n">
        <v>52</v>
      </c>
      <c r="J413" t="n">
        <v>153.23</v>
      </c>
      <c r="K413" t="n">
        <v>49.1</v>
      </c>
      <c r="L413" t="n">
        <v>3</v>
      </c>
      <c r="M413" t="n">
        <v>50</v>
      </c>
      <c r="N413" t="n">
        <v>26.13</v>
      </c>
      <c r="O413" t="n">
        <v>19131.85</v>
      </c>
      <c r="P413" t="n">
        <v>210.88</v>
      </c>
      <c r="Q413" t="n">
        <v>183.32</v>
      </c>
      <c r="R413" t="n">
        <v>60.42</v>
      </c>
      <c r="S413" t="n">
        <v>26.24</v>
      </c>
      <c r="T413" t="n">
        <v>16006.14</v>
      </c>
      <c r="U413" t="n">
        <v>0.43</v>
      </c>
      <c r="V413" t="n">
        <v>0.86</v>
      </c>
      <c r="W413" t="n">
        <v>3.02</v>
      </c>
      <c r="X413" t="n">
        <v>1.03</v>
      </c>
      <c r="Y413" t="n">
        <v>0.5</v>
      </c>
      <c r="Z413" t="n">
        <v>10</v>
      </c>
    </row>
    <row r="414">
      <c r="A414" t="n">
        <v>3</v>
      </c>
      <c r="B414" t="n">
        <v>75</v>
      </c>
      <c r="C414" t="inlineStr">
        <is>
          <t xml:space="preserve">CONCLUIDO	</t>
        </is>
      </c>
      <c r="D414" t="n">
        <v>4.7817</v>
      </c>
      <c r="E414" t="n">
        <v>20.91</v>
      </c>
      <c r="F414" t="n">
        <v>17.48</v>
      </c>
      <c r="G414" t="n">
        <v>27.59</v>
      </c>
      <c r="H414" t="n">
        <v>0.46</v>
      </c>
      <c r="I414" t="n">
        <v>38</v>
      </c>
      <c r="J414" t="n">
        <v>154.63</v>
      </c>
      <c r="K414" t="n">
        <v>49.1</v>
      </c>
      <c r="L414" t="n">
        <v>4</v>
      </c>
      <c r="M414" t="n">
        <v>36</v>
      </c>
      <c r="N414" t="n">
        <v>26.53</v>
      </c>
      <c r="O414" t="n">
        <v>19304.72</v>
      </c>
      <c r="P414" t="n">
        <v>206.71</v>
      </c>
      <c r="Q414" t="n">
        <v>183.3</v>
      </c>
      <c r="R414" t="n">
        <v>50.88</v>
      </c>
      <c r="S414" t="n">
        <v>26.24</v>
      </c>
      <c r="T414" t="n">
        <v>11304.14</v>
      </c>
      <c r="U414" t="n">
        <v>0.52</v>
      </c>
      <c r="V414" t="n">
        <v>0.87</v>
      </c>
      <c r="W414" t="n">
        <v>2.99</v>
      </c>
      <c r="X414" t="n">
        <v>0.72</v>
      </c>
      <c r="Y414" t="n">
        <v>0.5</v>
      </c>
      <c r="Z414" t="n">
        <v>10</v>
      </c>
    </row>
    <row r="415">
      <c r="A415" t="n">
        <v>4</v>
      </c>
      <c r="B415" t="n">
        <v>75</v>
      </c>
      <c r="C415" t="inlineStr">
        <is>
          <t xml:space="preserve">CONCLUIDO	</t>
        </is>
      </c>
      <c r="D415" t="n">
        <v>4.8622</v>
      </c>
      <c r="E415" t="n">
        <v>20.57</v>
      </c>
      <c r="F415" t="n">
        <v>17.34</v>
      </c>
      <c r="G415" t="n">
        <v>33.57</v>
      </c>
      <c r="H415" t="n">
        <v>0.57</v>
      </c>
      <c r="I415" t="n">
        <v>31</v>
      </c>
      <c r="J415" t="n">
        <v>156.03</v>
      </c>
      <c r="K415" t="n">
        <v>49.1</v>
      </c>
      <c r="L415" t="n">
        <v>5</v>
      </c>
      <c r="M415" t="n">
        <v>29</v>
      </c>
      <c r="N415" t="n">
        <v>26.94</v>
      </c>
      <c r="O415" t="n">
        <v>19478.15</v>
      </c>
      <c r="P415" t="n">
        <v>204.86</v>
      </c>
      <c r="Q415" t="n">
        <v>183.28</v>
      </c>
      <c r="R415" t="n">
        <v>46.49</v>
      </c>
      <c r="S415" t="n">
        <v>26.24</v>
      </c>
      <c r="T415" t="n">
        <v>9144.41</v>
      </c>
      <c r="U415" t="n">
        <v>0.5600000000000001</v>
      </c>
      <c r="V415" t="n">
        <v>0.88</v>
      </c>
      <c r="W415" t="n">
        <v>2.99</v>
      </c>
      <c r="X415" t="n">
        <v>0.59</v>
      </c>
      <c r="Y415" t="n">
        <v>0.5</v>
      </c>
      <c r="Z415" t="n">
        <v>10</v>
      </c>
    </row>
    <row r="416">
      <c r="A416" t="n">
        <v>5</v>
      </c>
      <c r="B416" t="n">
        <v>75</v>
      </c>
      <c r="C416" t="inlineStr">
        <is>
          <t xml:space="preserve">CONCLUIDO	</t>
        </is>
      </c>
      <c r="D416" t="n">
        <v>4.9182</v>
      </c>
      <c r="E416" t="n">
        <v>20.33</v>
      </c>
      <c r="F416" t="n">
        <v>17.26</v>
      </c>
      <c r="G416" t="n">
        <v>39.84</v>
      </c>
      <c r="H416" t="n">
        <v>0.67</v>
      </c>
      <c r="I416" t="n">
        <v>26</v>
      </c>
      <c r="J416" t="n">
        <v>157.44</v>
      </c>
      <c r="K416" t="n">
        <v>49.1</v>
      </c>
      <c r="L416" t="n">
        <v>6</v>
      </c>
      <c r="M416" t="n">
        <v>24</v>
      </c>
      <c r="N416" t="n">
        <v>27.35</v>
      </c>
      <c r="O416" t="n">
        <v>19652.13</v>
      </c>
      <c r="P416" t="n">
        <v>203.26</v>
      </c>
      <c r="Q416" t="n">
        <v>183.26</v>
      </c>
      <c r="R416" t="n">
        <v>43.92</v>
      </c>
      <c r="S416" t="n">
        <v>26.24</v>
      </c>
      <c r="T416" t="n">
        <v>7887.39</v>
      </c>
      <c r="U416" t="n">
        <v>0.6</v>
      </c>
      <c r="V416" t="n">
        <v>0.88</v>
      </c>
      <c r="W416" t="n">
        <v>2.98</v>
      </c>
      <c r="X416" t="n">
        <v>0.51</v>
      </c>
      <c r="Y416" t="n">
        <v>0.5</v>
      </c>
      <c r="Z416" t="n">
        <v>10</v>
      </c>
    </row>
    <row r="417">
      <c r="A417" t="n">
        <v>6</v>
      </c>
      <c r="B417" t="n">
        <v>75</v>
      </c>
      <c r="C417" t="inlineStr">
        <is>
          <t xml:space="preserve">CONCLUIDO	</t>
        </is>
      </c>
      <c r="D417" t="n">
        <v>4.9716</v>
      </c>
      <c r="E417" t="n">
        <v>20.11</v>
      </c>
      <c r="F417" t="n">
        <v>17.17</v>
      </c>
      <c r="G417" t="n">
        <v>46.82</v>
      </c>
      <c r="H417" t="n">
        <v>0.78</v>
      </c>
      <c r="I417" t="n">
        <v>22</v>
      </c>
      <c r="J417" t="n">
        <v>158.86</v>
      </c>
      <c r="K417" t="n">
        <v>49.1</v>
      </c>
      <c r="L417" t="n">
        <v>7</v>
      </c>
      <c r="M417" t="n">
        <v>20</v>
      </c>
      <c r="N417" t="n">
        <v>27.77</v>
      </c>
      <c r="O417" t="n">
        <v>19826.68</v>
      </c>
      <c r="P417" t="n">
        <v>201.83</v>
      </c>
      <c r="Q417" t="n">
        <v>183.28</v>
      </c>
      <c r="R417" t="n">
        <v>40.94</v>
      </c>
      <c r="S417" t="n">
        <v>26.24</v>
      </c>
      <c r="T417" t="n">
        <v>6416.49</v>
      </c>
      <c r="U417" t="n">
        <v>0.64</v>
      </c>
      <c r="V417" t="n">
        <v>0.89</v>
      </c>
      <c r="W417" t="n">
        <v>2.97</v>
      </c>
      <c r="X417" t="n">
        <v>0.41</v>
      </c>
      <c r="Y417" t="n">
        <v>0.5</v>
      </c>
      <c r="Z417" t="n">
        <v>10</v>
      </c>
    </row>
    <row r="418">
      <c r="A418" t="n">
        <v>7</v>
      </c>
      <c r="B418" t="n">
        <v>75</v>
      </c>
      <c r="C418" t="inlineStr">
        <is>
          <t xml:space="preserve">CONCLUIDO	</t>
        </is>
      </c>
      <c r="D418" t="n">
        <v>5.0067</v>
      </c>
      <c r="E418" t="n">
        <v>19.97</v>
      </c>
      <c r="F418" t="n">
        <v>17.12</v>
      </c>
      <c r="G418" t="n">
        <v>54.05</v>
      </c>
      <c r="H418" t="n">
        <v>0.88</v>
      </c>
      <c r="I418" t="n">
        <v>19</v>
      </c>
      <c r="J418" t="n">
        <v>160.28</v>
      </c>
      <c r="K418" t="n">
        <v>49.1</v>
      </c>
      <c r="L418" t="n">
        <v>8</v>
      </c>
      <c r="M418" t="n">
        <v>17</v>
      </c>
      <c r="N418" t="n">
        <v>28.19</v>
      </c>
      <c r="O418" t="n">
        <v>20001.93</v>
      </c>
      <c r="P418" t="n">
        <v>200.79</v>
      </c>
      <c r="Q418" t="n">
        <v>183.28</v>
      </c>
      <c r="R418" t="n">
        <v>39.38</v>
      </c>
      <c r="S418" t="n">
        <v>26.24</v>
      </c>
      <c r="T418" t="n">
        <v>5653.34</v>
      </c>
      <c r="U418" t="n">
        <v>0.67</v>
      </c>
      <c r="V418" t="n">
        <v>0.89</v>
      </c>
      <c r="W418" t="n">
        <v>2.97</v>
      </c>
      <c r="X418" t="n">
        <v>0.36</v>
      </c>
      <c r="Y418" t="n">
        <v>0.5</v>
      </c>
      <c r="Z418" t="n">
        <v>10</v>
      </c>
    </row>
    <row r="419">
      <c r="A419" t="n">
        <v>8</v>
      </c>
      <c r="B419" t="n">
        <v>75</v>
      </c>
      <c r="C419" t="inlineStr">
        <is>
          <t xml:space="preserve">CONCLUIDO	</t>
        </is>
      </c>
      <c r="D419" t="n">
        <v>5.0345</v>
      </c>
      <c r="E419" t="n">
        <v>19.86</v>
      </c>
      <c r="F419" t="n">
        <v>17.07</v>
      </c>
      <c r="G419" t="n">
        <v>60.24</v>
      </c>
      <c r="H419" t="n">
        <v>0.99</v>
      </c>
      <c r="I419" t="n">
        <v>17</v>
      </c>
      <c r="J419" t="n">
        <v>161.71</v>
      </c>
      <c r="K419" t="n">
        <v>49.1</v>
      </c>
      <c r="L419" t="n">
        <v>9</v>
      </c>
      <c r="M419" t="n">
        <v>15</v>
      </c>
      <c r="N419" t="n">
        <v>28.61</v>
      </c>
      <c r="O419" t="n">
        <v>20177.64</v>
      </c>
      <c r="P419" t="n">
        <v>199.55</v>
      </c>
      <c r="Q419" t="n">
        <v>183.27</v>
      </c>
      <c r="R419" t="n">
        <v>37.88</v>
      </c>
      <c r="S419" t="n">
        <v>26.24</v>
      </c>
      <c r="T419" t="n">
        <v>4912.35</v>
      </c>
      <c r="U419" t="n">
        <v>0.6899999999999999</v>
      </c>
      <c r="V419" t="n">
        <v>0.89</v>
      </c>
      <c r="W419" t="n">
        <v>2.97</v>
      </c>
      <c r="X419" t="n">
        <v>0.31</v>
      </c>
      <c r="Y419" t="n">
        <v>0.5</v>
      </c>
      <c r="Z419" t="n">
        <v>10</v>
      </c>
    </row>
    <row r="420">
      <c r="A420" t="n">
        <v>9</v>
      </c>
      <c r="B420" t="n">
        <v>75</v>
      </c>
      <c r="C420" t="inlineStr">
        <is>
          <t xml:space="preserve">CONCLUIDO	</t>
        </is>
      </c>
      <c r="D420" t="n">
        <v>5.0464</v>
      </c>
      <c r="E420" t="n">
        <v>19.82</v>
      </c>
      <c r="F420" t="n">
        <v>17.05</v>
      </c>
      <c r="G420" t="n">
        <v>63.94</v>
      </c>
      <c r="H420" t="n">
        <v>1.09</v>
      </c>
      <c r="I420" t="n">
        <v>16</v>
      </c>
      <c r="J420" t="n">
        <v>163.13</v>
      </c>
      <c r="K420" t="n">
        <v>49.1</v>
      </c>
      <c r="L420" t="n">
        <v>10</v>
      </c>
      <c r="M420" t="n">
        <v>14</v>
      </c>
      <c r="N420" t="n">
        <v>29.04</v>
      </c>
      <c r="O420" t="n">
        <v>20353.94</v>
      </c>
      <c r="P420" t="n">
        <v>199.6</v>
      </c>
      <c r="Q420" t="n">
        <v>183.26</v>
      </c>
      <c r="R420" t="n">
        <v>37.58</v>
      </c>
      <c r="S420" t="n">
        <v>26.24</v>
      </c>
      <c r="T420" t="n">
        <v>4764.81</v>
      </c>
      <c r="U420" t="n">
        <v>0.7</v>
      </c>
      <c r="V420" t="n">
        <v>0.89</v>
      </c>
      <c r="W420" t="n">
        <v>2.96</v>
      </c>
      <c r="X420" t="n">
        <v>0.29</v>
      </c>
      <c r="Y420" t="n">
        <v>0.5</v>
      </c>
      <c r="Z420" t="n">
        <v>10</v>
      </c>
    </row>
    <row r="421">
      <c r="A421" t="n">
        <v>10</v>
      </c>
      <c r="B421" t="n">
        <v>75</v>
      </c>
      <c r="C421" t="inlineStr">
        <is>
          <t xml:space="preserve">CONCLUIDO	</t>
        </is>
      </c>
      <c r="D421" t="n">
        <v>5.0731</v>
      </c>
      <c r="E421" t="n">
        <v>19.71</v>
      </c>
      <c r="F421" t="n">
        <v>17.01</v>
      </c>
      <c r="G421" t="n">
        <v>72.89</v>
      </c>
      <c r="H421" t="n">
        <v>1.18</v>
      </c>
      <c r="I421" t="n">
        <v>14</v>
      </c>
      <c r="J421" t="n">
        <v>164.57</v>
      </c>
      <c r="K421" t="n">
        <v>49.1</v>
      </c>
      <c r="L421" t="n">
        <v>11</v>
      </c>
      <c r="M421" t="n">
        <v>12</v>
      </c>
      <c r="N421" t="n">
        <v>29.47</v>
      </c>
      <c r="O421" t="n">
        <v>20530.82</v>
      </c>
      <c r="P421" t="n">
        <v>198.52</v>
      </c>
      <c r="Q421" t="n">
        <v>183.26</v>
      </c>
      <c r="R421" t="n">
        <v>36.08</v>
      </c>
      <c r="S421" t="n">
        <v>26.24</v>
      </c>
      <c r="T421" t="n">
        <v>4024.7</v>
      </c>
      <c r="U421" t="n">
        <v>0.73</v>
      </c>
      <c r="V421" t="n">
        <v>0.89</v>
      </c>
      <c r="W421" t="n">
        <v>2.96</v>
      </c>
      <c r="X421" t="n">
        <v>0.25</v>
      </c>
      <c r="Y421" t="n">
        <v>0.5</v>
      </c>
      <c r="Z421" t="n">
        <v>10</v>
      </c>
    </row>
    <row r="422">
      <c r="A422" t="n">
        <v>11</v>
      </c>
      <c r="B422" t="n">
        <v>75</v>
      </c>
      <c r="C422" t="inlineStr">
        <is>
          <t xml:space="preserve">CONCLUIDO	</t>
        </is>
      </c>
      <c r="D422" t="n">
        <v>5.0845</v>
      </c>
      <c r="E422" t="n">
        <v>19.67</v>
      </c>
      <c r="F422" t="n">
        <v>16.99</v>
      </c>
      <c r="G422" t="n">
        <v>78.43000000000001</v>
      </c>
      <c r="H422" t="n">
        <v>1.28</v>
      </c>
      <c r="I422" t="n">
        <v>13</v>
      </c>
      <c r="J422" t="n">
        <v>166.01</v>
      </c>
      <c r="K422" t="n">
        <v>49.1</v>
      </c>
      <c r="L422" t="n">
        <v>12</v>
      </c>
      <c r="M422" t="n">
        <v>11</v>
      </c>
      <c r="N422" t="n">
        <v>29.91</v>
      </c>
      <c r="O422" t="n">
        <v>20708.3</v>
      </c>
      <c r="P422" t="n">
        <v>198.19</v>
      </c>
      <c r="Q422" t="n">
        <v>183.26</v>
      </c>
      <c r="R422" t="n">
        <v>35.68</v>
      </c>
      <c r="S422" t="n">
        <v>26.24</v>
      </c>
      <c r="T422" t="n">
        <v>3831.84</v>
      </c>
      <c r="U422" t="n">
        <v>0.74</v>
      </c>
      <c r="V422" t="n">
        <v>0.9</v>
      </c>
      <c r="W422" t="n">
        <v>2.96</v>
      </c>
      <c r="X422" t="n">
        <v>0.24</v>
      </c>
      <c r="Y422" t="n">
        <v>0.5</v>
      </c>
      <c r="Z422" t="n">
        <v>10</v>
      </c>
    </row>
    <row r="423">
      <c r="A423" t="n">
        <v>12</v>
      </c>
      <c r="B423" t="n">
        <v>75</v>
      </c>
      <c r="C423" t="inlineStr">
        <is>
          <t xml:space="preserve">CONCLUIDO	</t>
        </is>
      </c>
      <c r="D423" t="n">
        <v>5.0971</v>
      </c>
      <c r="E423" t="n">
        <v>19.62</v>
      </c>
      <c r="F423" t="n">
        <v>16.98</v>
      </c>
      <c r="G423" t="n">
        <v>84.88</v>
      </c>
      <c r="H423" t="n">
        <v>1.38</v>
      </c>
      <c r="I423" t="n">
        <v>12</v>
      </c>
      <c r="J423" t="n">
        <v>167.45</v>
      </c>
      <c r="K423" t="n">
        <v>49.1</v>
      </c>
      <c r="L423" t="n">
        <v>13</v>
      </c>
      <c r="M423" t="n">
        <v>10</v>
      </c>
      <c r="N423" t="n">
        <v>30.36</v>
      </c>
      <c r="O423" t="n">
        <v>20886.38</v>
      </c>
      <c r="P423" t="n">
        <v>197.43</v>
      </c>
      <c r="Q423" t="n">
        <v>183.29</v>
      </c>
      <c r="R423" t="n">
        <v>35.04</v>
      </c>
      <c r="S423" t="n">
        <v>26.24</v>
      </c>
      <c r="T423" t="n">
        <v>3515.14</v>
      </c>
      <c r="U423" t="n">
        <v>0.75</v>
      </c>
      <c r="V423" t="n">
        <v>0.9</v>
      </c>
      <c r="W423" t="n">
        <v>2.96</v>
      </c>
      <c r="X423" t="n">
        <v>0.22</v>
      </c>
      <c r="Y423" t="n">
        <v>0.5</v>
      </c>
      <c r="Z423" t="n">
        <v>10</v>
      </c>
    </row>
    <row r="424">
      <c r="A424" t="n">
        <v>13</v>
      </c>
      <c r="B424" t="n">
        <v>75</v>
      </c>
      <c r="C424" t="inlineStr">
        <is>
          <t xml:space="preserve">CONCLUIDO	</t>
        </is>
      </c>
      <c r="D424" t="n">
        <v>5.097</v>
      </c>
      <c r="E424" t="n">
        <v>19.62</v>
      </c>
      <c r="F424" t="n">
        <v>16.98</v>
      </c>
      <c r="G424" t="n">
        <v>84.88</v>
      </c>
      <c r="H424" t="n">
        <v>1.47</v>
      </c>
      <c r="I424" t="n">
        <v>12</v>
      </c>
      <c r="J424" t="n">
        <v>168.9</v>
      </c>
      <c r="K424" t="n">
        <v>49.1</v>
      </c>
      <c r="L424" t="n">
        <v>14</v>
      </c>
      <c r="M424" t="n">
        <v>10</v>
      </c>
      <c r="N424" t="n">
        <v>30.81</v>
      </c>
      <c r="O424" t="n">
        <v>21065.06</v>
      </c>
      <c r="P424" t="n">
        <v>196.66</v>
      </c>
      <c r="Q424" t="n">
        <v>183.27</v>
      </c>
      <c r="R424" t="n">
        <v>35.14</v>
      </c>
      <c r="S424" t="n">
        <v>26.24</v>
      </c>
      <c r="T424" t="n">
        <v>3566.36</v>
      </c>
      <c r="U424" t="n">
        <v>0.75</v>
      </c>
      <c r="V424" t="n">
        <v>0.9</v>
      </c>
      <c r="W424" t="n">
        <v>2.96</v>
      </c>
      <c r="X424" t="n">
        <v>0.22</v>
      </c>
      <c r="Y424" t="n">
        <v>0.5</v>
      </c>
      <c r="Z424" t="n">
        <v>10</v>
      </c>
    </row>
    <row r="425">
      <c r="A425" t="n">
        <v>14</v>
      </c>
      <c r="B425" t="n">
        <v>75</v>
      </c>
      <c r="C425" t="inlineStr">
        <is>
          <t xml:space="preserve">CONCLUIDO	</t>
        </is>
      </c>
      <c r="D425" t="n">
        <v>5.1091</v>
      </c>
      <c r="E425" t="n">
        <v>19.57</v>
      </c>
      <c r="F425" t="n">
        <v>16.96</v>
      </c>
      <c r="G425" t="n">
        <v>92.51000000000001</v>
      </c>
      <c r="H425" t="n">
        <v>1.56</v>
      </c>
      <c r="I425" t="n">
        <v>11</v>
      </c>
      <c r="J425" t="n">
        <v>170.35</v>
      </c>
      <c r="K425" t="n">
        <v>49.1</v>
      </c>
      <c r="L425" t="n">
        <v>15</v>
      </c>
      <c r="M425" t="n">
        <v>9</v>
      </c>
      <c r="N425" t="n">
        <v>31.26</v>
      </c>
      <c r="O425" t="n">
        <v>21244.37</v>
      </c>
      <c r="P425" t="n">
        <v>196.75</v>
      </c>
      <c r="Q425" t="n">
        <v>183.26</v>
      </c>
      <c r="R425" t="n">
        <v>34.56</v>
      </c>
      <c r="S425" t="n">
        <v>26.24</v>
      </c>
      <c r="T425" t="n">
        <v>3280.45</v>
      </c>
      <c r="U425" t="n">
        <v>0.76</v>
      </c>
      <c r="V425" t="n">
        <v>0.9</v>
      </c>
      <c r="W425" t="n">
        <v>2.96</v>
      </c>
      <c r="X425" t="n">
        <v>0.2</v>
      </c>
      <c r="Y425" t="n">
        <v>0.5</v>
      </c>
      <c r="Z425" t="n">
        <v>10</v>
      </c>
    </row>
    <row r="426">
      <c r="A426" t="n">
        <v>15</v>
      </c>
      <c r="B426" t="n">
        <v>75</v>
      </c>
      <c r="C426" t="inlineStr">
        <is>
          <t xml:space="preserve">CONCLUIDO	</t>
        </is>
      </c>
      <c r="D426" t="n">
        <v>5.1251</v>
      </c>
      <c r="E426" t="n">
        <v>19.51</v>
      </c>
      <c r="F426" t="n">
        <v>16.93</v>
      </c>
      <c r="G426" t="n">
        <v>101.58</v>
      </c>
      <c r="H426" t="n">
        <v>1.65</v>
      </c>
      <c r="I426" t="n">
        <v>10</v>
      </c>
      <c r="J426" t="n">
        <v>171.81</v>
      </c>
      <c r="K426" t="n">
        <v>49.1</v>
      </c>
      <c r="L426" t="n">
        <v>16</v>
      </c>
      <c r="M426" t="n">
        <v>8</v>
      </c>
      <c r="N426" t="n">
        <v>31.72</v>
      </c>
      <c r="O426" t="n">
        <v>21424.29</v>
      </c>
      <c r="P426" t="n">
        <v>196.25</v>
      </c>
      <c r="Q426" t="n">
        <v>183.26</v>
      </c>
      <c r="R426" t="n">
        <v>33.66</v>
      </c>
      <c r="S426" t="n">
        <v>26.24</v>
      </c>
      <c r="T426" t="n">
        <v>2836.86</v>
      </c>
      <c r="U426" t="n">
        <v>0.78</v>
      </c>
      <c r="V426" t="n">
        <v>0.9</v>
      </c>
      <c r="W426" t="n">
        <v>2.96</v>
      </c>
      <c r="X426" t="n">
        <v>0.17</v>
      </c>
      <c r="Y426" t="n">
        <v>0.5</v>
      </c>
      <c r="Z426" t="n">
        <v>10</v>
      </c>
    </row>
    <row r="427">
      <c r="A427" t="n">
        <v>16</v>
      </c>
      <c r="B427" t="n">
        <v>75</v>
      </c>
      <c r="C427" t="inlineStr">
        <is>
          <t xml:space="preserve">CONCLUIDO	</t>
        </is>
      </c>
      <c r="D427" t="n">
        <v>5.1248</v>
      </c>
      <c r="E427" t="n">
        <v>19.51</v>
      </c>
      <c r="F427" t="n">
        <v>16.93</v>
      </c>
      <c r="G427" t="n">
        <v>101.59</v>
      </c>
      <c r="H427" t="n">
        <v>1.74</v>
      </c>
      <c r="I427" t="n">
        <v>10</v>
      </c>
      <c r="J427" t="n">
        <v>173.28</v>
      </c>
      <c r="K427" t="n">
        <v>49.1</v>
      </c>
      <c r="L427" t="n">
        <v>17</v>
      </c>
      <c r="M427" t="n">
        <v>8</v>
      </c>
      <c r="N427" t="n">
        <v>32.18</v>
      </c>
      <c r="O427" t="n">
        <v>21604.83</v>
      </c>
      <c r="P427" t="n">
        <v>195.6</v>
      </c>
      <c r="Q427" t="n">
        <v>183.29</v>
      </c>
      <c r="R427" t="n">
        <v>33.64</v>
      </c>
      <c r="S427" t="n">
        <v>26.24</v>
      </c>
      <c r="T427" t="n">
        <v>2825.37</v>
      </c>
      <c r="U427" t="n">
        <v>0.78</v>
      </c>
      <c r="V427" t="n">
        <v>0.9</v>
      </c>
      <c r="W427" t="n">
        <v>2.96</v>
      </c>
      <c r="X427" t="n">
        <v>0.18</v>
      </c>
      <c r="Y427" t="n">
        <v>0.5</v>
      </c>
      <c r="Z427" t="n">
        <v>10</v>
      </c>
    </row>
    <row r="428">
      <c r="A428" t="n">
        <v>17</v>
      </c>
      <c r="B428" t="n">
        <v>75</v>
      </c>
      <c r="C428" t="inlineStr">
        <is>
          <t xml:space="preserve">CONCLUIDO	</t>
        </is>
      </c>
      <c r="D428" t="n">
        <v>5.1358</v>
      </c>
      <c r="E428" t="n">
        <v>19.47</v>
      </c>
      <c r="F428" t="n">
        <v>16.92</v>
      </c>
      <c r="G428" t="n">
        <v>112.8</v>
      </c>
      <c r="H428" t="n">
        <v>1.83</v>
      </c>
      <c r="I428" t="n">
        <v>9</v>
      </c>
      <c r="J428" t="n">
        <v>174.75</v>
      </c>
      <c r="K428" t="n">
        <v>49.1</v>
      </c>
      <c r="L428" t="n">
        <v>18</v>
      </c>
      <c r="M428" t="n">
        <v>7</v>
      </c>
      <c r="N428" t="n">
        <v>32.65</v>
      </c>
      <c r="O428" t="n">
        <v>21786.02</v>
      </c>
      <c r="P428" t="n">
        <v>194.99</v>
      </c>
      <c r="Q428" t="n">
        <v>183.26</v>
      </c>
      <c r="R428" t="n">
        <v>33.46</v>
      </c>
      <c r="S428" t="n">
        <v>26.24</v>
      </c>
      <c r="T428" t="n">
        <v>2743.06</v>
      </c>
      <c r="U428" t="n">
        <v>0.78</v>
      </c>
      <c r="V428" t="n">
        <v>0.9</v>
      </c>
      <c r="W428" t="n">
        <v>2.95</v>
      </c>
      <c r="X428" t="n">
        <v>0.16</v>
      </c>
      <c r="Y428" t="n">
        <v>0.5</v>
      </c>
      <c r="Z428" t="n">
        <v>10</v>
      </c>
    </row>
    <row r="429">
      <c r="A429" t="n">
        <v>18</v>
      </c>
      <c r="B429" t="n">
        <v>75</v>
      </c>
      <c r="C429" t="inlineStr">
        <is>
          <t xml:space="preserve">CONCLUIDO	</t>
        </is>
      </c>
      <c r="D429" t="n">
        <v>5.1361</v>
      </c>
      <c r="E429" t="n">
        <v>19.47</v>
      </c>
      <c r="F429" t="n">
        <v>16.92</v>
      </c>
      <c r="G429" t="n">
        <v>112.79</v>
      </c>
      <c r="H429" t="n">
        <v>1.91</v>
      </c>
      <c r="I429" t="n">
        <v>9</v>
      </c>
      <c r="J429" t="n">
        <v>176.22</v>
      </c>
      <c r="K429" t="n">
        <v>49.1</v>
      </c>
      <c r="L429" t="n">
        <v>19</v>
      </c>
      <c r="M429" t="n">
        <v>7</v>
      </c>
      <c r="N429" t="n">
        <v>33.13</v>
      </c>
      <c r="O429" t="n">
        <v>21967.84</v>
      </c>
      <c r="P429" t="n">
        <v>194.74</v>
      </c>
      <c r="Q429" t="n">
        <v>183.27</v>
      </c>
      <c r="R429" t="n">
        <v>33.35</v>
      </c>
      <c r="S429" t="n">
        <v>26.24</v>
      </c>
      <c r="T429" t="n">
        <v>2687.93</v>
      </c>
      <c r="U429" t="n">
        <v>0.79</v>
      </c>
      <c r="V429" t="n">
        <v>0.9</v>
      </c>
      <c r="W429" t="n">
        <v>2.95</v>
      </c>
      <c r="X429" t="n">
        <v>0.16</v>
      </c>
      <c r="Y429" t="n">
        <v>0.5</v>
      </c>
      <c r="Z429" t="n">
        <v>10</v>
      </c>
    </row>
    <row r="430">
      <c r="A430" t="n">
        <v>19</v>
      </c>
      <c r="B430" t="n">
        <v>75</v>
      </c>
      <c r="C430" t="inlineStr">
        <is>
          <t xml:space="preserve">CONCLUIDO	</t>
        </is>
      </c>
      <c r="D430" t="n">
        <v>5.1524</v>
      </c>
      <c r="E430" t="n">
        <v>19.41</v>
      </c>
      <c r="F430" t="n">
        <v>16.89</v>
      </c>
      <c r="G430" t="n">
        <v>126.66</v>
      </c>
      <c r="H430" t="n">
        <v>2</v>
      </c>
      <c r="I430" t="n">
        <v>8</v>
      </c>
      <c r="J430" t="n">
        <v>177.7</v>
      </c>
      <c r="K430" t="n">
        <v>49.1</v>
      </c>
      <c r="L430" t="n">
        <v>20</v>
      </c>
      <c r="M430" t="n">
        <v>6</v>
      </c>
      <c r="N430" t="n">
        <v>33.61</v>
      </c>
      <c r="O430" t="n">
        <v>22150.3</v>
      </c>
      <c r="P430" t="n">
        <v>193.85</v>
      </c>
      <c r="Q430" t="n">
        <v>183.26</v>
      </c>
      <c r="R430" t="n">
        <v>32.34</v>
      </c>
      <c r="S430" t="n">
        <v>26.24</v>
      </c>
      <c r="T430" t="n">
        <v>2187.29</v>
      </c>
      <c r="U430" t="n">
        <v>0.8100000000000001</v>
      </c>
      <c r="V430" t="n">
        <v>0.9</v>
      </c>
      <c r="W430" t="n">
        <v>2.95</v>
      </c>
      <c r="X430" t="n">
        <v>0.13</v>
      </c>
      <c r="Y430" t="n">
        <v>0.5</v>
      </c>
      <c r="Z430" t="n">
        <v>10</v>
      </c>
    </row>
    <row r="431">
      <c r="A431" t="n">
        <v>20</v>
      </c>
      <c r="B431" t="n">
        <v>75</v>
      </c>
      <c r="C431" t="inlineStr">
        <is>
          <t xml:space="preserve">CONCLUIDO	</t>
        </is>
      </c>
      <c r="D431" t="n">
        <v>5.1521</v>
      </c>
      <c r="E431" t="n">
        <v>19.41</v>
      </c>
      <c r="F431" t="n">
        <v>16.89</v>
      </c>
      <c r="G431" t="n">
        <v>126.67</v>
      </c>
      <c r="H431" t="n">
        <v>2.08</v>
      </c>
      <c r="I431" t="n">
        <v>8</v>
      </c>
      <c r="J431" t="n">
        <v>179.18</v>
      </c>
      <c r="K431" t="n">
        <v>49.1</v>
      </c>
      <c r="L431" t="n">
        <v>21</v>
      </c>
      <c r="M431" t="n">
        <v>6</v>
      </c>
      <c r="N431" t="n">
        <v>34.09</v>
      </c>
      <c r="O431" t="n">
        <v>22333.43</v>
      </c>
      <c r="P431" t="n">
        <v>194.23</v>
      </c>
      <c r="Q431" t="n">
        <v>183.27</v>
      </c>
      <c r="R431" t="n">
        <v>32.37</v>
      </c>
      <c r="S431" t="n">
        <v>26.24</v>
      </c>
      <c r="T431" t="n">
        <v>2203.04</v>
      </c>
      <c r="U431" t="n">
        <v>0.8100000000000001</v>
      </c>
      <c r="V431" t="n">
        <v>0.9</v>
      </c>
      <c r="W431" t="n">
        <v>2.95</v>
      </c>
      <c r="X431" t="n">
        <v>0.13</v>
      </c>
      <c r="Y431" t="n">
        <v>0.5</v>
      </c>
      <c r="Z431" t="n">
        <v>10</v>
      </c>
    </row>
    <row r="432">
      <c r="A432" t="n">
        <v>21</v>
      </c>
      <c r="B432" t="n">
        <v>75</v>
      </c>
      <c r="C432" t="inlineStr">
        <is>
          <t xml:space="preserve">CONCLUIDO	</t>
        </is>
      </c>
      <c r="D432" t="n">
        <v>5.1501</v>
      </c>
      <c r="E432" t="n">
        <v>19.42</v>
      </c>
      <c r="F432" t="n">
        <v>16.9</v>
      </c>
      <c r="G432" t="n">
        <v>126.72</v>
      </c>
      <c r="H432" t="n">
        <v>2.16</v>
      </c>
      <c r="I432" t="n">
        <v>8</v>
      </c>
      <c r="J432" t="n">
        <v>180.67</v>
      </c>
      <c r="K432" t="n">
        <v>49.1</v>
      </c>
      <c r="L432" t="n">
        <v>22</v>
      </c>
      <c r="M432" t="n">
        <v>6</v>
      </c>
      <c r="N432" t="n">
        <v>34.58</v>
      </c>
      <c r="O432" t="n">
        <v>22517.21</v>
      </c>
      <c r="P432" t="n">
        <v>193.94</v>
      </c>
      <c r="Q432" t="n">
        <v>183.26</v>
      </c>
      <c r="R432" t="n">
        <v>32.63</v>
      </c>
      <c r="S432" t="n">
        <v>26.24</v>
      </c>
      <c r="T432" t="n">
        <v>2330.14</v>
      </c>
      <c r="U432" t="n">
        <v>0.8</v>
      </c>
      <c r="V432" t="n">
        <v>0.9</v>
      </c>
      <c r="W432" t="n">
        <v>2.95</v>
      </c>
      <c r="X432" t="n">
        <v>0.14</v>
      </c>
      <c r="Y432" t="n">
        <v>0.5</v>
      </c>
      <c r="Z432" t="n">
        <v>10</v>
      </c>
    </row>
    <row r="433">
      <c r="A433" t="n">
        <v>22</v>
      </c>
      <c r="B433" t="n">
        <v>75</v>
      </c>
      <c r="C433" t="inlineStr">
        <is>
          <t xml:space="preserve">CONCLUIDO	</t>
        </is>
      </c>
      <c r="D433" t="n">
        <v>5.1628</v>
      </c>
      <c r="E433" t="n">
        <v>19.37</v>
      </c>
      <c r="F433" t="n">
        <v>16.88</v>
      </c>
      <c r="G433" t="n">
        <v>144.68</v>
      </c>
      <c r="H433" t="n">
        <v>2.24</v>
      </c>
      <c r="I433" t="n">
        <v>7</v>
      </c>
      <c r="J433" t="n">
        <v>182.17</v>
      </c>
      <c r="K433" t="n">
        <v>49.1</v>
      </c>
      <c r="L433" t="n">
        <v>23</v>
      </c>
      <c r="M433" t="n">
        <v>5</v>
      </c>
      <c r="N433" t="n">
        <v>35.08</v>
      </c>
      <c r="O433" t="n">
        <v>22701.78</v>
      </c>
      <c r="P433" t="n">
        <v>192.33</v>
      </c>
      <c r="Q433" t="n">
        <v>183.26</v>
      </c>
      <c r="R433" t="n">
        <v>32.01</v>
      </c>
      <c r="S433" t="n">
        <v>26.24</v>
      </c>
      <c r="T433" t="n">
        <v>2026.81</v>
      </c>
      <c r="U433" t="n">
        <v>0.82</v>
      </c>
      <c r="V433" t="n">
        <v>0.9</v>
      </c>
      <c r="W433" t="n">
        <v>2.95</v>
      </c>
      <c r="X433" t="n">
        <v>0.12</v>
      </c>
      <c r="Y433" t="n">
        <v>0.5</v>
      </c>
      <c r="Z433" t="n">
        <v>10</v>
      </c>
    </row>
    <row r="434">
      <c r="A434" t="n">
        <v>23</v>
      </c>
      <c r="B434" t="n">
        <v>75</v>
      </c>
      <c r="C434" t="inlineStr">
        <is>
          <t xml:space="preserve">CONCLUIDO	</t>
        </is>
      </c>
      <c r="D434" t="n">
        <v>5.1651</v>
      </c>
      <c r="E434" t="n">
        <v>19.36</v>
      </c>
      <c r="F434" t="n">
        <v>16.87</v>
      </c>
      <c r="G434" t="n">
        <v>144.6</v>
      </c>
      <c r="H434" t="n">
        <v>2.32</v>
      </c>
      <c r="I434" t="n">
        <v>7</v>
      </c>
      <c r="J434" t="n">
        <v>183.67</v>
      </c>
      <c r="K434" t="n">
        <v>49.1</v>
      </c>
      <c r="L434" t="n">
        <v>24</v>
      </c>
      <c r="M434" t="n">
        <v>5</v>
      </c>
      <c r="N434" t="n">
        <v>35.58</v>
      </c>
      <c r="O434" t="n">
        <v>22886.92</v>
      </c>
      <c r="P434" t="n">
        <v>193.41</v>
      </c>
      <c r="Q434" t="n">
        <v>183.27</v>
      </c>
      <c r="R434" t="n">
        <v>31.81</v>
      </c>
      <c r="S434" t="n">
        <v>26.24</v>
      </c>
      <c r="T434" t="n">
        <v>1925.01</v>
      </c>
      <c r="U434" t="n">
        <v>0.83</v>
      </c>
      <c r="V434" t="n">
        <v>0.9</v>
      </c>
      <c r="W434" t="n">
        <v>2.95</v>
      </c>
      <c r="X434" t="n">
        <v>0.11</v>
      </c>
      <c r="Y434" t="n">
        <v>0.5</v>
      </c>
      <c r="Z434" t="n">
        <v>10</v>
      </c>
    </row>
    <row r="435">
      <c r="A435" t="n">
        <v>24</v>
      </c>
      <c r="B435" t="n">
        <v>75</v>
      </c>
      <c r="C435" t="inlineStr">
        <is>
          <t xml:space="preserve">CONCLUIDO	</t>
        </is>
      </c>
      <c r="D435" t="n">
        <v>5.1631</v>
      </c>
      <c r="E435" t="n">
        <v>19.37</v>
      </c>
      <c r="F435" t="n">
        <v>16.88</v>
      </c>
      <c r="G435" t="n">
        <v>144.67</v>
      </c>
      <c r="H435" t="n">
        <v>2.4</v>
      </c>
      <c r="I435" t="n">
        <v>7</v>
      </c>
      <c r="J435" t="n">
        <v>185.18</v>
      </c>
      <c r="K435" t="n">
        <v>49.1</v>
      </c>
      <c r="L435" t="n">
        <v>25</v>
      </c>
      <c r="M435" t="n">
        <v>5</v>
      </c>
      <c r="N435" t="n">
        <v>36.08</v>
      </c>
      <c r="O435" t="n">
        <v>23072.73</v>
      </c>
      <c r="P435" t="n">
        <v>193.47</v>
      </c>
      <c r="Q435" t="n">
        <v>183.26</v>
      </c>
      <c r="R435" t="n">
        <v>32.09</v>
      </c>
      <c r="S435" t="n">
        <v>26.24</v>
      </c>
      <c r="T435" t="n">
        <v>2064.73</v>
      </c>
      <c r="U435" t="n">
        <v>0.82</v>
      </c>
      <c r="V435" t="n">
        <v>0.9</v>
      </c>
      <c r="W435" t="n">
        <v>2.95</v>
      </c>
      <c r="X435" t="n">
        <v>0.12</v>
      </c>
      <c r="Y435" t="n">
        <v>0.5</v>
      </c>
      <c r="Z435" t="n">
        <v>10</v>
      </c>
    </row>
    <row r="436">
      <c r="A436" t="n">
        <v>25</v>
      </c>
      <c r="B436" t="n">
        <v>75</v>
      </c>
      <c r="C436" t="inlineStr">
        <is>
          <t xml:space="preserve">CONCLUIDO	</t>
        </is>
      </c>
      <c r="D436" t="n">
        <v>5.1637</v>
      </c>
      <c r="E436" t="n">
        <v>19.37</v>
      </c>
      <c r="F436" t="n">
        <v>16.88</v>
      </c>
      <c r="G436" t="n">
        <v>144.65</v>
      </c>
      <c r="H436" t="n">
        <v>2.47</v>
      </c>
      <c r="I436" t="n">
        <v>7</v>
      </c>
      <c r="J436" t="n">
        <v>186.69</v>
      </c>
      <c r="K436" t="n">
        <v>49.1</v>
      </c>
      <c r="L436" t="n">
        <v>26</v>
      </c>
      <c r="M436" t="n">
        <v>5</v>
      </c>
      <c r="N436" t="n">
        <v>36.6</v>
      </c>
      <c r="O436" t="n">
        <v>23259.24</v>
      </c>
      <c r="P436" t="n">
        <v>192.4</v>
      </c>
      <c r="Q436" t="n">
        <v>183.26</v>
      </c>
      <c r="R436" t="n">
        <v>32.01</v>
      </c>
      <c r="S436" t="n">
        <v>26.24</v>
      </c>
      <c r="T436" t="n">
        <v>2028.32</v>
      </c>
      <c r="U436" t="n">
        <v>0.82</v>
      </c>
      <c r="V436" t="n">
        <v>0.9</v>
      </c>
      <c r="W436" t="n">
        <v>2.95</v>
      </c>
      <c r="X436" t="n">
        <v>0.12</v>
      </c>
      <c r="Y436" t="n">
        <v>0.5</v>
      </c>
      <c r="Z436" t="n">
        <v>10</v>
      </c>
    </row>
    <row r="437">
      <c r="A437" t="n">
        <v>26</v>
      </c>
      <c r="B437" t="n">
        <v>75</v>
      </c>
      <c r="C437" t="inlineStr">
        <is>
          <t xml:space="preserve">CONCLUIDO	</t>
        </is>
      </c>
      <c r="D437" t="n">
        <v>5.164</v>
      </c>
      <c r="E437" t="n">
        <v>19.36</v>
      </c>
      <c r="F437" t="n">
        <v>16.87</v>
      </c>
      <c r="G437" t="n">
        <v>144.64</v>
      </c>
      <c r="H437" t="n">
        <v>2.55</v>
      </c>
      <c r="I437" t="n">
        <v>7</v>
      </c>
      <c r="J437" t="n">
        <v>188.21</v>
      </c>
      <c r="K437" t="n">
        <v>49.1</v>
      </c>
      <c r="L437" t="n">
        <v>27</v>
      </c>
      <c r="M437" t="n">
        <v>5</v>
      </c>
      <c r="N437" t="n">
        <v>37.11</v>
      </c>
      <c r="O437" t="n">
        <v>23446.45</v>
      </c>
      <c r="P437" t="n">
        <v>191.29</v>
      </c>
      <c r="Q437" t="n">
        <v>183.27</v>
      </c>
      <c r="R437" t="n">
        <v>31.94</v>
      </c>
      <c r="S437" t="n">
        <v>26.24</v>
      </c>
      <c r="T437" t="n">
        <v>1993.09</v>
      </c>
      <c r="U437" t="n">
        <v>0.82</v>
      </c>
      <c r="V437" t="n">
        <v>0.9</v>
      </c>
      <c r="W437" t="n">
        <v>2.95</v>
      </c>
      <c r="X437" t="n">
        <v>0.12</v>
      </c>
      <c r="Y437" t="n">
        <v>0.5</v>
      </c>
      <c r="Z437" t="n">
        <v>10</v>
      </c>
    </row>
    <row r="438">
      <c r="A438" t="n">
        <v>27</v>
      </c>
      <c r="B438" t="n">
        <v>75</v>
      </c>
      <c r="C438" t="inlineStr">
        <is>
          <t xml:space="preserve">CONCLUIDO	</t>
        </is>
      </c>
      <c r="D438" t="n">
        <v>5.1802</v>
      </c>
      <c r="E438" t="n">
        <v>19.3</v>
      </c>
      <c r="F438" t="n">
        <v>16.84</v>
      </c>
      <c r="G438" t="n">
        <v>168.45</v>
      </c>
      <c r="H438" t="n">
        <v>2.62</v>
      </c>
      <c r="I438" t="n">
        <v>6</v>
      </c>
      <c r="J438" t="n">
        <v>189.73</v>
      </c>
      <c r="K438" t="n">
        <v>49.1</v>
      </c>
      <c r="L438" t="n">
        <v>28</v>
      </c>
      <c r="M438" t="n">
        <v>4</v>
      </c>
      <c r="N438" t="n">
        <v>37.64</v>
      </c>
      <c r="O438" t="n">
        <v>23634.36</v>
      </c>
      <c r="P438" t="n">
        <v>190.88</v>
      </c>
      <c r="Q438" t="n">
        <v>183.27</v>
      </c>
      <c r="R438" t="n">
        <v>31.01</v>
      </c>
      <c r="S438" t="n">
        <v>26.24</v>
      </c>
      <c r="T438" t="n">
        <v>1529.74</v>
      </c>
      <c r="U438" t="n">
        <v>0.85</v>
      </c>
      <c r="V438" t="n">
        <v>0.9</v>
      </c>
      <c r="W438" t="n">
        <v>2.95</v>
      </c>
      <c r="X438" t="n">
        <v>0.09</v>
      </c>
      <c r="Y438" t="n">
        <v>0.5</v>
      </c>
      <c r="Z438" t="n">
        <v>10</v>
      </c>
    </row>
    <row r="439">
      <c r="A439" t="n">
        <v>28</v>
      </c>
      <c r="B439" t="n">
        <v>75</v>
      </c>
      <c r="C439" t="inlineStr">
        <is>
          <t xml:space="preserve">CONCLUIDO	</t>
        </is>
      </c>
      <c r="D439" t="n">
        <v>5.1764</v>
      </c>
      <c r="E439" t="n">
        <v>19.32</v>
      </c>
      <c r="F439" t="n">
        <v>16.86</v>
      </c>
      <c r="G439" t="n">
        <v>168.59</v>
      </c>
      <c r="H439" t="n">
        <v>2.69</v>
      </c>
      <c r="I439" t="n">
        <v>6</v>
      </c>
      <c r="J439" t="n">
        <v>191.26</v>
      </c>
      <c r="K439" t="n">
        <v>49.1</v>
      </c>
      <c r="L439" t="n">
        <v>29</v>
      </c>
      <c r="M439" t="n">
        <v>4</v>
      </c>
      <c r="N439" t="n">
        <v>38.17</v>
      </c>
      <c r="O439" t="n">
        <v>23822.99</v>
      </c>
      <c r="P439" t="n">
        <v>192.03</v>
      </c>
      <c r="Q439" t="n">
        <v>183.26</v>
      </c>
      <c r="R439" t="n">
        <v>31.34</v>
      </c>
      <c r="S439" t="n">
        <v>26.24</v>
      </c>
      <c r="T439" t="n">
        <v>1697.88</v>
      </c>
      <c r="U439" t="n">
        <v>0.84</v>
      </c>
      <c r="V439" t="n">
        <v>0.9</v>
      </c>
      <c r="W439" t="n">
        <v>2.95</v>
      </c>
      <c r="X439" t="n">
        <v>0.1</v>
      </c>
      <c r="Y439" t="n">
        <v>0.5</v>
      </c>
      <c r="Z439" t="n">
        <v>10</v>
      </c>
    </row>
    <row r="440">
      <c r="A440" t="n">
        <v>29</v>
      </c>
      <c r="B440" t="n">
        <v>75</v>
      </c>
      <c r="C440" t="inlineStr">
        <is>
          <t xml:space="preserve">CONCLUIDO	</t>
        </is>
      </c>
      <c r="D440" t="n">
        <v>5.1793</v>
      </c>
      <c r="E440" t="n">
        <v>19.31</v>
      </c>
      <c r="F440" t="n">
        <v>16.85</v>
      </c>
      <c r="G440" t="n">
        <v>168.48</v>
      </c>
      <c r="H440" t="n">
        <v>2.76</v>
      </c>
      <c r="I440" t="n">
        <v>6</v>
      </c>
      <c r="J440" t="n">
        <v>192.8</v>
      </c>
      <c r="K440" t="n">
        <v>49.1</v>
      </c>
      <c r="L440" t="n">
        <v>30</v>
      </c>
      <c r="M440" t="n">
        <v>4</v>
      </c>
      <c r="N440" t="n">
        <v>38.7</v>
      </c>
      <c r="O440" t="n">
        <v>24012.34</v>
      </c>
      <c r="P440" t="n">
        <v>192.15</v>
      </c>
      <c r="Q440" t="n">
        <v>183.27</v>
      </c>
      <c r="R440" t="n">
        <v>31.14</v>
      </c>
      <c r="S440" t="n">
        <v>26.24</v>
      </c>
      <c r="T440" t="n">
        <v>1594.87</v>
      </c>
      <c r="U440" t="n">
        <v>0.84</v>
      </c>
      <c r="V440" t="n">
        <v>0.9</v>
      </c>
      <c r="W440" t="n">
        <v>2.95</v>
      </c>
      <c r="X440" t="n">
        <v>0.09</v>
      </c>
      <c r="Y440" t="n">
        <v>0.5</v>
      </c>
      <c r="Z440" t="n">
        <v>10</v>
      </c>
    </row>
    <row r="441">
      <c r="A441" t="n">
        <v>30</v>
      </c>
      <c r="B441" t="n">
        <v>75</v>
      </c>
      <c r="C441" t="inlineStr">
        <is>
          <t xml:space="preserve">CONCLUIDO	</t>
        </is>
      </c>
      <c r="D441" t="n">
        <v>5.1788</v>
      </c>
      <c r="E441" t="n">
        <v>19.31</v>
      </c>
      <c r="F441" t="n">
        <v>16.85</v>
      </c>
      <c r="G441" t="n">
        <v>168.5</v>
      </c>
      <c r="H441" t="n">
        <v>2.83</v>
      </c>
      <c r="I441" t="n">
        <v>6</v>
      </c>
      <c r="J441" t="n">
        <v>194.34</v>
      </c>
      <c r="K441" t="n">
        <v>49.1</v>
      </c>
      <c r="L441" t="n">
        <v>31</v>
      </c>
      <c r="M441" t="n">
        <v>4</v>
      </c>
      <c r="N441" t="n">
        <v>39.24</v>
      </c>
      <c r="O441" t="n">
        <v>24202.42</v>
      </c>
      <c r="P441" t="n">
        <v>191.89</v>
      </c>
      <c r="Q441" t="n">
        <v>183.28</v>
      </c>
      <c r="R441" t="n">
        <v>31.22</v>
      </c>
      <c r="S441" t="n">
        <v>26.24</v>
      </c>
      <c r="T441" t="n">
        <v>1635.62</v>
      </c>
      <c r="U441" t="n">
        <v>0.84</v>
      </c>
      <c r="V441" t="n">
        <v>0.9</v>
      </c>
      <c r="W441" t="n">
        <v>2.95</v>
      </c>
      <c r="X441" t="n">
        <v>0.09</v>
      </c>
      <c r="Y441" t="n">
        <v>0.5</v>
      </c>
      <c r="Z441" t="n">
        <v>10</v>
      </c>
    </row>
    <row r="442">
      <c r="A442" t="n">
        <v>31</v>
      </c>
      <c r="B442" t="n">
        <v>75</v>
      </c>
      <c r="C442" t="inlineStr">
        <is>
          <t xml:space="preserve">CONCLUIDO	</t>
        </is>
      </c>
      <c r="D442" t="n">
        <v>5.1793</v>
      </c>
      <c r="E442" t="n">
        <v>19.31</v>
      </c>
      <c r="F442" t="n">
        <v>16.85</v>
      </c>
      <c r="G442" t="n">
        <v>168.48</v>
      </c>
      <c r="H442" t="n">
        <v>2.9</v>
      </c>
      <c r="I442" t="n">
        <v>6</v>
      </c>
      <c r="J442" t="n">
        <v>195.89</v>
      </c>
      <c r="K442" t="n">
        <v>49.1</v>
      </c>
      <c r="L442" t="n">
        <v>32</v>
      </c>
      <c r="M442" t="n">
        <v>4</v>
      </c>
      <c r="N442" t="n">
        <v>39.79</v>
      </c>
      <c r="O442" t="n">
        <v>24393.24</v>
      </c>
      <c r="P442" t="n">
        <v>190.91</v>
      </c>
      <c r="Q442" t="n">
        <v>183.26</v>
      </c>
      <c r="R442" t="n">
        <v>31.13</v>
      </c>
      <c r="S442" t="n">
        <v>26.24</v>
      </c>
      <c r="T442" t="n">
        <v>1592.83</v>
      </c>
      <c r="U442" t="n">
        <v>0.84</v>
      </c>
      <c r="V442" t="n">
        <v>0.9</v>
      </c>
      <c r="W442" t="n">
        <v>2.95</v>
      </c>
      <c r="X442" t="n">
        <v>0.09</v>
      </c>
      <c r="Y442" t="n">
        <v>0.5</v>
      </c>
      <c r="Z442" t="n">
        <v>10</v>
      </c>
    </row>
    <row r="443">
      <c r="A443" t="n">
        <v>32</v>
      </c>
      <c r="B443" t="n">
        <v>75</v>
      </c>
      <c r="C443" t="inlineStr">
        <is>
          <t xml:space="preserve">CONCLUIDO	</t>
        </is>
      </c>
      <c r="D443" t="n">
        <v>5.1784</v>
      </c>
      <c r="E443" t="n">
        <v>19.31</v>
      </c>
      <c r="F443" t="n">
        <v>16.85</v>
      </c>
      <c r="G443" t="n">
        <v>168.51</v>
      </c>
      <c r="H443" t="n">
        <v>2.97</v>
      </c>
      <c r="I443" t="n">
        <v>6</v>
      </c>
      <c r="J443" t="n">
        <v>197.44</v>
      </c>
      <c r="K443" t="n">
        <v>49.1</v>
      </c>
      <c r="L443" t="n">
        <v>33</v>
      </c>
      <c r="M443" t="n">
        <v>4</v>
      </c>
      <c r="N443" t="n">
        <v>40.34</v>
      </c>
      <c r="O443" t="n">
        <v>24584.81</v>
      </c>
      <c r="P443" t="n">
        <v>189.95</v>
      </c>
      <c r="Q443" t="n">
        <v>183.26</v>
      </c>
      <c r="R443" t="n">
        <v>31.17</v>
      </c>
      <c r="S443" t="n">
        <v>26.24</v>
      </c>
      <c r="T443" t="n">
        <v>1611.06</v>
      </c>
      <c r="U443" t="n">
        <v>0.84</v>
      </c>
      <c r="V443" t="n">
        <v>0.9</v>
      </c>
      <c r="W443" t="n">
        <v>2.95</v>
      </c>
      <c r="X443" t="n">
        <v>0.1</v>
      </c>
      <c r="Y443" t="n">
        <v>0.5</v>
      </c>
      <c r="Z443" t="n">
        <v>10</v>
      </c>
    </row>
    <row r="444">
      <c r="A444" t="n">
        <v>33</v>
      </c>
      <c r="B444" t="n">
        <v>75</v>
      </c>
      <c r="C444" t="inlineStr">
        <is>
          <t xml:space="preserve">CONCLUIDO	</t>
        </is>
      </c>
      <c r="D444" t="n">
        <v>5.1897</v>
      </c>
      <c r="E444" t="n">
        <v>19.27</v>
      </c>
      <c r="F444" t="n">
        <v>16.84</v>
      </c>
      <c r="G444" t="n">
        <v>202.08</v>
      </c>
      <c r="H444" t="n">
        <v>3.03</v>
      </c>
      <c r="I444" t="n">
        <v>5</v>
      </c>
      <c r="J444" t="n">
        <v>199</v>
      </c>
      <c r="K444" t="n">
        <v>49.1</v>
      </c>
      <c r="L444" t="n">
        <v>34</v>
      </c>
      <c r="M444" t="n">
        <v>3</v>
      </c>
      <c r="N444" t="n">
        <v>40.9</v>
      </c>
      <c r="O444" t="n">
        <v>24777.13</v>
      </c>
      <c r="P444" t="n">
        <v>188.74</v>
      </c>
      <c r="Q444" t="n">
        <v>183.27</v>
      </c>
      <c r="R444" t="n">
        <v>30.88</v>
      </c>
      <c r="S444" t="n">
        <v>26.24</v>
      </c>
      <c r="T444" t="n">
        <v>1469.86</v>
      </c>
      <c r="U444" t="n">
        <v>0.85</v>
      </c>
      <c r="V444" t="n">
        <v>0.9</v>
      </c>
      <c r="W444" t="n">
        <v>2.95</v>
      </c>
      <c r="X444" t="n">
        <v>0.08</v>
      </c>
      <c r="Y444" t="n">
        <v>0.5</v>
      </c>
      <c r="Z444" t="n">
        <v>10</v>
      </c>
    </row>
    <row r="445">
      <c r="A445" t="n">
        <v>34</v>
      </c>
      <c r="B445" t="n">
        <v>75</v>
      </c>
      <c r="C445" t="inlineStr">
        <is>
          <t xml:space="preserve">CONCLUIDO	</t>
        </is>
      </c>
      <c r="D445" t="n">
        <v>5.1892</v>
      </c>
      <c r="E445" t="n">
        <v>19.27</v>
      </c>
      <c r="F445" t="n">
        <v>16.84</v>
      </c>
      <c r="G445" t="n">
        <v>202.1</v>
      </c>
      <c r="H445" t="n">
        <v>3.1</v>
      </c>
      <c r="I445" t="n">
        <v>5</v>
      </c>
      <c r="J445" t="n">
        <v>200.56</v>
      </c>
      <c r="K445" t="n">
        <v>49.1</v>
      </c>
      <c r="L445" t="n">
        <v>35</v>
      </c>
      <c r="M445" t="n">
        <v>3</v>
      </c>
      <c r="N445" t="n">
        <v>41.47</v>
      </c>
      <c r="O445" t="n">
        <v>24970.22</v>
      </c>
      <c r="P445" t="n">
        <v>189.74</v>
      </c>
      <c r="Q445" t="n">
        <v>183.26</v>
      </c>
      <c r="R445" t="n">
        <v>30.95</v>
      </c>
      <c r="S445" t="n">
        <v>26.24</v>
      </c>
      <c r="T445" t="n">
        <v>1508.73</v>
      </c>
      <c r="U445" t="n">
        <v>0.85</v>
      </c>
      <c r="V445" t="n">
        <v>0.9</v>
      </c>
      <c r="W445" t="n">
        <v>2.95</v>
      </c>
      <c r="X445" t="n">
        <v>0.09</v>
      </c>
      <c r="Y445" t="n">
        <v>0.5</v>
      </c>
      <c r="Z445" t="n">
        <v>10</v>
      </c>
    </row>
    <row r="446">
      <c r="A446" t="n">
        <v>35</v>
      </c>
      <c r="B446" t="n">
        <v>75</v>
      </c>
      <c r="C446" t="inlineStr">
        <is>
          <t xml:space="preserve">CONCLUIDO	</t>
        </is>
      </c>
      <c r="D446" t="n">
        <v>5.1901</v>
      </c>
      <c r="E446" t="n">
        <v>19.27</v>
      </c>
      <c r="F446" t="n">
        <v>16.84</v>
      </c>
      <c r="G446" t="n">
        <v>202.06</v>
      </c>
      <c r="H446" t="n">
        <v>3.16</v>
      </c>
      <c r="I446" t="n">
        <v>5</v>
      </c>
      <c r="J446" t="n">
        <v>202.14</v>
      </c>
      <c r="K446" t="n">
        <v>49.1</v>
      </c>
      <c r="L446" t="n">
        <v>36</v>
      </c>
      <c r="M446" t="n">
        <v>3</v>
      </c>
      <c r="N446" t="n">
        <v>42.04</v>
      </c>
      <c r="O446" t="n">
        <v>25164.09</v>
      </c>
      <c r="P446" t="n">
        <v>190.38</v>
      </c>
      <c r="Q446" t="n">
        <v>183.27</v>
      </c>
      <c r="R446" t="n">
        <v>30.83</v>
      </c>
      <c r="S446" t="n">
        <v>26.24</v>
      </c>
      <c r="T446" t="n">
        <v>1445.36</v>
      </c>
      <c r="U446" t="n">
        <v>0.85</v>
      </c>
      <c r="V446" t="n">
        <v>0.9</v>
      </c>
      <c r="W446" t="n">
        <v>2.95</v>
      </c>
      <c r="X446" t="n">
        <v>0.08</v>
      </c>
      <c r="Y446" t="n">
        <v>0.5</v>
      </c>
      <c r="Z446" t="n">
        <v>10</v>
      </c>
    </row>
    <row r="447">
      <c r="A447" t="n">
        <v>36</v>
      </c>
      <c r="B447" t="n">
        <v>75</v>
      </c>
      <c r="C447" t="inlineStr">
        <is>
          <t xml:space="preserve">CONCLUIDO	</t>
        </is>
      </c>
      <c r="D447" t="n">
        <v>5.1907</v>
      </c>
      <c r="E447" t="n">
        <v>19.27</v>
      </c>
      <c r="F447" t="n">
        <v>16.84</v>
      </c>
      <c r="G447" t="n">
        <v>202.03</v>
      </c>
      <c r="H447" t="n">
        <v>3.23</v>
      </c>
      <c r="I447" t="n">
        <v>5</v>
      </c>
      <c r="J447" t="n">
        <v>203.71</v>
      </c>
      <c r="K447" t="n">
        <v>49.1</v>
      </c>
      <c r="L447" t="n">
        <v>37</v>
      </c>
      <c r="M447" t="n">
        <v>3</v>
      </c>
      <c r="N447" t="n">
        <v>42.62</v>
      </c>
      <c r="O447" t="n">
        <v>25358.87</v>
      </c>
      <c r="P447" t="n">
        <v>190.74</v>
      </c>
      <c r="Q447" t="n">
        <v>183.28</v>
      </c>
      <c r="R447" t="n">
        <v>30.74</v>
      </c>
      <c r="S447" t="n">
        <v>26.24</v>
      </c>
      <c r="T447" t="n">
        <v>1401.09</v>
      </c>
      <c r="U447" t="n">
        <v>0.85</v>
      </c>
      <c r="V447" t="n">
        <v>0.9</v>
      </c>
      <c r="W447" t="n">
        <v>2.95</v>
      </c>
      <c r="X447" t="n">
        <v>0.08</v>
      </c>
      <c r="Y447" t="n">
        <v>0.5</v>
      </c>
      <c r="Z447" t="n">
        <v>10</v>
      </c>
    </row>
    <row r="448">
      <c r="A448" t="n">
        <v>37</v>
      </c>
      <c r="B448" t="n">
        <v>75</v>
      </c>
      <c r="C448" t="inlineStr">
        <is>
          <t xml:space="preserve">CONCLUIDO	</t>
        </is>
      </c>
      <c r="D448" t="n">
        <v>5.1903</v>
      </c>
      <c r="E448" t="n">
        <v>19.27</v>
      </c>
      <c r="F448" t="n">
        <v>16.84</v>
      </c>
      <c r="G448" t="n">
        <v>202.05</v>
      </c>
      <c r="H448" t="n">
        <v>3.29</v>
      </c>
      <c r="I448" t="n">
        <v>5</v>
      </c>
      <c r="J448" t="n">
        <v>205.3</v>
      </c>
      <c r="K448" t="n">
        <v>49.1</v>
      </c>
      <c r="L448" t="n">
        <v>38</v>
      </c>
      <c r="M448" t="n">
        <v>3</v>
      </c>
      <c r="N448" t="n">
        <v>43.2</v>
      </c>
      <c r="O448" t="n">
        <v>25554.32</v>
      </c>
      <c r="P448" t="n">
        <v>190.75</v>
      </c>
      <c r="Q448" t="n">
        <v>183.28</v>
      </c>
      <c r="R448" t="n">
        <v>30.78</v>
      </c>
      <c r="S448" t="n">
        <v>26.24</v>
      </c>
      <c r="T448" t="n">
        <v>1419.86</v>
      </c>
      <c r="U448" t="n">
        <v>0.85</v>
      </c>
      <c r="V448" t="n">
        <v>0.9</v>
      </c>
      <c r="W448" t="n">
        <v>2.95</v>
      </c>
      <c r="X448" t="n">
        <v>0.08</v>
      </c>
      <c r="Y448" t="n">
        <v>0.5</v>
      </c>
      <c r="Z448" t="n">
        <v>10</v>
      </c>
    </row>
    <row r="449">
      <c r="A449" t="n">
        <v>38</v>
      </c>
      <c r="B449" t="n">
        <v>75</v>
      </c>
      <c r="C449" t="inlineStr">
        <is>
          <t xml:space="preserve">CONCLUIDO	</t>
        </is>
      </c>
      <c r="D449" t="n">
        <v>5.1926</v>
      </c>
      <c r="E449" t="n">
        <v>19.26</v>
      </c>
      <c r="F449" t="n">
        <v>16.83</v>
      </c>
      <c r="G449" t="n">
        <v>201.95</v>
      </c>
      <c r="H449" t="n">
        <v>3.35</v>
      </c>
      <c r="I449" t="n">
        <v>5</v>
      </c>
      <c r="J449" t="n">
        <v>206.89</v>
      </c>
      <c r="K449" t="n">
        <v>49.1</v>
      </c>
      <c r="L449" t="n">
        <v>39</v>
      </c>
      <c r="M449" t="n">
        <v>3</v>
      </c>
      <c r="N449" t="n">
        <v>43.8</v>
      </c>
      <c r="O449" t="n">
        <v>25750.58</v>
      </c>
      <c r="P449" t="n">
        <v>190.53</v>
      </c>
      <c r="Q449" t="n">
        <v>183.26</v>
      </c>
      <c r="R449" t="n">
        <v>30.6</v>
      </c>
      <c r="S449" t="n">
        <v>26.24</v>
      </c>
      <c r="T449" t="n">
        <v>1331.64</v>
      </c>
      <c r="U449" t="n">
        <v>0.86</v>
      </c>
      <c r="V449" t="n">
        <v>0.9</v>
      </c>
      <c r="W449" t="n">
        <v>2.94</v>
      </c>
      <c r="X449" t="n">
        <v>0.07000000000000001</v>
      </c>
      <c r="Y449" t="n">
        <v>0.5</v>
      </c>
      <c r="Z449" t="n">
        <v>10</v>
      </c>
    </row>
    <row r="450">
      <c r="A450" t="n">
        <v>39</v>
      </c>
      <c r="B450" t="n">
        <v>75</v>
      </c>
      <c r="C450" t="inlineStr">
        <is>
          <t xml:space="preserve">CONCLUIDO	</t>
        </is>
      </c>
      <c r="D450" t="n">
        <v>5.1932</v>
      </c>
      <c r="E450" t="n">
        <v>19.26</v>
      </c>
      <c r="F450" t="n">
        <v>16.83</v>
      </c>
      <c r="G450" t="n">
        <v>201.92</v>
      </c>
      <c r="H450" t="n">
        <v>3.41</v>
      </c>
      <c r="I450" t="n">
        <v>5</v>
      </c>
      <c r="J450" t="n">
        <v>208.49</v>
      </c>
      <c r="K450" t="n">
        <v>49.1</v>
      </c>
      <c r="L450" t="n">
        <v>40</v>
      </c>
      <c r="M450" t="n">
        <v>3</v>
      </c>
      <c r="N450" t="n">
        <v>44.39</v>
      </c>
      <c r="O450" t="n">
        <v>25947.65</v>
      </c>
      <c r="P450" t="n">
        <v>189.92</v>
      </c>
      <c r="Q450" t="n">
        <v>183.26</v>
      </c>
      <c r="R450" t="n">
        <v>30.5</v>
      </c>
      <c r="S450" t="n">
        <v>26.24</v>
      </c>
      <c r="T450" t="n">
        <v>1279.15</v>
      </c>
      <c r="U450" t="n">
        <v>0.86</v>
      </c>
      <c r="V450" t="n">
        <v>0.9</v>
      </c>
      <c r="W450" t="n">
        <v>2.95</v>
      </c>
      <c r="X450" t="n">
        <v>0.07000000000000001</v>
      </c>
      <c r="Y450" t="n">
        <v>0.5</v>
      </c>
      <c r="Z450" t="n">
        <v>10</v>
      </c>
    </row>
    <row r="451">
      <c r="A451" t="n">
        <v>0</v>
      </c>
      <c r="B451" t="n">
        <v>95</v>
      </c>
      <c r="C451" t="inlineStr">
        <is>
          <t xml:space="preserve">CONCLUIDO	</t>
        </is>
      </c>
      <c r="D451" t="n">
        <v>3.2143</v>
      </c>
      <c r="E451" t="n">
        <v>31.11</v>
      </c>
      <c r="F451" t="n">
        <v>20.97</v>
      </c>
      <c r="G451" t="n">
        <v>6.11</v>
      </c>
      <c r="H451" t="n">
        <v>0.1</v>
      </c>
      <c r="I451" t="n">
        <v>206</v>
      </c>
      <c r="J451" t="n">
        <v>185.69</v>
      </c>
      <c r="K451" t="n">
        <v>53.44</v>
      </c>
      <c r="L451" t="n">
        <v>1</v>
      </c>
      <c r="M451" t="n">
        <v>204</v>
      </c>
      <c r="N451" t="n">
        <v>36.26</v>
      </c>
      <c r="O451" t="n">
        <v>23136.14</v>
      </c>
      <c r="P451" t="n">
        <v>285.77</v>
      </c>
      <c r="Q451" t="n">
        <v>183.34</v>
      </c>
      <c r="R451" t="n">
        <v>159.65</v>
      </c>
      <c r="S451" t="n">
        <v>26.24</v>
      </c>
      <c r="T451" t="n">
        <v>64852.75</v>
      </c>
      <c r="U451" t="n">
        <v>0.16</v>
      </c>
      <c r="V451" t="n">
        <v>0.73</v>
      </c>
      <c r="W451" t="n">
        <v>3.27</v>
      </c>
      <c r="X451" t="n">
        <v>4.21</v>
      </c>
      <c r="Y451" t="n">
        <v>0.5</v>
      </c>
      <c r="Z451" t="n">
        <v>10</v>
      </c>
    </row>
    <row r="452">
      <c r="A452" t="n">
        <v>1</v>
      </c>
      <c r="B452" t="n">
        <v>95</v>
      </c>
      <c r="C452" t="inlineStr">
        <is>
          <t xml:space="preserve">CONCLUIDO	</t>
        </is>
      </c>
      <c r="D452" t="n">
        <v>4.0864</v>
      </c>
      <c r="E452" t="n">
        <v>24.47</v>
      </c>
      <c r="F452" t="n">
        <v>18.58</v>
      </c>
      <c r="G452" t="n">
        <v>12.12</v>
      </c>
      <c r="H452" t="n">
        <v>0.19</v>
      </c>
      <c r="I452" t="n">
        <v>92</v>
      </c>
      <c r="J452" t="n">
        <v>187.21</v>
      </c>
      <c r="K452" t="n">
        <v>53.44</v>
      </c>
      <c r="L452" t="n">
        <v>2</v>
      </c>
      <c r="M452" t="n">
        <v>90</v>
      </c>
      <c r="N452" t="n">
        <v>36.77</v>
      </c>
      <c r="O452" t="n">
        <v>23322.88</v>
      </c>
      <c r="P452" t="n">
        <v>252.91</v>
      </c>
      <c r="Q452" t="n">
        <v>183.33</v>
      </c>
      <c r="R452" t="n">
        <v>85.04000000000001</v>
      </c>
      <c r="S452" t="n">
        <v>26.24</v>
      </c>
      <c r="T452" t="n">
        <v>28116.01</v>
      </c>
      <c r="U452" t="n">
        <v>0.31</v>
      </c>
      <c r="V452" t="n">
        <v>0.82</v>
      </c>
      <c r="W452" t="n">
        <v>3.08</v>
      </c>
      <c r="X452" t="n">
        <v>1.82</v>
      </c>
      <c r="Y452" t="n">
        <v>0.5</v>
      </c>
      <c r="Z452" t="n">
        <v>10</v>
      </c>
    </row>
    <row r="453">
      <c r="A453" t="n">
        <v>2</v>
      </c>
      <c r="B453" t="n">
        <v>95</v>
      </c>
      <c r="C453" t="inlineStr">
        <is>
          <t xml:space="preserve">CONCLUIDO	</t>
        </is>
      </c>
      <c r="D453" t="n">
        <v>4.4153</v>
      </c>
      <c r="E453" t="n">
        <v>22.65</v>
      </c>
      <c r="F453" t="n">
        <v>17.95</v>
      </c>
      <c r="G453" t="n">
        <v>17.95</v>
      </c>
      <c r="H453" t="n">
        <v>0.28</v>
      </c>
      <c r="I453" t="n">
        <v>60</v>
      </c>
      <c r="J453" t="n">
        <v>188.73</v>
      </c>
      <c r="K453" t="n">
        <v>53.44</v>
      </c>
      <c r="L453" t="n">
        <v>3</v>
      </c>
      <c r="M453" t="n">
        <v>58</v>
      </c>
      <c r="N453" t="n">
        <v>37.29</v>
      </c>
      <c r="O453" t="n">
        <v>23510.33</v>
      </c>
      <c r="P453" t="n">
        <v>244.11</v>
      </c>
      <c r="Q453" t="n">
        <v>183.3</v>
      </c>
      <c r="R453" t="n">
        <v>64.92</v>
      </c>
      <c r="S453" t="n">
        <v>26.24</v>
      </c>
      <c r="T453" t="n">
        <v>18215.42</v>
      </c>
      <c r="U453" t="n">
        <v>0.4</v>
      </c>
      <c r="V453" t="n">
        <v>0.85</v>
      </c>
      <c r="W453" t="n">
        <v>3.04</v>
      </c>
      <c r="X453" t="n">
        <v>1.19</v>
      </c>
      <c r="Y453" t="n">
        <v>0.5</v>
      </c>
      <c r="Z453" t="n">
        <v>10</v>
      </c>
    </row>
    <row r="454">
      <c r="A454" t="n">
        <v>3</v>
      </c>
      <c r="B454" t="n">
        <v>95</v>
      </c>
      <c r="C454" t="inlineStr">
        <is>
          <t xml:space="preserve">CONCLUIDO	</t>
        </is>
      </c>
      <c r="D454" t="n">
        <v>4.603</v>
      </c>
      <c r="E454" t="n">
        <v>21.72</v>
      </c>
      <c r="F454" t="n">
        <v>17.62</v>
      </c>
      <c r="G454" t="n">
        <v>24.03</v>
      </c>
      <c r="H454" t="n">
        <v>0.37</v>
      </c>
      <c r="I454" t="n">
        <v>44</v>
      </c>
      <c r="J454" t="n">
        <v>190.25</v>
      </c>
      <c r="K454" t="n">
        <v>53.44</v>
      </c>
      <c r="L454" t="n">
        <v>4</v>
      </c>
      <c r="M454" t="n">
        <v>42</v>
      </c>
      <c r="N454" t="n">
        <v>37.82</v>
      </c>
      <c r="O454" t="n">
        <v>23698.48</v>
      </c>
      <c r="P454" t="n">
        <v>239.43</v>
      </c>
      <c r="Q454" t="n">
        <v>183.31</v>
      </c>
      <c r="R454" t="n">
        <v>55.09</v>
      </c>
      <c r="S454" t="n">
        <v>26.24</v>
      </c>
      <c r="T454" t="n">
        <v>13380.97</v>
      </c>
      <c r="U454" t="n">
        <v>0.48</v>
      </c>
      <c r="V454" t="n">
        <v>0.86</v>
      </c>
      <c r="W454" t="n">
        <v>3.01</v>
      </c>
      <c r="X454" t="n">
        <v>0.86</v>
      </c>
      <c r="Y454" t="n">
        <v>0.5</v>
      </c>
      <c r="Z454" t="n">
        <v>10</v>
      </c>
    </row>
    <row r="455">
      <c r="A455" t="n">
        <v>4</v>
      </c>
      <c r="B455" t="n">
        <v>95</v>
      </c>
      <c r="C455" t="inlineStr">
        <is>
          <t xml:space="preserve">CONCLUIDO	</t>
        </is>
      </c>
      <c r="D455" t="n">
        <v>4.7138</v>
      </c>
      <c r="E455" t="n">
        <v>21.21</v>
      </c>
      <c r="F455" t="n">
        <v>17.44</v>
      </c>
      <c r="G455" t="n">
        <v>29.9</v>
      </c>
      <c r="H455" t="n">
        <v>0.46</v>
      </c>
      <c r="I455" t="n">
        <v>35</v>
      </c>
      <c r="J455" t="n">
        <v>191.78</v>
      </c>
      <c r="K455" t="n">
        <v>53.44</v>
      </c>
      <c r="L455" t="n">
        <v>5</v>
      </c>
      <c r="M455" t="n">
        <v>33</v>
      </c>
      <c r="N455" t="n">
        <v>38.35</v>
      </c>
      <c r="O455" t="n">
        <v>23887.36</v>
      </c>
      <c r="P455" t="n">
        <v>236.79</v>
      </c>
      <c r="Q455" t="n">
        <v>183.32</v>
      </c>
      <c r="R455" t="n">
        <v>49.44</v>
      </c>
      <c r="S455" t="n">
        <v>26.24</v>
      </c>
      <c r="T455" t="n">
        <v>10599.72</v>
      </c>
      <c r="U455" t="n">
        <v>0.53</v>
      </c>
      <c r="V455" t="n">
        <v>0.87</v>
      </c>
      <c r="W455" t="n">
        <v>3</v>
      </c>
      <c r="X455" t="n">
        <v>0.6899999999999999</v>
      </c>
      <c r="Y455" t="n">
        <v>0.5</v>
      </c>
      <c r="Z455" t="n">
        <v>10</v>
      </c>
    </row>
    <row r="456">
      <c r="A456" t="n">
        <v>5</v>
      </c>
      <c r="B456" t="n">
        <v>95</v>
      </c>
      <c r="C456" t="inlineStr">
        <is>
          <t xml:space="preserve">CONCLUIDO	</t>
        </is>
      </c>
      <c r="D456" t="n">
        <v>4.794</v>
      </c>
      <c r="E456" t="n">
        <v>20.86</v>
      </c>
      <c r="F456" t="n">
        <v>17.31</v>
      </c>
      <c r="G456" t="n">
        <v>35.82</v>
      </c>
      <c r="H456" t="n">
        <v>0.55</v>
      </c>
      <c r="I456" t="n">
        <v>29</v>
      </c>
      <c r="J456" t="n">
        <v>193.32</v>
      </c>
      <c r="K456" t="n">
        <v>53.44</v>
      </c>
      <c r="L456" t="n">
        <v>6</v>
      </c>
      <c r="M456" t="n">
        <v>27</v>
      </c>
      <c r="N456" t="n">
        <v>38.89</v>
      </c>
      <c r="O456" t="n">
        <v>24076.95</v>
      </c>
      <c r="P456" t="n">
        <v>234.85</v>
      </c>
      <c r="Q456" t="n">
        <v>183.28</v>
      </c>
      <c r="R456" t="n">
        <v>45.48</v>
      </c>
      <c r="S456" t="n">
        <v>26.24</v>
      </c>
      <c r="T456" t="n">
        <v>8649.5</v>
      </c>
      <c r="U456" t="n">
        <v>0.58</v>
      </c>
      <c r="V456" t="n">
        <v>0.88</v>
      </c>
      <c r="W456" t="n">
        <v>2.99</v>
      </c>
      <c r="X456" t="n">
        <v>0.5600000000000001</v>
      </c>
      <c r="Y456" t="n">
        <v>0.5</v>
      </c>
      <c r="Z456" t="n">
        <v>10</v>
      </c>
    </row>
    <row r="457">
      <c r="A457" t="n">
        <v>6</v>
      </c>
      <c r="B457" t="n">
        <v>95</v>
      </c>
      <c r="C457" t="inlineStr">
        <is>
          <t xml:space="preserve">CONCLUIDO	</t>
        </is>
      </c>
      <c r="D457" t="n">
        <v>4.8453</v>
      </c>
      <c r="E457" t="n">
        <v>20.64</v>
      </c>
      <c r="F457" t="n">
        <v>17.24</v>
      </c>
      <c r="G457" t="n">
        <v>41.37</v>
      </c>
      <c r="H457" t="n">
        <v>0.64</v>
      </c>
      <c r="I457" t="n">
        <v>25</v>
      </c>
      <c r="J457" t="n">
        <v>194.86</v>
      </c>
      <c r="K457" t="n">
        <v>53.44</v>
      </c>
      <c r="L457" t="n">
        <v>7</v>
      </c>
      <c r="M457" t="n">
        <v>23</v>
      </c>
      <c r="N457" t="n">
        <v>39.43</v>
      </c>
      <c r="O457" t="n">
        <v>24267.28</v>
      </c>
      <c r="P457" t="n">
        <v>233.69</v>
      </c>
      <c r="Q457" t="n">
        <v>183.28</v>
      </c>
      <c r="R457" t="n">
        <v>43.22</v>
      </c>
      <c r="S457" t="n">
        <v>26.24</v>
      </c>
      <c r="T457" t="n">
        <v>7542.68</v>
      </c>
      <c r="U457" t="n">
        <v>0.61</v>
      </c>
      <c r="V457" t="n">
        <v>0.88</v>
      </c>
      <c r="W457" t="n">
        <v>2.98</v>
      </c>
      <c r="X457" t="n">
        <v>0.48</v>
      </c>
      <c r="Y457" t="n">
        <v>0.5</v>
      </c>
      <c r="Z457" t="n">
        <v>10</v>
      </c>
    </row>
    <row r="458">
      <c r="A458" t="n">
        <v>7</v>
      </c>
      <c r="B458" t="n">
        <v>95</v>
      </c>
      <c r="C458" t="inlineStr">
        <is>
          <t xml:space="preserve">CONCLUIDO	</t>
        </is>
      </c>
      <c r="D458" t="n">
        <v>4.8904</v>
      </c>
      <c r="E458" t="n">
        <v>20.45</v>
      </c>
      <c r="F458" t="n">
        <v>17.16</v>
      </c>
      <c r="G458" t="n">
        <v>46.8</v>
      </c>
      <c r="H458" t="n">
        <v>0.72</v>
      </c>
      <c r="I458" t="n">
        <v>22</v>
      </c>
      <c r="J458" t="n">
        <v>196.41</v>
      </c>
      <c r="K458" t="n">
        <v>53.44</v>
      </c>
      <c r="L458" t="n">
        <v>8</v>
      </c>
      <c r="M458" t="n">
        <v>20</v>
      </c>
      <c r="N458" t="n">
        <v>39.98</v>
      </c>
      <c r="O458" t="n">
        <v>24458.36</v>
      </c>
      <c r="P458" t="n">
        <v>232.46</v>
      </c>
      <c r="Q458" t="n">
        <v>183.28</v>
      </c>
      <c r="R458" t="n">
        <v>40.86</v>
      </c>
      <c r="S458" t="n">
        <v>26.24</v>
      </c>
      <c r="T458" t="n">
        <v>6374.47</v>
      </c>
      <c r="U458" t="n">
        <v>0.64</v>
      </c>
      <c r="V458" t="n">
        <v>0.89</v>
      </c>
      <c r="W458" t="n">
        <v>2.97</v>
      </c>
      <c r="X458" t="n">
        <v>0.4</v>
      </c>
      <c r="Y458" t="n">
        <v>0.5</v>
      </c>
      <c r="Z458" t="n">
        <v>10</v>
      </c>
    </row>
    <row r="459">
      <c r="A459" t="n">
        <v>8</v>
      </c>
      <c r="B459" t="n">
        <v>95</v>
      </c>
      <c r="C459" t="inlineStr">
        <is>
          <t xml:space="preserve">CONCLUIDO	</t>
        </is>
      </c>
      <c r="D459" t="n">
        <v>4.9174</v>
      </c>
      <c r="E459" t="n">
        <v>20.34</v>
      </c>
      <c r="F459" t="n">
        <v>17.12</v>
      </c>
      <c r="G459" t="n">
        <v>51.37</v>
      </c>
      <c r="H459" t="n">
        <v>0.8100000000000001</v>
      </c>
      <c r="I459" t="n">
        <v>20</v>
      </c>
      <c r="J459" t="n">
        <v>197.97</v>
      </c>
      <c r="K459" t="n">
        <v>53.44</v>
      </c>
      <c r="L459" t="n">
        <v>9</v>
      </c>
      <c r="M459" t="n">
        <v>18</v>
      </c>
      <c r="N459" t="n">
        <v>40.53</v>
      </c>
      <c r="O459" t="n">
        <v>24650.18</v>
      </c>
      <c r="P459" t="n">
        <v>231.97</v>
      </c>
      <c r="Q459" t="n">
        <v>183.27</v>
      </c>
      <c r="R459" t="n">
        <v>39.62</v>
      </c>
      <c r="S459" t="n">
        <v>26.24</v>
      </c>
      <c r="T459" t="n">
        <v>5767.65</v>
      </c>
      <c r="U459" t="n">
        <v>0.66</v>
      </c>
      <c r="V459" t="n">
        <v>0.89</v>
      </c>
      <c r="W459" t="n">
        <v>2.97</v>
      </c>
      <c r="X459" t="n">
        <v>0.37</v>
      </c>
      <c r="Y459" t="n">
        <v>0.5</v>
      </c>
      <c r="Z459" t="n">
        <v>10</v>
      </c>
    </row>
    <row r="460">
      <c r="A460" t="n">
        <v>9</v>
      </c>
      <c r="B460" t="n">
        <v>95</v>
      </c>
      <c r="C460" t="inlineStr">
        <is>
          <t xml:space="preserve">CONCLUIDO	</t>
        </is>
      </c>
      <c r="D460" t="n">
        <v>4.9413</v>
      </c>
      <c r="E460" t="n">
        <v>20.24</v>
      </c>
      <c r="F460" t="n">
        <v>17.1</v>
      </c>
      <c r="G460" t="n">
        <v>57</v>
      </c>
      <c r="H460" t="n">
        <v>0.89</v>
      </c>
      <c r="I460" t="n">
        <v>18</v>
      </c>
      <c r="J460" t="n">
        <v>199.53</v>
      </c>
      <c r="K460" t="n">
        <v>53.44</v>
      </c>
      <c r="L460" t="n">
        <v>10</v>
      </c>
      <c r="M460" t="n">
        <v>16</v>
      </c>
      <c r="N460" t="n">
        <v>41.1</v>
      </c>
      <c r="O460" t="n">
        <v>24842.77</v>
      </c>
      <c r="P460" t="n">
        <v>231.56</v>
      </c>
      <c r="Q460" t="n">
        <v>183.27</v>
      </c>
      <c r="R460" t="n">
        <v>38.8</v>
      </c>
      <c r="S460" t="n">
        <v>26.24</v>
      </c>
      <c r="T460" t="n">
        <v>5368.88</v>
      </c>
      <c r="U460" t="n">
        <v>0.68</v>
      </c>
      <c r="V460" t="n">
        <v>0.89</v>
      </c>
      <c r="W460" t="n">
        <v>2.97</v>
      </c>
      <c r="X460" t="n">
        <v>0.34</v>
      </c>
      <c r="Y460" t="n">
        <v>0.5</v>
      </c>
      <c r="Z460" t="n">
        <v>10</v>
      </c>
    </row>
    <row r="461">
      <c r="A461" t="n">
        <v>10</v>
      </c>
      <c r="B461" t="n">
        <v>95</v>
      </c>
      <c r="C461" t="inlineStr">
        <is>
          <t xml:space="preserve">CONCLUIDO	</t>
        </is>
      </c>
      <c r="D461" t="n">
        <v>4.9693</v>
      </c>
      <c r="E461" t="n">
        <v>20.12</v>
      </c>
      <c r="F461" t="n">
        <v>17.06</v>
      </c>
      <c r="G461" t="n">
        <v>63.97</v>
      </c>
      <c r="H461" t="n">
        <v>0.97</v>
      </c>
      <c r="I461" t="n">
        <v>16</v>
      </c>
      <c r="J461" t="n">
        <v>201.1</v>
      </c>
      <c r="K461" t="n">
        <v>53.44</v>
      </c>
      <c r="L461" t="n">
        <v>11</v>
      </c>
      <c r="M461" t="n">
        <v>14</v>
      </c>
      <c r="N461" t="n">
        <v>41.66</v>
      </c>
      <c r="O461" t="n">
        <v>25036.12</v>
      </c>
      <c r="P461" t="n">
        <v>230.66</v>
      </c>
      <c r="Q461" t="n">
        <v>183.28</v>
      </c>
      <c r="R461" t="n">
        <v>37.8</v>
      </c>
      <c r="S461" t="n">
        <v>26.24</v>
      </c>
      <c r="T461" t="n">
        <v>4878.47</v>
      </c>
      <c r="U461" t="n">
        <v>0.6899999999999999</v>
      </c>
      <c r="V461" t="n">
        <v>0.89</v>
      </c>
      <c r="W461" t="n">
        <v>2.96</v>
      </c>
      <c r="X461" t="n">
        <v>0.3</v>
      </c>
      <c r="Y461" t="n">
        <v>0.5</v>
      </c>
      <c r="Z461" t="n">
        <v>10</v>
      </c>
    </row>
    <row r="462">
      <c r="A462" t="n">
        <v>11</v>
      </c>
      <c r="B462" t="n">
        <v>95</v>
      </c>
      <c r="C462" t="inlineStr">
        <is>
          <t xml:space="preserve">CONCLUIDO	</t>
        </is>
      </c>
      <c r="D462" t="n">
        <v>4.9862</v>
      </c>
      <c r="E462" t="n">
        <v>20.06</v>
      </c>
      <c r="F462" t="n">
        <v>17.03</v>
      </c>
      <c r="G462" t="n">
        <v>68.11</v>
      </c>
      <c r="H462" t="n">
        <v>1.05</v>
      </c>
      <c r="I462" t="n">
        <v>15</v>
      </c>
      <c r="J462" t="n">
        <v>202.67</v>
      </c>
      <c r="K462" t="n">
        <v>53.44</v>
      </c>
      <c r="L462" t="n">
        <v>12</v>
      </c>
      <c r="M462" t="n">
        <v>13</v>
      </c>
      <c r="N462" t="n">
        <v>42.24</v>
      </c>
      <c r="O462" t="n">
        <v>25230.25</v>
      </c>
      <c r="P462" t="n">
        <v>230.28</v>
      </c>
      <c r="Q462" t="n">
        <v>183.26</v>
      </c>
      <c r="R462" t="n">
        <v>36.94</v>
      </c>
      <c r="S462" t="n">
        <v>26.24</v>
      </c>
      <c r="T462" t="n">
        <v>4449.51</v>
      </c>
      <c r="U462" t="n">
        <v>0.71</v>
      </c>
      <c r="V462" t="n">
        <v>0.89</v>
      </c>
      <c r="W462" t="n">
        <v>2.96</v>
      </c>
      <c r="X462" t="n">
        <v>0.27</v>
      </c>
      <c r="Y462" t="n">
        <v>0.5</v>
      </c>
      <c r="Z462" t="n">
        <v>10</v>
      </c>
    </row>
    <row r="463">
      <c r="A463" t="n">
        <v>12</v>
      </c>
      <c r="B463" t="n">
        <v>95</v>
      </c>
      <c r="C463" t="inlineStr">
        <is>
          <t xml:space="preserve">CONCLUIDO	</t>
        </is>
      </c>
      <c r="D463" t="n">
        <v>5.0015</v>
      </c>
      <c r="E463" t="n">
        <v>19.99</v>
      </c>
      <c r="F463" t="n">
        <v>17</v>
      </c>
      <c r="G463" t="n">
        <v>72.88</v>
      </c>
      <c r="H463" t="n">
        <v>1.13</v>
      </c>
      <c r="I463" t="n">
        <v>14</v>
      </c>
      <c r="J463" t="n">
        <v>204.25</v>
      </c>
      <c r="K463" t="n">
        <v>53.44</v>
      </c>
      <c r="L463" t="n">
        <v>13</v>
      </c>
      <c r="M463" t="n">
        <v>12</v>
      </c>
      <c r="N463" t="n">
        <v>42.82</v>
      </c>
      <c r="O463" t="n">
        <v>25425.3</v>
      </c>
      <c r="P463" t="n">
        <v>229.84</v>
      </c>
      <c r="Q463" t="n">
        <v>183.26</v>
      </c>
      <c r="R463" t="n">
        <v>36.02</v>
      </c>
      <c r="S463" t="n">
        <v>26.24</v>
      </c>
      <c r="T463" t="n">
        <v>3995.69</v>
      </c>
      <c r="U463" t="n">
        <v>0.73</v>
      </c>
      <c r="V463" t="n">
        <v>0.89</v>
      </c>
      <c r="W463" t="n">
        <v>2.96</v>
      </c>
      <c r="X463" t="n">
        <v>0.25</v>
      </c>
      <c r="Y463" t="n">
        <v>0.5</v>
      </c>
      <c r="Z463" t="n">
        <v>10</v>
      </c>
    </row>
    <row r="464">
      <c r="A464" t="n">
        <v>13</v>
      </c>
      <c r="B464" t="n">
        <v>95</v>
      </c>
      <c r="C464" t="inlineStr">
        <is>
          <t xml:space="preserve">CONCLUIDO	</t>
        </is>
      </c>
      <c r="D464" t="n">
        <v>5.0106</v>
      </c>
      <c r="E464" t="n">
        <v>19.96</v>
      </c>
      <c r="F464" t="n">
        <v>17</v>
      </c>
      <c r="G464" t="n">
        <v>78.48</v>
      </c>
      <c r="H464" t="n">
        <v>1.21</v>
      </c>
      <c r="I464" t="n">
        <v>13</v>
      </c>
      <c r="J464" t="n">
        <v>205.84</v>
      </c>
      <c r="K464" t="n">
        <v>53.44</v>
      </c>
      <c r="L464" t="n">
        <v>14</v>
      </c>
      <c r="M464" t="n">
        <v>11</v>
      </c>
      <c r="N464" t="n">
        <v>43.4</v>
      </c>
      <c r="O464" t="n">
        <v>25621.03</v>
      </c>
      <c r="P464" t="n">
        <v>229.88</v>
      </c>
      <c r="Q464" t="n">
        <v>183.29</v>
      </c>
      <c r="R464" t="n">
        <v>36.04</v>
      </c>
      <c r="S464" t="n">
        <v>26.24</v>
      </c>
      <c r="T464" t="n">
        <v>4013.32</v>
      </c>
      <c r="U464" t="n">
        <v>0.73</v>
      </c>
      <c r="V464" t="n">
        <v>0.89</v>
      </c>
      <c r="W464" t="n">
        <v>2.96</v>
      </c>
      <c r="X464" t="n">
        <v>0.25</v>
      </c>
      <c r="Y464" t="n">
        <v>0.5</v>
      </c>
      <c r="Z464" t="n">
        <v>10</v>
      </c>
    </row>
    <row r="465">
      <c r="A465" t="n">
        <v>14</v>
      </c>
      <c r="B465" t="n">
        <v>95</v>
      </c>
      <c r="C465" t="inlineStr">
        <is>
          <t xml:space="preserve">CONCLUIDO	</t>
        </is>
      </c>
      <c r="D465" t="n">
        <v>5.027</v>
      </c>
      <c r="E465" t="n">
        <v>19.89</v>
      </c>
      <c r="F465" t="n">
        <v>16.98</v>
      </c>
      <c r="G465" t="n">
        <v>84.89</v>
      </c>
      <c r="H465" t="n">
        <v>1.28</v>
      </c>
      <c r="I465" t="n">
        <v>12</v>
      </c>
      <c r="J465" t="n">
        <v>207.43</v>
      </c>
      <c r="K465" t="n">
        <v>53.44</v>
      </c>
      <c r="L465" t="n">
        <v>15</v>
      </c>
      <c r="M465" t="n">
        <v>10</v>
      </c>
      <c r="N465" t="n">
        <v>44</v>
      </c>
      <c r="O465" t="n">
        <v>25817.56</v>
      </c>
      <c r="P465" t="n">
        <v>229.02</v>
      </c>
      <c r="Q465" t="n">
        <v>183.26</v>
      </c>
      <c r="R465" t="n">
        <v>35.2</v>
      </c>
      <c r="S465" t="n">
        <v>26.24</v>
      </c>
      <c r="T465" t="n">
        <v>3594.75</v>
      </c>
      <c r="U465" t="n">
        <v>0.75</v>
      </c>
      <c r="V465" t="n">
        <v>0.9</v>
      </c>
      <c r="W465" t="n">
        <v>2.96</v>
      </c>
      <c r="X465" t="n">
        <v>0.22</v>
      </c>
      <c r="Y465" t="n">
        <v>0.5</v>
      </c>
      <c r="Z465" t="n">
        <v>10</v>
      </c>
    </row>
    <row r="466">
      <c r="A466" t="n">
        <v>15</v>
      </c>
      <c r="B466" t="n">
        <v>95</v>
      </c>
      <c r="C466" t="inlineStr">
        <is>
          <t xml:space="preserve">CONCLUIDO	</t>
        </is>
      </c>
      <c r="D466" t="n">
        <v>5.0278</v>
      </c>
      <c r="E466" t="n">
        <v>19.89</v>
      </c>
      <c r="F466" t="n">
        <v>16.97</v>
      </c>
      <c r="G466" t="n">
        <v>84.87</v>
      </c>
      <c r="H466" t="n">
        <v>1.36</v>
      </c>
      <c r="I466" t="n">
        <v>12</v>
      </c>
      <c r="J466" t="n">
        <v>209.03</v>
      </c>
      <c r="K466" t="n">
        <v>53.44</v>
      </c>
      <c r="L466" t="n">
        <v>16</v>
      </c>
      <c r="M466" t="n">
        <v>10</v>
      </c>
      <c r="N466" t="n">
        <v>44.6</v>
      </c>
      <c r="O466" t="n">
        <v>26014.91</v>
      </c>
      <c r="P466" t="n">
        <v>228.87</v>
      </c>
      <c r="Q466" t="n">
        <v>183.27</v>
      </c>
      <c r="R466" t="n">
        <v>35.06</v>
      </c>
      <c r="S466" t="n">
        <v>26.24</v>
      </c>
      <c r="T466" t="n">
        <v>3525.48</v>
      </c>
      <c r="U466" t="n">
        <v>0.75</v>
      </c>
      <c r="V466" t="n">
        <v>0.9</v>
      </c>
      <c r="W466" t="n">
        <v>2.96</v>
      </c>
      <c r="X466" t="n">
        <v>0.22</v>
      </c>
      <c r="Y466" t="n">
        <v>0.5</v>
      </c>
      <c r="Z466" t="n">
        <v>10</v>
      </c>
    </row>
    <row r="467">
      <c r="A467" t="n">
        <v>16</v>
      </c>
      <c r="B467" t="n">
        <v>95</v>
      </c>
      <c r="C467" t="inlineStr">
        <is>
          <t xml:space="preserve">CONCLUIDO	</t>
        </is>
      </c>
      <c r="D467" t="n">
        <v>5.0436</v>
      </c>
      <c r="E467" t="n">
        <v>19.83</v>
      </c>
      <c r="F467" t="n">
        <v>16.95</v>
      </c>
      <c r="G467" t="n">
        <v>92.45</v>
      </c>
      <c r="H467" t="n">
        <v>1.43</v>
      </c>
      <c r="I467" t="n">
        <v>11</v>
      </c>
      <c r="J467" t="n">
        <v>210.64</v>
      </c>
      <c r="K467" t="n">
        <v>53.44</v>
      </c>
      <c r="L467" t="n">
        <v>17</v>
      </c>
      <c r="M467" t="n">
        <v>9</v>
      </c>
      <c r="N467" t="n">
        <v>45.21</v>
      </c>
      <c r="O467" t="n">
        <v>26213.09</v>
      </c>
      <c r="P467" t="n">
        <v>228.43</v>
      </c>
      <c r="Q467" t="n">
        <v>183.26</v>
      </c>
      <c r="R467" t="n">
        <v>34.32</v>
      </c>
      <c r="S467" t="n">
        <v>26.24</v>
      </c>
      <c r="T467" t="n">
        <v>3160</v>
      </c>
      <c r="U467" t="n">
        <v>0.76</v>
      </c>
      <c r="V467" t="n">
        <v>0.9</v>
      </c>
      <c r="W467" t="n">
        <v>2.95</v>
      </c>
      <c r="X467" t="n">
        <v>0.19</v>
      </c>
      <c r="Y467" t="n">
        <v>0.5</v>
      </c>
      <c r="Z467" t="n">
        <v>10</v>
      </c>
    </row>
    <row r="468">
      <c r="A468" t="n">
        <v>17</v>
      </c>
      <c r="B468" t="n">
        <v>95</v>
      </c>
      <c r="C468" t="inlineStr">
        <is>
          <t xml:space="preserve">CONCLUIDO	</t>
        </is>
      </c>
      <c r="D468" t="n">
        <v>5.0441</v>
      </c>
      <c r="E468" t="n">
        <v>19.83</v>
      </c>
      <c r="F468" t="n">
        <v>16.95</v>
      </c>
      <c r="G468" t="n">
        <v>92.44</v>
      </c>
      <c r="H468" t="n">
        <v>1.51</v>
      </c>
      <c r="I468" t="n">
        <v>11</v>
      </c>
      <c r="J468" t="n">
        <v>212.25</v>
      </c>
      <c r="K468" t="n">
        <v>53.44</v>
      </c>
      <c r="L468" t="n">
        <v>18</v>
      </c>
      <c r="M468" t="n">
        <v>9</v>
      </c>
      <c r="N468" t="n">
        <v>45.82</v>
      </c>
      <c r="O468" t="n">
        <v>26412.11</v>
      </c>
      <c r="P468" t="n">
        <v>228.28</v>
      </c>
      <c r="Q468" t="n">
        <v>183.26</v>
      </c>
      <c r="R468" t="n">
        <v>34.24</v>
      </c>
      <c r="S468" t="n">
        <v>26.24</v>
      </c>
      <c r="T468" t="n">
        <v>3119.15</v>
      </c>
      <c r="U468" t="n">
        <v>0.77</v>
      </c>
      <c r="V468" t="n">
        <v>0.9</v>
      </c>
      <c r="W468" t="n">
        <v>2.96</v>
      </c>
      <c r="X468" t="n">
        <v>0.19</v>
      </c>
      <c r="Y468" t="n">
        <v>0.5</v>
      </c>
      <c r="Z468" t="n">
        <v>10</v>
      </c>
    </row>
    <row r="469">
      <c r="A469" t="n">
        <v>18</v>
      </c>
      <c r="B469" t="n">
        <v>95</v>
      </c>
      <c r="C469" t="inlineStr">
        <is>
          <t xml:space="preserve">CONCLUIDO	</t>
        </is>
      </c>
      <c r="D469" t="n">
        <v>5.0594</v>
      </c>
      <c r="E469" t="n">
        <v>19.77</v>
      </c>
      <c r="F469" t="n">
        <v>16.92</v>
      </c>
      <c r="G469" t="n">
        <v>101.55</v>
      </c>
      <c r="H469" t="n">
        <v>1.58</v>
      </c>
      <c r="I469" t="n">
        <v>10</v>
      </c>
      <c r="J469" t="n">
        <v>213.87</v>
      </c>
      <c r="K469" t="n">
        <v>53.44</v>
      </c>
      <c r="L469" t="n">
        <v>19</v>
      </c>
      <c r="M469" t="n">
        <v>8</v>
      </c>
      <c r="N469" t="n">
        <v>46.44</v>
      </c>
      <c r="O469" t="n">
        <v>26611.98</v>
      </c>
      <c r="P469" t="n">
        <v>228.44</v>
      </c>
      <c r="Q469" t="n">
        <v>183.28</v>
      </c>
      <c r="R469" t="n">
        <v>33.45</v>
      </c>
      <c r="S469" t="n">
        <v>26.24</v>
      </c>
      <c r="T469" t="n">
        <v>2731.82</v>
      </c>
      <c r="U469" t="n">
        <v>0.78</v>
      </c>
      <c r="V469" t="n">
        <v>0.9</v>
      </c>
      <c r="W469" t="n">
        <v>2.96</v>
      </c>
      <c r="X469" t="n">
        <v>0.17</v>
      </c>
      <c r="Y469" t="n">
        <v>0.5</v>
      </c>
      <c r="Z469" t="n">
        <v>10</v>
      </c>
    </row>
    <row r="470">
      <c r="A470" t="n">
        <v>19</v>
      </c>
      <c r="B470" t="n">
        <v>95</v>
      </c>
      <c r="C470" t="inlineStr">
        <is>
          <t xml:space="preserve">CONCLUIDO	</t>
        </is>
      </c>
      <c r="D470" t="n">
        <v>5.0599</v>
      </c>
      <c r="E470" t="n">
        <v>19.76</v>
      </c>
      <c r="F470" t="n">
        <v>16.92</v>
      </c>
      <c r="G470" t="n">
        <v>101.53</v>
      </c>
      <c r="H470" t="n">
        <v>1.65</v>
      </c>
      <c r="I470" t="n">
        <v>10</v>
      </c>
      <c r="J470" t="n">
        <v>215.5</v>
      </c>
      <c r="K470" t="n">
        <v>53.44</v>
      </c>
      <c r="L470" t="n">
        <v>20</v>
      </c>
      <c r="M470" t="n">
        <v>8</v>
      </c>
      <c r="N470" t="n">
        <v>47.07</v>
      </c>
      <c r="O470" t="n">
        <v>26812.71</v>
      </c>
      <c r="P470" t="n">
        <v>227.88</v>
      </c>
      <c r="Q470" t="n">
        <v>183.26</v>
      </c>
      <c r="R470" t="n">
        <v>33.52</v>
      </c>
      <c r="S470" t="n">
        <v>26.24</v>
      </c>
      <c r="T470" t="n">
        <v>2766.23</v>
      </c>
      <c r="U470" t="n">
        <v>0.78</v>
      </c>
      <c r="V470" t="n">
        <v>0.9</v>
      </c>
      <c r="W470" t="n">
        <v>2.95</v>
      </c>
      <c r="X470" t="n">
        <v>0.17</v>
      </c>
      <c r="Y470" t="n">
        <v>0.5</v>
      </c>
      <c r="Z470" t="n">
        <v>10</v>
      </c>
    </row>
    <row r="471">
      <c r="A471" t="n">
        <v>20</v>
      </c>
      <c r="B471" t="n">
        <v>95</v>
      </c>
      <c r="C471" t="inlineStr">
        <is>
          <t xml:space="preserve">CONCLUIDO	</t>
        </is>
      </c>
      <c r="D471" t="n">
        <v>5.0686</v>
      </c>
      <c r="E471" t="n">
        <v>19.73</v>
      </c>
      <c r="F471" t="n">
        <v>16.93</v>
      </c>
      <c r="G471" t="n">
        <v>112.84</v>
      </c>
      <c r="H471" t="n">
        <v>1.72</v>
      </c>
      <c r="I471" t="n">
        <v>9</v>
      </c>
      <c r="J471" t="n">
        <v>217.14</v>
      </c>
      <c r="K471" t="n">
        <v>53.44</v>
      </c>
      <c r="L471" t="n">
        <v>21</v>
      </c>
      <c r="M471" t="n">
        <v>7</v>
      </c>
      <c r="N471" t="n">
        <v>47.7</v>
      </c>
      <c r="O471" t="n">
        <v>27014.3</v>
      </c>
      <c r="P471" t="n">
        <v>227.91</v>
      </c>
      <c r="Q471" t="n">
        <v>183.27</v>
      </c>
      <c r="R471" t="n">
        <v>33.54</v>
      </c>
      <c r="S471" t="n">
        <v>26.24</v>
      </c>
      <c r="T471" t="n">
        <v>2780.9</v>
      </c>
      <c r="U471" t="n">
        <v>0.78</v>
      </c>
      <c r="V471" t="n">
        <v>0.9</v>
      </c>
      <c r="W471" t="n">
        <v>2.95</v>
      </c>
      <c r="X471" t="n">
        <v>0.17</v>
      </c>
      <c r="Y471" t="n">
        <v>0.5</v>
      </c>
      <c r="Z471" t="n">
        <v>10</v>
      </c>
    </row>
    <row r="472">
      <c r="A472" t="n">
        <v>21</v>
      </c>
      <c r="B472" t="n">
        <v>95</v>
      </c>
      <c r="C472" t="inlineStr">
        <is>
          <t xml:space="preserve">CONCLUIDO	</t>
        </is>
      </c>
      <c r="D472" t="n">
        <v>5.0733</v>
      </c>
      <c r="E472" t="n">
        <v>19.71</v>
      </c>
      <c r="F472" t="n">
        <v>16.91</v>
      </c>
      <c r="G472" t="n">
        <v>112.72</v>
      </c>
      <c r="H472" t="n">
        <v>1.79</v>
      </c>
      <c r="I472" t="n">
        <v>9</v>
      </c>
      <c r="J472" t="n">
        <v>218.78</v>
      </c>
      <c r="K472" t="n">
        <v>53.44</v>
      </c>
      <c r="L472" t="n">
        <v>22</v>
      </c>
      <c r="M472" t="n">
        <v>7</v>
      </c>
      <c r="N472" t="n">
        <v>48.34</v>
      </c>
      <c r="O472" t="n">
        <v>27216.79</v>
      </c>
      <c r="P472" t="n">
        <v>227.67</v>
      </c>
      <c r="Q472" t="n">
        <v>183.26</v>
      </c>
      <c r="R472" t="n">
        <v>32.93</v>
      </c>
      <c r="S472" t="n">
        <v>26.24</v>
      </c>
      <c r="T472" t="n">
        <v>2477.07</v>
      </c>
      <c r="U472" t="n">
        <v>0.8</v>
      </c>
      <c r="V472" t="n">
        <v>0.9</v>
      </c>
      <c r="W472" t="n">
        <v>2.95</v>
      </c>
      <c r="X472" t="n">
        <v>0.15</v>
      </c>
      <c r="Y472" t="n">
        <v>0.5</v>
      </c>
      <c r="Z472" t="n">
        <v>10</v>
      </c>
    </row>
    <row r="473">
      <c r="A473" t="n">
        <v>22</v>
      </c>
      <c r="B473" t="n">
        <v>95</v>
      </c>
      <c r="C473" t="inlineStr">
        <is>
          <t xml:space="preserve">CONCLUIDO	</t>
        </is>
      </c>
      <c r="D473" t="n">
        <v>5.0715</v>
      </c>
      <c r="E473" t="n">
        <v>19.72</v>
      </c>
      <c r="F473" t="n">
        <v>16.91</v>
      </c>
      <c r="G473" t="n">
        <v>112.76</v>
      </c>
      <c r="H473" t="n">
        <v>1.85</v>
      </c>
      <c r="I473" t="n">
        <v>9</v>
      </c>
      <c r="J473" t="n">
        <v>220.43</v>
      </c>
      <c r="K473" t="n">
        <v>53.44</v>
      </c>
      <c r="L473" t="n">
        <v>23</v>
      </c>
      <c r="M473" t="n">
        <v>7</v>
      </c>
      <c r="N473" t="n">
        <v>48.99</v>
      </c>
      <c r="O473" t="n">
        <v>27420.16</v>
      </c>
      <c r="P473" t="n">
        <v>227.57</v>
      </c>
      <c r="Q473" t="n">
        <v>183.26</v>
      </c>
      <c r="R473" t="n">
        <v>33.2</v>
      </c>
      <c r="S473" t="n">
        <v>26.24</v>
      </c>
      <c r="T473" t="n">
        <v>2612.49</v>
      </c>
      <c r="U473" t="n">
        <v>0.79</v>
      </c>
      <c r="V473" t="n">
        <v>0.9</v>
      </c>
      <c r="W473" t="n">
        <v>2.95</v>
      </c>
      <c r="X473" t="n">
        <v>0.16</v>
      </c>
      <c r="Y473" t="n">
        <v>0.5</v>
      </c>
      <c r="Z473" t="n">
        <v>10</v>
      </c>
    </row>
    <row r="474">
      <c r="A474" t="n">
        <v>23</v>
      </c>
      <c r="B474" t="n">
        <v>95</v>
      </c>
      <c r="C474" t="inlineStr">
        <is>
          <t xml:space="preserve">CONCLUIDO	</t>
        </is>
      </c>
      <c r="D474" t="n">
        <v>5.0873</v>
      </c>
      <c r="E474" t="n">
        <v>19.66</v>
      </c>
      <c r="F474" t="n">
        <v>16.89</v>
      </c>
      <c r="G474" t="n">
        <v>126.68</v>
      </c>
      <c r="H474" t="n">
        <v>1.92</v>
      </c>
      <c r="I474" t="n">
        <v>8</v>
      </c>
      <c r="J474" t="n">
        <v>222.08</v>
      </c>
      <c r="K474" t="n">
        <v>53.44</v>
      </c>
      <c r="L474" t="n">
        <v>24</v>
      </c>
      <c r="M474" t="n">
        <v>6</v>
      </c>
      <c r="N474" t="n">
        <v>49.65</v>
      </c>
      <c r="O474" t="n">
        <v>27624.44</v>
      </c>
      <c r="P474" t="n">
        <v>227.48</v>
      </c>
      <c r="Q474" t="n">
        <v>183.27</v>
      </c>
      <c r="R474" t="n">
        <v>32.36</v>
      </c>
      <c r="S474" t="n">
        <v>26.24</v>
      </c>
      <c r="T474" t="n">
        <v>2195.83</v>
      </c>
      <c r="U474" t="n">
        <v>0.8100000000000001</v>
      </c>
      <c r="V474" t="n">
        <v>0.9</v>
      </c>
      <c r="W474" t="n">
        <v>2.95</v>
      </c>
      <c r="X474" t="n">
        <v>0.13</v>
      </c>
      <c r="Y474" t="n">
        <v>0.5</v>
      </c>
      <c r="Z474" t="n">
        <v>10</v>
      </c>
    </row>
    <row r="475">
      <c r="A475" t="n">
        <v>24</v>
      </c>
      <c r="B475" t="n">
        <v>95</v>
      </c>
      <c r="C475" t="inlineStr">
        <is>
          <t xml:space="preserve">CONCLUIDO	</t>
        </is>
      </c>
      <c r="D475" t="n">
        <v>5.0874</v>
      </c>
      <c r="E475" t="n">
        <v>19.66</v>
      </c>
      <c r="F475" t="n">
        <v>16.89</v>
      </c>
      <c r="G475" t="n">
        <v>126.67</v>
      </c>
      <c r="H475" t="n">
        <v>1.99</v>
      </c>
      <c r="I475" t="n">
        <v>8</v>
      </c>
      <c r="J475" t="n">
        <v>223.75</v>
      </c>
      <c r="K475" t="n">
        <v>53.44</v>
      </c>
      <c r="L475" t="n">
        <v>25</v>
      </c>
      <c r="M475" t="n">
        <v>6</v>
      </c>
      <c r="N475" t="n">
        <v>50.31</v>
      </c>
      <c r="O475" t="n">
        <v>27829.77</v>
      </c>
      <c r="P475" t="n">
        <v>227.9</v>
      </c>
      <c r="Q475" t="n">
        <v>183.26</v>
      </c>
      <c r="R475" t="n">
        <v>32.43</v>
      </c>
      <c r="S475" t="n">
        <v>26.24</v>
      </c>
      <c r="T475" t="n">
        <v>2233.81</v>
      </c>
      <c r="U475" t="n">
        <v>0.8100000000000001</v>
      </c>
      <c r="V475" t="n">
        <v>0.9</v>
      </c>
      <c r="W475" t="n">
        <v>2.95</v>
      </c>
      <c r="X475" t="n">
        <v>0.13</v>
      </c>
      <c r="Y475" t="n">
        <v>0.5</v>
      </c>
      <c r="Z475" t="n">
        <v>10</v>
      </c>
    </row>
    <row r="476">
      <c r="A476" t="n">
        <v>25</v>
      </c>
      <c r="B476" t="n">
        <v>95</v>
      </c>
      <c r="C476" t="inlineStr">
        <is>
          <t xml:space="preserve">CONCLUIDO	</t>
        </is>
      </c>
      <c r="D476" t="n">
        <v>5.0859</v>
      </c>
      <c r="E476" t="n">
        <v>19.66</v>
      </c>
      <c r="F476" t="n">
        <v>16.9</v>
      </c>
      <c r="G476" t="n">
        <v>126.72</v>
      </c>
      <c r="H476" t="n">
        <v>2.05</v>
      </c>
      <c r="I476" t="n">
        <v>8</v>
      </c>
      <c r="J476" t="n">
        <v>225.42</v>
      </c>
      <c r="K476" t="n">
        <v>53.44</v>
      </c>
      <c r="L476" t="n">
        <v>26</v>
      </c>
      <c r="M476" t="n">
        <v>6</v>
      </c>
      <c r="N476" t="n">
        <v>50.98</v>
      </c>
      <c r="O476" t="n">
        <v>28035.92</v>
      </c>
      <c r="P476" t="n">
        <v>227.73</v>
      </c>
      <c r="Q476" t="n">
        <v>183.26</v>
      </c>
      <c r="R476" t="n">
        <v>32.55</v>
      </c>
      <c r="S476" t="n">
        <v>26.24</v>
      </c>
      <c r="T476" t="n">
        <v>2291.89</v>
      </c>
      <c r="U476" t="n">
        <v>0.8100000000000001</v>
      </c>
      <c r="V476" t="n">
        <v>0.9</v>
      </c>
      <c r="W476" t="n">
        <v>2.95</v>
      </c>
      <c r="X476" t="n">
        <v>0.14</v>
      </c>
      <c r="Y476" t="n">
        <v>0.5</v>
      </c>
      <c r="Z476" t="n">
        <v>10</v>
      </c>
    </row>
    <row r="477">
      <c r="A477" t="n">
        <v>26</v>
      </c>
      <c r="B477" t="n">
        <v>95</v>
      </c>
      <c r="C477" t="inlineStr">
        <is>
          <t xml:space="preserve">CONCLUIDO	</t>
        </is>
      </c>
      <c r="D477" t="n">
        <v>5.1001</v>
      </c>
      <c r="E477" t="n">
        <v>19.61</v>
      </c>
      <c r="F477" t="n">
        <v>16.88</v>
      </c>
      <c r="G477" t="n">
        <v>144.67</v>
      </c>
      <c r="H477" t="n">
        <v>2.11</v>
      </c>
      <c r="I477" t="n">
        <v>7</v>
      </c>
      <c r="J477" t="n">
        <v>227.1</v>
      </c>
      <c r="K477" t="n">
        <v>53.44</v>
      </c>
      <c r="L477" t="n">
        <v>27</v>
      </c>
      <c r="M477" t="n">
        <v>5</v>
      </c>
      <c r="N477" t="n">
        <v>51.66</v>
      </c>
      <c r="O477" t="n">
        <v>28243</v>
      </c>
      <c r="P477" t="n">
        <v>226.27</v>
      </c>
      <c r="Q477" t="n">
        <v>183.26</v>
      </c>
      <c r="R477" t="n">
        <v>32.09</v>
      </c>
      <c r="S477" t="n">
        <v>26.24</v>
      </c>
      <c r="T477" t="n">
        <v>2065.31</v>
      </c>
      <c r="U477" t="n">
        <v>0.82</v>
      </c>
      <c r="V477" t="n">
        <v>0.9</v>
      </c>
      <c r="W477" t="n">
        <v>2.95</v>
      </c>
      <c r="X477" t="n">
        <v>0.12</v>
      </c>
      <c r="Y477" t="n">
        <v>0.5</v>
      </c>
      <c r="Z477" t="n">
        <v>10</v>
      </c>
    </row>
    <row r="478">
      <c r="A478" t="n">
        <v>27</v>
      </c>
      <c r="B478" t="n">
        <v>95</v>
      </c>
      <c r="C478" t="inlineStr">
        <is>
          <t xml:space="preserve">CONCLUIDO	</t>
        </is>
      </c>
      <c r="D478" t="n">
        <v>5.101</v>
      </c>
      <c r="E478" t="n">
        <v>19.6</v>
      </c>
      <c r="F478" t="n">
        <v>16.88</v>
      </c>
      <c r="G478" t="n">
        <v>144.64</v>
      </c>
      <c r="H478" t="n">
        <v>2.18</v>
      </c>
      <c r="I478" t="n">
        <v>7</v>
      </c>
      <c r="J478" t="n">
        <v>228.79</v>
      </c>
      <c r="K478" t="n">
        <v>53.44</v>
      </c>
      <c r="L478" t="n">
        <v>28</v>
      </c>
      <c r="M478" t="n">
        <v>5</v>
      </c>
      <c r="N478" t="n">
        <v>52.35</v>
      </c>
      <c r="O478" t="n">
        <v>28451.04</v>
      </c>
      <c r="P478" t="n">
        <v>227.6</v>
      </c>
      <c r="Q478" t="n">
        <v>183.28</v>
      </c>
      <c r="R478" t="n">
        <v>32.01</v>
      </c>
      <c r="S478" t="n">
        <v>26.24</v>
      </c>
      <c r="T478" t="n">
        <v>2026.81</v>
      </c>
      <c r="U478" t="n">
        <v>0.82</v>
      </c>
      <c r="V478" t="n">
        <v>0.9</v>
      </c>
      <c r="W478" t="n">
        <v>2.95</v>
      </c>
      <c r="X478" t="n">
        <v>0.12</v>
      </c>
      <c r="Y478" t="n">
        <v>0.5</v>
      </c>
      <c r="Z478" t="n">
        <v>10</v>
      </c>
    </row>
    <row r="479">
      <c r="A479" t="n">
        <v>28</v>
      </c>
      <c r="B479" t="n">
        <v>95</v>
      </c>
      <c r="C479" t="inlineStr">
        <is>
          <t xml:space="preserve">CONCLUIDO	</t>
        </is>
      </c>
      <c r="D479" t="n">
        <v>5.1007</v>
      </c>
      <c r="E479" t="n">
        <v>19.6</v>
      </c>
      <c r="F479" t="n">
        <v>16.88</v>
      </c>
      <c r="G479" t="n">
        <v>144.65</v>
      </c>
      <c r="H479" t="n">
        <v>2.24</v>
      </c>
      <c r="I479" t="n">
        <v>7</v>
      </c>
      <c r="J479" t="n">
        <v>230.48</v>
      </c>
      <c r="K479" t="n">
        <v>53.44</v>
      </c>
      <c r="L479" t="n">
        <v>29</v>
      </c>
      <c r="M479" t="n">
        <v>5</v>
      </c>
      <c r="N479" t="n">
        <v>53.05</v>
      </c>
      <c r="O479" t="n">
        <v>28660.06</v>
      </c>
      <c r="P479" t="n">
        <v>227.93</v>
      </c>
      <c r="Q479" t="n">
        <v>183.27</v>
      </c>
      <c r="R479" t="n">
        <v>31.98</v>
      </c>
      <c r="S479" t="n">
        <v>26.24</v>
      </c>
      <c r="T479" t="n">
        <v>2011.36</v>
      </c>
      <c r="U479" t="n">
        <v>0.82</v>
      </c>
      <c r="V479" t="n">
        <v>0.9</v>
      </c>
      <c r="W479" t="n">
        <v>2.95</v>
      </c>
      <c r="X479" t="n">
        <v>0.12</v>
      </c>
      <c r="Y479" t="n">
        <v>0.5</v>
      </c>
      <c r="Z479" t="n">
        <v>10</v>
      </c>
    </row>
    <row r="480">
      <c r="A480" t="n">
        <v>29</v>
      </c>
      <c r="B480" t="n">
        <v>95</v>
      </c>
      <c r="C480" t="inlineStr">
        <is>
          <t xml:space="preserve">CONCLUIDO	</t>
        </is>
      </c>
      <c r="D480" t="n">
        <v>5.1031</v>
      </c>
      <c r="E480" t="n">
        <v>19.6</v>
      </c>
      <c r="F480" t="n">
        <v>16.87</v>
      </c>
      <c r="G480" t="n">
        <v>144.57</v>
      </c>
      <c r="H480" t="n">
        <v>2.3</v>
      </c>
      <c r="I480" t="n">
        <v>7</v>
      </c>
      <c r="J480" t="n">
        <v>232.18</v>
      </c>
      <c r="K480" t="n">
        <v>53.44</v>
      </c>
      <c r="L480" t="n">
        <v>30</v>
      </c>
      <c r="M480" t="n">
        <v>5</v>
      </c>
      <c r="N480" t="n">
        <v>53.75</v>
      </c>
      <c r="O480" t="n">
        <v>28870.05</v>
      </c>
      <c r="P480" t="n">
        <v>227.83</v>
      </c>
      <c r="Q480" t="n">
        <v>183.27</v>
      </c>
      <c r="R480" t="n">
        <v>31.75</v>
      </c>
      <c r="S480" t="n">
        <v>26.24</v>
      </c>
      <c r="T480" t="n">
        <v>1897.96</v>
      </c>
      <c r="U480" t="n">
        <v>0.83</v>
      </c>
      <c r="V480" t="n">
        <v>0.9</v>
      </c>
      <c r="W480" t="n">
        <v>2.95</v>
      </c>
      <c r="X480" t="n">
        <v>0.11</v>
      </c>
      <c r="Y480" t="n">
        <v>0.5</v>
      </c>
      <c r="Z480" t="n">
        <v>10</v>
      </c>
    </row>
    <row r="481">
      <c r="A481" t="n">
        <v>30</v>
      </c>
      <c r="B481" t="n">
        <v>95</v>
      </c>
      <c r="C481" t="inlineStr">
        <is>
          <t xml:space="preserve">CONCLUIDO	</t>
        </is>
      </c>
      <c r="D481" t="n">
        <v>5.099</v>
      </c>
      <c r="E481" t="n">
        <v>19.61</v>
      </c>
      <c r="F481" t="n">
        <v>16.88</v>
      </c>
      <c r="G481" t="n">
        <v>144.71</v>
      </c>
      <c r="H481" t="n">
        <v>2.36</v>
      </c>
      <c r="I481" t="n">
        <v>7</v>
      </c>
      <c r="J481" t="n">
        <v>233.89</v>
      </c>
      <c r="K481" t="n">
        <v>53.44</v>
      </c>
      <c r="L481" t="n">
        <v>31</v>
      </c>
      <c r="M481" t="n">
        <v>5</v>
      </c>
      <c r="N481" t="n">
        <v>54.46</v>
      </c>
      <c r="O481" t="n">
        <v>29081.05</v>
      </c>
      <c r="P481" t="n">
        <v>227.23</v>
      </c>
      <c r="Q481" t="n">
        <v>183.26</v>
      </c>
      <c r="R481" t="n">
        <v>32.21</v>
      </c>
      <c r="S481" t="n">
        <v>26.24</v>
      </c>
      <c r="T481" t="n">
        <v>2127.56</v>
      </c>
      <c r="U481" t="n">
        <v>0.8100000000000001</v>
      </c>
      <c r="V481" t="n">
        <v>0.9</v>
      </c>
      <c r="W481" t="n">
        <v>2.95</v>
      </c>
      <c r="X481" t="n">
        <v>0.13</v>
      </c>
      <c r="Y481" t="n">
        <v>0.5</v>
      </c>
      <c r="Z481" t="n">
        <v>10</v>
      </c>
    </row>
    <row r="482">
      <c r="A482" t="n">
        <v>31</v>
      </c>
      <c r="B482" t="n">
        <v>95</v>
      </c>
      <c r="C482" t="inlineStr">
        <is>
          <t xml:space="preserve">CONCLUIDO	</t>
        </is>
      </c>
      <c r="D482" t="n">
        <v>5.1008</v>
      </c>
      <c r="E482" t="n">
        <v>19.6</v>
      </c>
      <c r="F482" t="n">
        <v>16.88</v>
      </c>
      <c r="G482" t="n">
        <v>144.65</v>
      </c>
      <c r="H482" t="n">
        <v>2.41</v>
      </c>
      <c r="I482" t="n">
        <v>7</v>
      </c>
      <c r="J482" t="n">
        <v>235.61</v>
      </c>
      <c r="K482" t="n">
        <v>53.44</v>
      </c>
      <c r="L482" t="n">
        <v>32</v>
      </c>
      <c r="M482" t="n">
        <v>5</v>
      </c>
      <c r="N482" t="n">
        <v>55.18</v>
      </c>
      <c r="O482" t="n">
        <v>29293.06</v>
      </c>
      <c r="P482" t="n">
        <v>226.55</v>
      </c>
      <c r="Q482" t="n">
        <v>183.26</v>
      </c>
      <c r="R482" t="n">
        <v>31.95</v>
      </c>
      <c r="S482" t="n">
        <v>26.24</v>
      </c>
      <c r="T482" t="n">
        <v>1995.4</v>
      </c>
      <c r="U482" t="n">
        <v>0.82</v>
      </c>
      <c r="V482" t="n">
        <v>0.9</v>
      </c>
      <c r="W482" t="n">
        <v>2.95</v>
      </c>
      <c r="X482" t="n">
        <v>0.12</v>
      </c>
      <c r="Y482" t="n">
        <v>0.5</v>
      </c>
      <c r="Z482" t="n">
        <v>10</v>
      </c>
    </row>
    <row r="483">
      <c r="A483" t="n">
        <v>32</v>
      </c>
      <c r="B483" t="n">
        <v>95</v>
      </c>
      <c r="C483" t="inlineStr">
        <is>
          <t xml:space="preserve">CONCLUIDO	</t>
        </is>
      </c>
      <c r="D483" t="n">
        <v>5.1178</v>
      </c>
      <c r="E483" t="n">
        <v>19.54</v>
      </c>
      <c r="F483" t="n">
        <v>16.85</v>
      </c>
      <c r="G483" t="n">
        <v>168.48</v>
      </c>
      <c r="H483" t="n">
        <v>2.47</v>
      </c>
      <c r="I483" t="n">
        <v>6</v>
      </c>
      <c r="J483" t="n">
        <v>237.34</v>
      </c>
      <c r="K483" t="n">
        <v>53.44</v>
      </c>
      <c r="L483" t="n">
        <v>33</v>
      </c>
      <c r="M483" t="n">
        <v>4</v>
      </c>
      <c r="N483" t="n">
        <v>55.91</v>
      </c>
      <c r="O483" t="n">
        <v>29506.09</v>
      </c>
      <c r="P483" t="n">
        <v>226.31</v>
      </c>
      <c r="Q483" t="n">
        <v>183.26</v>
      </c>
      <c r="R483" t="n">
        <v>31.12</v>
      </c>
      <c r="S483" t="n">
        <v>26.24</v>
      </c>
      <c r="T483" t="n">
        <v>1585.85</v>
      </c>
      <c r="U483" t="n">
        <v>0.84</v>
      </c>
      <c r="V483" t="n">
        <v>0.9</v>
      </c>
      <c r="W483" t="n">
        <v>2.95</v>
      </c>
      <c r="X483" t="n">
        <v>0.09</v>
      </c>
      <c r="Y483" t="n">
        <v>0.5</v>
      </c>
      <c r="Z483" t="n">
        <v>10</v>
      </c>
    </row>
    <row r="484">
      <c r="A484" t="n">
        <v>33</v>
      </c>
      <c r="B484" t="n">
        <v>95</v>
      </c>
      <c r="C484" t="inlineStr">
        <is>
          <t xml:space="preserve">CONCLUIDO	</t>
        </is>
      </c>
      <c r="D484" t="n">
        <v>5.1177</v>
      </c>
      <c r="E484" t="n">
        <v>19.54</v>
      </c>
      <c r="F484" t="n">
        <v>16.85</v>
      </c>
      <c r="G484" t="n">
        <v>168.48</v>
      </c>
      <c r="H484" t="n">
        <v>2.53</v>
      </c>
      <c r="I484" t="n">
        <v>6</v>
      </c>
      <c r="J484" t="n">
        <v>239.08</v>
      </c>
      <c r="K484" t="n">
        <v>53.44</v>
      </c>
      <c r="L484" t="n">
        <v>34</v>
      </c>
      <c r="M484" t="n">
        <v>4</v>
      </c>
      <c r="N484" t="n">
        <v>56.64</v>
      </c>
      <c r="O484" t="n">
        <v>29720.17</v>
      </c>
      <c r="P484" t="n">
        <v>227.35</v>
      </c>
      <c r="Q484" t="n">
        <v>183.29</v>
      </c>
      <c r="R484" t="n">
        <v>31.14</v>
      </c>
      <c r="S484" t="n">
        <v>26.24</v>
      </c>
      <c r="T484" t="n">
        <v>1597.61</v>
      </c>
      <c r="U484" t="n">
        <v>0.84</v>
      </c>
      <c r="V484" t="n">
        <v>0.9</v>
      </c>
      <c r="W484" t="n">
        <v>2.95</v>
      </c>
      <c r="X484" t="n">
        <v>0.09</v>
      </c>
      <c r="Y484" t="n">
        <v>0.5</v>
      </c>
      <c r="Z484" t="n">
        <v>10</v>
      </c>
    </row>
    <row r="485">
      <c r="A485" t="n">
        <v>34</v>
      </c>
      <c r="B485" t="n">
        <v>95</v>
      </c>
      <c r="C485" t="inlineStr">
        <is>
          <t xml:space="preserve">CONCLUIDO	</t>
        </is>
      </c>
      <c r="D485" t="n">
        <v>5.1171</v>
      </c>
      <c r="E485" t="n">
        <v>19.54</v>
      </c>
      <c r="F485" t="n">
        <v>16.85</v>
      </c>
      <c r="G485" t="n">
        <v>168.5</v>
      </c>
      <c r="H485" t="n">
        <v>2.58</v>
      </c>
      <c r="I485" t="n">
        <v>6</v>
      </c>
      <c r="J485" t="n">
        <v>240.82</v>
      </c>
      <c r="K485" t="n">
        <v>53.44</v>
      </c>
      <c r="L485" t="n">
        <v>35</v>
      </c>
      <c r="M485" t="n">
        <v>4</v>
      </c>
      <c r="N485" t="n">
        <v>57.39</v>
      </c>
      <c r="O485" t="n">
        <v>29935.43</v>
      </c>
      <c r="P485" t="n">
        <v>228.11</v>
      </c>
      <c r="Q485" t="n">
        <v>183.26</v>
      </c>
      <c r="R485" t="n">
        <v>31.17</v>
      </c>
      <c r="S485" t="n">
        <v>26.24</v>
      </c>
      <c r="T485" t="n">
        <v>1612.21</v>
      </c>
      <c r="U485" t="n">
        <v>0.84</v>
      </c>
      <c r="V485" t="n">
        <v>0.9</v>
      </c>
      <c r="W485" t="n">
        <v>2.95</v>
      </c>
      <c r="X485" t="n">
        <v>0.09</v>
      </c>
      <c r="Y485" t="n">
        <v>0.5</v>
      </c>
      <c r="Z485" t="n">
        <v>10</v>
      </c>
    </row>
    <row r="486">
      <c r="A486" t="n">
        <v>35</v>
      </c>
      <c r="B486" t="n">
        <v>95</v>
      </c>
      <c r="C486" t="inlineStr">
        <is>
          <t xml:space="preserve">CONCLUIDO	</t>
        </is>
      </c>
      <c r="D486" t="n">
        <v>5.116</v>
      </c>
      <c r="E486" t="n">
        <v>19.55</v>
      </c>
      <c r="F486" t="n">
        <v>16.85</v>
      </c>
      <c r="G486" t="n">
        <v>168.54</v>
      </c>
      <c r="H486" t="n">
        <v>2.64</v>
      </c>
      <c r="I486" t="n">
        <v>6</v>
      </c>
      <c r="J486" t="n">
        <v>242.57</v>
      </c>
      <c r="K486" t="n">
        <v>53.44</v>
      </c>
      <c r="L486" t="n">
        <v>36</v>
      </c>
      <c r="M486" t="n">
        <v>4</v>
      </c>
      <c r="N486" t="n">
        <v>58.14</v>
      </c>
      <c r="O486" t="n">
        <v>30151.65</v>
      </c>
      <c r="P486" t="n">
        <v>228.43</v>
      </c>
      <c r="Q486" t="n">
        <v>183.26</v>
      </c>
      <c r="R486" t="n">
        <v>31.32</v>
      </c>
      <c r="S486" t="n">
        <v>26.24</v>
      </c>
      <c r="T486" t="n">
        <v>1684.27</v>
      </c>
      <c r="U486" t="n">
        <v>0.84</v>
      </c>
      <c r="V486" t="n">
        <v>0.9</v>
      </c>
      <c r="W486" t="n">
        <v>2.95</v>
      </c>
      <c r="X486" t="n">
        <v>0.1</v>
      </c>
      <c r="Y486" t="n">
        <v>0.5</v>
      </c>
      <c r="Z486" t="n">
        <v>10</v>
      </c>
    </row>
    <row r="487">
      <c r="A487" t="n">
        <v>36</v>
      </c>
      <c r="B487" t="n">
        <v>95</v>
      </c>
      <c r="C487" t="inlineStr">
        <is>
          <t xml:space="preserve">CONCLUIDO	</t>
        </is>
      </c>
      <c r="D487" t="n">
        <v>5.1165</v>
      </c>
      <c r="E487" t="n">
        <v>19.54</v>
      </c>
      <c r="F487" t="n">
        <v>16.85</v>
      </c>
      <c r="G487" t="n">
        <v>168.53</v>
      </c>
      <c r="H487" t="n">
        <v>2.69</v>
      </c>
      <c r="I487" t="n">
        <v>6</v>
      </c>
      <c r="J487" t="n">
        <v>244.34</v>
      </c>
      <c r="K487" t="n">
        <v>53.44</v>
      </c>
      <c r="L487" t="n">
        <v>37</v>
      </c>
      <c r="M487" t="n">
        <v>4</v>
      </c>
      <c r="N487" t="n">
        <v>58.9</v>
      </c>
      <c r="O487" t="n">
        <v>30368.96</v>
      </c>
      <c r="P487" t="n">
        <v>228.47</v>
      </c>
      <c r="Q487" t="n">
        <v>183.27</v>
      </c>
      <c r="R487" t="n">
        <v>31.24</v>
      </c>
      <c r="S487" t="n">
        <v>26.24</v>
      </c>
      <c r="T487" t="n">
        <v>1645.82</v>
      </c>
      <c r="U487" t="n">
        <v>0.84</v>
      </c>
      <c r="V487" t="n">
        <v>0.9</v>
      </c>
      <c r="W487" t="n">
        <v>2.95</v>
      </c>
      <c r="X487" t="n">
        <v>0.1</v>
      </c>
      <c r="Y487" t="n">
        <v>0.5</v>
      </c>
      <c r="Z487" t="n">
        <v>10</v>
      </c>
    </row>
    <row r="488">
      <c r="A488" t="n">
        <v>37</v>
      </c>
      <c r="B488" t="n">
        <v>95</v>
      </c>
      <c r="C488" t="inlineStr">
        <is>
          <t xml:space="preserve">CONCLUIDO	</t>
        </is>
      </c>
      <c r="D488" t="n">
        <v>5.1163</v>
      </c>
      <c r="E488" t="n">
        <v>19.55</v>
      </c>
      <c r="F488" t="n">
        <v>16.85</v>
      </c>
      <c r="G488" t="n">
        <v>168.54</v>
      </c>
      <c r="H488" t="n">
        <v>2.75</v>
      </c>
      <c r="I488" t="n">
        <v>6</v>
      </c>
      <c r="J488" t="n">
        <v>246.11</v>
      </c>
      <c r="K488" t="n">
        <v>53.44</v>
      </c>
      <c r="L488" t="n">
        <v>38</v>
      </c>
      <c r="M488" t="n">
        <v>4</v>
      </c>
      <c r="N488" t="n">
        <v>59.67</v>
      </c>
      <c r="O488" t="n">
        <v>30587.38</v>
      </c>
      <c r="P488" t="n">
        <v>228.21</v>
      </c>
      <c r="Q488" t="n">
        <v>183.27</v>
      </c>
      <c r="R488" t="n">
        <v>31.31</v>
      </c>
      <c r="S488" t="n">
        <v>26.24</v>
      </c>
      <c r="T488" t="n">
        <v>1679.4</v>
      </c>
      <c r="U488" t="n">
        <v>0.84</v>
      </c>
      <c r="V488" t="n">
        <v>0.9</v>
      </c>
      <c r="W488" t="n">
        <v>2.95</v>
      </c>
      <c r="X488" t="n">
        <v>0.1</v>
      </c>
      <c r="Y488" t="n">
        <v>0.5</v>
      </c>
      <c r="Z488" t="n">
        <v>10</v>
      </c>
    </row>
    <row r="489">
      <c r="A489" t="n">
        <v>38</v>
      </c>
      <c r="B489" t="n">
        <v>95</v>
      </c>
      <c r="C489" t="inlineStr">
        <is>
          <t xml:space="preserve">CONCLUIDO	</t>
        </is>
      </c>
      <c r="D489" t="n">
        <v>5.1168</v>
      </c>
      <c r="E489" t="n">
        <v>19.54</v>
      </c>
      <c r="F489" t="n">
        <v>16.85</v>
      </c>
      <c r="G489" t="n">
        <v>168.52</v>
      </c>
      <c r="H489" t="n">
        <v>2.8</v>
      </c>
      <c r="I489" t="n">
        <v>6</v>
      </c>
      <c r="J489" t="n">
        <v>247.89</v>
      </c>
      <c r="K489" t="n">
        <v>53.44</v>
      </c>
      <c r="L489" t="n">
        <v>39</v>
      </c>
      <c r="M489" t="n">
        <v>4</v>
      </c>
      <c r="N489" t="n">
        <v>60.45</v>
      </c>
      <c r="O489" t="n">
        <v>30806.92</v>
      </c>
      <c r="P489" t="n">
        <v>227.48</v>
      </c>
      <c r="Q489" t="n">
        <v>183.26</v>
      </c>
      <c r="R489" t="n">
        <v>31.17</v>
      </c>
      <c r="S489" t="n">
        <v>26.24</v>
      </c>
      <c r="T489" t="n">
        <v>1609.37</v>
      </c>
      <c r="U489" t="n">
        <v>0.84</v>
      </c>
      <c r="V489" t="n">
        <v>0.9</v>
      </c>
      <c r="W489" t="n">
        <v>2.95</v>
      </c>
      <c r="X489" t="n">
        <v>0.1</v>
      </c>
      <c r="Y489" t="n">
        <v>0.5</v>
      </c>
      <c r="Z489" t="n">
        <v>10</v>
      </c>
    </row>
    <row r="490">
      <c r="A490" t="n">
        <v>39</v>
      </c>
      <c r="B490" t="n">
        <v>95</v>
      </c>
      <c r="C490" t="inlineStr">
        <is>
          <t xml:space="preserve">CONCLUIDO	</t>
        </is>
      </c>
      <c r="D490" t="n">
        <v>5.1164</v>
      </c>
      <c r="E490" t="n">
        <v>19.55</v>
      </c>
      <c r="F490" t="n">
        <v>16.85</v>
      </c>
      <c r="G490" t="n">
        <v>168.53</v>
      </c>
      <c r="H490" t="n">
        <v>2.85</v>
      </c>
      <c r="I490" t="n">
        <v>6</v>
      </c>
      <c r="J490" t="n">
        <v>249.68</v>
      </c>
      <c r="K490" t="n">
        <v>53.44</v>
      </c>
      <c r="L490" t="n">
        <v>40</v>
      </c>
      <c r="M490" t="n">
        <v>4</v>
      </c>
      <c r="N490" t="n">
        <v>61.24</v>
      </c>
      <c r="O490" t="n">
        <v>31027.6</v>
      </c>
      <c r="P490" t="n">
        <v>226.49</v>
      </c>
      <c r="Q490" t="n">
        <v>183.27</v>
      </c>
      <c r="R490" t="n">
        <v>31.37</v>
      </c>
      <c r="S490" t="n">
        <v>26.24</v>
      </c>
      <c r="T490" t="n">
        <v>1712.57</v>
      </c>
      <c r="U490" t="n">
        <v>0.84</v>
      </c>
      <c r="V490" t="n">
        <v>0.9</v>
      </c>
      <c r="W490" t="n">
        <v>2.95</v>
      </c>
      <c r="X490" t="n">
        <v>0.1</v>
      </c>
      <c r="Y490" t="n">
        <v>0.5</v>
      </c>
      <c r="Z490" t="n">
        <v>10</v>
      </c>
    </row>
    <row r="491">
      <c r="A491" t="n">
        <v>0</v>
      </c>
      <c r="B491" t="n">
        <v>55</v>
      </c>
      <c r="C491" t="inlineStr">
        <is>
          <t xml:space="preserve">CONCLUIDO	</t>
        </is>
      </c>
      <c r="D491" t="n">
        <v>3.9848</v>
      </c>
      <c r="E491" t="n">
        <v>25.1</v>
      </c>
      <c r="F491" t="n">
        <v>19.62</v>
      </c>
      <c r="G491" t="n">
        <v>8.289999999999999</v>
      </c>
      <c r="H491" t="n">
        <v>0.15</v>
      </c>
      <c r="I491" t="n">
        <v>142</v>
      </c>
      <c r="J491" t="n">
        <v>116.05</v>
      </c>
      <c r="K491" t="n">
        <v>43.4</v>
      </c>
      <c r="L491" t="n">
        <v>1</v>
      </c>
      <c r="M491" t="n">
        <v>140</v>
      </c>
      <c r="N491" t="n">
        <v>16.65</v>
      </c>
      <c r="O491" t="n">
        <v>14546.17</v>
      </c>
      <c r="P491" t="n">
        <v>197.04</v>
      </c>
      <c r="Q491" t="n">
        <v>183.35</v>
      </c>
      <c r="R491" t="n">
        <v>117.16</v>
      </c>
      <c r="S491" t="n">
        <v>26.24</v>
      </c>
      <c r="T491" t="n">
        <v>43926.45</v>
      </c>
      <c r="U491" t="n">
        <v>0.22</v>
      </c>
      <c r="V491" t="n">
        <v>0.78</v>
      </c>
      <c r="W491" t="n">
        <v>3.17</v>
      </c>
      <c r="X491" t="n">
        <v>2.86</v>
      </c>
      <c r="Y491" t="n">
        <v>0.5</v>
      </c>
      <c r="Z491" t="n">
        <v>10</v>
      </c>
    </row>
    <row r="492">
      <c r="A492" t="n">
        <v>1</v>
      </c>
      <c r="B492" t="n">
        <v>55</v>
      </c>
      <c r="C492" t="inlineStr">
        <is>
          <t xml:space="preserve">CONCLUIDO	</t>
        </is>
      </c>
      <c r="D492" t="n">
        <v>4.5997</v>
      </c>
      <c r="E492" t="n">
        <v>21.74</v>
      </c>
      <c r="F492" t="n">
        <v>18.08</v>
      </c>
      <c r="G492" t="n">
        <v>16.44</v>
      </c>
      <c r="H492" t="n">
        <v>0.3</v>
      </c>
      <c r="I492" t="n">
        <v>66</v>
      </c>
      <c r="J492" t="n">
        <v>117.34</v>
      </c>
      <c r="K492" t="n">
        <v>43.4</v>
      </c>
      <c r="L492" t="n">
        <v>2</v>
      </c>
      <c r="M492" t="n">
        <v>64</v>
      </c>
      <c r="N492" t="n">
        <v>16.94</v>
      </c>
      <c r="O492" t="n">
        <v>14705.49</v>
      </c>
      <c r="P492" t="n">
        <v>180.85</v>
      </c>
      <c r="Q492" t="n">
        <v>183.29</v>
      </c>
      <c r="R492" t="n">
        <v>69.11</v>
      </c>
      <c r="S492" t="n">
        <v>26.24</v>
      </c>
      <c r="T492" t="n">
        <v>20280.18</v>
      </c>
      <c r="U492" t="n">
        <v>0.38</v>
      </c>
      <c r="V492" t="n">
        <v>0.84</v>
      </c>
      <c r="W492" t="n">
        <v>3.06</v>
      </c>
      <c r="X492" t="n">
        <v>1.32</v>
      </c>
      <c r="Y492" t="n">
        <v>0.5</v>
      </c>
      <c r="Z492" t="n">
        <v>10</v>
      </c>
    </row>
    <row r="493">
      <c r="A493" t="n">
        <v>2</v>
      </c>
      <c r="B493" t="n">
        <v>55</v>
      </c>
      <c r="C493" t="inlineStr">
        <is>
          <t xml:space="preserve">CONCLUIDO	</t>
        </is>
      </c>
      <c r="D493" t="n">
        <v>4.8282</v>
      </c>
      <c r="E493" t="n">
        <v>20.71</v>
      </c>
      <c r="F493" t="n">
        <v>17.6</v>
      </c>
      <c r="G493" t="n">
        <v>24.56</v>
      </c>
      <c r="H493" t="n">
        <v>0.45</v>
      </c>
      <c r="I493" t="n">
        <v>43</v>
      </c>
      <c r="J493" t="n">
        <v>118.63</v>
      </c>
      <c r="K493" t="n">
        <v>43.4</v>
      </c>
      <c r="L493" t="n">
        <v>3</v>
      </c>
      <c r="M493" t="n">
        <v>41</v>
      </c>
      <c r="N493" t="n">
        <v>17.23</v>
      </c>
      <c r="O493" t="n">
        <v>14865.24</v>
      </c>
      <c r="P493" t="n">
        <v>175.28</v>
      </c>
      <c r="Q493" t="n">
        <v>183.28</v>
      </c>
      <c r="R493" t="n">
        <v>54.4</v>
      </c>
      <c r="S493" t="n">
        <v>26.24</v>
      </c>
      <c r="T493" t="n">
        <v>13040.19</v>
      </c>
      <c r="U493" t="n">
        <v>0.48</v>
      </c>
      <c r="V493" t="n">
        <v>0.86</v>
      </c>
      <c r="W493" t="n">
        <v>3.01</v>
      </c>
      <c r="X493" t="n">
        <v>0.84</v>
      </c>
      <c r="Y493" t="n">
        <v>0.5</v>
      </c>
      <c r="Z493" t="n">
        <v>10</v>
      </c>
    </row>
    <row r="494">
      <c r="A494" t="n">
        <v>3</v>
      </c>
      <c r="B494" t="n">
        <v>55</v>
      </c>
      <c r="C494" t="inlineStr">
        <is>
          <t xml:space="preserve">CONCLUIDO	</t>
        </is>
      </c>
      <c r="D494" t="n">
        <v>4.9435</v>
      </c>
      <c r="E494" t="n">
        <v>20.23</v>
      </c>
      <c r="F494" t="n">
        <v>17.38</v>
      </c>
      <c r="G494" t="n">
        <v>32.59</v>
      </c>
      <c r="H494" t="n">
        <v>0.59</v>
      </c>
      <c r="I494" t="n">
        <v>32</v>
      </c>
      <c r="J494" t="n">
        <v>119.93</v>
      </c>
      <c r="K494" t="n">
        <v>43.4</v>
      </c>
      <c r="L494" t="n">
        <v>4</v>
      </c>
      <c r="M494" t="n">
        <v>30</v>
      </c>
      <c r="N494" t="n">
        <v>17.53</v>
      </c>
      <c r="O494" t="n">
        <v>15025.44</v>
      </c>
      <c r="P494" t="n">
        <v>172.37</v>
      </c>
      <c r="Q494" t="n">
        <v>183.27</v>
      </c>
      <c r="R494" t="n">
        <v>47.49</v>
      </c>
      <c r="S494" t="n">
        <v>26.24</v>
      </c>
      <c r="T494" t="n">
        <v>9641.24</v>
      </c>
      <c r="U494" t="n">
        <v>0.55</v>
      </c>
      <c r="V494" t="n">
        <v>0.88</v>
      </c>
      <c r="W494" t="n">
        <v>3</v>
      </c>
      <c r="X494" t="n">
        <v>0.62</v>
      </c>
      <c r="Y494" t="n">
        <v>0.5</v>
      </c>
      <c r="Z494" t="n">
        <v>10</v>
      </c>
    </row>
    <row r="495">
      <c r="A495" t="n">
        <v>4</v>
      </c>
      <c r="B495" t="n">
        <v>55</v>
      </c>
      <c r="C495" t="inlineStr">
        <is>
          <t xml:space="preserve">CONCLUIDO	</t>
        </is>
      </c>
      <c r="D495" t="n">
        <v>5.0109</v>
      </c>
      <c r="E495" t="n">
        <v>19.96</v>
      </c>
      <c r="F495" t="n">
        <v>17.25</v>
      </c>
      <c r="G495" t="n">
        <v>39.81</v>
      </c>
      <c r="H495" t="n">
        <v>0.73</v>
      </c>
      <c r="I495" t="n">
        <v>26</v>
      </c>
      <c r="J495" t="n">
        <v>121.23</v>
      </c>
      <c r="K495" t="n">
        <v>43.4</v>
      </c>
      <c r="L495" t="n">
        <v>5</v>
      </c>
      <c r="M495" t="n">
        <v>24</v>
      </c>
      <c r="N495" t="n">
        <v>17.83</v>
      </c>
      <c r="O495" t="n">
        <v>15186.08</v>
      </c>
      <c r="P495" t="n">
        <v>170.28</v>
      </c>
      <c r="Q495" t="n">
        <v>183.28</v>
      </c>
      <c r="R495" t="n">
        <v>43.75</v>
      </c>
      <c r="S495" t="n">
        <v>26.24</v>
      </c>
      <c r="T495" t="n">
        <v>7802.97</v>
      </c>
      <c r="U495" t="n">
        <v>0.6</v>
      </c>
      <c r="V495" t="n">
        <v>0.88</v>
      </c>
      <c r="W495" t="n">
        <v>2.98</v>
      </c>
      <c r="X495" t="n">
        <v>0.49</v>
      </c>
      <c r="Y495" t="n">
        <v>0.5</v>
      </c>
      <c r="Z495" t="n">
        <v>10</v>
      </c>
    </row>
    <row r="496">
      <c r="A496" t="n">
        <v>5</v>
      </c>
      <c r="B496" t="n">
        <v>55</v>
      </c>
      <c r="C496" t="inlineStr">
        <is>
          <t xml:space="preserve">CONCLUIDO	</t>
        </is>
      </c>
      <c r="D496" t="n">
        <v>5.0573</v>
      </c>
      <c r="E496" t="n">
        <v>19.77</v>
      </c>
      <c r="F496" t="n">
        <v>17.16</v>
      </c>
      <c r="G496" t="n">
        <v>46.81</v>
      </c>
      <c r="H496" t="n">
        <v>0.86</v>
      </c>
      <c r="I496" t="n">
        <v>22</v>
      </c>
      <c r="J496" t="n">
        <v>122.54</v>
      </c>
      <c r="K496" t="n">
        <v>43.4</v>
      </c>
      <c r="L496" t="n">
        <v>6</v>
      </c>
      <c r="M496" t="n">
        <v>20</v>
      </c>
      <c r="N496" t="n">
        <v>18.14</v>
      </c>
      <c r="O496" t="n">
        <v>15347.16</v>
      </c>
      <c r="P496" t="n">
        <v>168.82</v>
      </c>
      <c r="Q496" t="n">
        <v>183.29</v>
      </c>
      <c r="R496" t="n">
        <v>41.17</v>
      </c>
      <c r="S496" t="n">
        <v>26.24</v>
      </c>
      <c r="T496" t="n">
        <v>6529.59</v>
      </c>
      <c r="U496" t="n">
        <v>0.64</v>
      </c>
      <c r="V496" t="n">
        <v>0.89</v>
      </c>
      <c r="W496" t="n">
        <v>2.97</v>
      </c>
      <c r="X496" t="n">
        <v>0.41</v>
      </c>
      <c r="Y496" t="n">
        <v>0.5</v>
      </c>
      <c r="Z496" t="n">
        <v>10</v>
      </c>
    </row>
    <row r="497">
      <c r="A497" t="n">
        <v>6</v>
      </c>
      <c r="B497" t="n">
        <v>55</v>
      </c>
      <c r="C497" t="inlineStr">
        <is>
          <t xml:space="preserve">CONCLUIDO	</t>
        </is>
      </c>
      <c r="D497" t="n">
        <v>5.0884</v>
      </c>
      <c r="E497" t="n">
        <v>19.65</v>
      </c>
      <c r="F497" t="n">
        <v>17.11</v>
      </c>
      <c r="G497" t="n">
        <v>54.05</v>
      </c>
      <c r="H497" t="n">
        <v>1</v>
      </c>
      <c r="I497" t="n">
        <v>19</v>
      </c>
      <c r="J497" t="n">
        <v>123.85</v>
      </c>
      <c r="K497" t="n">
        <v>43.4</v>
      </c>
      <c r="L497" t="n">
        <v>7</v>
      </c>
      <c r="M497" t="n">
        <v>17</v>
      </c>
      <c r="N497" t="n">
        <v>18.45</v>
      </c>
      <c r="O497" t="n">
        <v>15508.69</v>
      </c>
      <c r="P497" t="n">
        <v>167.72</v>
      </c>
      <c r="Q497" t="n">
        <v>183.27</v>
      </c>
      <c r="R497" t="n">
        <v>39.18</v>
      </c>
      <c r="S497" t="n">
        <v>26.24</v>
      </c>
      <c r="T497" t="n">
        <v>5552.51</v>
      </c>
      <c r="U497" t="n">
        <v>0.67</v>
      </c>
      <c r="V497" t="n">
        <v>0.89</v>
      </c>
      <c r="W497" t="n">
        <v>2.97</v>
      </c>
      <c r="X497" t="n">
        <v>0.36</v>
      </c>
      <c r="Y497" t="n">
        <v>0.5</v>
      </c>
      <c r="Z497" t="n">
        <v>10</v>
      </c>
    </row>
    <row r="498">
      <c r="A498" t="n">
        <v>7</v>
      </c>
      <c r="B498" t="n">
        <v>55</v>
      </c>
      <c r="C498" t="inlineStr">
        <is>
          <t xml:space="preserve">CONCLUIDO	</t>
        </is>
      </c>
      <c r="D498" t="n">
        <v>5.1234</v>
      </c>
      <c r="E498" t="n">
        <v>19.52</v>
      </c>
      <c r="F498" t="n">
        <v>17.05</v>
      </c>
      <c r="G498" t="n">
        <v>63.94</v>
      </c>
      <c r="H498" t="n">
        <v>1.13</v>
      </c>
      <c r="I498" t="n">
        <v>16</v>
      </c>
      <c r="J498" t="n">
        <v>125.16</v>
      </c>
      <c r="K498" t="n">
        <v>43.4</v>
      </c>
      <c r="L498" t="n">
        <v>8</v>
      </c>
      <c r="M498" t="n">
        <v>14</v>
      </c>
      <c r="N498" t="n">
        <v>18.76</v>
      </c>
      <c r="O498" t="n">
        <v>15670.68</v>
      </c>
      <c r="P498" t="n">
        <v>166.34</v>
      </c>
      <c r="Q498" t="n">
        <v>183.3</v>
      </c>
      <c r="R498" t="n">
        <v>37.43</v>
      </c>
      <c r="S498" t="n">
        <v>26.24</v>
      </c>
      <c r="T498" t="n">
        <v>4693.49</v>
      </c>
      <c r="U498" t="n">
        <v>0.7</v>
      </c>
      <c r="V498" t="n">
        <v>0.89</v>
      </c>
      <c r="W498" t="n">
        <v>2.97</v>
      </c>
      <c r="X498" t="n">
        <v>0.3</v>
      </c>
      <c r="Y498" t="n">
        <v>0.5</v>
      </c>
      <c r="Z498" t="n">
        <v>10</v>
      </c>
    </row>
    <row r="499">
      <c r="A499" t="n">
        <v>8</v>
      </c>
      <c r="B499" t="n">
        <v>55</v>
      </c>
      <c r="C499" t="inlineStr">
        <is>
          <t xml:space="preserve">CONCLUIDO	</t>
        </is>
      </c>
      <c r="D499" t="n">
        <v>5.1366</v>
      </c>
      <c r="E499" t="n">
        <v>19.47</v>
      </c>
      <c r="F499" t="n">
        <v>17.03</v>
      </c>
      <c r="G499" t="n">
        <v>68.09999999999999</v>
      </c>
      <c r="H499" t="n">
        <v>1.26</v>
      </c>
      <c r="I499" t="n">
        <v>15</v>
      </c>
      <c r="J499" t="n">
        <v>126.48</v>
      </c>
      <c r="K499" t="n">
        <v>43.4</v>
      </c>
      <c r="L499" t="n">
        <v>9</v>
      </c>
      <c r="M499" t="n">
        <v>13</v>
      </c>
      <c r="N499" t="n">
        <v>19.08</v>
      </c>
      <c r="O499" t="n">
        <v>15833.12</v>
      </c>
      <c r="P499" t="n">
        <v>165.36</v>
      </c>
      <c r="Q499" t="n">
        <v>183.26</v>
      </c>
      <c r="R499" t="n">
        <v>36.63</v>
      </c>
      <c r="S499" t="n">
        <v>26.24</v>
      </c>
      <c r="T499" t="n">
        <v>4296.48</v>
      </c>
      <c r="U499" t="n">
        <v>0.72</v>
      </c>
      <c r="V499" t="n">
        <v>0.89</v>
      </c>
      <c r="W499" t="n">
        <v>2.96</v>
      </c>
      <c r="X499" t="n">
        <v>0.27</v>
      </c>
      <c r="Y499" t="n">
        <v>0.5</v>
      </c>
      <c r="Z499" t="n">
        <v>10</v>
      </c>
    </row>
    <row r="500">
      <c r="A500" t="n">
        <v>9</v>
      </c>
      <c r="B500" t="n">
        <v>55</v>
      </c>
      <c r="C500" t="inlineStr">
        <is>
          <t xml:space="preserve">CONCLUIDO	</t>
        </is>
      </c>
      <c r="D500" t="n">
        <v>5.1549</v>
      </c>
      <c r="E500" t="n">
        <v>19.4</v>
      </c>
      <c r="F500" t="n">
        <v>17</v>
      </c>
      <c r="G500" t="n">
        <v>78.48</v>
      </c>
      <c r="H500" t="n">
        <v>1.38</v>
      </c>
      <c r="I500" t="n">
        <v>13</v>
      </c>
      <c r="J500" t="n">
        <v>127.8</v>
      </c>
      <c r="K500" t="n">
        <v>43.4</v>
      </c>
      <c r="L500" t="n">
        <v>10</v>
      </c>
      <c r="M500" t="n">
        <v>11</v>
      </c>
      <c r="N500" t="n">
        <v>19.4</v>
      </c>
      <c r="O500" t="n">
        <v>15996.02</v>
      </c>
      <c r="P500" t="n">
        <v>164.77</v>
      </c>
      <c r="Q500" t="n">
        <v>183.29</v>
      </c>
      <c r="R500" t="n">
        <v>35.94</v>
      </c>
      <c r="S500" t="n">
        <v>26.24</v>
      </c>
      <c r="T500" t="n">
        <v>3959.24</v>
      </c>
      <c r="U500" t="n">
        <v>0.73</v>
      </c>
      <c r="V500" t="n">
        <v>0.89</v>
      </c>
      <c r="W500" t="n">
        <v>2.96</v>
      </c>
      <c r="X500" t="n">
        <v>0.25</v>
      </c>
      <c r="Y500" t="n">
        <v>0.5</v>
      </c>
      <c r="Z500" t="n">
        <v>10</v>
      </c>
    </row>
    <row r="501">
      <c r="A501" t="n">
        <v>10</v>
      </c>
      <c r="B501" t="n">
        <v>55</v>
      </c>
      <c r="C501" t="inlineStr">
        <is>
          <t xml:space="preserve">CONCLUIDO	</t>
        </is>
      </c>
      <c r="D501" t="n">
        <v>5.1687</v>
      </c>
      <c r="E501" t="n">
        <v>19.35</v>
      </c>
      <c r="F501" t="n">
        <v>16.98</v>
      </c>
      <c r="G501" t="n">
        <v>84.88</v>
      </c>
      <c r="H501" t="n">
        <v>1.5</v>
      </c>
      <c r="I501" t="n">
        <v>12</v>
      </c>
      <c r="J501" t="n">
        <v>129.13</v>
      </c>
      <c r="K501" t="n">
        <v>43.4</v>
      </c>
      <c r="L501" t="n">
        <v>11</v>
      </c>
      <c r="M501" t="n">
        <v>10</v>
      </c>
      <c r="N501" t="n">
        <v>19.73</v>
      </c>
      <c r="O501" t="n">
        <v>16159.39</v>
      </c>
      <c r="P501" t="n">
        <v>163.62</v>
      </c>
      <c r="Q501" t="n">
        <v>183.26</v>
      </c>
      <c r="R501" t="n">
        <v>35.11</v>
      </c>
      <c r="S501" t="n">
        <v>26.24</v>
      </c>
      <c r="T501" t="n">
        <v>3552.71</v>
      </c>
      <c r="U501" t="n">
        <v>0.75</v>
      </c>
      <c r="V501" t="n">
        <v>0.9</v>
      </c>
      <c r="W501" t="n">
        <v>2.96</v>
      </c>
      <c r="X501" t="n">
        <v>0.22</v>
      </c>
      <c r="Y501" t="n">
        <v>0.5</v>
      </c>
      <c r="Z501" t="n">
        <v>10</v>
      </c>
    </row>
    <row r="502">
      <c r="A502" t="n">
        <v>11</v>
      </c>
      <c r="B502" t="n">
        <v>55</v>
      </c>
      <c r="C502" t="inlineStr">
        <is>
          <t xml:space="preserve">CONCLUIDO	</t>
        </is>
      </c>
      <c r="D502" t="n">
        <v>5.1816</v>
      </c>
      <c r="E502" t="n">
        <v>19.3</v>
      </c>
      <c r="F502" t="n">
        <v>16.95</v>
      </c>
      <c r="G502" t="n">
        <v>92.47</v>
      </c>
      <c r="H502" t="n">
        <v>1.63</v>
      </c>
      <c r="I502" t="n">
        <v>11</v>
      </c>
      <c r="J502" t="n">
        <v>130.45</v>
      </c>
      <c r="K502" t="n">
        <v>43.4</v>
      </c>
      <c r="L502" t="n">
        <v>12</v>
      </c>
      <c r="M502" t="n">
        <v>9</v>
      </c>
      <c r="N502" t="n">
        <v>20.05</v>
      </c>
      <c r="O502" t="n">
        <v>16323.22</v>
      </c>
      <c r="P502" t="n">
        <v>162.36</v>
      </c>
      <c r="Q502" t="n">
        <v>183.29</v>
      </c>
      <c r="R502" t="n">
        <v>34.35</v>
      </c>
      <c r="S502" t="n">
        <v>26.24</v>
      </c>
      <c r="T502" t="n">
        <v>3174.48</v>
      </c>
      <c r="U502" t="n">
        <v>0.76</v>
      </c>
      <c r="V502" t="n">
        <v>0.9</v>
      </c>
      <c r="W502" t="n">
        <v>2.96</v>
      </c>
      <c r="X502" t="n">
        <v>0.2</v>
      </c>
      <c r="Y502" t="n">
        <v>0.5</v>
      </c>
      <c r="Z502" t="n">
        <v>10</v>
      </c>
    </row>
    <row r="503">
      <c r="A503" t="n">
        <v>12</v>
      </c>
      <c r="B503" t="n">
        <v>55</v>
      </c>
      <c r="C503" t="inlineStr">
        <is>
          <t xml:space="preserve">CONCLUIDO	</t>
        </is>
      </c>
      <c r="D503" t="n">
        <v>5.1949</v>
      </c>
      <c r="E503" t="n">
        <v>19.25</v>
      </c>
      <c r="F503" t="n">
        <v>16.93</v>
      </c>
      <c r="G503" t="n">
        <v>101.56</v>
      </c>
      <c r="H503" t="n">
        <v>1.74</v>
      </c>
      <c r="I503" t="n">
        <v>10</v>
      </c>
      <c r="J503" t="n">
        <v>131.79</v>
      </c>
      <c r="K503" t="n">
        <v>43.4</v>
      </c>
      <c r="L503" t="n">
        <v>13</v>
      </c>
      <c r="M503" t="n">
        <v>8</v>
      </c>
      <c r="N503" t="n">
        <v>20.39</v>
      </c>
      <c r="O503" t="n">
        <v>16487.53</v>
      </c>
      <c r="P503" t="n">
        <v>161.71</v>
      </c>
      <c r="Q503" t="n">
        <v>183.27</v>
      </c>
      <c r="R503" t="n">
        <v>33.62</v>
      </c>
      <c r="S503" t="n">
        <v>26.24</v>
      </c>
      <c r="T503" t="n">
        <v>2815.92</v>
      </c>
      <c r="U503" t="n">
        <v>0.78</v>
      </c>
      <c r="V503" t="n">
        <v>0.9</v>
      </c>
      <c r="W503" t="n">
        <v>2.95</v>
      </c>
      <c r="X503" t="n">
        <v>0.17</v>
      </c>
      <c r="Y503" t="n">
        <v>0.5</v>
      </c>
      <c r="Z503" t="n">
        <v>10</v>
      </c>
    </row>
    <row r="504">
      <c r="A504" t="n">
        <v>13</v>
      </c>
      <c r="B504" t="n">
        <v>55</v>
      </c>
      <c r="C504" t="inlineStr">
        <is>
          <t xml:space="preserve">CONCLUIDO	</t>
        </is>
      </c>
      <c r="D504" t="n">
        <v>5.1935</v>
      </c>
      <c r="E504" t="n">
        <v>19.25</v>
      </c>
      <c r="F504" t="n">
        <v>16.93</v>
      </c>
      <c r="G504" t="n">
        <v>101.59</v>
      </c>
      <c r="H504" t="n">
        <v>1.86</v>
      </c>
      <c r="I504" t="n">
        <v>10</v>
      </c>
      <c r="J504" t="n">
        <v>133.12</v>
      </c>
      <c r="K504" t="n">
        <v>43.4</v>
      </c>
      <c r="L504" t="n">
        <v>14</v>
      </c>
      <c r="M504" t="n">
        <v>8</v>
      </c>
      <c r="N504" t="n">
        <v>20.72</v>
      </c>
      <c r="O504" t="n">
        <v>16652.31</v>
      </c>
      <c r="P504" t="n">
        <v>161.09</v>
      </c>
      <c r="Q504" t="n">
        <v>183.27</v>
      </c>
      <c r="R504" t="n">
        <v>33.63</v>
      </c>
      <c r="S504" t="n">
        <v>26.24</v>
      </c>
      <c r="T504" t="n">
        <v>2823.61</v>
      </c>
      <c r="U504" t="n">
        <v>0.78</v>
      </c>
      <c r="V504" t="n">
        <v>0.9</v>
      </c>
      <c r="W504" t="n">
        <v>2.96</v>
      </c>
      <c r="X504" t="n">
        <v>0.18</v>
      </c>
      <c r="Y504" t="n">
        <v>0.5</v>
      </c>
      <c r="Z504" t="n">
        <v>10</v>
      </c>
    </row>
    <row r="505">
      <c r="A505" t="n">
        <v>14</v>
      </c>
      <c r="B505" t="n">
        <v>55</v>
      </c>
      <c r="C505" t="inlineStr">
        <is>
          <t xml:space="preserve">CONCLUIDO	</t>
        </is>
      </c>
      <c r="D505" t="n">
        <v>5.2041</v>
      </c>
      <c r="E505" t="n">
        <v>19.22</v>
      </c>
      <c r="F505" t="n">
        <v>16.92</v>
      </c>
      <c r="G505" t="n">
        <v>112.78</v>
      </c>
      <c r="H505" t="n">
        <v>1.97</v>
      </c>
      <c r="I505" t="n">
        <v>9</v>
      </c>
      <c r="J505" t="n">
        <v>134.46</v>
      </c>
      <c r="K505" t="n">
        <v>43.4</v>
      </c>
      <c r="L505" t="n">
        <v>15</v>
      </c>
      <c r="M505" t="n">
        <v>7</v>
      </c>
      <c r="N505" t="n">
        <v>21.06</v>
      </c>
      <c r="O505" t="n">
        <v>16817.7</v>
      </c>
      <c r="P505" t="n">
        <v>160.22</v>
      </c>
      <c r="Q505" t="n">
        <v>183.28</v>
      </c>
      <c r="R505" t="n">
        <v>33.25</v>
      </c>
      <c r="S505" t="n">
        <v>26.24</v>
      </c>
      <c r="T505" t="n">
        <v>2638.37</v>
      </c>
      <c r="U505" t="n">
        <v>0.79</v>
      </c>
      <c r="V505" t="n">
        <v>0.9</v>
      </c>
      <c r="W505" t="n">
        <v>2.95</v>
      </c>
      <c r="X505" t="n">
        <v>0.16</v>
      </c>
      <c r="Y505" t="n">
        <v>0.5</v>
      </c>
      <c r="Z505" t="n">
        <v>10</v>
      </c>
    </row>
    <row r="506">
      <c r="A506" t="n">
        <v>15</v>
      </c>
      <c r="B506" t="n">
        <v>55</v>
      </c>
      <c r="C506" t="inlineStr">
        <is>
          <t xml:space="preserve">CONCLUIDO	</t>
        </is>
      </c>
      <c r="D506" t="n">
        <v>5.2048</v>
      </c>
      <c r="E506" t="n">
        <v>19.21</v>
      </c>
      <c r="F506" t="n">
        <v>16.91</v>
      </c>
      <c r="G506" t="n">
        <v>112.76</v>
      </c>
      <c r="H506" t="n">
        <v>2.08</v>
      </c>
      <c r="I506" t="n">
        <v>9</v>
      </c>
      <c r="J506" t="n">
        <v>135.81</v>
      </c>
      <c r="K506" t="n">
        <v>43.4</v>
      </c>
      <c r="L506" t="n">
        <v>16</v>
      </c>
      <c r="M506" t="n">
        <v>7</v>
      </c>
      <c r="N506" t="n">
        <v>21.41</v>
      </c>
      <c r="O506" t="n">
        <v>16983.46</v>
      </c>
      <c r="P506" t="n">
        <v>159.38</v>
      </c>
      <c r="Q506" t="n">
        <v>183.26</v>
      </c>
      <c r="R506" t="n">
        <v>33.25</v>
      </c>
      <c r="S506" t="n">
        <v>26.24</v>
      </c>
      <c r="T506" t="n">
        <v>2638.8</v>
      </c>
      <c r="U506" t="n">
        <v>0.79</v>
      </c>
      <c r="V506" t="n">
        <v>0.9</v>
      </c>
      <c r="W506" t="n">
        <v>2.95</v>
      </c>
      <c r="X506" t="n">
        <v>0.16</v>
      </c>
      <c r="Y506" t="n">
        <v>0.5</v>
      </c>
      <c r="Z506" t="n">
        <v>10</v>
      </c>
    </row>
    <row r="507">
      <c r="A507" t="n">
        <v>16</v>
      </c>
      <c r="B507" t="n">
        <v>55</v>
      </c>
      <c r="C507" t="inlineStr">
        <is>
          <t xml:space="preserve">CONCLUIDO	</t>
        </is>
      </c>
      <c r="D507" t="n">
        <v>5.216</v>
      </c>
      <c r="E507" t="n">
        <v>19.17</v>
      </c>
      <c r="F507" t="n">
        <v>16.9</v>
      </c>
      <c r="G507" t="n">
        <v>126.72</v>
      </c>
      <c r="H507" t="n">
        <v>2.19</v>
      </c>
      <c r="I507" t="n">
        <v>8</v>
      </c>
      <c r="J507" t="n">
        <v>137.15</v>
      </c>
      <c r="K507" t="n">
        <v>43.4</v>
      </c>
      <c r="L507" t="n">
        <v>17</v>
      </c>
      <c r="M507" t="n">
        <v>6</v>
      </c>
      <c r="N507" t="n">
        <v>21.75</v>
      </c>
      <c r="O507" t="n">
        <v>17149.71</v>
      </c>
      <c r="P507" t="n">
        <v>158.92</v>
      </c>
      <c r="Q507" t="n">
        <v>183.26</v>
      </c>
      <c r="R507" t="n">
        <v>32.56</v>
      </c>
      <c r="S507" t="n">
        <v>26.24</v>
      </c>
      <c r="T507" t="n">
        <v>2297.32</v>
      </c>
      <c r="U507" t="n">
        <v>0.8100000000000001</v>
      </c>
      <c r="V507" t="n">
        <v>0.9</v>
      </c>
      <c r="W507" t="n">
        <v>2.95</v>
      </c>
      <c r="X507" t="n">
        <v>0.14</v>
      </c>
      <c r="Y507" t="n">
        <v>0.5</v>
      </c>
      <c r="Z507" t="n">
        <v>10</v>
      </c>
    </row>
    <row r="508">
      <c r="A508" t="n">
        <v>17</v>
      </c>
      <c r="B508" t="n">
        <v>55</v>
      </c>
      <c r="C508" t="inlineStr">
        <is>
          <t xml:space="preserve">CONCLUIDO	</t>
        </is>
      </c>
      <c r="D508" t="n">
        <v>5.2163</v>
      </c>
      <c r="E508" t="n">
        <v>19.17</v>
      </c>
      <c r="F508" t="n">
        <v>16.9</v>
      </c>
      <c r="G508" t="n">
        <v>126.71</v>
      </c>
      <c r="H508" t="n">
        <v>2.3</v>
      </c>
      <c r="I508" t="n">
        <v>8</v>
      </c>
      <c r="J508" t="n">
        <v>138.51</v>
      </c>
      <c r="K508" t="n">
        <v>43.4</v>
      </c>
      <c r="L508" t="n">
        <v>18</v>
      </c>
      <c r="M508" t="n">
        <v>6</v>
      </c>
      <c r="N508" t="n">
        <v>22.11</v>
      </c>
      <c r="O508" t="n">
        <v>17316.45</v>
      </c>
      <c r="P508" t="n">
        <v>158.3</v>
      </c>
      <c r="Q508" t="n">
        <v>183.26</v>
      </c>
      <c r="R508" t="n">
        <v>32.58</v>
      </c>
      <c r="S508" t="n">
        <v>26.24</v>
      </c>
      <c r="T508" t="n">
        <v>2308.02</v>
      </c>
      <c r="U508" t="n">
        <v>0.8100000000000001</v>
      </c>
      <c r="V508" t="n">
        <v>0.9</v>
      </c>
      <c r="W508" t="n">
        <v>2.95</v>
      </c>
      <c r="X508" t="n">
        <v>0.14</v>
      </c>
      <c r="Y508" t="n">
        <v>0.5</v>
      </c>
      <c r="Z508" t="n">
        <v>10</v>
      </c>
    </row>
    <row r="509">
      <c r="A509" t="n">
        <v>18</v>
      </c>
      <c r="B509" t="n">
        <v>55</v>
      </c>
      <c r="C509" t="inlineStr">
        <is>
          <t xml:space="preserve">CONCLUIDO	</t>
        </is>
      </c>
      <c r="D509" t="n">
        <v>5.2297</v>
      </c>
      <c r="E509" t="n">
        <v>19.12</v>
      </c>
      <c r="F509" t="n">
        <v>16.87</v>
      </c>
      <c r="G509" t="n">
        <v>144.6</v>
      </c>
      <c r="H509" t="n">
        <v>2.4</v>
      </c>
      <c r="I509" t="n">
        <v>7</v>
      </c>
      <c r="J509" t="n">
        <v>139.86</v>
      </c>
      <c r="K509" t="n">
        <v>43.4</v>
      </c>
      <c r="L509" t="n">
        <v>19</v>
      </c>
      <c r="M509" t="n">
        <v>5</v>
      </c>
      <c r="N509" t="n">
        <v>22.46</v>
      </c>
      <c r="O509" t="n">
        <v>17483.7</v>
      </c>
      <c r="P509" t="n">
        <v>157.02</v>
      </c>
      <c r="Q509" t="n">
        <v>183.27</v>
      </c>
      <c r="R509" t="n">
        <v>31.8</v>
      </c>
      <c r="S509" t="n">
        <v>26.24</v>
      </c>
      <c r="T509" t="n">
        <v>1921.88</v>
      </c>
      <c r="U509" t="n">
        <v>0.83</v>
      </c>
      <c r="V509" t="n">
        <v>0.9</v>
      </c>
      <c r="W509" t="n">
        <v>2.95</v>
      </c>
      <c r="X509" t="n">
        <v>0.11</v>
      </c>
      <c r="Y509" t="n">
        <v>0.5</v>
      </c>
      <c r="Z509" t="n">
        <v>10</v>
      </c>
    </row>
    <row r="510">
      <c r="A510" t="n">
        <v>19</v>
      </c>
      <c r="B510" t="n">
        <v>55</v>
      </c>
      <c r="C510" t="inlineStr">
        <is>
          <t xml:space="preserve">CONCLUIDO	</t>
        </is>
      </c>
      <c r="D510" t="n">
        <v>5.2271</v>
      </c>
      <c r="E510" t="n">
        <v>19.13</v>
      </c>
      <c r="F510" t="n">
        <v>16.88</v>
      </c>
      <c r="G510" t="n">
        <v>144.68</v>
      </c>
      <c r="H510" t="n">
        <v>2.5</v>
      </c>
      <c r="I510" t="n">
        <v>7</v>
      </c>
      <c r="J510" t="n">
        <v>141.22</v>
      </c>
      <c r="K510" t="n">
        <v>43.4</v>
      </c>
      <c r="L510" t="n">
        <v>20</v>
      </c>
      <c r="M510" t="n">
        <v>5</v>
      </c>
      <c r="N510" t="n">
        <v>22.82</v>
      </c>
      <c r="O510" t="n">
        <v>17651.44</v>
      </c>
      <c r="P510" t="n">
        <v>157.26</v>
      </c>
      <c r="Q510" t="n">
        <v>183.27</v>
      </c>
      <c r="R510" t="n">
        <v>32.11</v>
      </c>
      <c r="S510" t="n">
        <v>26.24</v>
      </c>
      <c r="T510" t="n">
        <v>2074.03</v>
      </c>
      <c r="U510" t="n">
        <v>0.82</v>
      </c>
      <c r="V510" t="n">
        <v>0.9</v>
      </c>
      <c r="W510" t="n">
        <v>2.95</v>
      </c>
      <c r="X510" t="n">
        <v>0.12</v>
      </c>
      <c r="Y510" t="n">
        <v>0.5</v>
      </c>
      <c r="Z510" t="n">
        <v>10</v>
      </c>
    </row>
    <row r="511">
      <c r="A511" t="n">
        <v>20</v>
      </c>
      <c r="B511" t="n">
        <v>55</v>
      </c>
      <c r="C511" t="inlineStr">
        <is>
          <t xml:space="preserve">CONCLUIDO	</t>
        </is>
      </c>
      <c r="D511" t="n">
        <v>5.2285</v>
      </c>
      <c r="E511" t="n">
        <v>19.13</v>
      </c>
      <c r="F511" t="n">
        <v>16.87</v>
      </c>
      <c r="G511" t="n">
        <v>144.64</v>
      </c>
      <c r="H511" t="n">
        <v>2.61</v>
      </c>
      <c r="I511" t="n">
        <v>7</v>
      </c>
      <c r="J511" t="n">
        <v>142.59</v>
      </c>
      <c r="K511" t="n">
        <v>43.4</v>
      </c>
      <c r="L511" t="n">
        <v>21</v>
      </c>
      <c r="M511" t="n">
        <v>5</v>
      </c>
      <c r="N511" t="n">
        <v>23.19</v>
      </c>
      <c r="O511" t="n">
        <v>17819.69</v>
      </c>
      <c r="P511" t="n">
        <v>155.74</v>
      </c>
      <c r="Q511" t="n">
        <v>183.26</v>
      </c>
      <c r="R511" t="n">
        <v>32.01</v>
      </c>
      <c r="S511" t="n">
        <v>26.24</v>
      </c>
      <c r="T511" t="n">
        <v>2027.5</v>
      </c>
      <c r="U511" t="n">
        <v>0.82</v>
      </c>
      <c r="V511" t="n">
        <v>0.9</v>
      </c>
      <c r="W511" t="n">
        <v>2.95</v>
      </c>
      <c r="X511" t="n">
        <v>0.12</v>
      </c>
      <c r="Y511" t="n">
        <v>0.5</v>
      </c>
      <c r="Z511" t="n">
        <v>10</v>
      </c>
    </row>
    <row r="512">
      <c r="A512" t="n">
        <v>21</v>
      </c>
      <c r="B512" t="n">
        <v>55</v>
      </c>
      <c r="C512" t="inlineStr">
        <is>
          <t xml:space="preserve">CONCLUIDO	</t>
        </is>
      </c>
      <c r="D512" t="n">
        <v>5.2406</v>
      </c>
      <c r="E512" t="n">
        <v>19.08</v>
      </c>
      <c r="F512" t="n">
        <v>16.85</v>
      </c>
      <c r="G512" t="n">
        <v>168.54</v>
      </c>
      <c r="H512" t="n">
        <v>2.7</v>
      </c>
      <c r="I512" t="n">
        <v>6</v>
      </c>
      <c r="J512" t="n">
        <v>143.96</v>
      </c>
      <c r="K512" t="n">
        <v>43.4</v>
      </c>
      <c r="L512" t="n">
        <v>22</v>
      </c>
      <c r="M512" t="n">
        <v>4</v>
      </c>
      <c r="N512" t="n">
        <v>23.56</v>
      </c>
      <c r="O512" t="n">
        <v>17988.46</v>
      </c>
      <c r="P512" t="n">
        <v>153.7</v>
      </c>
      <c r="Q512" t="n">
        <v>183.26</v>
      </c>
      <c r="R512" t="n">
        <v>31.36</v>
      </c>
      <c r="S512" t="n">
        <v>26.24</v>
      </c>
      <c r="T512" t="n">
        <v>1707.21</v>
      </c>
      <c r="U512" t="n">
        <v>0.84</v>
      </c>
      <c r="V512" t="n">
        <v>0.9</v>
      </c>
      <c r="W512" t="n">
        <v>2.95</v>
      </c>
      <c r="X512" t="n">
        <v>0.1</v>
      </c>
      <c r="Y512" t="n">
        <v>0.5</v>
      </c>
      <c r="Z512" t="n">
        <v>10</v>
      </c>
    </row>
    <row r="513">
      <c r="A513" t="n">
        <v>22</v>
      </c>
      <c r="B513" t="n">
        <v>55</v>
      </c>
      <c r="C513" t="inlineStr">
        <is>
          <t xml:space="preserve">CONCLUIDO	</t>
        </is>
      </c>
      <c r="D513" t="n">
        <v>5.2416</v>
      </c>
      <c r="E513" t="n">
        <v>19.08</v>
      </c>
      <c r="F513" t="n">
        <v>16.85</v>
      </c>
      <c r="G513" t="n">
        <v>168.51</v>
      </c>
      <c r="H513" t="n">
        <v>2.8</v>
      </c>
      <c r="I513" t="n">
        <v>6</v>
      </c>
      <c r="J513" t="n">
        <v>145.33</v>
      </c>
      <c r="K513" t="n">
        <v>43.4</v>
      </c>
      <c r="L513" t="n">
        <v>23</v>
      </c>
      <c r="M513" t="n">
        <v>4</v>
      </c>
      <c r="N513" t="n">
        <v>23.93</v>
      </c>
      <c r="O513" t="n">
        <v>18157.74</v>
      </c>
      <c r="P513" t="n">
        <v>154.44</v>
      </c>
      <c r="Q513" t="n">
        <v>183.26</v>
      </c>
      <c r="R513" t="n">
        <v>31.16</v>
      </c>
      <c r="S513" t="n">
        <v>26.24</v>
      </c>
      <c r="T513" t="n">
        <v>1607.09</v>
      </c>
      <c r="U513" t="n">
        <v>0.84</v>
      </c>
      <c r="V513" t="n">
        <v>0.9</v>
      </c>
      <c r="W513" t="n">
        <v>2.95</v>
      </c>
      <c r="X513" t="n">
        <v>0.1</v>
      </c>
      <c r="Y513" t="n">
        <v>0.5</v>
      </c>
      <c r="Z513" t="n">
        <v>10</v>
      </c>
    </row>
    <row r="514">
      <c r="A514" t="n">
        <v>23</v>
      </c>
      <c r="B514" t="n">
        <v>55</v>
      </c>
      <c r="C514" t="inlineStr">
        <is>
          <t xml:space="preserve">CONCLUIDO	</t>
        </is>
      </c>
      <c r="D514" t="n">
        <v>5.2425</v>
      </c>
      <c r="E514" t="n">
        <v>19.07</v>
      </c>
      <c r="F514" t="n">
        <v>16.85</v>
      </c>
      <c r="G514" t="n">
        <v>168.47</v>
      </c>
      <c r="H514" t="n">
        <v>2.89</v>
      </c>
      <c r="I514" t="n">
        <v>6</v>
      </c>
      <c r="J514" t="n">
        <v>146.7</v>
      </c>
      <c r="K514" t="n">
        <v>43.4</v>
      </c>
      <c r="L514" t="n">
        <v>24</v>
      </c>
      <c r="M514" t="n">
        <v>4</v>
      </c>
      <c r="N514" t="n">
        <v>24.3</v>
      </c>
      <c r="O514" t="n">
        <v>18327.54</v>
      </c>
      <c r="P514" t="n">
        <v>154.42</v>
      </c>
      <c r="Q514" t="n">
        <v>183.27</v>
      </c>
      <c r="R514" t="n">
        <v>31.15</v>
      </c>
      <c r="S514" t="n">
        <v>26.24</v>
      </c>
      <c r="T514" t="n">
        <v>1601.58</v>
      </c>
      <c r="U514" t="n">
        <v>0.84</v>
      </c>
      <c r="V514" t="n">
        <v>0.9</v>
      </c>
      <c r="W514" t="n">
        <v>2.95</v>
      </c>
      <c r="X514" t="n">
        <v>0.09</v>
      </c>
      <c r="Y514" t="n">
        <v>0.5</v>
      </c>
      <c r="Z514" t="n">
        <v>10</v>
      </c>
    </row>
    <row r="515">
      <c r="A515" t="n">
        <v>24</v>
      </c>
      <c r="B515" t="n">
        <v>55</v>
      </c>
      <c r="C515" t="inlineStr">
        <is>
          <t xml:space="preserve">CONCLUIDO	</t>
        </is>
      </c>
      <c r="D515" t="n">
        <v>5.2418</v>
      </c>
      <c r="E515" t="n">
        <v>19.08</v>
      </c>
      <c r="F515" t="n">
        <v>16.85</v>
      </c>
      <c r="G515" t="n">
        <v>168.5</v>
      </c>
      <c r="H515" t="n">
        <v>2.99</v>
      </c>
      <c r="I515" t="n">
        <v>6</v>
      </c>
      <c r="J515" t="n">
        <v>148.09</v>
      </c>
      <c r="K515" t="n">
        <v>43.4</v>
      </c>
      <c r="L515" t="n">
        <v>25</v>
      </c>
      <c r="M515" t="n">
        <v>4</v>
      </c>
      <c r="N515" t="n">
        <v>24.69</v>
      </c>
      <c r="O515" t="n">
        <v>18497.87</v>
      </c>
      <c r="P515" t="n">
        <v>153.64</v>
      </c>
      <c r="Q515" t="n">
        <v>183.27</v>
      </c>
      <c r="R515" t="n">
        <v>31.28</v>
      </c>
      <c r="S515" t="n">
        <v>26.24</v>
      </c>
      <c r="T515" t="n">
        <v>1667.17</v>
      </c>
      <c r="U515" t="n">
        <v>0.84</v>
      </c>
      <c r="V515" t="n">
        <v>0.9</v>
      </c>
      <c r="W515" t="n">
        <v>2.95</v>
      </c>
      <c r="X515" t="n">
        <v>0.09</v>
      </c>
      <c r="Y515" t="n">
        <v>0.5</v>
      </c>
      <c r="Z515" t="n">
        <v>10</v>
      </c>
    </row>
    <row r="516">
      <c r="A516" t="n">
        <v>25</v>
      </c>
      <c r="B516" t="n">
        <v>55</v>
      </c>
      <c r="C516" t="inlineStr">
        <is>
          <t xml:space="preserve">CONCLUIDO	</t>
        </is>
      </c>
      <c r="D516" t="n">
        <v>5.2414</v>
      </c>
      <c r="E516" t="n">
        <v>19.08</v>
      </c>
      <c r="F516" t="n">
        <v>16.85</v>
      </c>
      <c r="G516" t="n">
        <v>168.51</v>
      </c>
      <c r="H516" t="n">
        <v>3.08</v>
      </c>
      <c r="I516" t="n">
        <v>6</v>
      </c>
      <c r="J516" t="n">
        <v>149.47</v>
      </c>
      <c r="K516" t="n">
        <v>43.4</v>
      </c>
      <c r="L516" t="n">
        <v>26</v>
      </c>
      <c r="M516" t="n">
        <v>4</v>
      </c>
      <c r="N516" t="n">
        <v>25.07</v>
      </c>
      <c r="O516" t="n">
        <v>18668.73</v>
      </c>
      <c r="P516" t="n">
        <v>152.07</v>
      </c>
      <c r="Q516" t="n">
        <v>183.27</v>
      </c>
      <c r="R516" t="n">
        <v>31.2</v>
      </c>
      <c r="S516" t="n">
        <v>26.24</v>
      </c>
      <c r="T516" t="n">
        <v>1627.55</v>
      </c>
      <c r="U516" t="n">
        <v>0.84</v>
      </c>
      <c r="V516" t="n">
        <v>0.9</v>
      </c>
      <c r="W516" t="n">
        <v>2.95</v>
      </c>
      <c r="X516" t="n">
        <v>0.1</v>
      </c>
      <c r="Y516" t="n">
        <v>0.5</v>
      </c>
      <c r="Z516" t="n">
        <v>10</v>
      </c>
    </row>
    <row r="517">
      <c r="A517" t="n">
        <v>26</v>
      </c>
      <c r="B517" t="n">
        <v>55</v>
      </c>
      <c r="C517" t="inlineStr">
        <is>
          <t xml:space="preserve">CONCLUIDO	</t>
        </is>
      </c>
      <c r="D517" t="n">
        <v>5.2518</v>
      </c>
      <c r="E517" t="n">
        <v>19.04</v>
      </c>
      <c r="F517" t="n">
        <v>16.84</v>
      </c>
      <c r="G517" t="n">
        <v>202.05</v>
      </c>
      <c r="H517" t="n">
        <v>3.17</v>
      </c>
      <c r="I517" t="n">
        <v>5</v>
      </c>
      <c r="J517" t="n">
        <v>150.86</v>
      </c>
      <c r="K517" t="n">
        <v>43.4</v>
      </c>
      <c r="L517" t="n">
        <v>27</v>
      </c>
      <c r="M517" t="n">
        <v>3</v>
      </c>
      <c r="N517" t="n">
        <v>25.46</v>
      </c>
      <c r="O517" t="n">
        <v>18840.13</v>
      </c>
      <c r="P517" t="n">
        <v>149.96</v>
      </c>
      <c r="Q517" t="n">
        <v>183.26</v>
      </c>
      <c r="R517" t="n">
        <v>30.87</v>
      </c>
      <c r="S517" t="n">
        <v>26.24</v>
      </c>
      <c r="T517" t="n">
        <v>1466.94</v>
      </c>
      <c r="U517" t="n">
        <v>0.85</v>
      </c>
      <c r="V517" t="n">
        <v>0.9</v>
      </c>
      <c r="W517" t="n">
        <v>2.95</v>
      </c>
      <c r="X517" t="n">
        <v>0.08</v>
      </c>
      <c r="Y517" t="n">
        <v>0.5</v>
      </c>
      <c r="Z517" t="n">
        <v>10</v>
      </c>
    </row>
    <row r="518">
      <c r="A518" t="n">
        <v>27</v>
      </c>
      <c r="B518" t="n">
        <v>55</v>
      </c>
      <c r="C518" t="inlineStr">
        <is>
          <t xml:space="preserve">CONCLUIDO	</t>
        </is>
      </c>
      <c r="D518" t="n">
        <v>5.2513</v>
      </c>
      <c r="E518" t="n">
        <v>19.04</v>
      </c>
      <c r="F518" t="n">
        <v>16.84</v>
      </c>
      <c r="G518" t="n">
        <v>202.07</v>
      </c>
      <c r="H518" t="n">
        <v>3.26</v>
      </c>
      <c r="I518" t="n">
        <v>5</v>
      </c>
      <c r="J518" t="n">
        <v>152.25</v>
      </c>
      <c r="K518" t="n">
        <v>43.4</v>
      </c>
      <c r="L518" t="n">
        <v>28</v>
      </c>
      <c r="M518" t="n">
        <v>3</v>
      </c>
      <c r="N518" t="n">
        <v>25.85</v>
      </c>
      <c r="O518" t="n">
        <v>19012.07</v>
      </c>
      <c r="P518" t="n">
        <v>150.79</v>
      </c>
      <c r="Q518" t="n">
        <v>183.26</v>
      </c>
      <c r="R518" t="n">
        <v>30.79</v>
      </c>
      <c r="S518" t="n">
        <v>26.24</v>
      </c>
      <c r="T518" t="n">
        <v>1427.39</v>
      </c>
      <c r="U518" t="n">
        <v>0.85</v>
      </c>
      <c r="V518" t="n">
        <v>0.9</v>
      </c>
      <c r="W518" t="n">
        <v>2.95</v>
      </c>
      <c r="X518" t="n">
        <v>0.08</v>
      </c>
      <c r="Y518" t="n">
        <v>0.5</v>
      </c>
      <c r="Z518" t="n">
        <v>10</v>
      </c>
    </row>
    <row r="519">
      <c r="A519" t="n">
        <v>28</v>
      </c>
      <c r="B519" t="n">
        <v>55</v>
      </c>
      <c r="C519" t="inlineStr">
        <is>
          <t xml:space="preserve">CONCLUIDO	</t>
        </is>
      </c>
      <c r="D519" t="n">
        <v>5.253</v>
      </c>
      <c r="E519" t="n">
        <v>19.04</v>
      </c>
      <c r="F519" t="n">
        <v>16.83</v>
      </c>
      <c r="G519" t="n">
        <v>202</v>
      </c>
      <c r="H519" t="n">
        <v>3.34</v>
      </c>
      <c r="I519" t="n">
        <v>5</v>
      </c>
      <c r="J519" t="n">
        <v>153.65</v>
      </c>
      <c r="K519" t="n">
        <v>43.4</v>
      </c>
      <c r="L519" t="n">
        <v>29</v>
      </c>
      <c r="M519" t="n">
        <v>3</v>
      </c>
      <c r="N519" t="n">
        <v>26.25</v>
      </c>
      <c r="O519" t="n">
        <v>19184.56</v>
      </c>
      <c r="P519" t="n">
        <v>150.97</v>
      </c>
      <c r="Q519" t="n">
        <v>183.26</v>
      </c>
      <c r="R519" t="n">
        <v>30.72</v>
      </c>
      <c r="S519" t="n">
        <v>26.24</v>
      </c>
      <c r="T519" t="n">
        <v>1392.77</v>
      </c>
      <c r="U519" t="n">
        <v>0.85</v>
      </c>
      <c r="V519" t="n">
        <v>0.9</v>
      </c>
      <c r="W519" t="n">
        <v>2.95</v>
      </c>
      <c r="X519" t="n">
        <v>0.08</v>
      </c>
      <c r="Y519" t="n">
        <v>0.5</v>
      </c>
      <c r="Z519" t="n">
        <v>10</v>
      </c>
    </row>
    <row r="520">
      <c r="A520" t="n">
        <v>29</v>
      </c>
      <c r="B520" t="n">
        <v>55</v>
      </c>
      <c r="C520" t="inlineStr">
        <is>
          <t xml:space="preserve">CONCLUIDO	</t>
        </is>
      </c>
      <c r="D520" t="n">
        <v>5.251</v>
      </c>
      <c r="E520" t="n">
        <v>19.04</v>
      </c>
      <c r="F520" t="n">
        <v>16.84</v>
      </c>
      <c r="G520" t="n">
        <v>202.08</v>
      </c>
      <c r="H520" t="n">
        <v>3.43</v>
      </c>
      <c r="I520" t="n">
        <v>5</v>
      </c>
      <c r="J520" t="n">
        <v>155.06</v>
      </c>
      <c r="K520" t="n">
        <v>43.4</v>
      </c>
      <c r="L520" t="n">
        <v>30</v>
      </c>
      <c r="M520" t="n">
        <v>2</v>
      </c>
      <c r="N520" t="n">
        <v>26.66</v>
      </c>
      <c r="O520" t="n">
        <v>19357.59</v>
      </c>
      <c r="P520" t="n">
        <v>151.17</v>
      </c>
      <c r="Q520" t="n">
        <v>183.26</v>
      </c>
      <c r="R520" t="n">
        <v>30.86</v>
      </c>
      <c r="S520" t="n">
        <v>26.24</v>
      </c>
      <c r="T520" t="n">
        <v>1462.86</v>
      </c>
      <c r="U520" t="n">
        <v>0.85</v>
      </c>
      <c r="V520" t="n">
        <v>0.9</v>
      </c>
      <c r="W520" t="n">
        <v>2.95</v>
      </c>
      <c r="X520" t="n">
        <v>0.08</v>
      </c>
      <c r="Y520" t="n">
        <v>0.5</v>
      </c>
      <c r="Z520" t="n">
        <v>10</v>
      </c>
    </row>
    <row r="521">
      <c r="A521" t="n">
        <v>30</v>
      </c>
      <c r="B521" t="n">
        <v>55</v>
      </c>
      <c r="C521" t="inlineStr">
        <is>
          <t xml:space="preserve">CONCLUIDO	</t>
        </is>
      </c>
      <c r="D521" t="n">
        <v>5.2537</v>
      </c>
      <c r="E521" t="n">
        <v>19.03</v>
      </c>
      <c r="F521" t="n">
        <v>16.83</v>
      </c>
      <c r="G521" t="n">
        <v>201.97</v>
      </c>
      <c r="H521" t="n">
        <v>3.51</v>
      </c>
      <c r="I521" t="n">
        <v>5</v>
      </c>
      <c r="J521" t="n">
        <v>156.46</v>
      </c>
      <c r="K521" t="n">
        <v>43.4</v>
      </c>
      <c r="L521" t="n">
        <v>31</v>
      </c>
      <c r="M521" t="n">
        <v>2</v>
      </c>
      <c r="N521" t="n">
        <v>27.06</v>
      </c>
      <c r="O521" t="n">
        <v>19531.19</v>
      </c>
      <c r="P521" t="n">
        <v>150.9</v>
      </c>
      <c r="Q521" t="n">
        <v>183.26</v>
      </c>
      <c r="R521" t="n">
        <v>30.56</v>
      </c>
      <c r="S521" t="n">
        <v>26.24</v>
      </c>
      <c r="T521" t="n">
        <v>1309.69</v>
      </c>
      <c r="U521" t="n">
        <v>0.86</v>
      </c>
      <c r="V521" t="n">
        <v>0.9</v>
      </c>
      <c r="W521" t="n">
        <v>2.95</v>
      </c>
      <c r="X521" t="n">
        <v>0.07000000000000001</v>
      </c>
      <c r="Y521" t="n">
        <v>0.5</v>
      </c>
      <c r="Z521" t="n">
        <v>10</v>
      </c>
    </row>
    <row r="522">
      <c r="A522" t="n">
        <v>31</v>
      </c>
      <c r="B522" t="n">
        <v>55</v>
      </c>
      <c r="C522" t="inlineStr">
        <is>
          <t xml:space="preserve">CONCLUIDO	</t>
        </is>
      </c>
      <c r="D522" t="n">
        <v>5.2509</v>
      </c>
      <c r="E522" t="n">
        <v>19.04</v>
      </c>
      <c r="F522" t="n">
        <v>16.84</v>
      </c>
      <c r="G522" t="n">
        <v>202.09</v>
      </c>
      <c r="H522" t="n">
        <v>3.59</v>
      </c>
      <c r="I522" t="n">
        <v>5</v>
      </c>
      <c r="J522" t="n">
        <v>157.88</v>
      </c>
      <c r="K522" t="n">
        <v>43.4</v>
      </c>
      <c r="L522" t="n">
        <v>32</v>
      </c>
      <c r="M522" t="n">
        <v>0</v>
      </c>
      <c r="N522" t="n">
        <v>27.48</v>
      </c>
      <c r="O522" t="n">
        <v>19705.34</v>
      </c>
      <c r="P522" t="n">
        <v>151.19</v>
      </c>
      <c r="Q522" t="n">
        <v>183.26</v>
      </c>
      <c r="R522" t="n">
        <v>30.79</v>
      </c>
      <c r="S522" t="n">
        <v>26.24</v>
      </c>
      <c r="T522" t="n">
        <v>1428.18</v>
      </c>
      <c r="U522" t="n">
        <v>0.85</v>
      </c>
      <c r="V522" t="n">
        <v>0.9</v>
      </c>
      <c r="W522" t="n">
        <v>2.95</v>
      </c>
      <c r="X522" t="n">
        <v>0.09</v>
      </c>
      <c r="Y522" t="n">
        <v>0.5</v>
      </c>
      <c r="Z5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INDEX(resultados!$A$2:$ZZ$522, 1, MATCH($B$1, resultados!$A$1:$ZZ$1, 0))</f>
        <v/>
      </c>
      <c r="B7">
        <f>INDEX(resultados!$A$2:$ZZ$522, 1, MATCH($B$2, resultados!$A$1:$ZZ$1, 0))</f>
        <v/>
      </c>
      <c r="C7">
        <f>INDEX(resultados!$A$2:$ZZ$522, 1, MATCH($B$3, resultados!$A$1:$ZZ$1, 0))</f>
        <v/>
      </c>
    </row>
    <row r="8">
      <c r="A8">
        <f>INDEX(resultados!$A$2:$ZZ$522, 2, MATCH($B$1, resultados!$A$1:$ZZ$1, 0))</f>
        <v/>
      </c>
      <c r="B8">
        <f>INDEX(resultados!$A$2:$ZZ$522, 2, MATCH($B$2, resultados!$A$1:$ZZ$1, 0))</f>
        <v/>
      </c>
      <c r="C8">
        <f>INDEX(resultados!$A$2:$ZZ$522, 2, MATCH($B$3, resultados!$A$1:$ZZ$1, 0))</f>
        <v/>
      </c>
    </row>
    <row r="9">
      <c r="A9">
        <f>INDEX(resultados!$A$2:$ZZ$522, 3, MATCH($B$1, resultados!$A$1:$ZZ$1, 0))</f>
        <v/>
      </c>
      <c r="B9">
        <f>INDEX(resultados!$A$2:$ZZ$522, 3, MATCH($B$2, resultados!$A$1:$ZZ$1, 0))</f>
        <v/>
      </c>
      <c r="C9">
        <f>INDEX(resultados!$A$2:$ZZ$522, 3, MATCH($B$3, resultados!$A$1:$ZZ$1, 0))</f>
        <v/>
      </c>
    </row>
    <row r="10">
      <c r="A10">
        <f>INDEX(resultados!$A$2:$ZZ$522, 4, MATCH($B$1, resultados!$A$1:$ZZ$1, 0))</f>
        <v/>
      </c>
      <c r="B10">
        <f>INDEX(resultados!$A$2:$ZZ$522, 4, MATCH($B$2, resultados!$A$1:$ZZ$1, 0))</f>
        <v/>
      </c>
      <c r="C10">
        <f>INDEX(resultados!$A$2:$ZZ$522, 4, MATCH($B$3, resultados!$A$1:$ZZ$1, 0))</f>
        <v/>
      </c>
    </row>
    <row r="11">
      <c r="A11">
        <f>INDEX(resultados!$A$2:$ZZ$522, 5, MATCH($B$1, resultados!$A$1:$ZZ$1, 0))</f>
        <v/>
      </c>
      <c r="B11">
        <f>INDEX(resultados!$A$2:$ZZ$522, 5, MATCH($B$2, resultados!$A$1:$ZZ$1, 0))</f>
        <v/>
      </c>
      <c r="C11">
        <f>INDEX(resultados!$A$2:$ZZ$522, 5, MATCH($B$3, resultados!$A$1:$ZZ$1, 0))</f>
        <v/>
      </c>
    </row>
    <row r="12">
      <c r="A12">
        <f>INDEX(resultados!$A$2:$ZZ$522, 6, MATCH($B$1, resultados!$A$1:$ZZ$1, 0))</f>
        <v/>
      </c>
      <c r="B12">
        <f>INDEX(resultados!$A$2:$ZZ$522, 6, MATCH($B$2, resultados!$A$1:$ZZ$1, 0))</f>
        <v/>
      </c>
      <c r="C12">
        <f>INDEX(resultados!$A$2:$ZZ$522, 6, MATCH($B$3, resultados!$A$1:$ZZ$1, 0))</f>
        <v/>
      </c>
    </row>
    <row r="13">
      <c r="A13">
        <f>INDEX(resultados!$A$2:$ZZ$522, 7, MATCH($B$1, resultados!$A$1:$ZZ$1, 0))</f>
        <v/>
      </c>
      <c r="B13">
        <f>INDEX(resultados!$A$2:$ZZ$522, 7, MATCH($B$2, resultados!$A$1:$ZZ$1, 0))</f>
        <v/>
      </c>
      <c r="C13">
        <f>INDEX(resultados!$A$2:$ZZ$522, 7, MATCH($B$3, resultados!$A$1:$ZZ$1, 0))</f>
        <v/>
      </c>
    </row>
    <row r="14">
      <c r="A14">
        <f>INDEX(resultados!$A$2:$ZZ$522, 8, MATCH($B$1, resultados!$A$1:$ZZ$1, 0))</f>
        <v/>
      </c>
      <c r="B14">
        <f>INDEX(resultados!$A$2:$ZZ$522, 8, MATCH($B$2, resultados!$A$1:$ZZ$1, 0))</f>
        <v/>
      </c>
      <c r="C14">
        <f>INDEX(resultados!$A$2:$ZZ$522, 8, MATCH($B$3, resultados!$A$1:$ZZ$1, 0))</f>
        <v/>
      </c>
    </row>
    <row r="15">
      <c r="A15">
        <f>INDEX(resultados!$A$2:$ZZ$522, 9, MATCH($B$1, resultados!$A$1:$ZZ$1, 0))</f>
        <v/>
      </c>
      <c r="B15">
        <f>INDEX(resultados!$A$2:$ZZ$522, 9, MATCH($B$2, resultados!$A$1:$ZZ$1, 0))</f>
        <v/>
      </c>
      <c r="C15">
        <f>INDEX(resultados!$A$2:$ZZ$522, 9, MATCH($B$3, resultados!$A$1:$ZZ$1, 0))</f>
        <v/>
      </c>
    </row>
    <row r="16">
      <c r="A16">
        <f>INDEX(resultados!$A$2:$ZZ$522, 10, MATCH($B$1, resultados!$A$1:$ZZ$1, 0))</f>
        <v/>
      </c>
      <c r="B16">
        <f>INDEX(resultados!$A$2:$ZZ$522, 10, MATCH($B$2, resultados!$A$1:$ZZ$1, 0))</f>
        <v/>
      </c>
      <c r="C16">
        <f>INDEX(resultados!$A$2:$ZZ$522, 10, MATCH($B$3, resultados!$A$1:$ZZ$1, 0))</f>
        <v/>
      </c>
    </row>
    <row r="17">
      <c r="A17">
        <f>INDEX(resultados!$A$2:$ZZ$522, 11, MATCH($B$1, resultados!$A$1:$ZZ$1, 0))</f>
        <v/>
      </c>
      <c r="B17">
        <f>INDEX(resultados!$A$2:$ZZ$522, 11, MATCH($B$2, resultados!$A$1:$ZZ$1, 0))</f>
        <v/>
      </c>
      <c r="C17">
        <f>INDEX(resultados!$A$2:$ZZ$522, 11, MATCH($B$3, resultados!$A$1:$ZZ$1, 0))</f>
        <v/>
      </c>
    </row>
    <row r="18">
      <c r="A18">
        <f>INDEX(resultados!$A$2:$ZZ$522, 12, MATCH($B$1, resultados!$A$1:$ZZ$1, 0))</f>
        <v/>
      </c>
      <c r="B18">
        <f>INDEX(resultados!$A$2:$ZZ$522, 12, MATCH($B$2, resultados!$A$1:$ZZ$1, 0))</f>
        <v/>
      </c>
      <c r="C18">
        <f>INDEX(resultados!$A$2:$ZZ$522, 12, MATCH($B$3, resultados!$A$1:$ZZ$1, 0))</f>
        <v/>
      </c>
    </row>
    <row r="19">
      <c r="A19">
        <f>INDEX(resultados!$A$2:$ZZ$522, 13, MATCH($B$1, resultados!$A$1:$ZZ$1, 0))</f>
        <v/>
      </c>
      <c r="B19">
        <f>INDEX(resultados!$A$2:$ZZ$522, 13, MATCH($B$2, resultados!$A$1:$ZZ$1, 0))</f>
        <v/>
      </c>
      <c r="C19">
        <f>INDEX(resultados!$A$2:$ZZ$522, 13, MATCH($B$3, resultados!$A$1:$ZZ$1, 0))</f>
        <v/>
      </c>
    </row>
    <row r="20">
      <c r="A20">
        <f>INDEX(resultados!$A$2:$ZZ$522, 14, MATCH($B$1, resultados!$A$1:$ZZ$1, 0))</f>
        <v/>
      </c>
      <c r="B20">
        <f>INDEX(resultados!$A$2:$ZZ$522, 14, MATCH($B$2, resultados!$A$1:$ZZ$1, 0))</f>
        <v/>
      </c>
      <c r="C20">
        <f>INDEX(resultados!$A$2:$ZZ$522, 14, MATCH($B$3, resultados!$A$1:$ZZ$1, 0))</f>
        <v/>
      </c>
    </row>
    <row r="21">
      <c r="A21">
        <f>INDEX(resultados!$A$2:$ZZ$522, 15, MATCH($B$1, resultados!$A$1:$ZZ$1, 0))</f>
        <v/>
      </c>
      <c r="B21">
        <f>INDEX(resultados!$A$2:$ZZ$522, 15, MATCH($B$2, resultados!$A$1:$ZZ$1, 0))</f>
        <v/>
      </c>
      <c r="C21">
        <f>INDEX(resultados!$A$2:$ZZ$522, 15, MATCH($B$3, resultados!$A$1:$ZZ$1, 0))</f>
        <v/>
      </c>
    </row>
    <row r="22">
      <c r="A22">
        <f>INDEX(resultados!$A$2:$ZZ$522, 16, MATCH($B$1, resultados!$A$1:$ZZ$1, 0))</f>
        <v/>
      </c>
      <c r="B22">
        <f>INDEX(resultados!$A$2:$ZZ$522, 16, MATCH($B$2, resultados!$A$1:$ZZ$1, 0))</f>
        <v/>
      </c>
      <c r="C22">
        <f>INDEX(resultados!$A$2:$ZZ$522, 16, MATCH($B$3, resultados!$A$1:$ZZ$1, 0))</f>
        <v/>
      </c>
    </row>
    <row r="23">
      <c r="A23">
        <f>INDEX(resultados!$A$2:$ZZ$522, 17, MATCH($B$1, resultados!$A$1:$ZZ$1, 0))</f>
        <v/>
      </c>
      <c r="B23">
        <f>INDEX(resultados!$A$2:$ZZ$522, 17, MATCH($B$2, resultados!$A$1:$ZZ$1, 0))</f>
        <v/>
      </c>
      <c r="C23">
        <f>INDEX(resultados!$A$2:$ZZ$522, 17, MATCH($B$3, resultados!$A$1:$ZZ$1, 0))</f>
        <v/>
      </c>
    </row>
    <row r="24">
      <c r="A24">
        <f>INDEX(resultados!$A$2:$ZZ$522, 18, MATCH($B$1, resultados!$A$1:$ZZ$1, 0))</f>
        <v/>
      </c>
      <c r="B24">
        <f>INDEX(resultados!$A$2:$ZZ$522, 18, MATCH($B$2, resultados!$A$1:$ZZ$1, 0))</f>
        <v/>
      </c>
      <c r="C24">
        <f>INDEX(resultados!$A$2:$ZZ$522, 18, MATCH($B$3, resultados!$A$1:$ZZ$1, 0))</f>
        <v/>
      </c>
    </row>
    <row r="25">
      <c r="A25">
        <f>INDEX(resultados!$A$2:$ZZ$522, 19, MATCH($B$1, resultados!$A$1:$ZZ$1, 0))</f>
        <v/>
      </c>
      <c r="B25">
        <f>INDEX(resultados!$A$2:$ZZ$522, 19, MATCH($B$2, resultados!$A$1:$ZZ$1, 0))</f>
        <v/>
      </c>
      <c r="C25">
        <f>INDEX(resultados!$A$2:$ZZ$522, 19, MATCH($B$3, resultados!$A$1:$ZZ$1, 0))</f>
        <v/>
      </c>
    </row>
    <row r="26">
      <c r="A26">
        <f>INDEX(resultados!$A$2:$ZZ$522, 20, MATCH($B$1, resultados!$A$1:$ZZ$1, 0))</f>
        <v/>
      </c>
      <c r="B26">
        <f>INDEX(resultados!$A$2:$ZZ$522, 20, MATCH($B$2, resultados!$A$1:$ZZ$1, 0))</f>
        <v/>
      </c>
      <c r="C26">
        <f>INDEX(resultados!$A$2:$ZZ$522, 20, MATCH($B$3, resultados!$A$1:$ZZ$1, 0))</f>
        <v/>
      </c>
    </row>
    <row r="27">
      <c r="A27">
        <f>INDEX(resultados!$A$2:$ZZ$522, 21, MATCH($B$1, resultados!$A$1:$ZZ$1, 0))</f>
        <v/>
      </c>
      <c r="B27">
        <f>INDEX(resultados!$A$2:$ZZ$522, 21, MATCH($B$2, resultados!$A$1:$ZZ$1, 0))</f>
        <v/>
      </c>
      <c r="C27">
        <f>INDEX(resultados!$A$2:$ZZ$522, 21, MATCH($B$3, resultados!$A$1:$ZZ$1, 0))</f>
        <v/>
      </c>
    </row>
    <row r="28">
      <c r="A28">
        <f>INDEX(resultados!$A$2:$ZZ$522, 22, MATCH($B$1, resultados!$A$1:$ZZ$1, 0))</f>
        <v/>
      </c>
      <c r="B28">
        <f>INDEX(resultados!$A$2:$ZZ$522, 22, MATCH($B$2, resultados!$A$1:$ZZ$1, 0))</f>
        <v/>
      </c>
      <c r="C28">
        <f>INDEX(resultados!$A$2:$ZZ$522, 22, MATCH($B$3, resultados!$A$1:$ZZ$1, 0))</f>
        <v/>
      </c>
    </row>
    <row r="29">
      <c r="A29">
        <f>INDEX(resultados!$A$2:$ZZ$522, 23, MATCH($B$1, resultados!$A$1:$ZZ$1, 0))</f>
        <v/>
      </c>
      <c r="B29">
        <f>INDEX(resultados!$A$2:$ZZ$522, 23, MATCH($B$2, resultados!$A$1:$ZZ$1, 0))</f>
        <v/>
      </c>
      <c r="C29">
        <f>INDEX(resultados!$A$2:$ZZ$522, 23, MATCH($B$3, resultados!$A$1:$ZZ$1, 0))</f>
        <v/>
      </c>
    </row>
    <row r="30">
      <c r="A30">
        <f>INDEX(resultados!$A$2:$ZZ$522, 24, MATCH($B$1, resultados!$A$1:$ZZ$1, 0))</f>
        <v/>
      </c>
      <c r="B30">
        <f>INDEX(resultados!$A$2:$ZZ$522, 24, MATCH($B$2, resultados!$A$1:$ZZ$1, 0))</f>
        <v/>
      </c>
      <c r="C30">
        <f>INDEX(resultados!$A$2:$ZZ$522, 24, MATCH($B$3, resultados!$A$1:$ZZ$1, 0))</f>
        <v/>
      </c>
    </row>
    <row r="31">
      <c r="A31">
        <f>INDEX(resultados!$A$2:$ZZ$522, 25, MATCH($B$1, resultados!$A$1:$ZZ$1, 0))</f>
        <v/>
      </c>
      <c r="B31">
        <f>INDEX(resultados!$A$2:$ZZ$522, 25, MATCH($B$2, resultados!$A$1:$ZZ$1, 0))</f>
        <v/>
      </c>
      <c r="C31">
        <f>INDEX(resultados!$A$2:$ZZ$522, 25, MATCH($B$3, resultados!$A$1:$ZZ$1, 0))</f>
        <v/>
      </c>
    </row>
    <row r="32">
      <c r="A32">
        <f>INDEX(resultados!$A$2:$ZZ$522, 26, MATCH($B$1, resultados!$A$1:$ZZ$1, 0))</f>
        <v/>
      </c>
      <c r="B32">
        <f>INDEX(resultados!$A$2:$ZZ$522, 26, MATCH($B$2, resultados!$A$1:$ZZ$1, 0))</f>
        <v/>
      </c>
      <c r="C32">
        <f>INDEX(resultados!$A$2:$ZZ$522, 26, MATCH($B$3, resultados!$A$1:$ZZ$1, 0))</f>
        <v/>
      </c>
    </row>
    <row r="33">
      <c r="A33">
        <f>INDEX(resultados!$A$2:$ZZ$522, 27, MATCH($B$1, resultados!$A$1:$ZZ$1, 0))</f>
        <v/>
      </c>
      <c r="B33">
        <f>INDEX(resultados!$A$2:$ZZ$522, 27, MATCH($B$2, resultados!$A$1:$ZZ$1, 0))</f>
        <v/>
      </c>
      <c r="C33">
        <f>INDEX(resultados!$A$2:$ZZ$522, 27, MATCH($B$3, resultados!$A$1:$ZZ$1, 0))</f>
        <v/>
      </c>
    </row>
    <row r="34">
      <c r="A34">
        <f>INDEX(resultados!$A$2:$ZZ$522, 28, MATCH($B$1, resultados!$A$1:$ZZ$1, 0))</f>
        <v/>
      </c>
      <c r="B34">
        <f>INDEX(resultados!$A$2:$ZZ$522, 28, MATCH($B$2, resultados!$A$1:$ZZ$1, 0))</f>
        <v/>
      </c>
      <c r="C34">
        <f>INDEX(resultados!$A$2:$ZZ$522, 28, MATCH($B$3, resultados!$A$1:$ZZ$1, 0))</f>
        <v/>
      </c>
    </row>
    <row r="35">
      <c r="A35">
        <f>INDEX(resultados!$A$2:$ZZ$522, 29, MATCH($B$1, resultados!$A$1:$ZZ$1, 0))</f>
        <v/>
      </c>
      <c r="B35">
        <f>INDEX(resultados!$A$2:$ZZ$522, 29, MATCH($B$2, resultados!$A$1:$ZZ$1, 0))</f>
        <v/>
      </c>
      <c r="C35">
        <f>INDEX(resultados!$A$2:$ZZ$522, 29, MATCH($B$3, resultados!$A$1:$ZZ$1, 0))</f>
        <v/>
      </c>
    </row>
    <row r="36">
      <c r="A36">
        <f>INDEX(resultados!$A$2:$ZZ$522, 30, MATCH($B$1, resultados!$A$1:$ZZ$1, 0))</f>
        <v/>
      </c>
      <c r="B36">
        <f>INDEX(resultados!$A$2:$ZZ$522, 30, MATCH($B$2, resultados!$A$1:$ZZ$1, 0))</f>
        <v/>
      </c>
      <c r="C36">
        <f>INDEX(resultados!$A$2:$ZZ$522, 30, MATCH($B$3, resultados!$A$1:$ZZ$1, 0))</f>
        <v/>
      </c>
    </row>
    <row r="37">
      <c r="A37">
        <f>INDEX(resultados!$A$2:$ZZ$522, 31, MATCH($B$1, resultados!$A$1:$ZZ$1, 0))</f>
        <v/>
      </c>
      <c r="B37">
        <f>INDEX(resultados!$A$2:$ZZ$522, 31, MATCH($B$2, resultados!$A$1:$ZZ$1, 0))</f>
        <v/>
      </c>
      <c r="C37">
        <f>INDEX(resultados!$A$2:$ZZ$522, 31, MATCH($B$3, resultados!$A$1:$ZZ$1, 0))</f>
        <v/>
      </c>
    </row>
    <row r="38">
      <c r="A38">
        <f>INDEX(resultados!$A$2:$ZZ$522, 32, MATCH($B$1, resultados!$A$1:$ZZ$1, 0))</f>
        <v/>
      </c>
      <c r="B38">
        <f>INDEX(resultados!$A$2:$ZZ$522, 32, MATCH($B$2, resultados!$A$1:$ZZ$1, 0))</f>
        <v/>
      </c>
      <c r="C38">
        <f>INDEX(resultados!$A$2:$ZZ$522, 32, MATCH($B$3, resultados!$A$1:$ZZ$1, 0))</f>
        <v/>
      </c>
    </row>
    <row r="39">
      <c r="A39">
        <f>INDEX(resultados!$A$2:$ZZ$522, 33, MATCH($B$1, resultados!$A$1:$ZZ$1, 0))</f>
        <v/>
      </c>
      <c r="B39">
        <f>INDEX(resultados!$A$2:$ZZ$522, 33, MATCH($B$2, resultados!$A$1:$ZZ$1, 0))</f>
        <v/>
      </c>
      <c r="C39">
        <f>INDEX(resultados!$A$2:$ZZ$522, 33, MATCH($B$3, resultados!$A$1:$ZZ$1, 0))</f>
        <v/>
      </c>
    </row>
    <row r="40">
      <c r="A40">
        <f>INDEX(resultados!$A$2:$ZZ$522, 34, MATCH($B$1, resultados!$A$1:$ZZ$1, 0))</f>
        <v/>
      </c>
      <c r="B40">
        <f>INDEX(resultados!$A$2:$ZZ$522, 34, MATCH($B$2, resultados!$A$1:$ZZ$1, 0))</f>
        <v/>
      </c>
      <c r="C40">
        <f>INDEX(resultados!$A$2:$ZZ$522, 34, MATCH($B$3, resultados!$A$1:$ZZ$1, 0))</f>
        <v/>
      </c>
    </row>
    <row r="41">
      <c r="A41">
        <f>INDEX(resultados!$A$2:$ZZ$522, 35, MATCH($B$1, resultados!$A$1:$ZZ$1, 0))</f>
        <v/>
      </c>
      <c r="B41">
        <f>INDEX(resultados!$A$2:$ZZ$522, 35, MATCH($B$2, resultados!$A$1:$ZZ$1, 0))</f>
        <v/>
      </c>
      <c r="C41">
        <f>INDEX(resultados!$A$2:$ZZ$522, 35, MATCH($B$3, resultados!$A$1:$ZZ$1, 0))</f>
        <v/>
      </c>
    </row>
    <row r="42">
      <c r="A42">
        <f>INDEX(resultados!$A$2:$ZZ$522, 36, MATCH($B$1, resultados!$A$1:$ZZ$1, 0))</f>
        <v/>
      </c>
      <c r="B42">
        <f>INDEX(resultados!$A$2:$ZZ$522, 36, MATCH($B$2, resultados!$A$1:$ZZ$1, 0))</f>
        <v/>
      </c>
      <c r="C42">
        <f>INDEX(resultados!$A$2:$ZZ$522, 36, MATCH($B$3, resultados!$A$1:$ZZ$1, 0))</f>
        <v/>
      </c>
    </row>
    <row r="43">
      <c r="A43">
        <f>INDEX(resultados!$A$2:$ZZ$522, 37, MATCH($B$1, resultados!$A$1:$ZZ$1, 0))</f>
        <v/>
      </c>
      <c r="B43">
        <f>INDEX(resultados!$A$2:$ZZ$522, 37, MATCH($B$2, resultados!$A$1:$ZZ$1, 0))</f>
        <v/>
      </c>
      <c r="C43">
        <f>INDEX(resultados!$A$2:$ZZ$522, 37, MATCH($B$3, resultados!$A$1:$ZZ$1, 0))</f>
        <v/>
      </c>
    </row>
    <row r="44">
      <c r="A44">
        <f>INDEX(resultados!$A$2:$ZZ$522, 38, MATCH($B$1, resultados!$A$1:$ZZ$1, 0))</f>
        <v/>
      </c>
      <c r="B44">
        <f>INDEX(resultados!$A$2:$ZZ$522, 38, MATCH($B$2, resultados!$A$1:$ZZ$1, 0))</f>
        <v/>
      </c>
      <c r="C44">
        <f>INDEX(resultados!$A$2:$ZZ$522, 38, MATCH($B$3, resultados!$A$1:$ZZ$1, 0))</f>
        <v/>
      </c>
    </row>
    <row r="45">
      <c r="A45">
        <f>INDEX(resultados!$A$2:$ZZ$522, 39, MATCH($B$1, resultados!$A$1:$ZZ$1, 0))</f>
        <v/>
      </c>
      <c r="B45">
        <f>INDEX(resultados!$A$2:$ZZ$522, 39, MATCH($B$2, resultados!$A$1:$ZZ$1, 0))</f>
        <v/>
      </c>
      <c r="C45">
        <f>INDEX(resultados!$A$2:$ZZ$522, 39, MATCH($B$3, resultados!$A$1:$ZZ$1, 0))</f>
        <v/>
      </c>
    </row>
    <row r="46">
      <c r="A46">
        <f>INDEX(resultados!$A$2:$ZZ$522, 40, MATCH($B$1, resultados!$A$1:$ZZ$1, 0))</f>
        <v/>
      </c>
      <c r="B46">
        <f>INDEX(resultados!$A$2:$ZZ$522, 40, MATCH($B$2, resultados!$A$1:$ZZ$1, 0))</f>
        <v/>
      </c>
      <c r="C46">
        <f>INDEX(resultados!$A$2:$ZZ$522, 40, MATCH($B$3, resultados!$A$1:$ZZ$1, 0))</f>
        <v/>
      </c>
    </row>
    <row r="47">
      <c r="A47">
        <f>INDEX(resultados!$A$2:$ZZ$522, 41, MATCH($B$1, resultados!$A$1:$ZZ$1, 0))</f>
        <v/>
      </c>
      <c r="B47">
        <f>INDEX(resultados!$A$2:$ZZ$522, 41, MATCH($B$2, resultados!$A$1:$ZZ$1, 0))</f>
        <v/>
      </c>
      <c r="C47">
        <f>INDEX(resultados!$A$2:$ZZ$522, 41, MATCH($B$3, resultados!$A$1:$ZZ$1, 0))</f>
        <v/>
      </c>
    </row>
    <row r="48">
      <c r="A48">
        <f>INDEX(resultados!$A$2:$ZZ$522, 42, MATCH($B$1, resultados!$A$1:$ZZ$1, 0))</f>
        <v/>
      </c>
      <c r="B48">
        <f>INDEX(resultados!$A$2:$ZZ$522, 42, MATCH($B$2, resultados!$A$1:$ZZ$1, 0))</f>
        <v/>
      </c>
      <c r="C48">
        <f>INDEX(resultados!$A$2:$ZZ$522, 42, MATCH($B$3, resultados!$A$1:$ZZ$1, 0))</f>
        <v/>
      </c>
    </row>
    <row r="49">
      <c r="A49">
        <f>INDEX(resultados!$A$2:$ZZ$522, 43, MATCH($B$1, resultados!$A$1:$ZZ$1, 0))</f>
        <v/>
      </c>
      <c r="B49">
        <f>INDEX(resultados!$A$2:$ZZ$522, 43, MATCH($B$2, resultados!$A$1:$ZZ$1, 0))</f>
        <v/>
      </c>
      <c r="C49">
        <f>INDEX(resultados!$A$2:$ZZ$522, 43, MATCH($B$3, resultados!$A$1:$ZZ$1, 0))</f>
        <v/>
      </c>
    </row>
    <row r="50">
      <c r="A50">
        <f>INDEX(resultados!$A$2:$ZZ$522, 44, MATCH($B$1, resultados!$A$1:$ZZ$1, 0))</f>
        <v/>
      </c>
      <c r="B50">
        <f>INDEX(resultados!$A$2:$ZZ$522, 44, MATCH($B$2, resultados!$A$1:$ZZ$1, 0))</f>
        <v/>
      </c>
      <c r="C50">
        <f>INDEX(resultados!$A$2:$ZZ$522, 44, MATCH($B$3, resultados!$A$1:$ZZ$1, 0))</f>
        <v/>
      </c>
    </row>
    <row r="51">
      <c r="A51">
        <f>INDEX(resultados!$A$2:$ZZ$522, 45, MATCH($B$1, resultados!$A$1:$ZZ$1, 0))</f>
        <v/>
      </c>
      <c r="B51">
        <f>INDEX(resultados!$A$2:$ZZ$522, 45, MATCH($B$2, resultados!$A$1:$ZZ$1, 0))</f>
        <v/>
      </c>
      <c r="C51">
        <f>INDEX(resultados!$A$2:$ZZ$522, 45, MATCH($B$3, resultados!$A$1:$ZZ$1, 0))</f>
        <v/>
      </c>
    </row>
    <row r="52">
      <c r="A52">
        <f>INDEX(resultados!$A$2:$ZZ$522, 46, MATCH($B$1, resultados!$A$1:$ZZ$1, 0))</f>
        <v/>
      </c>
      <c r="B52">
        <f>INDEX(resultados!$A$2:$ZZ$522, 46, MATCH($B$2, resultados!$A$1:$ZZ$1, 0))</f>
        <v/>
      </c>
      <c r="C52">
        <f>INDEX(resultados!$A$2:$ZZ$522, 46, MATCH($B$3, resultados!$A$1:$ZZ$1, 0))</f>
        <v/>
      </c>
    </row>
    <row r="53">
      <c r="A53">
        <f>INDEX(resultados!$A$2:$ZZ$522, 47, MATCH($B$1, resultados!$A$1:$ZZ$1, 0))</f>
        <v/>
      </c>
      <c r="B53">
        <f>INDEX(resultados!$A$2:$ZZ$522, 47, MATCH($B$2, resultados!$A$1:$ZZ$1, 0))</f>
        <v/>
      </c>
      <c r="C53">
        <f>INDEX(resultados!$A$2:$ZZ$522, 47, MATCH($B$3, resultados!$A$1:$ZZ$1, 0))</f>
        <v/>
      </c>
    </row>
    <row r="54">
      <c r="A54">
        <f>INDEX(resultados!$A$2:$ZZ$522, 48, MATCH($B$1, resultados!$A$1:$ZZ$1, 0))</f>
        <v/>
      </c>
      <c r="B54">
        <f>INDEX(resultados!$A$2:$ZZ$522, 48, MATCH($B$2, resultados!$A$1:$ZZ$1, 0))</f>
        <v/>
      </c>
      <c r="C54">
        <f>INDEX(resultados!$A$2:$ZZ$522, 48, MATCH($B$3, resultados!$A$1:$ZZ$1, 0))</f>
        <v/>
      </c>
    </row>
    <row r="55">
      <c r="A55">
        <f>INDEX(resultados!$A$2:$ZZ$522, 49, MATCH($B$1, resultados!$A$1:$ZZ$1, 0))</f>
        <v/>
      </c>
      <c r="B55">
        <f>INDEX(resultados!$A$2:$ZZ$522, 49, MATCH($B$2, resultados!$A$1:$ZZ$1, 0))</f>
        <v/>
      </c>
      <c r="C55">
        <f>INDEX(resultados!$A$2:$ZZ$522, 49, MATCH($B$3, resultados!$A$1:$ZZ$1, 0))</f>
        <v/>
      </c>
    </row>
    <row r="56">
      <c r="A56">
        <f>INDEX(resultados!$A$2:$ZZ$522, 50, MATCH($B$1, resultados!$A$1:$ZZ$1, 0))</f>
        <v/>
      </c>
      <c r="B56">
        <f>INDEX(resultados!$A$2:$ZZ$522, 50, MATCH($B$2, resultados!$A$1:$ZZ$1, 0))</f>
        <v/>
      </c>
      <c r="C56">
        <f>INDEX(resultados!$A$2:$ZZ$522, 50, MATCH($B$3, resultados!$A$1:$ZZ$1, 0))</f>
        <v/>
      </c>
    </row>
    <row r="57">
      <c r="A57">
        <f>INDEX(resultados!$A$2:$ZZ$522, 51, MATCH($B$1, resultados!$A$1:$ZZ$1, 0))</f>
        <v/>
      </c>
      <c r="B57">
        <f>INDEX(resultados!$A$2:$ZZ$522, 51, MATCH($B$2, resultados!$A$1:$ZZ$1, 0))</f>
        <v/>
      </c>
      <c r="C57">
        <f>INDEX(resultados!$A$2:$ZZ$522, 51, MATCH($B$3, resultados!$A$1:$ZZ$1, 0))</f>
        <v/>
      </c>
    </row>
    <row r="58">
      <c r="A58">
        <f>INDEX(resultados!$A$2:$ZZ$522, 52, MATCH($B$1, resultados!$A$1:$ZZ$1, 0))</f>
        <v/>
      </c>
      <c r="B58">
        <f>INDEX(resultados!$A$2:$ZZ$522, 52, MATCH($B$2, resultados!$A$1:$ZZ$1, 0))</f>
        <v/>
      </c>
      <c r="C58">
        <f>INDEX(resultados!$A$2:$ZZ$522, 52, MATCH($B$3, resultados!$A$1:$ZZ$1, 0))</f>
        <v/>
      </c>
    </row>
    <row r="59">
      <c r="A59">
        <f>INDEX(resultados!$A$2:$ZZ$522, 53, MATCH($B$1, resultados!$A$1:$ZZ$1, 0))</f>
        <v/>
      </c>
      <c r="B59">
        <f>INDEX(resultados!$A$2:$ZZ$522, 53, MATCH($B$2, resultados!$A$1:$ZZ$1, 0))</f>
        <v/>
      </c>
      <c r="C59">
        <f>INDEX(resultados!$A$2:$ZZ$522, 53, MATCH($B$3, resultados!$A$1:$ZZ$1, 0))</f>
        <v/>
      </c>
    </row>
    <row r="60">
      <c r="A60">
        <f>INDEX(resultados!$A$2:$ZZ$522, 54, MATCH($B$1, resultados!$A$1:$ZZ$1, 0))</f>
        <v/>
      </c>
      <c r="B60">
        <f>INDEX(resultados!$A$2:$ZZ$522, 54, MATCH($B$2, resultados!$A$1:$ZZ$1, 0))</f>
        <v/>
      </c>
      <c r="C60">
        <f>INDEX(resultados!$A$2:$ZZ$522, 54, MATCH($B$3, resultados!$A$1:$ZZ$1, 0))</f>
        <v/>
      </c>
    </row>
    <row r="61">
      <c r="A61">
        <f>INDEX(resultados!$A$2:$ZZ$522, 55, MATCH($B$1, resultados!$A$1:$ZZ$1, 0))</f>
        <v/>
      </c>
      <c r="B61">
        <f>INDEX(resultados!$A$2:$ZZ$522, 55, MATCH($B$2, resultados!$A$1:$ZZ$1, 0))</f>
        <v/>
      </c>
      <c r="C61">
        <f>INDEX(resultados!$A$2:$ZZ$522, 55, MATCH($B$3, resultados!$A$1:$ZZ$1, 0))</f>
        <v/>
      </c>
    </row>
    <row r="62">
      <c r="A62">
        <f>INDEX(resultados!$A$2:$ZZ$522, 56, MATCH($B$1, resultados!$A$1:$ZZ$1, 0))</f>
        <v/>
      </c>
      <c r="B62">
        <f>INDEX(resultados!$A$2:$ZZ$522, 56, MATCH($B$2, resultados!$A$1:$ZZ$1, 0))</f>
        <v/>
      </c>
      <c r="C62">
        <f>INDEX(resultados!$A$2:$ZZ$522, 56, MATCH($B$3, resultados!$A$1:$ZZ$1, 0))</f>
        <v/>
      </c>
    </row>
    <row r="63">
      <c r="A63">
        <f>INDEX(resultados!$A$2:$ZZ$522, 57, MATCH($B$1, resultados!$A$1:$ZZ$1, 0))</f>
        <v/>
      </c>
      <c r="B63">
        <f>INDEX(resultados!$A$2:$ZZ$522, 57, MATCH($B$2, resultados!$A$1:$ZZ$1, 0))</f>
        <v/>
      </c>
      <c r="C63">
        <f>INDEX(resultados!$A$2:$ZZ$522, 57, MATCH($B$3, resultados!$A$1:$ZZ$1, 0))</f>
        <v/>
      </c>
    </row>
    <row r="64">
      <c r="A64">
        <f>INDEX(resultados!$A$2:$ZZ$522, 58, MATCH($B$1, resultados!$A$1:$ZZ$1, 0))</f>
        <v/>
      </c>
      <c r="B64">
        <f>INDEX(resultados!$A$2:$ZZ$522, 58, MATCH($B$2, resultados!$A$1:$ZZ$1, 0))</f>
        <v/>
      </c>
      <c r="C64">
        <f>INDEX(resultados!$A$2:$ZZ$522, 58, MATCH($B$3, resultados!$A$1:$ZZ$1, 0))</f>
        <v/>
      </c>
    </row>
    <row r="65">
      <c r="A65">
        <f>INDEX(resultados!$A$2:$ZZ$522, 59, MATCH($B$1, resultados!$A$1:$ZZ$1, 0))</f>
        <v/>
      </c>
      <c r="B65">
        <f>INDEX(resultados!$A$2:$ZZ$522, 59, MATCH($B$2, resultados!$A$1:$ZZ$1, 0))</f>
        <v/>
      </c>
      <c r="C65">
        <f>INDEX(resultados!$A$2:$ZZ$522, 59, MATCH($B$3, resultados!$A$1:$ZZ$1, 0))</f>
        <v/>
      </c>
    </row>
    <row r="66">
      <c r="A66">
        <f>INDEX(resultados!$A$2:$ZZ$522, 60, MATCH($B$1, resultados!$A$1:$ZZ$1, 0))</f>
        <v/>
      </c>
      <c r="B66">
        <f>INDEX(resultados!$A$2:$ZZ$522, 60, MATCH($B$2, resultados!$A$1:$ZZ$1, 0))</f>
        <v/>
      </c>
      <c r="C66">
        <f>INDEX(resultados!$A$2:$ZZ$522, 60, MATCH($B$3, resultados!$A$1:$ZZ$1, 0))</f>
        <v/>
      </c>
    </row>
    <row r="67">
      <c r="A67">
        <f>INDEX(resultados!$A$2:$ZZ$522, 61, MATCH($B$1, resultados!$A$1:$ZZ$1, 0))</f>
        <v/>
      </c>
      <c r="B67">
        <f>INDEX(resultados!$A$2:$ZZ$522, 61, MATCH($B$2, resultados!$A$1:$ZZ$1, 0))</f>
        <v/>
      </c>
      <c r="C67">
        <f>INDEX(resultados!$A$2:$ZZ$522, 61, MATCH($B$3, resultados!$A$1:$ZZ$1, 0))</f>
        <v/>
      </c>
    </row>
    <row r="68">
      <c r="A68">
        <f>INDEX(resultados!$A$2:$ZZ$522, 62, MATCH($B$1, resultados!$A$1:$ZZ$1, 0))</f>
        <v/>
      </c>
      <c r="B68">
        <f>INDEX(resultados!$A$2:$ZZ$522, 62, MATCH($B$2, resultados!$A$1:$ZZ$1, 0))</f>
        <v/>
      </c>
      <c r="C68">
        <f>INDEX(resultados!$A$2:$ZZ$522, 62, MATCH($B$3, resultados!$A$1:$ZZ$1, 0))</f>
        <v/>
      </c>
    </row>
    <row r="69">
      <c r="A69">
        <f>INDEX(resultados!$A$2:$ZZ$522, 63, MATCH($B$1, resultados!$A$1:$ZZ$1, 0))</f>
        <v/>
      </c>
      <c r="B69">
        <f>INDEX(resultados!$A$2:$ZZ$522, 63, MATCH($B$2, resultados!$A$1:$ZZ$1, 0))</f>
        <v/>
      </c>
      <c r="C69">
        <f>INDEX(resultados!$A$2:$ZZ$522, 63, MATCH($B$3, resultados!$A$1:$ZZ$1, 0))</f>
        <v/>
      </c>
    </row>
    <row r="70">
      <c r="A70">
        <f>INDEX(resultados!$A$2:$ZZ$522, 64, MATCH($B$1, resultados!$A$1:$ZZ$1, 0))</f>
        <v/>
      </c>
      <c r="B70">
        <f>INDEX(resultados!$A$2:$ZZ$522, 64, MATCH($B$2, resultados!$A$1:$ZZ$1, 0))</f>
        <v/>
      </c>
      <c r="C70">
        <f>INDEX(resultados!$A$2:$ZZ$522, 64, MATCH($B$3, resultados!$A$1:$ZZ$1, 0))</f>
        <v/>
      </c>
    </row>
    <row r="71">
      <c r="A71">
        <f>INDEX(resultados!$A$2:$ZZ$522, 65, MATCH($B$1, resultados!$A$1:$ZZ$1, 0))</f>
        <v/>
      </c>
      <c r="B71">
        <f>INDEX(resultados!$A$2:$ZZ$522, 65, MATCH($B$2, resultados!$A$1:$ZZ$1, 0))</f>
        <v/>
      </c>
      <c r="C71">
        <f>INDEX(resultados!$A$2:$ZZ$522, 65, MATCH($B$3, resultados!$A$1:$ZZ$1, 0))</f>
        <v/>
      </c>
    </row>
    <row r="72">
      <c r="A72">
        <f>INDEX(resultados!$A$2:$ZZ$522, 66, MATCH($B$1, resultados!$A$1:$ZZ$1, 0))</f>
        <v/>
      </c>
      <c r="B72">
        <f>INDEX(resultados!$A$2:$ZZ$522, 66, MATCH($B$2, resultados!$A$1:$ZZ$1, 0))</f>
        <v/>
      </c>
      <c r="C72">
        <f>INDEX(resultados!$A$2:$ZZ$522, 66, MATCH($B$3, resultados!$A$1:$ZZ$1, 0))</f>
        <v/>
      </c>
    </row>
    <row r="73">
      <c r="A73">
        <f>INDEX(resultados!$A$2:$ZZ$522, 67, MATCH($B$1, resultados!$A$1:$ZZ$1, 0))</f>
        <v/>
      </c>
      <c r="B73">
        <f>INDEX(resultados!$A$2:$ZZ$522, 67, MATCH($B$2, resultados!$A$1:$ZZ$1, 0))</f>
        <v/>
      </c>
      <c r="C73">
        <f>INDEX(resultados!$A$2:$ZZ$522, 67, MATCH($B$3, resultados!$A$1:$ZZ$1, 0))</f>
        <v/>
      </c>
    </row>
    <row r="74">
      <c r="A74">
        <f>INDEX(resultados!$A$2:$ZZ$522, 68, MATCH($B$1, resultados!$A$1:$ZZ$1, 0))</f>
        <v/>
      </c>
      <c r="B74">
        <f>INDEX(resultados!$A$2:$ZZ$522, 68, MATCH($B$2, resultados!$A$1:$ZZ$1, 0))</f>
        <v/>
      </c>
      <c r="C74">
        <f>INDEX(resultados!$A$2:$ZZ$522, 68, MATCH($B$3, resultados!$A$1:$ZZ$1, 0))</f>
        <v/>
      </c>
    </row>
    <row r="75">
      <c r="A75">
        <f>INDEX(resultados!$A$2:$ZZ$522, 69, MATCH($B$1, resultados!$A$1:$ZZ$1, 0))</f>
        <v/>
      </c>
      <c r="B75">
        <f>INDEX(resultados!$A$2:$ZZ$522, 69, MATCH($B$2, resultados!$A$1:$ZZ$1, 0))</f>
        <v/>
      </c>
      <c r="C75">
        <f>INDEX(resultados!$A$2:$ZZ$522, 69, MATCH($B$3, resultados!$A$1:$ZZ$1, 0))</f>
        <v/>
      </c>
    </row>
    <row r="76">
      <c r="A76">
        <f>INDEX(resultados!$A$2:$ZZ$522, 70, MATCH($B$1, resultados!$A$1:$ZZ$1, 0))</f>
        <v/>
      </c>
      <c r="B76">
        <f>INDEX(resultados!$A$2:$ZZ$522, 70, MATCH($B$2, resultados!$A$1:$ZZ$1, 0))</f>
        <v/>
      </c>
      <c r="C76">
        <f>INDEX(resultados!$A$2:$ZZ$522, 70, MATCH($B$3, resultados!$A$1:$ZZ$1, 0))</f>
        <v/>
      </c>
    </row>
    <row r="77">
      <c r="A77">
        <f>INDEX(resultados!$A$2:$ZZ$522, 71, MATCH($B$1, resultados!$A$1:$ZZ$1, 0))</f>
        <v/>
      </c>
      <c r="B77">
        <f>INDEX(resultados!$A$2:$ZZ$522, 71, MATCH($B$2, resultados!$A$1:$ZZ$1, 0))</f>
        <v/>
      </c>
      <c r="C77">
        <f>INDEX(resultados!$A$2:$ZZ$522, 71, MATCH($B$3, resultados!$A$1:$ZZ$1, 0))</f>
        <v/>
      </c>
    </row>
    <row r="78">
      <c r="A78">
        <f>INDEX(resultados!$A$2:$ZZ$522, 72, MATCH($B$1, resultados!$A$1:$ZZ$1, 0))</f>
        <v/>
      </c>
      <c r="B78">
        <f>INDEX(resultados!$A$2:$ZZ$522, 72, MATCH($B$2, resultados!$A$1:$ZZ$1, 0))</f>
        <v/>
      </c>
      <c r="C78">
        <f>INDEX(resultados!$A$2:$ZZ$522, 72, MATCH($B$3, resultados!$A$1:$ZZ$1, 0))</f>
        <v/>
      </c>
    </row>
    <row r="79">
      <c r="A79">
        <f>INDEX(resultados!$A$2:$ZZ$522, 73, MATCH($B$1, resultados!$A$1:$ZZ$1, 0))</f>
        <v/>
      </c>
      <c r="B79">
        <f>INDEX(resultados!$A$2:$ZZ$522, 73, MATCH($B$2, resultados!$A$1:$ZZ$1, 0))</f>
        <v/>
      </c>
      <c r="C79">
        <f>INDEX(resultados!$A$2:$ZZ$522, 73, MATCH($B$3, resultados!$A$1:$ZZ$1, 0))</f>
        <v/>
      </c>
    </row>
    <row r="80">
      <c r="A80">
        <f>INDEX(resultados!$A$2:$ZZ$522, 74, MATCH($B$1, resultados!$A$1:$ZZ$1, 0))</f>
        <v/>
      </c>
      <c r="B80">
        <f>INDEX(resultados!$A$2:$ZZ$522, 74, MATCH($B$2, resultados!$A$1:$ZZ$1, 0))</f>
        <v/>
      </c>
      <c r="C80">
        <f>INDEX(resultados!$A$2:$ZZ$522, 74, MATCH($B$3, resultados!$A$1:$ZZ$1, 0))</f>
        <v/>
      </c>
    </row>
    <row r="81">
      <c r="A81">
        <f>INDEX(resultados!$A$2:$ZZ$522, 75, MATCH($B$1, resultados!$A$1:$ZZ$1, 0))</f>
        <v/>
      </c>
      <c r="B81">
        <f>INDEX(resultados!$A$2:$ZZ$522, 75, MATCH($B$2, resultados!$A$1:$ZZ$1, 0))</f>
        <v/>
      </c>
      <c r="C81">
        <f>INDEX(resultados!$A$2:$ZZ$522, 75, MATCH($B$3, resultados!$A$1:$ZZ$1, 0))</f>
        <v/>
      </c>
    </row>
    <row r="82">
      <c r="A82">
        <f>INDEX(resultados!$A$2:$ZZ$522, 76, MATCH($B$1, resultados!$A$1:$ZZ$1, 0))</f>
        <v/>
      </c>
      <c r="B82">
        <f>INDEX(resultados!$A$2:$ZZ$522, 76, MATCH($B$2, resultados!$A$1:$ZZ$1, 0))</f>
        <v/>
      </c>
      <c r="C82">
        <f>INDEX(resultados!$A$2:$ZZ$522, 76, MATCH($B$3, resultados!$A$1:$ZZ$1, 0))</f>
        <v/>
      </c>
    </row>
    <row r="83">
      <c r="A83">
        <f>INDEX(resultados!$A$2:$ZZ$522, 77, MATCH($B$1, resultados!$A$1:$ZZ$1, 0))</f>
        <v/>
      </c>
      <c r="B83">
        <f>INDEX(resultados!$A$2:$ZZ$522, 77, MATCH($B$2, resultados!$A$1:$ZZ$1, 0))</f>
        <v/>
      </c>
      <c r="C83">
        <f>INDEX(resultados!$A$2:$ZZ$522, 77, MATCH($B$3, resultados!$A$1:$ZZ$1, 0))</f>
        <v/>
      </c>
    </row>
    <row r="84">
      <c r="A84">
        <f>INDEX(resultados!$A$2:$ZZ$522, 78, MATCH($B$1, resultados!$A$1:$ZZ$1, 0))</f>
        <v/>
      </c>
      <c r="B84">
        <f>INDEX(resultados!$A$2:$ZZ$522, 78, MATCH($B$2, resultados!$A$1:$ZZ$1, 0))</f>
        <v/>
      </c>
      <c r="C84">
        <f>INDEX(resultados!$A$2:$ZZ$522, 78, MATCH($B$3, resultados!$A$1:$ZZ$1, 0))</f>
        <v/>
      </c>
    </row>
    <row r="85">
      <c r="A85">
        <f>INDEX(resultados!$A$2:$ZZ$522, 79, MATCH($B$1, resultados!$A$1:$ZZ$1, 0))</f>
        <v/>
      </c>
      <c r="B85">
        <f>INDEX(resultados!$A$2:$ZZ$522, 79, MATCH($B$2, resultados!$A$1:$ZZ$1, 0))</f>
        <v/>
      </c>
      <c r="C85">
        <f>INDEX(resultados!$A$2:$ZZ$522, 79, MATCH($B$3, resultados!$A$1:$ZZ$1, 0))</f>
        <v/>
      </c>
    </row>
    <row r="86">
      <c r="A86">
        <f>INDEX(resultados!$A$2:$ZZ$522, 80, MATCH($B$1, resultados!$A$1:$ZZ$1, 0))</f>
        <v/>
      </c>
      <c r="B86">
        <f>INDEX(resultados!$A$2:$ZZ$522, 80, MATCH($B$2, resultados!$A$1:$ZZ$1, 0))</f>
        <v/>
      </c>
      <c r="C86">
        <f>INDEX(resultados!$A$2:$ZZ$522, 80, MATCH($B$3, resultados!$A$1:$ZZ$1, 0))</f>
        <v/>
      </c>
    </row>
    <row r="87">
      <c r="A87">
        <f>INDEX(resultados!$A$2:$ZZ$522, 81, MATCH($B$1, resultados!$A$1:$ZZ$1, 0))</f>
        <v/>
      </c>
      <c r="B87">
        <f>INDEX(resultados!$A$2:$ZZ$522, 81, MATCH($B$2, resultados!$A$1:$ZZ$1, 0))</f>
        <v/>
      </c>
      <c r="C87">
        <f>INDEX(resultados!$A$2:$ZZ$522, 81, MATCH($B$3, resultados!$A$1:$ZZ$1, 0))</f>
        <v/>
      </c>
    </row>
    <row r="88">
      <c r="A88">
        <f>INDEX(resultados!$A$2:$ZZ$522, 82, MATCH($B$1, resultados!$A$1:$ZZ$1, 0))</f>
        <v/>
      </c>
      <c r="B88">
        <f>INDEX(resultados!$A$2:$ZZ$522, 82, MATCH($B$2, resultados!$A$1:$ZZ$1, 0))</f>
        <v/>
      </c>
      <c r="C88">
        <f>INDEX(resultados!$A$2:$ZZ$522, 82, MATCH($B$3, resultados!$A$1:$ZZ$1, 0))</f>
        <v/>
      </c>
    </row>
    <row r="89">
      <c r="A89">
        <f>INDEX(resultados!$A$2:$ZZ$522, 83, MATCH($B$1, resultados!$A$1:$ZZ$1, 0))</f>
        <v/>
      </c>
      <c r="B89">
        <f>INDEX(resultados!$A$2:$ZZ$522, 83, MATCH($B$2, resultados!$A$1:$ZZ$1, 0))</f>
        <v/>
      </c>
      <c r="C89">
        <f>INDEX(resultados!$A$2:$ZZ$522, 83, MATCH($B$3, resultados!$A$1:$ZZ$1, 0))</f>
        <v/>
      </c>
    </row>
    <row r="90">
      <c r="A90">
        <f>INDEX(resultados!$A$2:$ZZ$522, 84, MATCH($B$1, resultados!$A$1:$ZZ$1, 0))</f>
        <v/>
      </c>
      <c r="B90">
        <f>INDEX(resultados!$A$2:$ZZ$522, 84, MATCH($B$2, resultados!$A$1:$ZZ$1, 0))</f>
        <v/>
      </c>
      <c r="C90">
        <f>INDEX(resultados!$A$2:$ZZ$522, 84, MATCH($B$3, resultados!$A$1:$ZZ$1, 0))</f>
        <v/>
      </c>
    </row>
    <row r="91">
      <c r="A91">
        <f>INDEX(resultados!$A$2:$ZZ$522, 85, MATCH($B$1, resultados!$A$1:$ZZ$1, 0))</f>
        <v/>
      </c>
      <c r="B91">
        <f>INDEX(resultados!$A$2:$ZZ$522, 85, MATCH($B$2, resultados!$A$1:$ZZ$1, 0))</f>
        <v/>
      </c>
      <c r="C91">
        <f>INDEX(resultados!$A$2:$ZZ$522, 85, MATCH($B$3, resultados!$A$1:$ZZ$1, 0))</f>
        <v/>
      </c>
    </row>
    <row r="92">
      <c r="A92">
        <f>INDEX(resultados!$A$2:$ZZ$522, 86, MATCH($B$1, resultados!$A$1:$ZZ$1, 0))</f>
        <v/>
      </c>
      <c r="B92">
        <f>INDEX(resultados!$A$2:$ZZ$522, 86, MATCH($B$2, resultados!$A$1:$ZZ$1, 0))</f>
        <v/>
      </c>
      <c r="C92">
        <f>INDEX(resultados!$A$2:$ZZ$522, 86, MATCH($B$3, resultados!$A$1:$ZZ$1, 0))</f>
        <v/>
      </c>
    </row>
    <row r="93">
      <c r="A93">
        <f>INDEX(resultados!$A$2:$ZZ$522, 87, MATCH($B$1, resultados!$A$1:$ZZ$1, 0))</f>
        <v/>
      </c>
      <c r="B93">
        <f>INDEX(resultados!$A$2:$ZZ$522, 87, MATCH($B$2, resultados!$A$1:$ZZ$1, 0))</f>
        <v/>
      </c>
      <c r="C93">
        <f>INDEX(resultados!$A$2:$ZZ$522, 87, MATCH($B$3, resultados!$A$1:$ZZ$1, 0))</f>
        <v/>
      </c>
    </row>
    <row r="94">
      <c r="A94">
        <f>INDEX(resultados!$A$2:$ZZ$522, 88, MATCH($B$1, resultados!$A$1:$ZZ$1, 0))</f>
        <v/>
      </c>
      <c r="B94">
        <f>INDEX(resultados!$A$2:$ZZ$522, 88, MATCH($B$2, resultados!$A$1:$ZZ$1, 0))</f>
        <v/>
      </c>
      <c r="C94">
        <f>INDEX(resultados!$A$2:$ZZ$522, 88, MATCH($B$3, resultados!$A$1:$ZZ$1, 0))</f>
        <v/>
      </c>
    </row>
    <row r="95">
      <c r="A95">
        <f>INDEX(resultados!$A$2:$ZZ$522, 89, MATCH($B$1, resultados!$A$1:$ZZ$1, 0))</f>
        <v/>
      </c>
      <c r="B95">
        <f>INDEX(resultados!$A$2:$ZZ$522, 89, MATCH($B$2, resultados!$A$1:$ZZ$1, 0))</f>
        <v/>
      </c>
      <c r="C95">
        <f>INDEX(resultados!$A$2:$ZZ$522, 89, MATCH($B$3, resultados!$A$1:$ZZ$1, 0))</f>
        <v/>
      </c>
    </row>
    <row r="96">
      <c r="A96">
        <f>INDEX(resultados!$A$2:$ZZ$522, 90, MATCH($B$1, resultados!$A$1:$ZZ$1, 0))</f>
        <v/>
      </c>
      <c r="B96">
        <f>INDEX(resultados!$A$2:$ZZ$522, 90, MATCH($B$2, resultados!$A$1:$ZZ$1, 0))</f>
        <v/>
      </c>
      <c r="C96">
        <f>INDEX(resultados!$A$2:$ZZ$522, 90, MATCH($B$3, resultados!$A$1:$ZZ$1, 0))</f>
        <v/>
      </c>
    </row>
    <row r="97">
      <c r="A97">
        <f>INDEX(resultados!$A$2:$ZZ$522, 91, MATCH($B$1, resultados!$A$1:$ZZ$1, 0))</f>
        <v/>
      </c>
      <c r="B97">
        <f>INDEX(resultados!$A$2:$ZZ$522, 91, MATCH($B$2, resultados!$A$1:$ZZ$1, 0))</f>
        <v/>
      </c>
      <c r="C97">
        <f>INDEX(resultados!$A$2:$ZZ$522, 91, MATCH($B$3, resultados!$A$1:$ZZ$1, 0))</f>
        <v/>
      </c>
    </row>
    <row r="98">
      <c r="A98">
        <f>INDEX(resultados!$A$2:$ZZ$522, 92, MATCH($B$1, resultados!$A$1:$ZZ$1, 0))</f>
        <v/>
      </c>
      <c r="B98">
        <f>INDEX(resultados!$A$2:$ZZ$522, 92, MATCH($B$2, resultados!$A$1:$ZZ$1, 0))</f>
        <v/>
      </c>
      <c r="C98">
        <f>INDEX(resultados!$A$2:$ZZ$522, 92, MATCH($B$3, resultados!$A$1:$ZZ$1, 0))</f>
        <v/>
      </c>
    </row>
    <row r="99">
      <c r="A99">
        <f>INDEX(resultados!$A$2:$ZZ$522, 93, MATCH($B$1, resultados!$A$1:$ZZ$1, 0))</f>
        <v/>
      </c>
      <c r="B99">
        <f>INDEX(resultados!$A$2:$ZZ$522, 93, MATCH($B$2, resultados!$A$1:$ZZ$1, 0))</f>
        <v/>
      </c>
      <c r="C99">
        <f>INDEX(resultados!$A$2:$ZZ$522, 93, MATCH($B$3, resultados!$A$1:$ZZ$1, 0))</f>
        <v/>
      </c>
    </row>
    <row r="100">
      <c r="A100">
        <f>INDEX(resultados!$A$2:$ZZ$522, 94, MATCH($B$1, resultados!$A$1:$ZZ$1, 0))</f>
        <v/>
      </c>
      <c r="B100">
        <f>INDEX(resultados!$A$2:$ZZ$522, 94, MATCH($B$2, resultados!$A$1:$ZZ$1, 0))</f>
        <v/>
      </c>
      <c r="C100">
        <f>INDEX(resultados!$A$2:$ZZ$522, 94, MATCH($B$3, resultados!$A$1:$ZZ$1, 0))</f>
        <v/>
      </c>
    </row>
    <row r="101">
      <c r="A101">
        <f>INDEX(resultados!$A$2:$ZZ$522, 95, MATCH($B$1, resultados!$A$1:$ZZ$1, 0))</f>
        <v/>
      </c>
      <c r="B101">
        <f>INDEX(resultados!$A$2:$ZZ$522, 95, MATCH($B$2, resultados!$A$1:$ZZ$1, 0))</f>
        <v/>
      </c>
      <c r="C101">
        <f>INDEX(resultados!$A$2:$ZZ$522, 95, MATCH($B$3, resultados!$A$1:$ZZ$1, 0))</f>
        <v/>
      </c>
    </row>
    <row r="102">
      <c r="A102">
        <f>INDEX(resultados!$A$2:$ZZ$522, 96, MATCH($B$1, resultados!$A$1:$ZZ$1, 0))</f>
        <v/>
      </c>
      <c r="B102">
        <f>INDEX(resultados!$A$2:$ZZ$522, 96, MATCH($B$2, resultados!$A$1:$ZZ$1, 0))</f>
        <v/>
      </c>
      <c r="C102">
        <f>INDEX(resultados!$A$2:$ZZ$522, 96, MATCH($B$3, resultados!$A$1:$ZZ$1, 0))</f>
        <v/>
      </c>
    </row>
    <row r="103">
      <c r="A103">
        <f>INDEX(resultados!$A$2:$ZZ$522, 97, MATCH($B$1, resultados!$A$1:$ZZ$1, 0))</f>
        <v/>
      </c>
      <c r="B103">
        <f>INDEX(resultados!$A$2:$ZZ$522, 97, MATCH($B$2, resultados!$A$1:$ZZ$1, 0))</f>
        <v/>
      </c>
      <c r="C103">
        <f>INDEX(resultados!$A$2:$ZZ$522, 97, MATCH($B$3, resultados!$A$1:$ZZ$1, 0))</f>
        <v/>
      </c>
    </row>
    <row r="104">
      <c r="A104">
        <f>INDEX(resultados!$A$2:$ZZ$522, 98, MATCH($B$1, resultados!$A$1:$ZZ$1, 0))</f>
        <v/>
      </c>
      <c r="B104">
        <f>INDEX(resultados!$A$2:$ZZ$522, 98, MATCH($B$2, resultados!$A$1:$ZZ$1, 0))</f>
        <v/>
      </c>
      <c r="C104">
        <f>INDEX(resultados!$A$2:$ZZ$522, 98, MATCH($B$3, resultados!$A$1:$ZZ$1, 0))</f>
        <v/>
      </c>
    </row>
    <row r="105">
      <c r="A105">
        <f>INDEX(resultados!$A$2:$ZZ$522, 99, MATCH($B$1, resultados!$A$1:$ZZ$1, 0))</f>
        <v/>
      </c>
      <c r="B105">
        <f>INDEX(resultados!$A$2:$ZZ$522, 99, MATCH($B$2, resultados!$A$1:$ZZ$1, 0))</f>
        <v/>
      </c>
      <c r="C105">
        <f>INDEX(resultados!$A$2:$ZZ$522, 99, MATCH($B$3, resultados!$A$1:$ZZ$1, 0))</f>
        <v/>
      </c>
    </row>
    <row r="106">
      <c r="A106">
        <f>INDEX(resultados!$A$2:$ZZ$522, 100, MATCH($B$1, resultados!$A$1:$ZZ$1, 0))</f>
        <v/>
      </c>
      <c r="B106">
        <f>INDEX(resultados!$A$2:$ZZ$522, 100, MATCH($B$2, resultados!$A$1:$ZZ$1, 0))</f>
        <v/>
      </c>
      <c r="C106">
        <f>INDEX(resultados!$A$2:$ZZ$522, 100, MATCH($B$3, resultados!$A$1:$ZZ$1, 0))</f>
        <v/>
      </c>
    </row>
    <row r="107">
      <c r="A107">
        <f>INDEX(resultados!$A$2:$ZZ$522, 101, MATCH($B$1, resultados!$A$1:$ZZ$1, 0))</f>
        <v/>
      </c>
      <c r="B107">
        <f>INDEX(resultados!$A$2:$ZZ$522, 101, MATCH($B$2, resultados!$A$1:$ZZ$1, 0))</f>
        <v/>
      </c>
      <c r="C107">
        <f>INDEX(resultados!$A$2:$ZZ$522, 101, MATCH($B$3, resultados!$A$1:$ZZ$1, 0))</f>
        <v/>
      </c>
    </row>
    <row r="108">
      <c r="A108">
        <f>INDEX(resultados!$A$2:$ZZ$522, 102, MATCH($B$1, resultados!$A$1:$ZZ$1, 0))</f>
        <v/>
      </c>
      <c r="B108">
        <f>INDEX(resultados!$A$2:$ZZ$522, 102, MATCH($B$2, resultados!$A$1:$ZZ$1, 0))</f>
        <v/>
      </c>
      <c r="C108">
        <f>INDEX(resultados!$A$2:$ZZ$522, 102, MATCH($B$3, resultados!$A$1:$ZZ$1, 0))</f>
        <v/>
      </c>
    </row>
    <row r="109">
      <c r="A109">
        <f>INDEX(resultados!$A$2:$ZZ$522, 103, MATCH($B$1, resultados!$A$1:$ZZ$1, 0))</f>
        <v/>
      </c>
      <c r="B109">
        <f>INDEX(resultados!$A$2:$ZZ$522, 103, MATCH($B$2, resultados!$A$1:$ZZ$1, 0))</f>
        <v/>
      </c>
      <c r="C109">
        <f>INDEX(resultados!$A$2:$ZZ$522, 103, MATCH($B$3, resultados!$A$1:$ZZ$1, 0))</f>
        <v/>
      </c>
    </row>
    <row r="110">
      <c r="A110">
        <f>INDEX(resultados!$A$2:$ZZ$522, 104, MATCH($B$1, resultados!$A$1:$ZZ$1, 0))</f>
        <v/>
      </c>
      <c r="B110">
        <f>INDEX(resultados!$A$2:$ZZ$522, 104, MATCH($B$2, resultados!$A$1:$ZZ$1, 0))</f>
        <v/>
      </c>
      <c r="C110">
        <f>INDEX(resultados!$A$2:$ZZ$522, 104, MATCH($B$3, resultados!$A$1:$ZZ$1, 0))</f>
        <v/>
      </c>
    </row>
    <row r="111">
      <c r="A111">
        <f>INDEX(resultados!$A$2:$ZZ$522, 105, MATCH($B$1, resultados!$A$1:$ZZ$1, 0))</f>
        <v/>
      </c>
      <c r="B111">
        <f>INDEX(resultados!$A$2:$ZZ$522, 105, MATCH($B$2, resultados!$A$1:$ZZ$1, 0))</f>
        <v/>
      </c>
      <c r="C111">
        <f>INDEX(resultados!$A$2:$ZZ$522, 105, MATCH($B$3, resultados!$A$1:$ZZ$1, 0))</f>
        <v/>
      </c>
    </row>
    <row r="112">
      <c r="A112">
        <f>INDEX(resultados!$A$2:$ZZ$522, 106, MATCH($B$1, resultados!$A$1:$ZZ$1, 0))</f>
        <v/>
      </c>
      <c r="B112">
        <f>INDEX(resultados!$A$2:$ZZ$522, 106, MATCH($B$2, resultados!$A$1:$ZZ$1, 0))</f>
        <v/>
      </c>
      <c r="C112">
        <f>INDEX(resultados!$A$2:$ZZ$522, 106, MATCH($B$3, resultados!$A$1:$ZZ$1, 0))</f>
        <v/>
      </c>
    </row>
    <row r="113">
      <c r="A113">
        <f>INDEX(resultados!$A$2:$ZZ$522, 107, MATCH($B$1, resultados!$A$1:$ZZ$1, 0))</f>
        <v/>
      </c>
      <c r="B113">
        <f>INDEX(resultados!$A$2:$ZZ$522, 107, MATCH($B$2, resultados!$A$1:$ZZ$1, 0))</f>
        <v/>
      </c>
      <c r="C113">
        <f>INDEX(resultados!$A$2:$ZZ$522, 107, MATCH($B$3, resultados!$A$1:$ZZ$1, 0))</f>
        <v/>
      </c>
    </row>
    <row r="114">
      <c r="A114">
        <f>INDEX(resultados!$A$2:$ZZ$522, 108, MATCH($B$1, resultados!$A$1:$ZZ$1, 0))</f>
        <v/>
      </c>
      <c r="B114">
        <f>INDEX(resultados!$A$2:$ZZ$522, 108, MATCH($B$2, resultados!$A$1:$ZZ$1, 0))</f>
        <v/>
      </c>
      <c r="C114">
        <f>INDEX(resultados!$A$2:$ZZ$522, 108, MATCH($B$3, resultados!$A$1:$ZZ$1, 0))</f>
        <v/>
      </c>
    </row>
    <row r="115">
      <c r="A115">
        <f>INDEX(resultados!$A$2:$ZZ$522, 109, MATCH($B$1, resultados!$A$1:$ZZ$1, 0))</f>
        <v/>
      </c>
      <c r="B115">
        <f>INDEX(resultados!$A$2:$ZZ$522, 109, MATCH($B$2, resultados!$A$1:$ZZ$1, 0))</f>
        <v/>
      </c>
      <c r="C115">
        <f>INDEX(resultados!$A$2:$ZZ$522, 109, MATCH($B$3, resultados!$A$1:$ZZ$1, 0))</f>
        <v/>
      </c>
    </row>
    <row r="116">
      <c r="A116">
        <f>INDEX(resultados!$A$2:$ZZ$522, 110, MATCH($B$1, resultados!$A$1:$ZZ$1, 0))</f>
        <v/>
      </c>
      <c r="B116">
        <f>INDEX(resultados!$A$2:$ZZ$522, 110, MATCH($B$2, resultados!$A$1:$ZZ$1, 0))</f>
        <v/>
      </c>
      <c r="C116">
        <f>INDEX(resultados!$A$2:$ZZ$522, 110, MATCH($B$3, resultados!$A$1:$ZZ$1, 0))</f>
        <v/>
      </c>
    </row>
    <row r="117">
      <c r="A117">
        <f>INDEX(resultados!$A$2:$ZZ$522, 111, MATCH($B$1, resultados!$A$1:$ZZ$1, 0))</f>
        <v/>
      </c>
      <c r="B117">
        <f>INDEX(resultados!$A$2:$ZZ$522, 111, MATCH($B$2, resultados!$A$1:$ZZ$1, 0))</f>
        <v/>
      </c>
      <c r="C117">
        <f>INDEX(resultados!$A$2:$ZZ$522, 111, MATCH($B$3, resultados!$A$1:$ZZ$1, 0))</f>
        <v/>
      </c>
    </row>
    <row r="118">
      <c r="A118">
        <f>INDEX(resultados!$A$2:$ZZ$522, 112, MATCH($B$1, resultados!$A$1:$ZZ$1, 0))</f>
        <v/>
      </c>
      <c r="B118">
        <f>INDEX(resultados!$A$2:$ZZ$522, 112, MATCH($B$2, resultados!$A$1:$ZZ$1, 0))</f>
        <v/>
      </c>
      <c r="C118">
        <f>INDEX(resultados!$A$2:$ZZ$522, 112, MATCH($B$3, resultados!$A$1:$ZZ$1, 0))</f>
        <v/>
      </c>
    </row>
    <row r="119">
      <c r="A119">
        <f>INDEX(resultados!$A$2:$ZZ$522, 113, MATCH($B$1, resultados!$A$1:$ZZ$1, 0))</f>
        <v/>
      </c>
      <c r="B119">
        <f>INDEX(resultados!$A$2:$ZZ$522, 113, MATCH($B$2, resultados!$A$1:$ZZ$1, 0))</f>
        <v/>
      </c>
      <c r="C119">
        <f>INDEX(resultados!$A$2:$ZZ$522, 113, MATCH($B$3, resultados!$A$1:$ZZ$1, 0))</f>
        <v/>
      </c>
    </row>
    <row r="120">
      <c r="A120">
        <f>INDEX(resultados!$A$2:$ZZ$522, 114, MATCH($B$1, resultados!$A$1:$ZZ$1, 0))</f>
        <v/>
      </c>
      <c r="B120">
        <f>INDEX(resultados!$A$2:$ZZ$522, 114, MATCH($B$2, resultados!$A$1:$ZZ$1, 0))</f>
        <v/>
      </c>
      <c r="C120">
        <f>INDEX(resultados!$A$2:$ZZ$522, 114, MATCH($B$3, resultados!$A$1:$ZZ$1, 0))</f>
        <v/>
      </c>
    </row>
    <row r="121">
      <c r="A121">
        <f>INDEX(resultados!$A$2:$ZZ$522, 115, MATCH($B$1, resultados!$A$1:$ZZ$1, 0))</f>
        <v/>
      </c>
      <c r="B121">
        <f>INDEX(resultados!$A$2:$ZZ$522, 115, MATCH($B$2, resultados!$A$1:$ZZ$1, 0))</f>
        <v/>
      </c>
      <c r="C121">
        <f>INDEX(resultados!$A$2:$ZZ$522, 115, MATCH($B$3, resultados!$A$1:$ZZ$1, 0))</f>
        <v/>
      </c>
    </row>
    <row r="122">
      <c r="A122">
        <f>INDEX(resultados!$A$2:$ZZ$522, 116, MATCH($B$1, resultados!$A$1:$ZZ$1, 0))</f>
        <v/>
      </c>
      <c r="B122">
        <f>INDEX(resultados!$A$2:$ZZ$522, 116, MATCH($B$2, resultados!$A$1:$ZZ$1, 0))</f>
        <v/>
      </c>
      <c r="C122">
        <f>INDEX(resultados!$A$2:$ZZ$522, 116, MATCH($B$3, resultados!$A$1:$ZZ$1, 0))</f>
        <v/>
      </c>
    </row>
    <row r="123">
      <c r="A123">
        <f>INDEX(resultados!$A$2:$ZZ$522, 117, MATCH($B$1, resultados!$A$1:$ZZ$1, 0))</f>
        <v/>
      </c>
      <c r="B123">
        <f>INDEX(resultados!$A$2:$ZZ$522, 117, MATCH($B$2, resultados!$A$1:$ZZ$1, 0))</f>
        <v/>
      </c>
      <c r="C123">
        <f>INDEX(resultados!$A$2:$ZZ$522, 117, MATCH($B$3, resultados!$A$1:$ZZ$1, 0))</f>
        <v/>
      </c>
    </row>
    <row r="124">
      <c r="A124">
        <f>INDEX(resultados!$A$2:$ZZ$522, 118, MATCH($B$1, resultados!$A$1:$ZZ$1, 0))</f>
        <v/>
      </c>
      <c r="B124">
        <f>INDEX(resultados!$A$2:$ZZ$522, 118, MATCH($B$2, resultados!$A$1:$ZZ$1, 0))</f>
        <v/>
      </c>
      <c r="C124">
        <f>INDEX(resultados!$A$2:$ZZ$522, 118, MATCH($B$3, resultados!$A$1:$ZZ$1, 0))</f>
        <v/>
      </c>
    </row>
    <row r="125">
      <c r="A125">
        <f>INDEX(resultados!$A$2:$ZZ$522, 119, MATCH($B$1, resultados!$A$1:$ZZ$1, 0))</f>
        <v/>
      </c>
      <c r="B125">
        <f>INDEX(resultados!$A$2:$ZZ$522, 119, MATCH($B$2, resultados!$A$1:$ZZ$1, 0))</f>
        <v/>
      </c>
      <c r="C125">
        <f>INDEX(resultados!$A$2:$ZZ$522, 119, MATCH($B$3, resultados!$A$1:$ZZ$1, 0))</f>
        <v/>
      </c>
    </row>
    <row r="126">
      <c r="A126">
        <f>INDEX(resultados!$A$2:$ZZ$522, 120, MATCH($B$1, resultados!$A$1:$ZZ$1, 0))</f>
        <v/>
      </c>
      <c r="B126">
        <f>INDEX(resultados!$A$2:$ZZ$522, 120, MATCH($B$2, resultados!$A$1:$ZZ$1, 0))</f>
        <v/>
      </c>
      <c r="C126">
        <f>INDEX(resultados!$A$2:$ZZ$522, 120, MATCH($B$3, resultados!$A$1:$ZZ$1, 0))</f>
        <v/>
      </c>
    </row>
    <row r="127">
      <c r="A127">
        <f>INDEX(resultados!$A$2:$ZZ$522, 121, MATCH($B$1, resultados!$A$1:$ZZ$1, 0))</f>
        <v/>
      </c>
      <c r="B127">
        <f>INDEX(resultados!$A$2:$ZZ$522, 121, MATCH($B$2, resultados!$A$1:$ZZ$1, 0))</f>
        <v/>
      </c>
      <c r="C127">
        <f>INDEX(resultados!$A$2:$ZZ$522, 121, MATCH($B$3, resultados!$A$1:$ZZ$1, 0))</f>
        <v/>
      </c>
    </row>
    <row r="128">
      <c r="A128">
        <f>INDEX(resultados!$A$2:$ZZ$522, 122, MATCH($B$1, resultados!$A$1:$ZZ$1, 0))</f>
        <v/>
      </c>
      <c r="B128">
        <f>INDEX(resultados!$A$2:$ZZ$522, 122, MATCH($B$2, resultados!$A$1:$ZZ$1, 0))</f>
        <v/>
      </c>
      <c r="C128">
        <f>INDEX(resultados!$A$2:$ZZ$522, 122, MATCH($B$3, resultados!$A$1:$ZZ$1, 0))</f>
        <v/>
      </c>
    </row>
    <row r="129">
      <c r="A129">
        <f>INDEX(resultados!$A$2:$ZZ$522, 123, MATCH($B$1, resultados!$A$1:$ZZ$1, 0))</f>
        <v/>
      </c>
      <c r="B129">
        <f>INDEX(resultados!$A$2:$ZZ$522, 123, MATCH($B$2, resultados!$A$1:$ZZ$1, 0))</f>
        <v/>
      </c>
      <c r="C129">
        <f>INDEX(resultados!$A$2:$ZZ$522, 123, MATCH($B$3, resultados!$A$1:$ZZ$1, 0))</f>
        <v/>
      </c>
    </row>
    <row r="130">
      <c r="A130">
        <f>INDEX(resultados!$A$2:$ZZ$522, 124, MATCH($B$1, resultados!$A$1:$ZZ$1, 0))</f>
        <v/>
      </c>
      <c r="B130">
        <f>INDEX(resultados!$A$2:$ZZ$522, 124, MATCH($B$2, resultados!$A$1:$ZZ$1, 0))</f>
        <v/>
      </c>
      <c r="C130">
        <f>INDEX(resultados!$A$2:$ZZ$522, 124, MATCH($B$3, resultados!$A$1:$ZZ$1, 0))</f>
        <v/>
      </c>
    </row>
    <row r="131">
      <c r="A131">
        <f>INDEX(resultados!$A$2:$ZZ$522, 125, MATCH($B$1, resultados!$A$1:$ZZ$1, 0))</f>
        <v/>
      </c>
      <c r="B131">
        <f>INDEX(resultados!$A$2:$ZZ$522, 125, MATCH($B$2, resultados!$A$1:$ZZ$1, 0))</f>
        <v/>
      </c>
      <c r="C131">
        <f>INDEX(resultados!$A$2:$ZZ$522, 125, MATCH($B$3, resultados!$A$1:$ZZ$1, 0))</f>
        <v/>
      </c>
    </row>
    <row r="132">
      <c r="A132">
        <f>INDEX(resultados!$A$2:$ZZ$522, 126, MATCH($B$1, resultados!$A$1:$ZZ$1, 0))</f>
        <v/>
      </c>
      <c r="B132">
        <f>INDEX(resultados!$A$2:$ZZ$522, 126, MATCH($B$2, resultados!$A$1:$ZZ$1, 0))</f>
        <v/>
      </c>
      <c r="C132">
        <f>INDEX(resultados!$A$2:$ZZ$522, 126, MATCH($B$3, resultados!$A$1:$ZZ$1, 0))</f>
        <v/>
      </c>
    </row>
    <row r="133">
      <c r="A133">
        <f>INDEX(resultados!$A$2:$ZZ$522, 127, MATCH($B$1, resultados!$A$1:$ZZ$1, 0))</f>
        <v/>
      </c>
      <c r="B133">
        <f>INDEX(resultados!$A$2:$ZZ$522, 127, MATCH($B$2, resultados!$A$1:$ZZ$1, 0))</f>
        <v/>
      </c>
      <c r="C133">
        <f>INDEX(resultados!$A$2:$ZZ$522, 127, MATCH($B$3, resultados!$A$1:$ZZ$1, 0))</f>
        <v/>
      </c>
    </row>
    <row r="134">
      <c r="A134">
        <f>INDEX(resultados!$A$2:$ZZ$522, 128, MATCH($B$1, resultados!$A$1:$ZZ$1, 0))</f>
        <v/>
      </c>
      <c r="B134">
        <f>INDEX(resultados!$A$2:$ZZ$522, 128, MATCH($B$2, resultados!$A$1:$ZZ$1, 0))</f>
        <v/>
      </c>
      <c r="C134">
        <f>INDEX(resultados!$A$2:$ZZ$522, 128, MATCH($B$3, resultados!$A$1:$ZZ$1, 0))</f>
        <v/>
      </c>
    </row>
    <row r="135">
      <c r="A135">
        <f>INDEX(resultados!$A$2:$ZZ$522, 129, MATCH($B$1, resultados!$A$1:$ZZ$1, 0))</f>
        <v/>
      </c>
      <c r="B135">
        <f>INDEX(resultados!$A$2:$ZZ$522, 129, MATCH($B$2, resultados!$A$1:$ZZ$1, 0))</f>
        <v/>
      </c>
      <c r="C135">
        <f>INDEX(resultados!$A$2:$ZZ$522, 129, MATCH($B$3, resultados!$A$1:$ZZ$1, 0))</f>
        <v/>
      </c>
    </row>
    <row r="136">
      <c r="A136">
        <f>INDEX(resultados!$A$2:$ZZ$522, 130, MATCH($B$1, resultados!$A$1:$ZZ$1, 0))</f>
        <v/>
      </c>
      <c r="B136">
        <f>INDEX(resultados!$A$2:$ZZ$522, 130, MATCH($B$2, resultados!$A$1:$ZZ$1, 0))</f>
        <v/>
      </c>
      <c r="C136">
        <f>INDEX(resultados!$A$2:$ZZ$522, 130, MATCH($B$3, resultados!$A$1:$ZZ$1, 0))</f>
        <v/>
      </c>
    </row>
    <row r="137">
      <c r="A137">
        <f>INDEX(resultados!$A$2:$ZZ$522, 131, MATCH($B$1, resultados!$A$1:$ZZ$1, 0))</f>
        <v/>
      </c>
      <c r="B137">
        <f>INDEX(resultados!$A$2:$ZZ$522, 131, MATCH($B$2, resultados!$A$1:$ZZ$1, 0))</f>
        <v/>
      </c>
      <c r="C137">
        <f>INDEX(resultados!$A$2:$ZZ$522, 131, MATCH($B$3, resultados!$A$1:$ZZ$1, 0))</f>
        <v/>
      </c>
    </row>
    <row r="138">
      <c r="A138">
        <f>INDEX(resultados!$A$2:$ZZ$522, 132, MATCH($B$1, resultados!$A$1:$ZZ$1, 0))</f>
        <v/>
      </c>
      <c r="B138">
        <f>INDEX(resultados!$A$2:$ZZ$522, 132, MATCH($B$2, resultados!$A$1:$ZZ$1, 0))</f>
        <v/>
      </c>
      <c r="C138">
        <f>INDEX(resultados!$A$2:$ZZ$522, 132, MATCH($B$3, resultados!$A$1:$ZZ$1, 0))</f>
        <v/>
      </c>
    </row>
    <row r="139">
      <c r="A139">
        <f>INDEX(resultados!$A$2:$ZZ$522, 133, MATCH($B$1, resultados!$A$1:$ZZ$1, 0))</f>
        <v/>
      </c>
      <c r="B139">
        <f>INDEX(resultados!$A$2:$ZZ$522, 133, MATCH($B$2, resultados!$A$1:$ZZ$1, 0))</f>
        <v/>
      </c>
      <c r="C139">
        <f>INDEX(resultados!$A$2:$ZZ$522, 133, MATCH($B$3, resultados!$A$1:$ZZ$1, 0))</f>
        <v/>
      </c>
    </row>
    <row r="140">
      <c r="A140">
        <f>INDEX(resultados!$A$2:$ZZ$522, 134, MATCH($B$1, resultados!$A$1:$ZZ$1, 0))</f>
        <v/>
      </c>
      <c r="B140">
        <f>INDEX(resultados!$A$2:$ZZ$522, 134, MATCH($B$2, resultados!$A$1:$ZZ$1, 0))</f>
        <v/>
      </c>
      <c r="C140">
        <f>INDEX(resultados!$A$2:$ZZ$522, 134, MATCH($B$3, resultados!$A$1:$ZZ$1, 0))</f>
        <v/>
      </c>
    </row>
    <row r="141">
      <c r="A141">
        <f>INDEX(resultados!$A$2:$ZZ$522, 135, MATCH($B$1, resultados!$A$1:$ZZ$1, 0))</f>
        <v/>
      </c>
      <c r="B141">
        <f>INDEX(resultados!$A$2:$ZZ$522, 135, MATCH($B$2, resultados!$A$1:$ZZ$1, 0))</f>
        <v/>
      </c>
      <c r="C141">
        <f>INDEX(resultados!$A$2:$ZZ$522, 135, MATCH($B$3, resultados!$A$1:$ZZ$1, 0))</f>
        <v/>
      </c>
    </row>
    <row r="142">
      <c r="A142">
        <f>INDEX(resultados!$A$2:$ZZ$522, 136, MATCH($B$1, resultados!$A$1:$ZZ$1, 0))</f>
        <v/>
      </c>
      <c r="B142">
        <f>INDEX(resultados!$A$2:$ZZ$522, 136, MATCH($B$2, resultados!$A$1:$ZZ$1, 0))</f>
        <v/>
      </c>
      <c r="C142">
        <f>INDEX(resultados!$A$2:$ZZ$522, 136, MATCH($B$3, resultados!$A$1:$ZZ$1, 0))</f>
        <v/>
      </c>
    </row>
    <row r="143">
      <c r="A143">
        <f>INDEX(resultados!$A$2:$ZZ$522, 137, MATCH($B$1, resultados!$A$1:$ZZ$1, 0))</f>
        <v/>
      </c>
      <c r="B143">
        <f>INDEX(resultados!$A$2:$ZZ$522, 137, MATCH($B$2, resultados!$A$1:$ZZ$1, 0))</f>
        <v/>
      </c>
      <c r="C143">
        <f>INDEX(resultados!$A$2:$ZZ$522, 137, MATCH($B$3, resultados!$A$1:$ZZ$1, 0))</f>
        <v/>
      </c>
    </row>
    <row r="144">
      <c r="A144">
        <f>INDEX(resultados!$A$2:$ZZ$522, 138, MATCH($B$1, resultados!$A$1:$ZZ$1, 0))</f>
        <v/>
      </c>
      <c r="B144">
        <f>INDEX(resultados!$A$2:$ZZ$522, 138, MATCH($B$2, resultados!$A$1:$ZZ$1, 0))</f>
        <v/>
      </c>
      <c r="C144">
        <f>INDEX(resultados!$A$2:$ZZ$522, 138, MATCH($B$3, resultados!$A$1:$ZZ$1, 0))</f>
        <v/>
      </c>
    </row>
    <row r="145">
      <c r="A145">
        <f>INDEX(resultados!$A$2:$ZZ$522, 139, MATCH($B$1, resultados!$A$1:$ZZ$1, 0))</f>
        <v/>
      </c>
      <c r="B145">
        <f>INDEX(resultados!$A$2:$ZZ$522, 139, MATCH($B$2, resultados!$A$1:$ZZ$1, 0))</f>
        <v/>
      </c>
      <c r="C145">
        <f>INDEX(resultados!$A$2:$ZZ$522, 139, MATCH($B$3, resultados!$A$1:$ZZ$1, 0))</f>
        <v/>
      </c>
    </row>
    <row r="146">
      <c r="A146">
        <f>INDEX(resultados!$A$2:$ZZ$522, 140, MATCH($B$1, resultados!$A$1:$ZZ$1, 0))</f>
        <v/>
      </c>
      <c r="B146">
        <f>INDEX(resultados!$A$2:$ZZ$522, 140, MATCH($B$2, resultados!$A$1:$ZZ$1, 0))</f>
        <v/>
      </c>
      <c r="C146">
        <f>INDEX(resultados!$A$2:$ZZ$522, 140, MATCH($B$3, resultados!$A$1:$ZZ$1, 0))</f>
        <v/>
      </c>
    </row>
    <row r="147">
      <c r="A147">
        <f>INDEX(resultados!$A$2:$ZZ$522, 141, MATCH($B$1, resultados!$A$1:$ZZ$1, 0))</f>
        <v/>
      </c>
      <c r="B147">
        <f>INDEX(resultados!$A$2:$ZZ$522, 141, MATCH($B$2, resultados!$A$1:$ZZ$1, 0))</f>
        <v/>
      </c>
      <c r="C147">
        <f>INDEX(resultados!$A$2:$ZZ$522, 141, MATCH($B$3, resultados!$A$1:$ZZ$1, 0))</f>
        <v/>
      </c>
    </row>
    <row r="148">
      <c r="A148">
        <f>INDEX(resultados!$A$2:$ZZ$522, 142, MATCH($B$1, resultados!$A$1:$ZZ$1, 0))</f>
        <v/>
      </c>
      <c r="B148">
        <f>INDEX(resultados!$A$2:$ZZ$522, 142, MATCH($B$2, resultados!$A$1:$ZZ$1, 0))</f>
        <v/>
      </c>
      <c r="C148">
        <f>INDEX(resultados!$A$2:$ZZ$522, 142, MATCH($B$3, resultados!$A$1:$ZZ$1, 0))</f>
        <v/>
      </c>
    </row>
    <row r="149">
      <c r="A149">
        <f>INDEX(resultados!$A$2:$ZZ$522, 143, MATCH($B$1, resultados!$A$1:$ZZ$1, 0))</f>
        <v/>
      </c>
      <c r="B149">
        <f>INDEX(resultados!$A$2:$ZZ$522, 143, MATCH($B$2, resultados!$A$1:$ZZ$1, 0))</f>
        <v/>
      </c>
      <c r="C149">
        <f>INDEX(resultados!$A$2:$ZZ$522, 143, MATCH($B$3, resultados!$A$1:$ZZ$1, 0))</f>
        <v/>
      </c>
    </row>
    <row r="150">
      <c r="A150">
        <f>INDEX(resultados!$A$2:$ZZ$522, 144, MATCH($B$1, resultados!$A$1:$ZZ$1, 0))</f>
        <v/>
      </c>
      <c r="B150">
        <f>INDEX(resultados!$A$2:$ZZ$522, 144, MATCH($B$2, resultados!$A$1:$ZZ$1, 0))</f>
        <v/>
      </c>
      <c r="C150">
        <f>INDEX(resultados!$A$2:$ZZ$522, 144, MATCH($B$3, resultados!$A$1:$ZZ$1, 0))</f>
        <v/>
      </c>
    </row>
    <row r="151">
      <c r="A151">
        <f>INDEX(resultados!$A$2:$ZZ$522, 145, MATCH($B$1, resultados!$A$1:$ZZ$1, 0))</f>
        <v/>
      </c>
      <c r="B151">
        <f>INDEX(resultados!$A$2:$ZZ$522, 145, MATCH($B$2, resultados!$A$1:$ZZ$1, 0))</f>
        <v/>
      </c>
      <c r="C151">
        <f>INDEX(resultados!$A$2:$ZZ$522, 145, MATCH($B$3, resultados!$A$1:$ZZ$1, 0))</f>
        <v/>
      </c>
    </row>
    <row r="152">
      <c r="A152">
        <f>INDEX(resultados!$A$2:$ZZ$522, 146, MATCH($B$1, resultados!$A$1:$ZZ$1, 0))</f>
        <v/>
      </c>
      <c r="B152">
        <f>INDEX(resultados!$A$2:$ZZ$522, 146, MATCH($B$2, resultados!$A$1:$ZZ$1, 0))</f>
        <v/>
      </c>
      <c r="C152">
        <f>INDEX(resultados!$A$2:$ZZ$522, 146, MATCH($B$3, resultados!$A$1:$ZZ$1, 0))</f>
        <v/>
      </c>
    </row>
    <row r="153">
      <c r="A153">
        <f>INDEX(resultados!$A$2:$ZZ$522, 147, MATCH($B$1, resultados!$A$1:$ZZ$1, 0))</f>
        <v/>
      </c>
      <c r="B153">
        <f>INDEX(resultados!$A$2:$ZZ$522, 147, MATCH($B$2, resultados!$A$1:$ZZ$1, 0))</f>
        <v/>
      </c>
      <c r="C153">
        <f>INDEX(resultados!$A$2:$ZZ$522, 147, MATCH($B$3, resultados!$A$1:$ZZ$1, 0))</f>
        <v/>
      </c>
    </row>
    <row r="154">
      <c r="A154">
        <f>INDEX(resultados!$A$2:$ZZ$522, 148, MATCH($B$1, resultados!$A$1:$ZZ$1, 0))</f>
        <v/>
      </c>
      <c r="B154">
        <f>INDEX(resultados!$A$2:$ZZ$522, 148, MATCH($B$2, resultados!$A$1:$ZZ$1, 0))</f>
        <v/>
      </c>
      <c r="C154">
        <f>INDEX(resultados!$A$2:$ZZ$522, 148, MATCH($B$3, resultados!$A$1:$ZZ$1, 0))</f>
        <v/>
      </c>
    </row>
    <row r="155">
      <c r="A155">
        <f>INDEX(resultados!$A$2:$ZZ$522, 149, MATCH($B$1, resultados!$A$1:$ZZ$1, 0))</f>
        <v/>
      </c>
      <c r="B155">
        <f>INDEX(resultados!$A$2:$ZZ$522, 149, MATCH($B$2, resultados!$A$1:$ZZ$1, 0))</f>
        <v/>
      </c>
      <c r="C155">
        <f>INDEX(resultados!$A$2:$ZZ$522, 149, MATCH($B$3, resultados!$A$1:$ZZ$1, 0))</f>
        <v/>
      </c>
    </row>
    <row r="156">
      <c r="A156">
        <f>INDEX(resultados!$A$2:$ZZ$522, 150, MATCH($B$1, resultados!$A$1:$ZZ$1, 0))</f>
        <v/>
      </c>
      <c r="B156">
        <f>INDEX(resultados!$A$2:$ZZ$522, 150, MATCH($B$2, resultados!$A$1:$ZZ$1, 0))</f>
        <v/>
      </c>
      <c r="C156">
        <f>INDEX(resultados!$A$2:$ZZ$522, 150, MATCH($B$3, resultados!$A$1:$ZZ$1, 0))</f>
        <v/>
      </c>
    </row>
    <row r="157">
      <c r="A157">
        <f>INDEX(resultados!$A$2:$ZZ$522, 151, MATCH($B$1, resultados!$A$1:$ZZ$1, 0))</f>
        <v/>
      </c>
      <c r="B157">
        <f>INDEX(resultados!$A$2:$ZZ$522, 151, MATCH($B$2, resultados!$A$1:$ZZ$1, 0))</f>
        <v/>
      </c>
      <c r="C157">
        <f>INDEX(resultados!$A$2:$ZZ$522, 151, MATCH($B$3, resultados!$A$1:$ZZ$1, 0))</f>
        <v/>
      </c>
    </row>
    <row r="158">
      <c r="A158">
        <f>INDEX(resultados!$A$2:$ZZ$522, 152, MATCH($B$1, resultados!$A$1:$ZZ$1, 0))</f>
        <v/>
      </c>
      <c r="B158">
        <f>INDEX(resultados!$A$2:$ZZ$522, 152, MATCH($B$2, resultados!$A$1:$ZZ$1, 0))</f>
        <v/>
      </c>
      <c r="C158">
        <f>INDEX(resultados!$A$2:$ZZ$522, 152, MATCH($B$3, resultados!$A$1:$ZZ$1, 0))</f>
        <v/>
      </c>
    </row>
    <row r="159">
      <c r="A159">
        <f>INDEX(resultados!$A$2:$ZZ$522, 153, MATCH($B$1, resultados!$A$1:$ZZ$1, 0))</f>
        <v/>
      </c>
      <c r="B159">
        <f>INDEX(resultados!$A$2:$ZZ$522, 153, MATCH($B$2, resultados!$A$1:$ZZ$1, 0))</f>
        <v/>
      </c>
      <c r="C159">
        <f>INDEX(resultados!$A$2:$ZZ$522, 153, MATCH($B$3, resultados!$A$1:$ZZ$1, 0))</f>
        <v/>
      </c>
    </row>
    <row r="160">
      <c r="A160">
        <f>INDEX(resultados!$A$2:$ZZ$522, 154, MATCH($B$1, resultados!$A$1:$ZZ$1, 0))</f>
        <v/>
      </c>
      <c r="B160">
        <f>INDEX(resultados!$A$2:$ZZ$522, 154, MATCH($B$2, resultados!$A$1:$ZZ$1, 0))</f>
        <v/>
      </c>
      <c r="C160">
        <f>INDEX(resultados!$A$2:$ZZ$522, 154, MATCH($B$3, resultados!$A$1:$ZZ$1, 0))</f>
        <v/>
      </c>
    </row>
    <row r="161">
      <c r="A161">
        <f>INDEX(resultados!$A$2:$ZZ$522, 155, MATCH($B$1, resultados!$A$1:$ZZ$1, 0))</f>
        <v/>
      </c>
      <c r="B161">
        <f>INDEX(resultados!$A$2:$ZZ$522, 155, MATCH($B$2, resultados!$A$1:$ZZ$1, 0))</f>
        <v/>
      </c>
      <c r="C161">
        <f>INDEX(resultados!$A$2:$ZZ$522, 155, MATCH($B$3, resultados!$A$1:$ZZ$1, 0))</f>
        <v/>
      </c>
    </row>
    <row r="162">
      <c r="A162">
        <f>INDEX(resultados!$A$2:$ZZ$522, 156, MATCH($B$1, resultados!$A$1:$ZZ$1, 0))</f>
        <v/>
      </c>
      <c r="B162">
        <f>INDEX(resultados!$A$2:$ZZ$522, 156, MATCH($B$2, resultados!$A$1:$ZZ$1, 0))</f>
        <v/>
      </c>
      <c r="C162">
        <f>INDEX(resultados!$A$2:$ZZ$522, 156, MATCH($B$3, resultados!$A$1:$ZZ$1, 0))</f>
        <v/>
      </c>
    </row>
    <row r="163">
      <c r="A163">
        <f>INDEX(resultados!$A$2:$ZZ$522, 157, MATCH($B$1, resultados!$A$1:$ZZ$1, 0))</f>
        <v/>
      </c>
      <c r="B163">
        <f>INDEX(resultados!$A$2:$ZZ$522, 157, MATCH($B$2, resultados!$A$1:$ZZ$1, 0))</f>
        <v/>
      </c>
      <c r="C163">
        <f>INDEX(resultados!$A$2:$ZZ$522, 157, MATCH($B$3, resultados!$A$1:$ZZ$1, 0))</f>
        <v/>
      </c>
    </row>
    <row r="164">
      <c r="A164">
        <f>INDEX(resultados!$A$2:$ZZ$522, 158, MATCH($B$1, resultados!$A$1:$ZZ$1, 0))</f>
        <v/>
      </c>
      <c r="B164">
        <f>INDEX(resultados!$A$2:$ZZ$522, 158, MATCH($B$2, resultados!$A$1:$ZZ$1, 0))</f>
        <v/>
      </c>
      <c r="C164">
        <f>INDEX(resultados!$A$2:$ZZ$522, 158, MATCH($B$3, resultados!$A$1:$ZZ$1, 0))</f>
        <v/>
      </c>
    </row>
    <row r="165">
      <c r="A165">
        <f>INDEX(resultados!$A$2:$ZZ$522, 159, MATCH($B$1, resultados!$A$1:$ZZ$1, 0))</f>
        <v/>
      </c>
      <c r="B165">
        <f>INDEX(resultados!$A$2:$ZZ$522, 159, MATCH($B$2, resultados!$A$1:$ZZ$1, 0))</f>
        <v/>
      </c>
      <c r="C165">
        <f>INDEX(resultados!$A$2:$ZZ$522, 159, MATCH($B$3, resultados!$A$1:$ZZ$1, 0))</f>
        <v/>
      </c>
    </row>
    <row r="166">
      <c r="A166">
        <f>INDEX(resultados!$A$2:$ZZ$522, 160, MATCH($B$1, resultados!$A$1:$ZZ$1, 0))</f>
        <v/>
      </c>
      <c r="B166">
        <f>INDEX(resultados!$A$2:$ZZ$522, 160, MATCH($B$2, resultados!$A$1:$ZZ$1, 0))</f>
        <v/>
      </c>
      <c r="C166">
        <f>INDEX(resultados!$A$2:$ZZ$522, 160, MATCH($B$3, resultados!$A$1:$ZZ$1, 0))</f>
        <v/>
      </c>
    </row>
    <row r="167">
      <c r="A167">
        <f>INDEX(resultados!$A$2:$ZZ$522, 161, MATCH($B$1, resultados!$A$1:$ZZ$1, 0))</f>
        <v/>
      </c>
      <c r="B167">
        <f>INDEX(resultados!$A$2:$ZZ$522, 161, MATCH($B$2, resultados!$A$1:$ZZ$1, 0))</f>
        <v/>
      </c>
      <c r="C167">
        <f>INDEX(resultados!$A$2:$ZZ$522, 161, MATCH($B$3, resultados!$A$1:$ZZ$1, 0))</f>
        <v/>
      </c>
    </row>
    <row r="168">
      <c r="A168">
        <f>INDEX(resultados!$A$2:$ZZ$522, 162, MATCH($B$1, resultados!$A$1:$ZZ$1, 0))</f>
        <v/>
      </c>
      <c r="B168">
        <f>INDEX(resultados!$A$2:$ZZ$522, 162, MATCH($B$2, resultados!$A$1:$ZZ$1, 0))</f>
        <v/>
      </c>
      <c r="C168">
        <f>INDEX(resultados!$A$2:$ZZ$522, 162, MATCH($B$3, resultados!$A$1:$ZZ$1, 0))</f>
        <v/>
      </c>
    </row>
    <row r="169">
      <c r="A169">
        <f>INDEX(resultados!$A$2:$ZZ$522, 163, MATCH($B$1, resultados!$A$1:$ZZ$1, 0))</f>
        <v/>
      </c>
      <c r="B169">
        <f>INDEX(resultados!$A$2:$ZZ$522, 163, MATCH($B$2, resultados!$A$1:$ZZ$1, 0))</f>
        <v/>
      </c>
      <c r="C169">
        <f>INDEX(resultados!$A$2:$ZZ$522, 163, MATCH($B$3, resultados!$A$1:$ZZ$1, 0))</f>
        <v/>
      </c>
    </row>
    <row r="170">
      <c r="A170">
        <f>INDEX(resultados!$A$2:$ZZ$522, 164, MATCH($B$1, resultados!$A$1:$ZZ$1, 0))</f>
        <v/>
      </c>
      <c r="B170">
        <f>INDEX(resultados!$A$2:$ZZ$522, 164, MATCH($B$2, resultados!$A$1:$ZZ$1, 0))</f>
        <v/>
      </c>
      <c r="C170">
        <f>INDEX(resultados!$A$2:$ZZ$522, 164, MATCH($B$3, resultados!$A$1:$ZZ$1, 0))</f>
        <v/>
      </c>
    </row>
    <row r="171">
      <c r="A171">
        <f>INDEX(resultados!$A$2:$ZZ$522, 165, MATCH($B$1, resultados!$A$1:$ZZ$1, 0))</f>
        <v/>
      </c>
      <c r="B171">
        <f>INDEX(resultados!$A$2:$ZZ$522, 165, MATCH($B$2, resultados!$A$1:$ZZ$1, 0))</f>
        <v/>
      </c>
      <c r="C171">
        <f>INDEX(resultados!$A$2:$ZZ$522, 165, MATCH($B$3, resultados!$A$1:$ZZ$1, 0))</f>
        <v/>
      </c>
    </row>
    <row r="172">
      <c r="A172">
        <f>INDEX(resultados!$A$2:$ZZ$522, 166, MATCH($B$1, resultados!$A$1:$ZZ$1, 0))</f>
        <v/>
      </c>
      <c r="B172">
        <f>INDEX(resultados!$A$2:$ZZ$522, 166, MATCH($B$2, resultados!$A$1:$ZZ$1, 0))</f>
        <v/>
      </c>
      <c r="C172">
        <f>INDEX(resultados!$A$2:$ZZ$522, 166, MATCH($B$3, resultados!$A$1:$ZZ$1, 0))</f>
        <v/>
      </c>
    </row>
    <row r="173">
      <c r="A173">
        <f>INDEX(resultados!$A$2:$ZZ$522, 167, MATCH($B$1, resultados!$A$1:$ZZ$1, 0))</f>
        <v/>
      </c>
      <c r="B173">
        <f>INDEX(resultados!$A$2:$ZZ$522, 167, MATCH($B$2, resultados!$A$1:$ZZ$1, 0))</f>
        <v/>
      </c>
      <c r="C173">
        <f>INDEX(resultados!$A$2:$ZZ$522, 167, MATCH($B$3, resultados!$A$1:$ZZ$1, 0))</f>
        <v/>
      </c>
    </row>
    <row r="174">
      <c r="A174">
        <f>INDEX(resultados!$A$2:$ZZ$522, 168, MATCH($B$1, resultados!$A$1:$ZZ$1, 0))</f>
        <v/>
      </c>
      <c r="B174">
        <f>INDEX(resultados!$A$2:$ZZ$522, 168, MATCH($B$2, resultados!$A$1:$ZZ$1, 0))</f>
        <v/>
      </c>
      <c r="C174">
        <f>INDEX(resultados!$A$2:$ZZ$522, 168, MATCH($B$3, resultados!$A$1:$ZZ$1, 0))</f>
        <v/>
      </c>
    </row>
    <row r="175">
      <c r="A175">
        <f>INDEX(resultados!$A$2:$ZZ$522, 169, MATCH($B$1, resultados!$A$1:$ZZ$1, 0))</f>
        <v/>
      </c>
      <c r="B175">
        <f>INDEX(resultados!$A$2:$ZZ$522, 169, MATCH($B$2, resultados!$A$1:$ZZ$1, 0))</f>
        <v/>
      </c>
      <c r="C175">
        <f>INDEX(resultados!$A$2:$ZZ$522, 169, MATCH($B$3, resultados!$A$1:$ZZ$1, 0))</f>
        <v/>
      </c>
    </row>
    <row r="176">
      <c r="A176">
        <f>INDEX(resultados!$A$2:$ZZ$522, 170, MATCH($B$1, resultados!$A$1:$ZZ$1, 0))</f>
        <v/>
      </c>
      <c r="B176">
        <f>INDEX(resultados!$A$2:$ZZ$522, 170, MATCH($B$2, resultados!$A$1:$ZZ$1, 0))</f>
        <v/>
      </c>
      <c r="C176">
        <f>INDEX(resultados!$A$2:$ZZ$522, 170, MATCH($B$3, resultados!$A$1:$ZZ$1, 0))</f>
        <v/>
      </c>
    </row>
    <row r="177">
      <c r="A177">
        <f>INDEX(resultados!$A$2:$ZZ$522, 171, MATCH($B$1, resultados!$A$1:$ZZ$1, 0))</f>
        <v/>
      </c>
      <c r="B177">
        <f>INDEX(resultados!$A$2:$ZZ$522, 171, MATCH($B$2, resultados!$A$1:$ZZ$1, 0))</f>
        <v/>
      </c>
      <c r="C177">
        <f>INDEX(resultados!$A$2:$ZZ$522, 171, MATCH($B$3, resultados!$A$1:$ZZ$1, 0))</f>
        <v/>
      </c>
    </row>
    <row r="178">
      <c r="A178">
        <f>INDEX(resultados!$A$2:$ZZ$522, 172, MATCH($B$1, resultados!$A$1:$ZZ$1, 0))</f>
        <v/>
      </c>
      <c r="B178">
        <f>INDEX(resultados!$A$2:$ZZ$522, 172, MATCH($B$2, resultados!$A$1:$ZZ$1, 0))</f>
        <v/>
      </c>
      <c r="C178">
        <f>INDEX(resultados!$A$2:$ZZ$522, 172, MATCH($B$3, resultados!$A$1:$ZZ$1, 0))</f>
        <v/>
      </c>
    </row>
    <row r="179">
      <c r="A179">
        <f>INDEX(resultados!$A$2:$ZZ$522, 173, MATCH($B$1, resultados!$A$1:$ZZ$1, 0))</f>
        <v/>
      </c>
      <c r="B179">
        <f>INDEX(resultados!$A$2:$ZZ$522, 173, MATCH($B$2, resultados!$A$1:$ZZ$1, 0))</f>
        <v/>
      </c>
      <c r="C179">
        <f>INDEX(resultados!$A$2:$ZZ$522, 173, MATCH($B$3, resultados!$A$1:$ZZ$1, 0))</f>
        <v/>
      </c>
    </row>
    <row r="180">
      <c r="A180">
        <f>INDEX(resultados!$A$2:$ZZ$522, 174, MATCH($B$1, resultados!$A$1:$ZZ$1, 0))</f>
        <v/>
      </c>
      <c r="B180">
        <f>INDEX(resultados!$A$2:$ZZ$522, 174, MATCH($B$2, resultados!$A$1:$ZZ$1, 0))</f>
        <v/>
      </c>
      <c r="C180">
        <f>INDEX(resultados!$A$2:$ZZ$522, 174, MATCH($B$3, resultados!$A$1:$ZZ$1, 0))</f>
        <v/>
      </c>
    </row>
    <row r="181">
      <c r="A181">
        <f>INDEX(resultados!$A$2:$ZZ$522, 175, MATCH($B$1, resultados!$A$1:$ZZ$1, 0))</f>
        <v/>
      </c>
      <c r="B181">
        <f>INDEX(resultados!$A$2:$ZZ$522, 175, MATCH($B$2, resultados!$A$1:$ZZ$1, 0))</f>
        <v/>
      </c>
      <c r="C181">
        <f>INDEX(resultados!$A$2:$ZZ$522, 175, MATCH($B$3, resultados!$A$1:$ZZ$1, 0))</f>
        <v/>
      </c>
    </row>
    <row r="182">
      <c r="A182">
        <f>INDEX(resultados!$A$2:$ZZ$522, 176, MATCH($B$1, resultados!$A$1:$ZZ$1, 0))</f>
        <v/>
      </c>
      <c r="B182">
        <f>INDEX(resultados!$A$2:$ZZ$522, 176, MATCH($B$2, resultados!$A$1:$ZZ$1, 0))</f>
        <v/>
      </c>
      <c r="C182">
        <f>INDEX(resultados!$A$2:$ZZ$522, 176, MATCH($B$3, resultados!$A$1:$ZZ$1, 0))</f>
        <v/>
      </c>
    </row>
    <row r="183">
      <c r="A183">
        <f>INDEX(resultados!$A$2:$ZZ$522, 177, MATCH($B$1, resultados!$A$1:$ZZ$1, 0))</f>
        <v/>
      </c>
      <c r="B183">
        <f>INDEX(resultados!$A$2:$ZZ$522, 177, MATCH($B$2, resultados!$A$1:$ZZ$1, 0))</f>
        <v/>
      </c>
      <c r="C183">
        <f>INDEX(resultados!$A$2:$ZZ$522, 177, MATCH($B$3, resultados!$A$1:$ZZ$1, 0))</f>
        <v/>
      </c>
    </row>
    <row r="184">
      <c r="A184">
        <f>INDEX(resultados!$A$2:$ZZ$522, 178, MATCH($B$1, resultados!$A$1:$ZZ$1, 0))</f>
        <v/>
      </c>
      <c r="B184">
        <f>INDEX(resultados!$A$2:$ZZ$522, 178, MATCH($B$2, resultados!$A$1:$ZZ$1, 0))</f>
        <v/>
      </c>
      <c r="C184">
        <f>INDEX(resultados!$A$2:$ZZ$522, 178, MATCH($B$3, resultados!$A$1:$ZZ$1, 0))</f>
        <v/>
      </c>
    </row>
    <row r="185">
      <c r="A185">
        <f>INDEX(resultados!$A$2:$ZZ$522, 179, MATCH($B$1, resultados!$A$1:$ZZ$1, 0))</f>
        <v/>
      </c>
      <c r="B185">
        <f>INDEX(resultados!$A$2:$ZZ$522, 179, MATCH($B$2, resultados!$A$1:$ZZ$1, 0))</f>
        <v/>
      </c>
      <c r="C185">
        <f>INDEX(resultados!$A$2:$ZZ$522, 179, MATCH($B$3, resultados!$A$1:$ZZ$1, 0))</f>
        <v/>
      </c>
    </row>
    <row r="186">
      <c r="A186">
        <f>INDEX(resultados!$A$2:$ZZ$522, 180, MATCH($B$1, resultados!$A$1:$ZZ$1, 0))</f>
        <v/>
      </c>
      <c r="B186">
        <f>INDEX(resultados!$A$2:$ZZ$522, 180, MATCH($B$2, resultados!$A$1:$ZZ$1, 0))</f>
        <v/>
      </c>
      <c r="C186">
        <f>INDEX(resultados!$A$2:$ZZ$522, 180, MATCH($B$3, resultados!$A$1:$ZZ$1, 0))</f>
        <v/>
      </c>
    </row>
    <row r="187">
      <c r="A187">
        <f>INDEX(resultados!$A$2:$ZZ$522, 181, MATCH($B$1, resultados!$A$1:$ZZ$1, 0))</f>
        <v/>
      </c>
      <c r="B187">
        <f>INDEX(resultados!$A$2:$ZZ$522, 181, MATCH($B$2, resultados!$A$1:$ZZ$1, 0))</f>
        <v/>
      </c>
      <c r="C187">
        <f>INDEX(resultados!$A$2:$ZZ$522, 181, MATCH($B$3, resultados!$A$1:$ZZ$1, 0))</f>
        <v/>
      </c>
    </row>
    <row r="188">
      <c r="A188">
        <f>INDEX(resultados!$A$2:$ZZ$522, 182, MATCH($B$1, resultados!$A$1:$ZZ$1, 0))</f>
        <v/>
      </c>
      <c r="B188">
        <f>INDEX(resultados!$A$2:$ZZ$522, 182, MATCH($B$2, resultados!$A$1:$ZZ$1, 0))</f>
        <v/>
      </c>
      <c r="C188">
        <f>INDEX(resultados!$A$2:$ZZ$522, 182, MATCH($B$3, resultados!$A$1:$ZZ$1, 0))</f>
        <v/>
      </c>
    </row>
    <row r="189">
      <c r="A189">
        <f>INDEX(resultados!$A$2:$ZZ$522, 183, MATCH($B$1, resultados!$A$1:$ZZ$1, 0))</f>
        <v/>
      </c>
      <c r="B189">
        <f>INDEX(resultados!$A$2:$ZZ$522, 183, MATCH($B$2, resultados!$A$1:$ZZ$1, 0))</f>
        <v/>
      </c>
      <c r="C189">
        <f>INDEX(resultados!$A$2:$ZZ$522, 183, MATCH($B$3, resultados!$A$1:$ZZ$1, 0))</f>
        <v/>
      </c>
    </row>
    <row r="190">
      <c r="A190">
        <f>INDEX(resultados!$A$2:$ZZ$522, 184, MATCH($B$1, resultados!$A$1:$ZZ$1, 0))</f>
        <v/>
      </c>
      <c r="B190">
        <f>INDEX(resultados!$A$2:$ZZ$522, 184, MATCH($B$2, resultados!$A$1:$ZZ$1, 0))</f>
        <v/>
      </c>
      <c r="C190">
        <f>INDEX(resultados!$A$2:$ZZ$522, 184, MATCH($B$3, resultados!$A$1:$ZZ$1, 0))</f>
        <v/>
      </c>
    </row>
    <row r="191">
      <c r="A191">
        <f>INDEX(resultados!$A$2:$ZZ$522, 185, MATCH($B$1, resultados!$A$1:$ZZ$1, 0))</f>
        <v/>
      </c>
      <c r="B191">
        <f>INDEX(resultados!$A$2:$ZZ$522, 185, MATCH($B$2, resultados!$A$1:$ZZ$1, 0))</f>
        <v/>
      </c>
      <c r="C191">
        <f>INDEX(resultados!$A$2:$ZZ$522, 185, MATCH($B$3, resultados!$A$1:$ZZ$1, 0))</f>
        <v/>
      </c>
    </row>
    <row r="192">
      <c r="A192">
        <f>INDEX(resultados!$A$2:$ZZ$522, 186, MATCH($B$1, resultados!$A$1:$ZZ$1, 0))</f>
        <v/>
      </c>
      <c r="B192">
        <f>INDEX(resultados!$A$2:$ZZ$522, 186, MATCH($B$2, resultados!$A$1:$ZZ$1, 0))</f>
        <v/>
      </c>
      <c r="C192">
        <f>INDEX(resultados!$A$2:$ZZ$522, 186, MATCH($B$3, resultados!$A$1:$ZZ$1, 0))</f>
        <v/>
      </c>
    </row>
    <row r="193">
      <c r="A193">
        <f>INDEX(resultados!$A$2:$ZZ$522, 187, MATCH($B$1, resultados!$A$1:$ZZ$1, 0))</f>
        <v/>
      </c>
      <c r="B193">
        <f>INDEX(resultados!$A$2:$ZZ$522, 187, MATCH($B$2, resultados!$A$1:$ZZ$1, 0))</f>
        <v/>
      </c>
      <c r="C193">
        <f>INDEX(resultados!$A$2:$ZZ$522, 187, MATCH($B$3, resultados!$A$1:$ZZ$1, 0))</f>
        <v/>
      </c>
    </row>
    <row r="194">
      <c r="A194">
        <f>INDEX(resultados!$A$2:$ZZ$522, 188, MATCH($B$1, resultados!$A$1:$ZZ$1, 0))</f>
        <v/>
      </c>
      <c r="B194">
        <f>INDEX(resultados!$A$2:$ZZ$522, 188, MATCH($B$2, resultados!$A$1:$ZZ$1, 0))</f>
        <v/>
      </c>
      <c r="C194">
        <f>INDEX(resultados!$A$2:$ZZ$522, 188, MATCH($B$3, resultados!$A$1:$ZZ$1, 0))</f>
        <v/>
      </c>
    </row>
    <row r="195">
      <c r="A195">
        <f>INDEX(resultados!$A$2:$ZZ$522, 189, MATCH($B$1, resultados!$A$1:$ZZ$1, 0))</f>
        <v/>
      </c>
      <c r="B195">
        <f>INDEX(resultados!$A$2:$ZZ$522, 189, MATCH($B$2, resultados!$A$1:$ZZ$1, 0))</f>
        <v/>
      </c>
      <c r="C195">
        <f>INDEX(resultados!$A$2:$ZZ$522, 189, MATCH($B$3, resultados!$A$1:$ZZ$1, 0))</f>
        <v/>
      </c>
    </row>
    <row r="196">
      <c r="A196">
        <f>INDEX(resultados!$A$2:$ZZ$522, 190, MATCH($B$1, resultados!$A$1:$ZZ$1, 0))</f>
        <v/>
      </c>
      <c r="B196">
        <f>INDEX(resultados!$A$2:$ZZ$522, 190, MATCH($B$2, resultados!$A$1:$ZZ$1, 0))</f>
        <v/>
      </c>
      <c r="C196">
        <f>INDEX(resultados!$A$2:$ZZ$522, 190, MATCH($B$3, resultados!$A$1:$ZZ$1, 0))</f>
        <v/>
      </c>
    </row>
    <row r="197">
      <c r="A197">
        <f>INDEX(resultados!$A$2:$ZZ$522, 191, MATCH($B$1, resultados!$A$1:$ZZ$1, 0))</f>
        <v/>
      </c>
      <c r="B197">
        <f>INDEX(resultados!$A$2:$ZZ$522, 191, MATCH($B$2, resultados!$A$1:$ZZ$1, 0))</f>
        <v/>
      </c>
      <c r="C197">
        <f>INDEX(resultados!$A$2:$ZZ$522, 191, MATCH($B$3, resultados!$A$1:$ZZ$1, 0))</f>
        <v/>
      </c>
    </row>
    <row r="198">
      <c r="A198">
        <f>INDEX(resultados!$A$2:$ZZ$522, 192, MATCH($B$1, resultados!$A$1:$ZZ$1, 0))</f>
        <v/>
      </c>
      <c r="B198">
        <f>INDEX(resultados!$A$2:$ZZ$522, 192, MATCH($B$2, resultados!$A$1:$ZZ$1, 0))</f>
        <v/>
      </c>
      <c r="C198">
        <f>INDEX(resultados!$A$2:$ZZ$522, 192, MATCH($B$3, resultados!$A$1:$ZZ$1, 0))</f>
        <v/>
      </c>
    </row>
    <row r="199">
      <c r="A199">
        <f>INDEX(resultados!$A$2:$ZZ$522, 193, MATCH($B$1, resultados!$A$1:$ZZ$1, 0))</f>
        <v/>
      </c>
      <c r="B199">
        <f>INDEX(resultados!$A$2:$ZZ$522, 193, MATCH($B$2, resultados!$A$1:$ZZ$1, 0))</f>
        <v/>
      </c>
      <c r="C199">
        <f>INDEX(resultados!$A$2:$ZZ$522, 193, MATCH($B$3, resultados!$A$1:$ZZ$1, 0))</f>
        <v/>
      </c>
    </row>
    <row r="200">
      <c r="A200">
        <f>INDEX(resultados!$A$2:$ZZ$522, 194, MATCH($B$1, resultados!$A$1:$ZZ$1, 0))</f>
        <v/>
      </c>
      <c r="B200">
        <f>INDEX(resultados!$A$2:$ZZ$522, 194, MATCH($B$2, resultados!$A$1:$ZZ$1, 0))</f>
        <v/>
      </c>
      <c r="C200">
        <f>INDEX(resultados!$A$2:$ZZ$522, 194, MATCH($B$3, resultados!$A$1:$ZZ$1, 0))</f>
        <v/>
      </c>
    </row>
    <row r="201">
      <c r="A201">
        <f>INDEX(resultados!$A$2:$ZZ$522, 195, MATCH($B$1, resultados!$A$1:$ZZ$1, 0))</f>
        <v/>
      </c>
      <c r="B201">
        <f>INDEX(resultados!$A$2:$ZZ$522, 195, MATCH($B$2, resultados!$A$1:$ZZ$1, 0))</f>
        <v/>
      </c>
      <c r="C201">
        <f>INDEX(resultados!$A$2:$ZZ$522, 195, MATCH($B$3, resultados!$A$1:$ZZ$1, 0))</f>
        <v/>
      </c>
    </row>
    <row r="202">
      <c r="A202">
        <f>INDEX(resultados!$A$2:$ZZ$522, 196, MATCH($B$1, resultados!$A$1:$ZZ$1, 0))</f>
        <v/>
      </c>
      <c r="B202">
        <f>INDEX(resultados!$A$2:$ZZ$522, 196, MATCH($B$2, resultados!$A$1:$ZZ$1, 0))</f>
        <v/>
      </c>
      <c r="C202">
        <f>INDEX(resultados!$A$2:$ZZ$522, 196, MATCH($B$3, resultados!$A$1:$ZZ$1, 0))</f>
        <v/>
      </c>
    </row>
    <row r="203">
      <c r="A203">
        <f>INDEX(resultados!$A$2:$ZZ$522, 197, MATCH($B$1, resultados!$A$1:$ZZ$1, 0))</f>
        <v/>
      </c>
      <c r="B203">
        <f>INDEX(resultados!$A$2:$ZZ$522, 197, MATCH($B$2, resultados!$A$1:$ZZ$1, 0))</f>
        <v/>
      </c>
      <c r="C203">
        <f>INDEX(resultados!$A$2:$ZZ$522, 197, MATCH($B$3, resultados!$A$1:$ZZ$1, 0))</f>
        <v/>
      </c>
    </row>
    <row r="204">
      <c r="A204">
        <f>INDEX(resultados!$A$2:$ZZ$522, 198, MATCH($B$1, resultados!$A$1:$ZZ$1, 0))</f>
        <v/>
      </c>
      <c r="B204">
        <f>INDEX(resultados!$A$2:$ZZ$522, 198, MATCH($B$2, resultados!$A$1:$ZZ$1, 0))</f>
        <v/>
      </c>
      <c r="C204">
        <f>INDEX(resultados!$A$2:$ZZ$522, 198, MATCH($B$3, resultados!$A$1:$ZZ$1, 0))</f>
        <v/>
      </c>
    </row>
    <row r="205">
      <c r="A205">
        <f>INDEX(resultados!$A$2:$ZZ$522, 199, MATCH($B$1, resultados!$A$1:$ZZ$1, 0))</f>
        <v/>
      </c>
      <c r="B205">
        <f>INDEX(resultados!$A$2:$ZZ$522, 199, MATCH($B$2, resultados!$A$1:$ZZ$1, 0))</f>
        <v/>
      </c>
      <c r="C205">
        <f>INDEX(resultados!$A$2:$ZZ$522, 199, MATCH($B$3, resultados!$A$1:$ZZ$1, 0))</f>
        <v/>
      </c>
    </row>
    <row r="206">
      <c r="A206">
        <f>INDEX(resultados!$A$2:$ZZ$522, 200, MATCH($B$1, resultados!$A$1:$ZZ$1, 0))</f>
        <v/>
      </c>
      <c r="B206">
        <f>INDEX(resultados!$A$2:$ZZ$522, 200, MATCH($B$2, resultados!$A$1:$ZZ$1, 0))</f>
        <v/>
      </c>
      <c r="C206">
        <f>INDEX(resultados!$A$2:$ZZ$522, 200, MATCH($B$3, resultados!$A$1:$ZZ$1, 0))</f>
        <v/>
      </c>
    </row>
    <row r="207">
      <c r="A207">
        <f>INDEX(resultados!$A$2:$ZZ$522, 201, MATCH($B$1, resultados!$A$1:$ZZ$1, 0))</f>
        <v/>
      </c>
      <c r="B207">
        <f>INDEX(resultados!$A$2:$ZZ$522, 201, MATCH($B$2, resultados!$A$1:$ZZ$1, 0))</f>
        <v/>
      </c>
      <c r="C207">
        <f>INDEX(resultados!$A$2:$ZZ$522, 201, MATCH($B$3, resultados!$A$1:$ZZ$1, 0))</f>
        <v/>
      </c>
    </row>
    <row r="208">
      <c r="A208">
        <f>INDEX(resultados!$A$2:$ZZ$522, 202, MATCH($B$1, resultados!$A$1:$ZZ$1, 0))</f>
        <v/>
      </c>
      <c r="B208">
        <f>INDEX(resultados!$A$2:$ZZ$522, 202, MATCH($B$2, resultados!$A$1:$ZZ$1, 0))</f>
        <v/>
      </c>
      <c r="C208">
        <f>INDEX(resultados!$A$2:$ZZ$522, 202, MATCH($B$3, resultados!$A$1:$ZZ$1, 0))</f>
        <v/>
      </c>
    </row>
    <row r="209">
      <c r="A209">
        <f>INDEX(resultados!$A$2:$ZZ$522, 203, MATCH($B$1, resultados!$A$1:$ZZ$1, 0))</f>
        <v/>
      </c>
      <c r="B209">
        <f>INDEX(resultados!$A$2:$ZZ$522, 203, MATCH($B$2, resultados!$A$1:$ZZ$1, 0))</f>
        <v/>
      </c>
      <c r="C209">
        <f>INDEX(resultados!$A$2:$ZZ$522, 203, MATCH($B$3, resultados!$A$1:$ZZ$1, 0))</f>
        <v/>
      </c>
    </row>
    <row r="210">
      <c r="A210">
        <f>INDEX(resultados!$A$2:$ZZ$522, 204, MATCH($B$1, resultados!$A$1:$ZZ$1, 0))</f>
        <v/>
      </c>
      <c r="B210">
        <f>INDEX(resultados!$A$2:$ZZ$522, 204, MATCH($B$2, resultados!$A$1:$ZZ$1, 0))</f>
        <v/>
      </c>
      <c r="C210">
        <f>INDEX(resultados!$A$2:$ZZ$522, 204, MATCH($B$3, resultados!$A$1:$ZZ$1, 0))</f>
        <v/>
      </c>
    </row>
    <row r="211">
      <c r="A211">
        <f>INDEX(resultados!$A$2:$ZZ$522, 205, MATCH($B$1, resultados!$A$1:$ZZ$1, 0))</f>
        <v/>
      </c>
      <c r="B211">
        <f>INDEX(resultados!$A$2:$ZZ$522, 205, MATCH($B$2, resultados!$A$1:$ZZ$1, 0))</f>
        <v/>
      </c>
      <c r="C211">
        <f>INDEX(resultados!$A$2:$ZZ$522, 205, MATCH($B$3, resultados!$A$1:$ZZ$1, 0))</f>
        <v/>
      </c>
    </row>
    <row r="212">
      <c r="A212">
        <f>INDEX(resultados!$A$2:$ZZ$522, 206, MATCH($B$1, resultados!$A$1:$ZZ$1, 0))</f>
        <v/>
      </c>
      <c r="B212">
        <f>INDEX(resultados!$A$2:$ZZ$522, 206, MATCH($B$2, resultados!$A$1:$ZZ$1, 0))</f>
        <v/>
      </c>
      <c r="C212">
        <f>INDEX(resultados!$A$2:$ZZ$522, 206, MATCH($B$3, resultados!$A$1:$ZZ$1, 0))</f>
        <v/>
      </c>
    </row>
    <row r="213">
      <c r="A213">
        <f>INDEX(resultados!$A$2:$ZZ$522, 207, MATCH($B$1, resultados!$A$1:$ZZ$1, 0))</f>
        <v/>
      </c>
      <c r="B213">
        <f>INDEX(resultados!$A$2:$ZZ$522, 207, MATCH($B$2, resultados!$A$1:$ZZ$1, 0))</f>
        <v/>
      </c>
      <c r="C213">
        <f>INDEX(resultados!$A$2:$ZZ$522, 207, MATCH($B$3, resultados!$A$1:$ZZ$1, 0))</f>
        <v/>
      </c>
    </row>
    <row r="214">
      <c r="A214">
        <f>INDEX(resultados!$A$2:$ZZ$522, 208, MATCH($B$1, resultados!$A$1:$ZZ$1, 0))</f>
        <v/>
      </c>
      <c r="B214">
        <f>INDEX(resultados!$A$2:$ZZ$522, 208, MATCH($B$2, resultados!$A$1:$ZZ$1, 0))</f>
        <v/>
      </c>
      <c r="C214">
        <f>INDEX(resultados!$A$2:$ZZ$522, 208, MATCH($B$3, resultados!$A$1:$ZZ$1, 0))</f>
        <v/>
      </c>
    </row>
    <row r="215">
      <c r="A215">
        <f>INDEX(resultados!$A$2:$ZZ$522, 209, MATCH($B$1, resultados!$A$1:$ZZ$1, 0))</f>
        <v/>
      </c>
      <c r="B215">
        <f>INDEX(resultados!$A$2:$ZZ$522, 209, MATCH($B$2, resultados!$A$1:$ZZ$1, 0))</f>
        <v/>
      </c>
      <c r="C215">
        <f>INDEX(resultados!$A$2:$ZZ$522, 209, MATCH($B$3, resultados!$A$1:$ZZ$1, 0))</f>
        <v/>
      </c>
    </row>
    <row r="216">
      <c r="A216">
        <f>INDEX(resultados!$A$2:$ZZ$522, 210, MATCH($B$1, resultados!$A$1:$ZZ$1, 0))</f>
        <v/>
      </c>
      <c r="B216">
        <f>INDEX(resultados!$A$2:$ZZ$522, 210, MATCH($B$2, resultados!$A$1:$ZZ$1, 0))</f>
        <v/>
      </c>
      <c r="C216">
        <f>INDEX(resultados!$A$2:$ZZ$522, 210, MATCH($B$3, resultados!$A$1:$ZZ$1, 0))</f>
        <v/>
      </c>
    </row>
    <row r="217">
      <c r="A217">
        <f>INDEX(resultados!$A$2:$ZZ$522, 211, MATCH($B$1, resultados!$A$1:$ZZ$1, 0))</f>
        <v/>
      </c>
      <c r="B217">
        <f>INDEX(resultados!$A$2:$ZZ$522, 211, MATCH($B$2, resultados!$A$1:$ZZ$1, 0))</f>
        <v/>
      </c>
      <c r="C217">
        <f>INDEX(resultados!$A$2:$ZZ$522, 211, MATCH($B$3, resultados!$A$1:$ZZ$1, 0))</f>
        <v/>
      </c>
    </row>
    <row r="218">
      <c r="A218">
        <f>INDEX(resultados!$A$2:$ZZ$522, 212, MATCH($B$1, resultados!$A$1:$ZZ$1, 0))</f>
        <v/>
      </c>
      <c r="B218">
        <f>INDEX(resultados!$A$2:$ZZ$522, 212, MATCH($B$2, resultados!$A$1:$ZZ$1, 0))</f>
        <v/>
      </c>
      <c r="C218">
        <f>INDEX(resultados!$A$2:$ZZ$522, 212, MATCH($B$3, resultados!$A$1:$ZZ$1, 0))</f>
        <v/>
      </c>
    </row>
    <row r="219">
      <c r="A219">
        <f>INDEX(resultados!$A$2:$ZZ$522, 213, MATCH($B$1, resultados!$A$1:$ZZ$1, 0))</f>
        <v/>
      </c>
      <c r="B219">
        <f>INDEX(resultados!$A$2:$ZZ$522, 213, MATCH($B$2, resultados!$A$1:$ZZ$1, 0))</f>
        <v/>
      </c>
      <c r="C219">
        <f>INDEX(resultados!$A$2:$ZZ$522, 213, MATCH($B$3, resultados!$A$1:$ZZ$1, 0))</f>
        <v/>
      </c>
    </row>
    <row r="220">
      <c r="A220">
        <f>INDEX(resultados!$A$2:$ZZ$522, 214, MATCH($B$1, resultados!$A$1:$ZZ$1, 0))</f>
        <v/>
      </c>
      <c r="B220">
        <f>INDEX(resultados!$A$2:$ZZ$522, 214, MATCH($B$2, resultados!$A$1:$ZZ$1, 0))</f>
        <v/>
      </c>
      <c r="C220">
        <f>INDEX(resultados!$A$2:$ZZ$522, 214, MATCH($B$3, resultados!$A$1:$ZZ$1, 0))</f>
        <v/>
      </c>
    </row>
    <row r="221">
      <c r="A221">
        <f>INDEX(resultados!$A$2:$ZZ$522, 215, MATCH($B$1, resultados!$A$1:$ZZ$1, 0))</f>
        <v/>
      </c>
      <c r="B221">
        <f>INDEX(resultados!$A$2:$ZZ$522, 215, MATCH($B$2, resultados!$A$1:$ZZ$1, 0))</f>
        <v/>
      </c>
      <c r="C221">
        <f>INDEX(resultados!$A$2:$ZZ$522, 215, MATCH($B$3, resultados!$A$1:$ZZ$1, 0))</f>
        <v/>
      </c>
    </row>
    <row r="222">
      <c r="A222">
        <f>INDEX(resultados!$A$2:$ZZ$522, 216, MATCH($B$1, resultados!$A$1:$ZZ$1, 0))</f>
        <v/>
      </c>
      <c r="B222">
        <f>INDEX(resultados!$A$2:$ZZ$522, 216, MATCH($B$2, resultados!$A$1:$ZZ$1, 0))</f>
        <v/>
      </c>
      <c r="C222">
        <f>INDEX(resultados!$A$2:$ZZ$522, 216, MATCH($B$3, resultados!$A$1:$ZZ$1, 0))</f>
        <v/>
      </c>
    </row>
    <row r="223">
      <c r="A223">
        <f>INDEX(resultados!$A$2:$ZZ$522, 217, MATCH($B$1, resultados!$A$1:$ZZ$1, 0))</f>
        <v/>
      </c>
      <c r="B223">
        <f>INDEX(resultados!$A$2:$ZZ$522, 217, MATCH($B$2, resultados!$A$1:$ZZ$1, 0))</f>
        <v/>
      </c>
      <c r="C223">
        <f>INDEX(resultados!$A$2:$ZZ$522, 217, MATCH($B$3, resultados!$A$1:$ZZ$1, 0))</f>
        <v/>
      </c>
    </row>
    <row r="224">
      <c r="A224">
        <f>INDEX(resultados!$A$2:$ZZ$522, 218, MATCH($B$1, resultados!$A$1:$ZZ$1, 0))</f>
        <v/>
      </c>
      <c r="B224">
        <f>INDEX(resultados!$A$2:$ZZ$522, 218, MATCH($B$2, resultados!$A$1:$ZZ$1, 0))</f>
        <v/>
      </c>
      <c r="C224">
        <f>INDEX(resultados!$A$2:$ZZ$522, 218, MATCH($B$3, resultados!$A$1:$ZZ$1, 0))</f>
        <v/>
      </c>
    </row>
    <row r="225">
      <c r="A225">
        <f>INDEX(resultados!$A$2:$ZZ$522, 219, MATCH($B$1, resultados!$A$1:$ZZ$1, 0))</f>
        <v/>
      </c>
      <c r="B225">
        <f>INDEX(resultados!$A$2:$ZZ$522, 219, MATCH($B$2, resultados!$A$1:$ZZ$1, 0))</f>
        <v/>
      </c>
      <c r="C225">
        <f>INDEX(resultados!$A$2:$ZZ$522, 219, MATCH($B$3, resultados!$A$1:$ZZ$1, 0))</f>
        <v/>
      </c>
    </row>
    <row r="226">
      <c r="A226">
        <f>INDEX(resultados!$A$2:$ZZ$522, 220, MATCH($B$1, resultados!$A$1:$ZZ$1, 0))</f>
        <v/>
      </c>
      <c r="B226">
        <f>INDEX(resultados!$A$2:$ZZ$522, 220, MATCH($B$2, resultados!$A$1:$ZZ$1, 0))</f>
        <v/>
      </c>
      <c r="C226">
        <f>INDEX(resultados!$A$2:$ZZ$522, 220, MATCH($B$3, resultados!$A$1:$ZZ$1, 0))</f>
        <v/>
      </c>
    </row>
    <row r="227">
      <c r="A227">
        <f>INDEX(resultados!$A$2:$ZZ$522, 221, MATCH($B$1, resultados!$A$1:$ZZ$1, 0))</f>
        <v/>
      </c>
      <c r="B227">
        <f>INDEX(resultados!$A$2:$ZZ$522, 221, MATCH($B$2, resultados!$A$1:$ZZ$1, 0))</f>
        <v/>
      </c>
      <c r="C227">
        <f>INDEX(resultados!$A$2:$ZZ$522, 221, MATCH($B$3, resultados!$A$1:$ZZ$1, 0))</f>
        <v/>
      </c>
    </row>
    <row r="228">
      <c r="A228">
        <f>INDEX(resultados!$A$2:$ZZ$522, 222, MATCH($B$1, resultados!$A$1:$ZZ$1, 0))</f>
        <v/>
      </c>
      <c r="B228">
        <f>INDEX(resultados!$A$2:$ZZ$522, 222, MATCH($B$2, resultados!$A$1:$ZZ$1, 0))</f>
        <v/>
      </c>
      <c r="C228">
        <f>INDEX(resultados!$A$2:$ZZ$522, 222, MATCH($B$3, resultados!$A$1:$ZZ$1, 0))</f>
        <v/>
      </c>
    </row>
    <row r="229">
      <c r="A229">
        <f>INDEX(resultados!$A$2:$ZZ$522, 223, MATCH($B$1, resultados!$A$1:$ZZ$1, 0))</f>
        <v/>
      </c>
      <c r="B229">
        <f>INDEX(resultados!$A$2:$ZZ$522, 223, MATCH($B$2, resultados!$A$1:$ZZ$1, 0))</f>
        <v/>
      </c>
      <c r="C229">
        <f>INDEX(resultados!$A$2:$ZZ$522, 223, MATCH($B$3, resultados!$A$1:$ZZ$1, 0))</f>
        <v/>
      </c>
    </row>
    <row r="230">
      <c r="A230">
        <f>INDEX(resultados!$A$2:$ZZ$522, 224, MATCH($B$1, resultados!$A$1:$ZZ$1, 0))</f>
        <v/>
      </c>
      <c r="B230">
        <f>INDEX(resultados!$A$2:$ZZ$522, 224, MATCH($B$2, resultados!$A$1:$ZZ$1, 0))</f>
        <v/>
      </c>
      <c r="C230">
        <f>INDEX(resultados!$A$2:$ZZ$522, 224, MATCH($B$3, resultados!$A$1:$ZZ$1, 0))</f>
        <v/>
      </c>
    </row>
    <row r="231">
      <c r="A231">
        <f>INDEX(resultados!$A$2:$ZZ$522, 225, MATCH($B$1, resultados!$A$1:$ZZ$1, 0))</f>
        <v/>
      </c>
      <c r="B231">
        <f>INDEX(resultados!$A$2:$ZZ$522, 225, MATCH($B$2, resultados!$A$1:$ZZ$1, 0))</f>
        <v/>
      </c>
      <c r="C231">
        <f>INDEX(resultados!$A$2:$ZZ$522, 225, MATCH($B$3, resultados!$A$1:$ZZ$1, 0))</f>
        <v/>
      </c>
    </row>
    <row r="232">
      <c r="A232">
        <f>INDEX(resultados!$A$2:$ZZ$522, 226, MATCH($B$1, resultados!$A$1:$ZZ$1, 0))</f>
        <v/>
      </c>
      <c r="B232">
        <f>INDEX(resultados!$A$2:$ZZ$522, 226, MATCH($B$2, resultados!$A$1:$ZZ$1, 0))</f>
        <v/>
      </c>
      <c r="C232">
        <f>INDEX(resultados!$A$2:$ZZ$522, 226, MATCH($B$3, resultados!$A$1:$ZZ$1, 0))</f>
        <v/>
      </c>
    </row>
    <row r="233">
      <c r="A233">
        <f>INDEX(resultados!$A$2:$ZZ$522, 227, MATCH($B$1, resultados!$A$1:$ZZ$1, 0))</f>
        <v/>
      </c>
      <c r="B233">
        <f>INDEX(resultados!$A$2:$ZZ$522, 227, MATCH($B$2, resultados!$A$1:$ZZ$1, 0))</f>
        <v/>
      </c>
      <c r="C233">
        <f>INDEX(resultados!$A$2:$ZZ$522, 227, MATCH($B$3, resultados!$A$1:$ZZ$1, 0))</f>
        <v/>
      </c>
    </row>
    <row r="234">
      <c r="A234">
        <f>INDEX(resultados!$A$2:$ZZ$522, 228, MATCH($B$1, resultados!$A$1:$ZZ$1, 0))</f>
        <v/>
      </c>
      <c r="B234">
        <f>INDEX(resultados!$A$2:$ZZ$522, 228, MATCH($B$2, resultados!$A$1:$ZZ$1, 0))</f>
        <v/>
      </c>
      <c r="C234">
        <f>INDEX(resultados!$A$2:$ZZ$522, 228, MATCH($B$3, resultados!$A$1:$ZZ$1, 0))</f>
        <v/>
      </c>
    </row>
    <row r="235">
      <c r="A235">
        <f>INDEX(resultados!$A$2:$ZZ$522, 229, MATCH($B$1, resultados!$A$1:$ZZ$1, 0))</f>
        <v/>
      </c>
      <c r="B235">
        <f>INDEX(resultados!$A$2:$ZZ$522, 229, MATCH($B$2, resultados!$A$1:$ZZ$1, 0))</f>
        <v/>
      </c>
      <c r="C235">
        <f>INDEX(resultados!$A$2:$ZZ$522, 229, MATCH($B$3, resultados!$A$1:$ZZ$1, 0))</f>
        <v/>
      </c>
    </row>
    <row r="236">
      <c r="A236">
        <f>INDEX(resultados!$A$2:$ZZ$522, 230, MATCH($B$1, resultados!$A$1:$ZZ$1, 0))</f>
        <v/>
      </c>
      <c r="B236">
        <f>INDEX(resultados!$A$2:$ZZ$522, 230, MATCH($B$2, resultados!$A$1:$ZZ$1, 0))</f>
        <v/>
      </c>
      <c r="C236">
        <f>INDEX(resultados!$A$2:$ZZ$522, 230, MATCH($B$3, resultados!$A$1:$ZZ$1, 0))</f>
        <v/>
      </c>
    </row>
    <row r="237">
      <c r="A237">
        <f>INDEX(resultados!$A$2:$ZZ$522, 231, MATCH($B$1, resultados!$A$1:$ZZ$1, 0))</f>
        <v/>
      </c>
      <c r="B237">
        <f>INDEX(resultados!$A$2:$ZZ$522, 231, MATCH($B$2, resultados!$A$1:$ZZ$1, 0))</f>
        <v/>
      </c>
      <c r="C237">
        <f>INDEX(resultados!$A$2:$ZZ$522, 231, MATCH($B$3, resultados!$A$1:$ZZ$1, 0))</f>
        <v/>
      </c>
    </row>
    <row r="238">
      <c r="A238">
        <f>INDEX(resultados!$A$2:$ZZ$522, 232, MATCH($B$1, resultados!$A$1:$ZZ$1, 0))</f>
        <v/>
      </c>
      <c r="B238">
        <f>INDEX(resultados!$A$2:$ZZ$522, 232, MATCH($B$2, resultados!$A$1:$ZZ$1, 0))</f>
        <v/>
      </c>
      <c r="C238">
        <f>INDEX(resultados!$A$2:$ZZ$522, 232, MATCH($B$3, resultados!$A$1:$ZZ$1, 0))</f>
        <v/>
      </c>
    </row>
    <row r="239">
      <c r="A239">
        <f>INDEX(resultados!$A$2:$ZZ$522, 233, MATCH($B$1, resultados!$A$1:$ZZ$1, 0))</f>
        <v/>
      </c>
      <c r="B239">
        <f>INDEX(resultados!$A$2:$ZZ$522, 233, MATCH($B$2, resultados!$A$1:$ZZ$1, 0))</f>
        <v/>
      </c>
      <c r="C239">
        <f>INDEX(resultados!$A$2:$ZZ$522, 233, MATCH($B$3, resultados!$A$1:$ZZ$1, 0))</f>
        <v/>
      </c>
    </row>
    <row r="240">
      <c r="A240">
        <f>INDEX(resultados!$A$2:$ZZ$522, 234, MATCH($B$1, resultados!$A$1:$ZZ$1, 0))</f>
        <v/>
      </c>
      <c r="B240">
        <f>INDEX(resultados!$A$2:$ZZ$522, 234, MATCH($B$2, resultados!$A$1:$ZZ$1, 0))</f>
        <v/>
      </c>
      <c r="C240">
        <f>INDEX(resultados!$A$2:$ZZ$522, 234, MATCH($B$3, resultados!$A$1:$ZZ$1, 0))</f>
        <v/>
      </c>
    </row>
    <row r="241">
      <c r="A241">
        <f>INDEX(resultados!$A$2:$ZZ$522, 235, MATCH($B$1, resultados!$A$1:$ZZ$1, 0))</f>
        <v/>
      </c>
      <c r="B241">
        <f>INDEX(resultados!$A$2:$ZZ$522, 235, MATCH($B$2, resultados!$A$1:$ZZ$1, 0))</f>
        <v/>
      </c>
      <c r="C241">
        <f>INDEX(resultados!$A$2:$ZZ$522, 235, MATCH($B$3, resultados!$A$1:$ZZ$1, 0))</f>
        <v/>
      </c>
    </row>
    <row r="242">
      <c r="A242">
        <f>INDEX(resultados!$A$2:$ZZ$522, 236, MATCH($B$1, resultados!$A$1:$ZZ$1, 0))</f>
        <v/>
      </c>
      <c r="B242">
        <f>INDEX(resultados!$A$2:$ZZ$522, 236, MATCH($B$2, resultados!$A$1:$ZZ$1, 0))</f>
        <v/>
      </c>
      <c r="C242">
        <f>INDEX(resultados!$A$2:$ZZ$522, 236, MATCH($B$3, resultados!$A$1:$ZZ$1, 0))</f>
        <v/>
      </c>
    </row>
    <row r="243">
      <c r="A243">
        <f>INDEX(resultados!$A$2:$ZZ$522, 237, MATCH($B$1, resultados!$A$1:$ZZ$1, 0))</f>
        <v/>
      </c>
      <c r="B243">
        <f>INDEX(resultados!$A$2:$ZZ$522, 237, MATCH($B$2, resultados!$A$1:$ZZ$1, 0))</f>
        <v/>
      </c>
      <c r="C243">
        <f>INDEX(resultados!$A$2:$ZZ$522, 237, MATCH($B$3, resultados!$A$1:$ZZ$1, 0))</f>
        <v/>
      </c>
    </row>
    <row r="244">
      <c r="A244">
        <f>INDEX(resultados!$A$2:$ZZ$522, 238, MATCH($B$1, resultados!$A$1:$ZZ$1, 0))</f>
        <v/>
      </c>
      <c r="B244">
        <f>INDEX(resultados!$A$2:$ZZ$522, 238, MATCH($B$2, resultados!$A$1:$ZZ$1, 0))</f>
        <v/>
      </c>
      <c r="C244">
        <f>INDEX(resultados!$A$2:$ZZ$522, 238, MATCH($B$3, resultados!$A$1:$ZZ$1, 0))</f>
        <v/>
      </c>
    </row>
    <row r="245">
      <c r="A245">
        <f>INDEX(resultados!$A$2:$ZZ$522, 239, MATCH($B$1, resultados!$A$1:$ZZ$1, 0))</f>
        <v/>
      </c>
      <c r="B245">
        <f>INDEX(resultados!$A$2:$ZZ$522, 239, MATCH($B$2, resultados!$A$1:$ZZ$1, 0))</f>
        <v/>
      </c>
      <c r="C245">
        <f>INDEX(resultados!$A$2:$ZZ$522, 239, MATCH($B$3, resultados!$A$1:$ZZ$1, 0))</f>
        <v/>
      </c>
    </row>
    <row r="246">
      <c r="A246">
        <f>INDEX(resultados!$A$2:$ZZ$522, 240, MATCH($B$1, resultados!$A$1:$ZZ$1, 0))</f>
        <v/>
      </c>
      <c r="B246">
        <f>INDEX(resultados!$A$2:$ZZ$522, 240, MATCH($B$2, resultados!$A$1:$ZZ$1, 0))</f>
        <v/>
      </c>
      <c r="C246">
        <f>INDEX(resultados!$A$2:$ZZ$522, 240, MATCH($B$3, resultados!$A$1:$ZZ$1, 0))</f>
        <v/>
      </c>
    </row>
    <row r="247">
      <c r="A247">
        <f>INDEX(resultados!$A$2:$ZZ$522, 241, MATCH($B$1, resultados!$A$1:$ZZ$1, 0))</f>
        <v/>
      </c>
      <c r="B247">
        <f>INDEX(resultados!$A$2:$ZZ$522, 241, MATCH($B$2, resultados!$A$1:$ZZ$1, 0))</f>
        <v/>
      </c>
      <c r="C247">
        <f>INDEX(resultados!$A$2:$ZZ$522, 241, MATCH($B$3, resultados!$A$1:$ZZ$1, 0))</f>
        <v/>
      </c>
    </row>
    <row r="248">
      <c r="A248">
        <f>INDEX(resultados!$A$2:$ZZ$522, 242, MATCH($B$1, resultados!$A$1:$ZZ$1, 0))</f>
        <v/>
      </c>
      <c r="B248">
        <f>INDEX(resultados!$A$2:$ZZ$522, 242, MATCH($B$2, resultados!$A$1:$ZZ$1, 0))</f>
        <v/>
      </c>
      <c r="C248">
        <f>INDEX(resultados!$A$2:$ZZ$522, 242, MATCH($B$3, resultados!$A$1:$ZZ$1, 0))</f>
        <v/>
      </c>
    </row>
    <row r="249">
      <c r="A249">
        <f>INDEX(resultados!$A$2:$ZZ$522, 243, MATCH($B$1, resultados!$A$1:$ZZ$1, 0))</f>
        <v/>
      </c>
      <c r="B249">
        <f>INDEX(resultados!$A$2:$ZZ$522, 243, MATCH($B$2, resultados!$A$1:$ZZ$1, 0))</f>
        <v/>
      </c>
      <c r="C249">
        <f>INDEX(resultados!$A$2:$ZZ$522, 243, MATCH($B$3, resultados!$A$1:$ZZ$1, 0))</f>
        <v/>
      </c>
    </row>
    <row r="250">
      <c r="A250">
        <f>INDEX(resultados!$A$2:$ZZ$522, 244, MATCH($B$1, resultados!$A$1:$ZZ$1, 0))</f>
        <v/>
      </c>
      <c r="B250">
        <f>INDEX(resultados!$A$2:$ZZ$522, 244, MATCH($B$2, resultados!$A$1:$ZZ$1, 0))</f>
        <v/>
      </c>
      <c r="C250">
        <f>INDEX(resultados!$A$2:$ZZ$522, 244, MATCH($B$3, resultados!$A$1:$ZZ$1, 0))</f>
        <v/>
      </c>
    </row>
    <row r="251">
      <c r="A251">
        <f>INDEX(resultados!$A$2:$ZZ$522, 245, MATCH($B$1, resultados!$A$1:$ZZ$1, 0))</f>
        <v/>
      </c>
      <c r="B251">
        <f>INDEX(resultados!$A$2:$ZZ$522, 245, MATCH($B$2, resultados!$A$1:$ZZ$1, 0))</f>
        <v/>
      </c>
      <c r="C251">
        <f>INDEX(resultados!$A$2:$ZZ$522, 245, MATCH($B$3, resultados!$A$1:$ZZ$1, 0))</f>
        <v/>
      </c>
    </row>
    <row r="252">
      <c r="A252">
        <f>INDEX(resultados!$A$2:$ZZ$522, 246, MATCH($B$1, resultados!$A$1:$ZZ$1, 0))</f>
        <v/>
      </c>
      <c r="B252">
        <f>INDEX(resultados!$A$2:$ZZ$522, 246, MATCH($B$2, resultados!$A$1:$ZZ$1, 0))</f>
        <v/>
      </c>
      <c r="C252">
        <f>INDEX(resultados!$A$2:$ZZ$522, 246, MATCH($B$3, resultados!$A$1:$ZZ$1, 0))</f>
        <v/>
      </c>
    </row>
    <row r="253">
      <c r="A253">
        <f>INDEX(resultados!$A$2:$ZZ$522, 247, MATCH($B$1, resultados!$A$1:$ZZ$1, 0))</f>
        <v/>
      </c>
      <c r="B253">
        <f>INDEX(resultados!$A$2:$ZZ$522, 247, MATCH($B$2, resultados!$A$1:$ZZ$1, 0))</f>
        <v/>
      </c>
      <c r="C253">
        <f>INDEX(resultados!$A$2:$ZZ$522, 247, MATCH($B$3, resultados!$A$1:$ZZ$1, 0))</f>
        <v/>
      </c>
    </row>
    <row r="254">
      <c r="A254">
        <f>INDEX(resultados!$A$2:$ZZ$522, 248, MATCH($B$1, resultados!$A$1:$ZZ$1, 0))</f>
        <v/>
      </c>
      <c r="B254">
        <f>INDEX(resultados!$A$2:$ZZ$522, 248, MATCH($B$2, resultados!$A$1:$ZZ$1, 0))</f>
        <v/>
      </c>
      <c r="C254">
        <f>INDEX(resultados!$A$2:$ZZ$522, 248, MATCH($B$3, resultados!$A$1:$ZZ$1, 0))</f>
        <v/>
      </c>
    </row>
    <row r="255">
      <c r="A255">
        <f>INDEX(resultados!$A$2:$ZZ$522, 249, MATCH($B$1, resultados!$A$1:$ZZ$1, 0))</f>
        <v/>
      </c>
      <c r="B255">
        <f>INDEX(resultados!$A$2:$ZZ$522, 249, MATCH($B$2, resultados!$A$1:$ZZ$1, 0))</f>
        <v/>
      </c>
      <c r="C255">
        <f>INDEX(resultados!$A$2:$ZZ$522, 249, MATCH($B$3, resultados!$A$1:$ZZ$1, 0))</f>
        <v/>
      </c>
    </row>
    <row r="256">
      <c r="A256">
        <f>INDEX(resultados!$A$2:$ZZ$522, 250, MATCH($B$1, resultados!$A$1:$ZZ$1, 0))</f>
        <v/>
      </c>
      <c r="B256">
        <f>INDEX(resultados!$A$2:$ZZ$522, 250, MATCH($B$2, resultados!$A$1:$ZZ$1, 0))</f>
        <v/>
      </c>
      <c r="C256">
        <f>INDEX(resultados!$A$2:$ZZ$522, 250, MATCH($B$3, resultados!$A$1:$ZZ$1, 0))</f>
        <v/>
      </c>
    </row>
    <row r="257">
      <c r="A257">
        <f>INDEX(resultados!$A$2:$ZZ$522, 251, MATCH($B$1, resultados!$A$1:$ZZ$1, 0))</f>
        <v/>
      </c>
      <c r="B257">
        <f>INDEX(resultados!$A$2:$ZZ$522, 251, MATCH($B$2, resultados!$A$1:$ZZ$1, 0))</f>
        <v/>
      </c>
      <c r="C257">
        <f>INDEX(resultados!$A$2:$ZZ$522, 251, MATCH($B$3, resultados!$A$1:$ZZ$1, 0))</f>
        <v/>
      </c>
    </row>
    <row r="258">
      <c r="A258">
        <f>INDEX(resultados!$A$2:$ZZ$522, 252, MATCH($B$1, resultados!$A$1:$ZZ$1, 0))</f>
        <v/>
      </c>
      <c r="B258">
        <f>INDEX(resultados!$A$2:$ZZ$522, 252, MATCH($B$2, resultados!$A$1:$ZZ$1, 0))</f>
        <v/>
      </c>
      <c r="C258">
        <f>INDEX(resultados!$A$2:$ZZ$522, 252, MATCH($B$3, resultados!$A$1:$ZZ$1, 0))</f>
        <v/>
      </c>
    </row>
    <row r="259">
      <c r="A259">
        <f>INDEX(resultados!$A$2:$ZZ$522, 253, MATCH($B$1, resultados!$A$1:$ZZ$1, 0))</f>
        <v/>
      </c>
      <c r="B259">
        <f>INDEX(resultados!$A$2:$ZZ$522, 253, MATCH($B$2, resultados!$A$1:$ZZ$1, 0))</f>
        <v/>
      </c>
      <c r="C259">
        <f>INDEX(resultados!$A$2:$ZZ$522, 253, MATCH($B$3, resultados!$A$1:$ZZ$1, 0))</f>
        <v/>
      </c>
    </row>
    <row r="260">
      <c r="A260">
        <f>INDEX(resultados!$A$2:$ZZ$522, 254, MATCH($B$1, resultados!$A$1:$ZZ$1, 0))</f>
        <v/>
      </c>
      <c r="B260">
        <f>INDEX(resultados!$A$2:$ZZ$522, 254, MATCH($B$2, resultados!$A$1:$ZZ$1, 0))</f>
        <v/>
      </c>
      <c r="C260">
        <f>INDEX(resultados!$A$2:$ZZ$522, 254, MATCH($B$3, resultados!$A$1:$ZZ$1, 0))</f>
        <v/>
      </c>
    </row>
    <row r="261">
      <c r="A261">
        <f>INDEX(resultados!$A$2:$ZZ$522, 255, MATCH($B$1, resultados!$A$1:$ZZ$1, 0))</f>
        <v/>
      </c>
      <c r="B261">
        <f>INDEX(resultados!$A$2:$ZZ$522, 255, MATCH($B$2, resultados!$A$1:$ZZ$1, 0))</f>
        <v/>
      </c>
      <c r="C261">
        <f>INDEX(resultados!$A$2:$ZZ$522, 255, MATCH($B$3, resultados!$A$1:$ZZ$1, 0))</f>
        <v/>
      </c>
    </row>
    <row r="262">
      <c r="A262">
        <f>INDEX(resultados!$A$2:$ZZ$522, 256, MATCH($B$1, resultados!$A$1:$ZZ$1, 0))</f>
        <v/>
      </c>
      <c r="B262">
        <f>INDEX(resultados!$A$2:$ZZ$522, 256, MATCH($B$2, resultados!$A$1:$ZZ$1, 0))</f>
        <v/>
      </c>
      <c r="C262">
        <f>INDEX(resultados!$A$2:$ZZ$522, 256, MATCH($B$3, resultados!$A$1:$ZZ$1, 0))</f>
        <v/>
      </c>
    </row>
    <row r="263">
      <c r="A263">
        <f>INDEX(resultados!$A$2:$ZZ$522, 257, MATCH($B$1, resultados!$A$1:$ZZ$1, 0))</f>
        <v/>
      </c>
      <c r="B263">
        <f>INDEX(resultados!$A$2:$ZZ$522, 257, MATCH($B$2, resultados!$A$1:$ZZ$1, 0))</f>
        <v/>
      </c>
      <c r="C263">
        <f>INDEX(resultados!$A$2:$ZZ$522, 257, MATCH($B$3, resultados!$A$1:$ZZ$1, 0))</f>
        <v/>
      </c>
    </row>
    <row r="264">
      <c r="A264">
        <f>INDEX(resultados!$A$2:$ZZ$522, 258, MATCH($B$1, resultados!$A$1:$ZZ$1, 0))</f>
        <v/>
      </c>
      <c r="B264">
        <f>INDEX(resultados!$A$2:$ZZ$522, 258, MATCH($B$2, resultados!$A$1:$ZZ$1, 0))</f>
        <v/>
      </c>
      <c r="C264">
        <f>INDEX(resultados!$A$2:$ZZ$522, 258, MATCH($B$3, resultados!$A$1:$ZZ$1, 0))</f>
        <v/>
      </c>
    </row>
    <row r="265">
      <c r="A265">
        <f>INDEX(resultados!$A$2:$ZZ$522, 259, MATCH($B$1, resultados!$A$1:$ZZ$1, 0))</f>
        <v/>
      </c>
      <c r="B265">
        <f>INDEX(resultados!$A$2:$ZZ$522, 259, MATCH($B$2, resultados!$A$1:$ZZ$1, 0))</f>
        <v/>
      </c>
      <c r="C265">
        <f>INDEX(resultados!$A$2:$ZZ$522, 259, MATCH($B$3, resultados!$A$1:$ZZ$1, 0))</f>
        <v/>
      </c>
    </row>
    <row r="266">
      <c r="A266">
        <f>INDEX(resultados!$A$2:$ZZ$522, 260, MATCH($B$1, resultados!$A$1:$ZZ$1, 0))</f>
        <v/>
      </c>
      <c r="B266">
        <f>INDEX(resultados!$A$2:$ZZ$522, 260, MATCH($B$2, resultados!$A$1:$ZZ$1, 0))</f>
        <v/>
      </c>
      <c r="C266">
        <f>INDEX(resultados!$A$2:$ZZ$522, 260, MATCH($B$3, resultados!$A$1:$ZZ$1, 0))</f>
        <v/>
      </c>
    </row>
    <row r="267">
      <c r="A267">
        <f>INDEX(resultados!$A$2:$ZZ$522, 261, MATCH($B$1, resultados!$A$1:$ZZ$1, 0))</f>
        <v/>
      </c>
      <c r="B267">
        <f>INDEX(resultados!$A$2:$ZZ$522, 261, MATCH($B$2, resultados!$A$1:$ZZ$1, 0))</f>
        <v/>
      </c>
      <c r="C267">
        <f>INDEX(resultados!$A$2:$ZZ$522, 261, MATCH($B$3, resultados!$A$1:$ZZ$1, 0))</f>
        <v/>
      </c>
    </row>
    <row r="268">
      <c r="A268">
        <f>INDEX(resultados!$A$2:$ZZ$522, 262, MATCH($B$1, resultados!$A$1:$ZZ$1, 0))</f>
        <v/>
      </c>
      <c r="B268">
        <f>INDEX(resultados!$A$2:$ZZ$522, 262, MATCH($B$2, resultados!$A$1:$ZZ$1, 0))</f>
        <v/>
      </c>
      <c r="C268">
        <f>INDEX(resultados!$A$2:$ZZ$522, 262, MATCH($B$3, resultados!$A$1:$ZZ$1, 0))</f>
        <v/>
      </c>
    </row>
    <row r="269">
      <c r="A269">
        <f>INDEX(resultados!$A$2:$ZZ$522, 263, MATCH($B$1, resultados!$A$1:$ZZ$1, 0))</f>
        <v/>
      </c>
      <c r="B269">
        <f>INDEX(resultados!$A$2:$ZZ$522, 263, MATCH($B$2, resultados!$A$1:$ZZ$1, 0))</f>
        <v/>
      </c>
      <c r="C269">
        <f>INDEX(resultados!$A$2:$ZZ$522, 263, MATCH($B$3, resultados!$A$1:$ZZ$1, 0))</f>
        <v/>
      </c>
    </row>
    <row r="270">
      <c r="A270">
        <f>INDEX(resultados!$A$2:$ZZ$522, 264, MATCH($B$1, resultados!$A$1:$ZZ$1, 0))</f>
        <v/>
      </c>
      <c r="B270">
        <f>INDEX(resultados!$A$2:$ZZ$522, 264, MATCH($B$2, resultados!$A$1:$ZZ$1, 0))</f>
        <v/>
      </c>
      <c r="C270">
        <f>INDEX(resultados!$A$2:$ZZ$522, 264, MATCH($B$3, resultados!$A$1:$ZZ$1, 0))</f>
        <v/>
      </c>
    </row>
    <row r="271">
      <c r="A271">
        <f>INDEX(resultados!$A$2:$ZZ$522, 265, MATCH($B$1, resultados!$A$1:$ZZ$1, 0))</f>
        <v/>
      </c>
      <c r="B271">
        <f>INDEX(resultados!$A$2:$ZZ$522, 265, MATCH($B$2, resultados!$A$1:$ZZ$1, 0))</f>
        <v/>
      </c>
      <c r="C271">
        <f>INDEX(resultados!$A$2:$ZZ$522, 265, MATCH($B$3, resultados!$A$1:$ZZ$1, 0))</f>
        <v/>
      </c>
    </row>
    <row r="272">
      <c r="A272">
        <f>INDEX(resultados!$A$2:$ZZ$522, 266, MATCH($B$1, resultados!$A$1:$ZZ$1, 0))</f>
        <v/>
      </c>
      <c r="B272">
        <f>INDEX(resultados!$A$2:$ZZ$522, 266, MATCH($B$2, resultados!$A$1:$ZZ$1, 0))</f>
        <v/>
      </c>
      <c r="C272">
        <f>INDEX(resultados!$A$2:$ZZ$522, 266, MATCH($B$3, resultados!$A$1:$ZZ$1, 0))</f>
        <v/>
      </c>
    </row>
    <row r="273">
      <c r="A273">
        <f>INDEX(resultados!$A$2:$ZZ$522, 267, MATCH($B$1, resultados!$A$1:$ZZ$1, 0))</f>
        <v/>
      </c>
      <c r="B273">
        <f>INDEX(resultados!$A$2:$ZZ$522, 267, MATCH($B$2, resultados!$A$1:$ZZ$1, 0))</f>
        <v/>
      </c>
      <c r="C273">
        <f>INDEX(resultados!$A$2:$ZZ$522, 267, MATCH($B$3, resultados!$A$1:$ZZ$1, 0))</f>
        <v/>
      </c>
    </row>
    <row r="274">
      <c r="A274">
        <f>INDEX(resultados!$A$2:$ZZ$522, 268, MATCH($B$1, resultados!$A$1:$ZZ$1, 0))</f>
        <v/>
      </c>
      <c r="B274">
        <f>INDEX(resultados!$A$2:$ZZ$522, 268, MATCH($B$2, resultados!$A$1:$ZZ$1, 0))</f>
        <v/>
      </c>
      <c r="C274">
        <f>INDEX(resultados!$A$2:$ZZ$522, 268, MATCH($B$3, resultados!$A$1:$ZZ$1, 0))</f>
        <v/>
      </c>
    </row>
    <row r="275">
      <c r="A275">
        <f>INDEX(resultados!$A$2:$ZZ$522, 269, MATCH($B$1, resultados!$A$1:$ZZ$1, 0))</f>
        <v/>
      </c>
      <c r="B275">
        <f>INDEX(resultados!$A$2:$ZZ$522, 269, MATCH($B$2, resultados!$A$1:$ZZ$1, 0))</f>
        <v/>
      </c>
      <c r="C275">
        <f>INDEX(resultados!$A$2:$ZZ$522, 269, MATCH($B$3, resultados!$A$1:$ZZ$1, 0))</f>
        <v/>
      </c>
    </row>
    <row r="276">
      <c r="A276">
        <f>INDEX(resultados!$A$2:$ZZ$522, 270, MATCH($B$1, resultados!$A$1:$ZZ$1, 0))</f>
        <v/>
      </c>
      <c r="B276">
        <f>INDEX(resultados!$A$2:$ZZ$522, 270, MATCH($B$2, resultados!$A$1:$ZZ$1, 0))</f>
        <v/>
      </c>
      <c r="C276">
        <f>INDEX(resultados!$A$2:$ZZ$522, 270, MATCH($B$3, resultados!$A$1:$ZZ$1, 0))</f>
        <v/>
      </c>
    </row>
    <row r="277">
      <c r="A277">
        <f>INDEX(resultados!$A$2:$ZZ$522, 271, MATCH($B$1, resultados!$A$1:$ZZ$1, 0))</f>
        <v/>
      </c>
      <c r="B277">
        <f>INDEX(resultados!$A$2:$ZZ$522, 271, MATCH($B$2, resultados!$A$1:$ZZ$1, 0))</f>
        <v/>
      </c>
      <c r="C277">
        <f>INDEX(resultados!$A$2:$ZZ$522, 271, MATCH($B$3, resultados!$A$1:$ZZ$1, 0))</f>
        <v/>
      </c>
    </row>
    <row r="278">
      <c r="A278">
        <f>INDEX(resultados!$A$2:$ZZ$522, 272, MATCH($B$1, resultados!$A$1:$ZZ$1, 0))</f>
        <v/>
      </c>
      <c r="B278">
        <f>INDEX(resultados!$A$2:$ZZ$522, 272, MATCH($B$2, resultados!$A$1:$ZZ$1, 0))</f>
        <v/>
      </c>
      <c r="C278">
        <f>INDEX(resultados!$A$2:$ZZ$522, 272, MATCH($B$3, resultados!$A$1:$ZZ$1, 0))</f>
        <v/>
      </c>
    </row>
    <row r="279">
      <c r="A279">
        <f>INDEX(resultados!$A$2:$ZZ$522, 273, MATCH($B$1, resultados!$A$1:$ZZ$1, 0))</f>
        <v/>
      </c>
      <c r="B279">
        <f>INDEX(resultados!$A$2:$ZZ$522, 273, MATCH($B$2, resultados!$A$1:$ZZ$1, 0))</f>
        <v/>
      </c>
      <c r="C279">
        <f>INDEX(resultados!$A$2:$ZZ$522, 273, MATCH($B$3, resultados!$A$1:$ZZ$1, 0))</f>
        <v/>
      </c>
    </row>
    <row r="280">
      <c r="A280">
        <f>INDEX(resultados!$A$2:$ZZ$522, 274, MATCH($B$1, resultados!$A$1:$ZZ$1, 0))</f>
        <v/>
      </c>
      <c r="B280">
        <f>INDEX(resultados!$A$2:$ZZ$522, 274, MATCH($B$2, resultados!$A$1:$ZZ$1, 0))</f>
        <v/>
      </c>
      <c r="C280">
        <f>INDEX(resultados!$A$2:$ZZ$522, 274, MATCH($B$3, resultados!$A$1:$ZZ$1, 0))</f>
        <v/>
      </c>
    </row>
    <row r="281">
      <c r="A281">
        <f>INDEX(resultados!$A$2:$ZZ$522, 275, MATCH($B$1, resultados!$A$1:$ZZ$1, 0))</f>
        <v/>
      </c>
      <c r="B281">
        <f>INDEX(resultados!$A$2:$ZZ$522, 275, MATCH($B$2, resultados!$A$1:$ZZ$1, 0))</f>
        <v/>
      </c>
      <c r="C281">
        <f>INDEX(resultados!$A$2:$ZZ$522, 275, MATCH($B$3, resultados!$A$1:$ZZ$1, 0))</f>
        <v/>
      </c>
    </row>
    <row r="282">
      <c r="A282">
        <f>INDEX(resultados!$A$2:$ZZ$522, 276, MATCH($B$1, resultados!$A$1:$ZZ$1, 0))</f>
        <v/>
      </c>
      <c r="B282">
        <f>INDEX(resultados!$A$2:$ZZ$522, 276, MATCH($B$2, resultados!$A$1:$ZZ$1, 0))</f>
        <v/>
      </c>
      <c r="C282">
        <f>INDEX(resultados!$A$2:$ZZ$522, 276, MATCH($B$3, resultados!$A$1:$ZZ$1, 0))</f>
        <v/>
      </c>
    </row>
    <row r="283">
      <c r="A283">
        <f>INDEX(resultados!$A$2:$ZZ$522, 277, MATCH($B$1, resultados!$A$1:$ZZ$1, 0))</f>
        <v/>
      </c>
      <c r="B283">
        <f>INDEX(resultados!$A$2:$ZZ$522, 277, MATCH($B$2, resultados!$A$1:$ZZ$1, 0))</f>
        <v/>
      </c>
      <c r="C283">
        <f>INDEX(resultados!$A$2:$ZZ$522, 277, MATCH($B$3, resultados!$A$1:$ZZ$1, 0))</f>
        <v/>
      </c>
    </row>
    <row r="284">
      <c r="A284">
        <f>INDEX(resultados!$A$2:$ZZ$522, 278, MATCH($B$1, resultados!$A$1:$ZZ$1, 0))</f>
        <v/>
      </c>
      <c r="B284">
        <f>INDEX(resultados!$A$2:$ZZ$522, 278, MATCH($B$2, resultados!$A$1:$ZZ$1, 0))</f>
        <v/>
      </c>
      <c r="C284">
        <f>INDEX(resultados!$A$2:$ZZ$522, 278, MATCH($B$3, resultados!$A$1:$ZZ$1, 0))</f>
        <v/>
      </c>
    </row>
    <row r="285">
      <c r="A285">
        <f>INDEX(resultados!$A$2:$ZZ$522, 279, MATCH($B$1, resultados!$A$1:$ZZ$1, 0))</f>
        <v/>
      </c>
      <c r="B285">
        <f>INDEX(resultados!$A$2:$ZZ$522, 279, MATCH($B$2, resultados!$A$1:$ZZ$1, 0))</f>
        <v/>
      </c>
      <c r="C285">
        <f>INDEX(resultados!$A$2:$ZZ$522, 279, MATCH($B$3, resultados!$A$1:$ZZ$1, 0))</f>
        <v/>
      </c>
    </row>
    <row r="286">
      <c r="A286">
        <f>INDEX(resultados!$A$2:$ZZ$522, 280, MATCH($B$1, resultados!$A$1:$ZZ$1, 0))</f>
        <v/>
      </c>
      <c r="B286">
        <f>INDEX(resultados!$A$2:$ZZ$522, 280, MATCH($B$2, resultados!$A$1:$ZZ$1, 0))</f>
        <v/>
      </c>
      <c r="C286">
        <f>INDEX(resultados!$A$2:$ZZ$522, 280, MATCH($B$3, resultados!$A$1:$ZZ$1, 0))</f>
        <v/>
      </c>
    </row>
    <row r="287">
      <c r="A287">
        <f>INDEX(resultados!$A$2:$ZZ$522, 281, MATCH($B$1, resultados!$A$1:$ZZ$1, 0))</f>
        <v/>
      </c>
      <c r="B287">
        <f>INDEX(resultados!$A$2:$ZZ$522, 281, MATCH($B$2, resultados!$A$1:$ZZ$1, 0))</f>
        <v/>
      </c>
      <c r="C287">
        <f>INDEX(resultados!$A$2:$ZZ$522, 281, MATCH($B$3, resultados!$A$1:$ZZ$1, 0))</f>
        <v/>
      </c>
    </row>
    <row r="288">
      <c r="A288">
        <f>INDEX(resultados!$A$2:$ZZ$522, 282, MATCH($B$1, resultados!$A$1:$ZZ$1, 0))</f>
        <v/>
      </c>
      <c r="B288">
        <f>INDEX(resultados!$A$2:$ZZ$522, 282, MATCH($B$2, resultados!$A$1:$ZZ$1, 0))</f>
        <v/>
      </c>
      <c r="C288">
        <f>INDEX(resultados!$A$2:$ZZ$522, 282, MATCH($B$3, resultados!$A$1:$ZZ$1, 0))</f>
        <v/>
      </c>
    </row>
    <row r="289">
      <c r="A289">
        <f>INDEX(resultados!$A$2:$ZZ$522, 283, MATCH($B$1, resultados!$A$1:$ZZ$1, 0))</f>
        <v/>
      </c>
      <c r="B289">
        <f>INDEX(resultados!$A$2:$ZZ$522, 283, MATCH($B$2, resultados!$A$1:$ZZ$1, 0))</f>
        <v/>
      </c>
      <c r="C289">
        <f>INDEX(resultados!$A$2:$ZZ$522, 283, MATCH($B$3, resultados!$A$1:$ZZ$1, 0))</f>
        <v/>
      </c>
    </row>
    <row r="290">
      <c r="A290">
        <f>INDEX(resultados!$A$2:$ZZ$522, 284, MATCH($B$1, resultados!$A$1:$ZZ$1, 0))</f>
        <v/>
      </c>
      <c r="B290">
        <f>INDEX(resultados!$A$2:$ZZ$522, 284, MATCH($B$2, resultados!$A$1:$ZZ$1, 0))</f>
        <v/>
      </c>
      <c r="C290">
        <f>INDEX(resultados!$A$2:$ZZ$522, 284, MATCH($B$3, resultados!$A$1:$ZZ$1, 0))</f>
        <v/>
      </c>
    </row>
    <row r="291">
      <c r="A291">
        <f>INDEX(resultados!$A$2:$ZZ$522, 285, MATCH($B$1, resultados!$A$1:$ZZ$1, 0))</f>
        <v/>
      </c>
      <c r="B291">
        <f>INDEX(resultados!$A$2:$ZZ$522, 285, MATCH($B$2, resultados!$A$1:$ZZ$1, 0))</f>
        <v/>
      </c>
      <c r="C291">
        <f>INDEX(resultados!$A$2:$ZZ$522, 285, MATCH($B$3, resultados!$A$1:$ZZ$1, 0))</f>
        <v/>
      </c>
    </row>
    <row r="292">
      <c r="A292">
        <f>INDEX(resultados!$A$2:$ZZ$522, 286, MATCH($B$1, resultados!$A$1:$ZZ$1, 0))</f>
        <v/>
      </c>
      <c r="B292">
        <f>INDEX(resultados!$A$2:$ZZ$522, 286, MATCH($B$2, resultados!$A$1:$ZZ$1, 0))</f>
        <v/>
      </c>
      <c r="C292">
        <f>INDEX(resultados!$A$2:$ZZ$522, 286, MATCH($B$3, resultados!$A$1:$ZZ$1, 0))</f>
        <v/>
      </c>
    </row>
    <row r="293">
      <c r="A293">
        <f>INDEX(resultados!$A$2:$ZZ$522, 287, MATCH($B$1, resultados!$A$1:$ZZ$1, 0))</f>
        <v/>
      </c>
      <c r="B293">
        <f>INDEX(resultados!$A$2:$ZZ$522, 287, MATCH($B$2, resultados!$A$1:$ZZ$1, 0))</f>
        <v/>
      </c>
      <c r="C293">
        <f>INDEX(resultados!$A$2:$ZZ$522, 287, MATCH($B$3, resultados!$A$1:$ZZ$1, 0))</f>
        <v/>
      </c>
    </row>
    <row r="294">
      <c r="A294">
        <f>INDEX(resultados!$A$2:$ZZ$522, 288, MATCH($B$1, resultados!$A$1:$ZZ$1, 0))</f>
        <v/>
      </c>
      <c r="B294">
        <f>INDEX(resultados!$A$2:$ZZ$522, 288, MATCH($B$2, resultados!$A$1:$ZZ$1, 0))</f>
        <v/>
      </c>
      <c r="C294">
        <f>INDEX(resultados!$A$2:$ZZ$522, 288, MATCH($B$3, resultados!$A$1:$ZZ$1, 0))</f>
        <v/>
      </c>
    </row>
    <row r="295">
      <c r="A295">
        <f>INDEX(resultados!$A$2:$ZZ$522, 289, MATCH($B$1, resultados!$A$1:$ZZ$1, 0))</f>
        <v/>
      </c>
      <c r="B295">
        <f>INDEX(resultados!$A$2:$ZZ$522, 289, MATCH($B$2, resultados!$A$1:$ZZ$1, 0))</f>
        <v/>
      </c>
      <c r="C295">
        <f>INDEX(resultados!$A$2:$ZZ$522, 289, MATCH($B$3, resultados!$A$1:$ZZ$1, 0))</f>
        <v/>
      </c>
    </row>
    <row r="296">
      <c r="A296">
        <f>INDEX(resultados!$A$2:$ZZ$522, 290, MATCH($B$1, resultados!$A$1:$ZZ$1, 0))</f>
        <v/>
      </c>
      <c r="B296">
        <f>INDEX(resultados!$A$2:$ZZ$522, 290, MATCH($B$2, resultados!$A$1:$ZZ$1, 0))</f>
        <v/>
      </c>
      <c r="C296">
        <f>INDEX(resultados!$A$2:$ZZ$522, 290, MATCH($B$3, resultados!$A$1:$ZZ$1, 0))</f>
        <v/>
      </c>
    </row>
    <row r="297">
      <c r="A297">
        <f>INDEX(resultados!$A$2:$ZZ$522, 291, MATCH($B$1, resultados!$A$1:$ZZ$1, 0))</f>
        <v/>
      </c>
      <c r="B297">
        <f>INDEX(resultados!$A$2:$ZZ$522, 291, MATCH($B$2, resultados!$A$1:$ZZ$1, 0))</f>
        <v/>
      </c>
      <c r="C297">
        <f>INDEX(resultados!$A$2:$ZZ$522, 291, MATCH($B$3, resultados!$A$1:$ZZ$1, 0))</f>
        <v/>
      </c>
    </row>
    <row r="298">
      <c r="A298">
        <f>INDEX(resultados!$A$2:$ZZ$522, 292, MATCH($B$1, resultados!$A$1:$ZZ$1, 0))</f>
        <v/>
      </c>
      <c r="B298">
        <f>INDEX(resultados!$A$2:$ZZ$522, 292, MATCH($B$2, resultados!$A$1:$ZZ$1, 0))</f>
        <v/>
      </c>
      <c r="C298">
        <f>INDEX(resultados!$A$2:$ZZ$522, 292, MATCH($B$3, resultados!$A$1:$ZZ$1, 0))</f>
        <v/>
      </c>
    </row>
    <row r="299">
      <c r="A299">
        <f>INDEX(resultados!$A$2:$ZZ$522, 293, MATCH($B$1, resultados!$A$1:$ZZ$1, 0))</f>
        <v/>
      </c>
      <c r="B299">
        <f>INDEX(resultados!$A$2:$ZZ$522, 293, MATCH($B$2, resultados!$A$1:$ZZ$1, 0))</f>
        <v/>
      </c>
      <c r="C299">
        <f>INDEX(resultados!$A$2:$ZZ$522, 293, MATCH($B$3, resultados!$A$1:$ZZ$1, 0))</f>
        <v/>
      </c>
    </row>
    <row r="300">
      <c r="A300">
        <f>INDEX(resultados!$A$2:$ZZ$522, 294, MATCH($B$1, resultados!$A$1:$ZZ$1, 0))</f>
        <v/>
      </c>
      <c r="B300">
        <f>INDEX(resultados!$A$2:$ZZ$522, 294, MATCH($B$2, resultados!$A$1:$ZZ$1, 0))</f>
        <v/>
      </c>
      <c r="C300">
        <f>INDEX(resultados!$A$2:$ZZ$522, 294, MATCH($B$3, resultados!$A$1:$ZZ$1, 0))</f>
        <v/>
      </c>
    </row>
    <row r="301">
      <c r="A301">
        <f>INDEX(resultados!$A$2:$ZZ$522, 295, MATCH($B$1, resultados!$A$1:$ZZ$1, 0))</f>
        <v/>
      </c>
      <c r="B301">
        <f>INDEX(resultados!$A$2:$ZZ$522, 295, MATCH($B$2, resultados!$A$1:$ZZ$1, 0))</f>
        <v/>
      </c>
      <c r="C301">
        <f>INDEX(resultados!$A$2:$ZZ$522, 295, MATCH($B$3, resultados!$A$1:$ZZ$1, 0))</f>
        <v/>
      </c>
    </row>
    <row r="302">
      <c r="A302">
        <f>INDEX(resultados!$A$2:$ZZ$522, 296, MATCH($B$1, resultados!$A$1:$ZZ$1, 0))</f>
        <v/>
      </c>
      <c r="B302">
        <f>INDEX(resultados!$A$2:$ZZ$522, 296, MATCH($B$2, resultados!$A$1:$ZZ$1, 0))</f>
        <v/>
      </c>
      <c r="C302">
        <f>INDEX(resultados!$A$2:$ZZ$522, 296, MATCH($B$3, resultados!$A$1:$ZZ$1, 0))</f>
        <v/>
      </c>
    </row>
    <row r="303">
      <c r="A303">
        <f>INDEX(resultados!$A$2:$ZZ$522, 297, MATCH($B$1, resultados!$A$1:$ZZ$1, 0))</f>
        <v/>
      </c>
      <c r="B303">
        <f>INDEX(resultados!$A$2:$ZZ$522, 297, MATCH($B$2, resultados!$A$1:$ZZ$1, 0))</f>
        <v/>
      </c>
      <c r="C303">
        <f>INDEX(resultados!$A$2:$ZZ$522, 297, MATCH($B$3, resultados!$A$1:$ZZ$1, 0))</f>
        <v/>
      </c>
    </row>
    <row r="304">
      <c r="A304">
        <f>INDEX(resultados!$A$2:$ZZ$522, 298, MATCH($B$1, resultados!$A$1:$ZZ$1, 0))</f>
        <v/>
      </c>
      <c r="B304">
        <f>INDEX(resultados!$A$2:$ZZ$522, 298, MATCH($B$2, resultados!$A$1:$ZZ$1, 0))</f>
        <v/>
      </c>
      <c r="C304">
        <f>INDEX(resultados!$A$2:$ZZ$522, 298, MATCH($B$3, resultados!$A$1:$ZZ$1, 0))</f>
        <v/>
      </c>
    </row>
    <row r="305">
      <c r="A305">
        <f>INDEX(resultados!$A$2:$ZZ$522, 299, MATCH($B$1, resultados!$A$1:$ZZ$1, 0))</f>
        <v/>
      </c>
      <c r="B305">
        <f>INDEX(resultados!$A$2:$ZZ$522, 299, MATCH($B$2, resultados!$A$1:$ZZ$1, 0))</f>
        <v/>
      </c>
      <c r="C305">
        <f>INDEX(resultados!$A$2:$ZZ$522, 299, MATCH($B$3, resultados!$A$1:$ZZ$1, 0))</f>
        <v/>
      </c>
    </row>
    <row r="306">
      <c r="A306">
        <f>INDEX(resultados!$A$2:$ZZ$522, 300, MATCH($B$1, resultados!$A$1:$ZZ$1, 0))</f>
        <v/>
      </c>
      <c r="B306">
        <f>INDEX(resultados!$A$2:$ZZ$522, 300, MATCH($B$2, resultados!$A$1:$ZZ$1, 0))</f>
        <v/>
      </c>
      <c r="C306">
        <f>INDEX(resultados!$A$2:$ZZ$522, 300, MATCH($B$3, resultados!$A$1:$ZZ$1, 0))</f>
        <v/>
      </c>
    </row>
    <row r="307">
      <c r="A307">
        <f>INDEX(resultados!$A$2:$ZZ$522, 301, MATCH($B$1, resultados!$A$1:$ZZ$1, 0))</f>
        <v/>
      </c>
      <c r="B307">
        <f>INDEX(resultados!$A$2:$ZZ$522, 301, MATCH($B$2, resultados!$A$1:$ZZ$1, 0))</f>
        <v/>
      </c>
      <c r="C307">
        <f>INDEX(resultados!$A$2:$ZZ$522, 301, MATCH($B$3, resultados!$A$1:$ZZ$1, 0))</f>
        <v/>
      </c>
    </row>
    <row r="308">
      <c r="A308">
        <f>INDEX(resultados!$A$2:$ZZ$522, 302, MATCH($B$1, resultados!$A$1:$ZZ$1, 0))</f>
        <v/>
      </c>
      <c r="B308">
        <f>INDEX(resultados!$A$2:$ZZ$522, 302, MATCH($B$2, resultados!$A$1:$ZZ$1, 0))</f>
        <v/>
      </c>
      <c r="C308">
        <f>INDEX(resultados!$A$2:$ZZ$522, 302, MATCH($B$3, resultados!$A$1:$ZZ$1, 0))</f>
        <v/>
      </c>
    </row>
    <row r="309">
      <c r="A309">
        <f>INDEX(resultados!$A$2:$ZZ$522, 303, MATCH($B$1, resultados!$A$1:$ZZ$1, 0))</f>
        <v/>
      </c>
      <c r="B309">
        <f>INDEX(resultados!$A$2:$ZZ$522, 303, MATCH($B$2, resultados!$A$1:$ZZ$1, 0))</f>
        <v/>
      </c>
      <c r="C309">
        <f>INDEX(resultados!$A$2:$ZZ$522, 303, MATCH($B$3, resultados!$A$1:$ZZ$1, 0))</f>
        <v/>
      </c>
    </row>
    <row r="310">
      <c r="A310">
        <f>INDEX(resultados!$A$2:$ZZ$522, 304, MATCH($B$1, resultados!$A$1:$ZZ$1, 0))</f>
        <v/>
      </c>
      <c r="B310">
        <f>INDEX(resultados!$A$2:$ZZ$522, 304, MATCH($B$2, resultados!$A$1:$ZZ$1, 0))</f>
        <v/>
      </c>
      <c r="C310">
        <f>INDEX(resultados!$A$2:$ZZ$522, 304, MATCH($B$3, resultados!$A$1:$ZZ$1, 0))</f>
        <v/>
      </c>
    </row>
    <row r="311">
      <c r="A311">
        <f>INDEX(resultados!$A$2:$ZZ$522, 305, MATCH($B$1, resultados!$A$1:$ZZ$1, 0))</f>
        <v/>
      </c>
      <c r="B311">
        <f>INDEX(resultados!$A$2:$ZZ$522, 305, MATCH($B$2, resultados!$A$1:$ZZ$1, 0))</f>
        <v/>
      </c>
      <c r="C311">
        <f>INDEX(resultados!$A$2:$ZZ$522, 305, MATCH($B$3, resultados!$A$1:$ZZ$1, 0))</f>
        <v/>
      </c>
    </row>
    <row r="312">
      <c r="A312">
        <f>INDEX(resultados!$A$2:$ZZ$522, 306, MATCH($B$1, resultados!$A$1:$ZZ$1, 0))</f>
        <v/>
      </c>
      <c r="B312">
        <f>INDEX(resultados!$A$2:$ZZ$522, 306, MATCH($B$2, resultados!$A$1:$ZZ$1, 0))</f>
        <v/>
      </c>
      <c r="C312">
        <f>INDEX(resultados!$A$2:$ZZ$522, 306, MATCH($B$3, resultados!$A$1:$ZZ$1, 0))</f>
        <v/>
      </c>
    </row>
    <row r="313">
      <c r="A313">
        <f>INDEX(resultados!$A$2:$ZZ$522, 307, MATCH($B$1, resultados!$A$1:$ZZ$1, 0))</f>
        <v/>
      </c>
      <c r="B313">
        <f>INDEX(resultados!$A$2:$ZZ$522, 307, MATCH($B$2, resultados!$A$1:$ZZ$1, 0))</f>
        <v/>
      </c>
      <c r="C313">
        <f>INDEX(resultados!$A$2:$ZZ$522, 307, MATCH($B$3, resultados!$A$1:$ZZ$1, 0))</f>
        <v/>
      </c>
    </row>
    <row r="314">
      <c r="A314">
        <f>INDEX(resultados!$A$2:$ZZ$522, 308, MATCH($B$1, resultados!$A$1:$ZZ$1, 0))</f>
        <v/>
      </c>
      <c r="B314">
        <f>INDEX(resultados!$A$2:$ZZ$522, 308, MATCH($B$2, resultados!$A$1:$ZZ$1, 0))</f>
        <v/>
      </c>
      <c r="C314">
        <f>INDEX(resultados!$A$2:$ZZ$522, 308, MATCH($B$3, resultados!$A$1:$ZZ$1, 0))</f>
        <v/>
      </c>
    </row>
    <row r="315">
      <c r="A315">
        <f>INDEX(resultados!$A$2:$ZZ$522, 309, MATCH($B$1, resultados!$A$1:$ZZ$1, 0))</f>
        <v/>
      </c>
      <c r="B315">
        <f>INDEX(resultados!$A$2:$ZZ$522, 309, MATCH($B$2, resultados!$A$1:$ZZ$1, 0))</f>
        <v/>
      </c>
      <c r="C315">
        <f>INDEX(resultados!$A$2:$ZZ$522, 309, MATCH($B$3, resultados!$A$1:$ZZ$1, 0))</f>
        <v/>
      </c>
    </row>
    <row r="316">
      <c r="A316">
        <f>INDEX(resultados!$A$2:$ZZ$522, 310, MATCH($B$1, resultados!$A$1:$ZZ$1, 0))</f>
        <v/>
      </c>
      <c r="B316">
        <f>INDEX(resultados!$A$2:$ZZ$522, 310, MATCH($B$2, resultados!$A$1:$ZZ$1, 0))</f>
        <v/>
      </c>
      <c r="C316">
        <f>INDEX(resultados!$A$2:$ZZ$522, 310, MATCH($B$3, resultados!$A$1:$ZZ$1, 0))</f>
        <v/>
      </c>
    </row>
    <row r="317">
      <c r="A317">
        <f>INDEX(resultados!$A$2:$ZZ$522, 311, MATCH($B$1, resultados!$A$1:$ZZ$1, 0))</f>
        <v/>
      </c>
      <c r="B317">
        <f>INDEX(resultados!$A$2:$ZZ$522, 311, MATCH($B$2, resultados!$A$1:$ZZ$1, 0))</f>
        <v/>
      </c>
      <c r="C317">
        <f>INDEX(resultados!$A$2:$ZZ$522, 311, MATCH($B$3, resultados!$A$1:$ZZ$1, 0))</f>
        <v/>
      </c>
    </row>
    <row r="318">
      <c r="A318">
        <f>INDEX(resultados!$A$2:$ZZ$522, 312, MATCH($B$1, resultados!$A$1:$ZZ$1, 0))</f>
        <v/>
      </c>
      <c r="B318">
        <f>INDEX(resultados!$A$2:$ZZ$522, 312, MATCH($B$2, resultados!$A$1:$ZZ$1, 0))</f>
        <v/>
      </c>
      <c r="C318">
        <f>INDEX(resultados!$A$2:$ZZ$522, 312, MATCH($B$3, resultados!$A$1:$ZZ$1, 0))</f>
        <v/>
      </c>
    </row>
    <row r="319">
      <c r="A319">
        <f>INDEX(resultados!$A$2:$ZZ$522, 313, MATCH($B$1, resultados!$A$1:$ZZ$1, 0))</f>
        <v/>
      </c>
      <c r="B319">
        <f>INDEX(resultados!$A$2:$ZZ$522, 313, MATCH($B$2, resultados!$A$1:$ZZ$1, 0))</f>
        <v/>
      </c>
      <c r="C319">
        <f>INDEX(resultados!$A$2:$ZZ$522, 313, MATCH($B$3, resultados!$A$1:$ZZ$1, 0))</f>
        <v/>
      </c>
    </row>
    <row r="320">
      <c r="A320">
        <f>INDEX(resultados!$A$2:$ZZ$522, 314, MATCH($B$1, resultados!$A$1:$ZZ$1, 0))</f>
        <v/>
      </c>
      <c r="B320">
        <f>INDEX(resultados!$A$2:$ZZ$522, 314, MATCH($B$2, resultados!$A$1:$ZZ$1, 0))</f>
        <v/>
      </c>
      <c r="C320">
        <f>INDEX(resultados!$A$2:$ZZ$522, 314, MATCH($B$3, resultados!$A$1:$ZZ$1, 0))</f>
        <v/>
      </c>
    </row>
    <row r="321">
      <c r="A321">
        <f>INDEX(resultados!$A$2:$ZZ$522, 315, MATCH($B$1, resultados!$A$1:$ZZ$1, 0))</f>
        <v/>
      </c>
      <c r="B321">
        <f>INDEX(resultados!$A$2:$ZZ$522, 315, MATCH($B$2, resultados!$A$1:$ZZ$1, 0))</f>
        <v/>
      </c>
      <c r="C321">
        <f>INDEX(resultados!$A$2:$ZZ$522, 315, MATCH($B$3, resultados!$A$1:$ZZ$1, 0))</f>
        <v/>
      </c>
    </row>
    <row r="322">
      <c r="A322">
        <f>INDEX(resultados!$A$2:$ZZ$522, 316, MATCH($B$1, resultados!$A$1:$ZZ$1, 0))</f>
        <v/>
      </c>
      <c r="B322">
        <f>INDEX(resultados!$A$2:$ZZ$522, 316, MATCH($B$2, resultados!$A$1:$ZZ$1, 0))</f>
        <v/>
      </c>
      <c r="C322">
        <f>INDEX(resultados!$A$2:$ZZ$522, 316, MATCH($B$3, resultados!$A$1:$ZZ$1, 0))</f>
        <v/>
      </c>
    </row>
    <row r="323">
      <c r="A323">
        <f>INDEX(resultados!$A$2:$ZZ$522, 317, MATCH($B$1, resultados!$A$1:$ZZ$1, 0))</f>
        <v/>
      </c>
      <c r="B323">
        <f>INDEX(resultados!$A$2:$ZZ$522, 317, MATCH($B$2, resultados!$A$1:$ZZ$1, 0))</f>
        <v/>
      </c>
      <c r="C323">
        <f>INDEX(resultados!$A$2:$ZZ$522, 317, MATCH($B$3, resultados!$A$1:$ZZ$1, 0))</f>
        <v/>
      </c>
    </row>
    <row r="324">
      <c r="A324">
        <f>INDEX(resultados!$A$2:$ZZ$522, 318, MATCH($B$1, resultados!$A$1:$ZZ$1, 0))</f>
        <v/>
      </c>
      <c r="B324">
        <f>INDEX(resultados!$A$2:$ZZ$522, 318, MATCH($B$2, resultados!$A$1:$ZZ$1, 0))</f>
        <v/>
      </c>
      <c r="C324">
        <f>INDEX(resultados!$A$2:$ZZ$522, 318, MATCH($B$3, resultados!$A$1:$ZZ$1, 0))</f>
        <v/>
      </c>
    </row>
    <row r="325">
      <c r="A325">
        <f>INDEX(resultados!$A$2:$ZZ$522, 319, MATCH($B$1, resultados!$A$1:$ZZ$1, 0))</f>
        <v/>
      </c>
      <c r="B325">
        <f>INDEX(resultados!$A$2:$ZZ$522, 319, MATCH($B$2, resultados!$A$1:$ZZ$1, 0))</f>
        <v/>
      </c>
      <c r="C325">
        <f>INDEX(resultados!$A$2:$ZZ$522, 319, MATCH($B$3, resultados!$A$1:$ZZ$1, 0))</f>
        <v/>
      </c>
    </row>
    <row r="326">
      <c r="A326">
        <f>INDEX(resultados!$A$2:$ZZ$522, 320, MATCH($B$1, resultados!$A$1:$ZZ$1, 0))</f>
        <v/>
      </c>
      <c r="B326">
        <f>INDEX(resultados!$A$2:$ZZ$522, 320, MATCH($B$2, resultados!$A$1:$ZZ$1, 0))</f>
        <v/>
      </c>
      <c r="C326">
        <f>INDEX(resultados!$A$2:$ZZ$522, 320, MATCH($B$3, resultados!$A$1:$ZZ$1, 0))</f>
        <v/>
      </c>
    </row>
    <row r="327">
      <c r="A327">
        <f>INDEX(resultados!$A$2:$ZZ$522, 321, MATCH($B$1, resultados!$A$1:$ZZ$1, 0))</f>
        <v/>
      </c>
      <c r="B327">
        <f>INDEX(resultados!$A$2:$ZZ$522, 321, MATCH($B$2, resultados!$A$1:$ZZ$1, 0))</f>
        <v/>
      </c>
      <c r="C327">
        <f>INDEX(resultados!$A$2:$ZZ$522, 321, MATCH($B$3, resultados!$A$1:$ZZ$1, 0))</f>
        <v/>
      </c>
    </row>
    <row r="328">
      <c r="A328">
        <f>INDEX(resultados!$A$2:$ZZ$522, 322, MATCH($B$1, resultados!$A$1:$ZZ$1, 0))</f>
        <v/>
      </c>
      <c r="B328">
        <f>INDEX(resultados!$A$2:$ZZ$522, 322, MATCH($B$2, resultados!$A$1:$ZZ$1, 0))</f>
        <v/>
      </c>
      <c r="C328">
        <f>INDEX(resultados!$A$2:$ZZ$522, 322, MATCH($B$3, resultados!$A$1:$ZZ$1, 0))</f>
        <v/>
      </c>
    </row>
    <row r="329">
      <c r="A329">
        <f>INDEX(resultados!$A$2:$ZZ$522, 323, MATCH($B$1, resultados!$A$1:$ZZ$1, 0))</f>
        <v/>
      </c>
      <c r="B329">
        <f>INDEX(resultados!$A$2:$ZZ$522, 323, MATCH($B$2, resultados!$A$1:$ZZ$1, 0))</f>
        <v/>
      </c>
      <c r="C329">
        <f>INDEX(resultados!$A$2:$ZZ$522, 323, MATCH($B$3, resultados!$A$1:$ZZ$1, 0))</f>
        <v/>
      </c>
    </row>
    <row r="330">
      <c r="A330">
        <f>INDEX(resultados!$A$2:$ZZ$522, 324, MATCH($B$1, resultados!$A$1:$ZZ$1, 0))</f>
        <v/>
      </c>
      <c r="B330">
        <f>INDEX(resultados!$A$2:$ZZ$522, 324, MATCH($B$2, resultados!$A$1:$ZZ$1, 0))</f>
        <v/>
      </c>
      <c r="C330">
        <f>INDEX(resultados!$A$2:$ZZ$522, 324, MATCH($B$3, resultados!$A$1:$ZZ$1, 0))</f>
        <v/>
      </c>
    </row>
    <row r="331">
      <c r="A331">
        <f>INDEX(resultados!$A$2:$ZZ$522, 325, MATCH($B$1, resultados!$A$1:$ZZ$1, 0))</f>
        <v/>
      </c>
      <c r="B331">
        <f>INDEX(resultados!$A$2:$ZZ$522, 325, MATCH($B$2, resultados!$A$1:$ZZ$1, 0))</f>
        <v/>
      </c>
      <c r="C331">
        <f>INDEX(resultados!$A$2:$ZZ$522, 325, MATCH($B$3, resultados!$A$1:$ZZ$1, 0))</f>
        <v/>
      </c>
    </row>
    <row r="332">
      <c r="A332">
        <f>INDEX(resultados!$A$2:$ZZ$522, 326, MATCH($B$1, resultados!$A$1:$ZZ$1, 0))</f>
        <v/>
      </c>
      <c r="B332">
        <f>INDEX(resultados!$A$2:$ZZ$522, 326, MATCH($B$2, resultados!$A$1:$ZZ$1, 0))</f>
        <v/>
      </c>
      <c r="C332">
        <f>INDEX(resultados!$A$2:$ZZ$522, 326, MATCH($B$3, resultados!$A$1:$ZZ$1, 0))</f>
        <v/>
      </c>
    </row>
    <row r="333">
      <c r="A333">
        <f>INDEX(resultados!$A$2:$ZZ$522, 327, MATCH($B$1, resultados!$A$1:$ZZ$1, 0))</f>
        <v/>
      </c>
      <c r="B333">
        <f>INDEX(resultados!$A$2:$ZZ$522, 327, MATCH($B$2, resultados!$A$1:$ZZ$1, 0))</f>
        <v/>
      </c>
      <c r="C333">
        <f>INDEX(resultados!$A$2:$ZZ$522, 327, MATCH($B$3, resultados!$A$1:$ZZ$1, 0))</f>
        <v/>
      </c>
    </row>
    <row r="334">
      <c r="A334">
        <f>INDEX(resultados!$A$2:$ZZ$522, 328, MATCH($B$1, resultados!$A$1:$ZZ$1, 0))</f>
        <v/>
      </c>
      <c r="B334">
        <f>INDEX(resultados!$A$2:$ZZ$522, 328, MATCH($B$2, resultados!$A$1:$ZZ$1, 0))</f>
        <v/>
      </c>
      <c r="C334">
        <f>INDEX(resultados!$A$2:$ZZ$522, 328, MATCH($B$3, resultados!$A$1:$ZZ$1, 0))</f>
        <v/>
      </c>
    </row>
    <row r="335">
      <c r="A335">
        <f>INDEX(resultados!$A$2:$ZZ$522, 329, MATCH($B$1, resultados!$A$1:$ZZ$1, 0))</f>
        <v/>
      </c>
      <c r="B335">
        <f>INDEX(resultados!$A$2:$ZZ$522, 329, MATCH($B$2, resultados!$A$1:$ZZ$1, 0))</f>
        <v/>
      </c>
      <c r="C335">
        <f>INDEX(resultados!$A$2:$ZZ$522, 329, MATCH($B$3, resultados!$A$1:$ZZ$1, 0))</f>
        <v/>
      </c>
    </row>
    <row r="336">
      <c r="A336">
        <f>INDEX(resultados!$A$2:$ZZ$522, 330, MATCH($B$1, resultados!$A$1:$ZZ$1, 0))</f>
        <v/>
      </c>
      <c r="B336">
        <f>INDEX(resultados!$A$2:$ZZ$522, 330, MATCH($B$2, resultados!$A$1:$ZZ$1, 0))</f>
        <v/>
      </c>
      <c r="C336">
        <f>INDEX(resultados!$A$2:$ZZ$522, 330, MATCH($B$3, resultados!$A$1:$ZZ$1, 0))</f>
        <v/>
      </c>
    </row>
    <row r="337">
      <c r="A337">
        <f>INDEX(resultados!$A$2:$ZZ$522, 331, MATCH($B$1, resultados!$A$1:$ZZ$1, 0))</f>
        <v/>
      </c>
      <c r="B337">
        <f>INDEX(resultados!$A$2:$ZZ$522, 331, MATCH($B$2, resultados!$A$1:$ZZ$1, 0))</f>
        <v/>
      </c>
      <c r="C337">
        <f>INDEX(resultados!$A$2:$ZZ$522, 331, MATCH($B$3, resultados!$A$1:$ZZ$1, 0))</f>
        <v/>
      </c>
    </row>
    <row r="338">
      <c r="A338">
        <f>INDEX(resultados!$A$2:$ZZ$522, 332, MATCH($B$1, resultados!$A$1:$ZZ$1, 0))</f>
        <v/>
      </c>
      <c r="B338">
        <f>INDEX(resultados!$A$2:$ZZ$522, 332, MATCH($B$2, resultados!$A$1:$ZZ$1, 0))</f>
        <v/>
      </c>
      <c r="C338">
        <f>INDEX(resultados!$A$2:$ZZ$522, 332, MATCH($B$3, resultados!$A$1:$ZZ$1, 0))</f>
        <v/>
      </c>
    </row>
    <row r="339">
      <c r="A339">
        <f>INDEX(resultados!$A$2:$ZZ$522, 333, MATCH($B$1, resultados!$A$1:$ZZ$1, 0))</f>
        <v/>
      </c>
      <c r="B339">
        <f>INDEX(resultados!$A$2:$ZZ$522, 333, MATCH($B$2, resultados!$A$1:$ZZ$1, 0))</f>
        <v/>
      </c>
      <c r="C339">
        <f>INDEX(resultados!$A$2:$ZZ$522, 333, MATCH($B$3, resultados!$A$1:$ZZ$1, 0))</f>
        <v/>
      </c>
    </row>
    <row r="340">
      <c r="A340">
        <f>INDEX(resultados!$A$2:$ZZ$522, 334, MATCH($B$1, resultados!$A$1:$ZZ$1, 0))</f>
        <v/>
      </c>
      <c r="B340">
        <f>INDEX(resultados!$A$2:$ZZ$522, 334, MATCH($B$2, resultados!$A$1:$ZZ$1, 0))</f>
        <v/>
      </c>
      <c r="C340">
        <f>INDEX(resultados!$A$2:$ZZ$522, 334, MATCH($B$3, resultados!$A$1:$ZZ$1, 0))</f>
        <v/>
      </c>
    </row>
    <row r="341">
      <c r="A341">
        <f>INDEX(resultados!$A$2:$ZZ$522, 335, MATCH($B$1, resultados!$A$1:$ZZ$1, 0))</f>
        <v/>
      </c>
      <c r="B341">
        <f>INDEX(resultados!$A$2:$ZZ$522, 335, MATCH($B$2, resultados!$A$1:$ZZ$1, 0))</f>
        <v/>
      </c>
      <c r="C341">
        <f>INDEX(resultados!$A$2:$ZZ$522, 335, MATCH($B$3, resultados!$A$1:$ZZ$1, 0))</f>
        <v/>
      </c>
    </row>
    <row r="342">
      <c r="A342">
        <f>INDEX(resultados!$A$2:$ZZ$522, 336, MATCH($B$1, resultados!$A$1:$ZZ$1, 0))</f>
        <v/>
      </c>
      <c r="B342">
        <f>INDEX(resultados!$A$2:$ZZ$522, 336, MATCH($B$2, resultados!$A$1:$ZZ$1, 0))</f>
        <v/>
      </c>
      <c r="C342">
        <f>INDEX(resultados!$A$2:$ZZ$522, 336, MATCH($B$3, resultados!$A$1:$ZZ$1, 0))</f>
        <v/>
      </c>
    </row>
    <row r="343">
      <c r="A343">
        <f>INDEX(resultados!$A$2:$ZZ$522, 337, MATCH($B$1, resultados!$A$1:$ZZ$1, 0))</f>
        <v/>
      </c>
      <c r="B343">
        <f>INDEX(resultados!$A$2:$ZZ$522, 337, MATCH($B$2, resultados!$A$1:$ZZ$1, 0))</f>
        <v/>
      </c>
      <c r="C343">
        <f>INDEX(resultados!$A$2:$ZZ$522, 337, MATCH($B$3, resultados!$A$1:$ZZ$1, 0))</f>
        <v/>
      </c>
    </row>
    <row r="344">
      <c r="A344">
        <f>INDEX(resultados!$A$2:$ZZ$522, 338, MATCH($B$1, resultados!$A$1:$ZZ$1, 0))</f>
        <v/>
      </c>
      <c r="B344">
        <f>INDEX(resultados!$A$2:$ZZ$522, 338, MATCH($B$2, resultados!$A$1:$ZZ$1, 0))</f>
        <v/>
      </c>
      <c r="C344">
        <f>INDEX(resultados!$A$2:$ZZ$522, 338, MATCH($B$3, resultados!$A$1:$ZZ$1, 0))</f>
        <v/>
      </c>
    </row>
    <row r="345">
      <c r="A345">
        <f>INDEX(resultados!$A$2:$ZZ$522, 339, MATCH($B$1, resultados!$A$1:$ZZ$1, 0))</f>
        <v/>
      </c>
      <c r="B345">
        <f>INDEX(resultados!$A$2:$ZZ$522, 339, MATCH($B$2, resultados!$A$1:$ZZ$1, 0))</f>
        <v/>
      </c>
      <c r="C345">
        <f>INDEX(resultados!$A$2:$ZZ$522, 339, MATCH($B$3, resultados!$A$1:$ZZ$1, 0))</f>
        <v/>
      </c>
    </row>
    <row r="346">
      <c r="A346">
        <f>INDEX(resultados!$A$2:$ZZ$522, 340, MATCH($B$1, resultados!$A$1:$ZZ$1, 0))</f>
        <v/>
      </c>
      <c r="B346">
        <f>INDEX(resultados!$A$2:$ZZ$522, 340, MATCH($B$2, resultados!$A$1:$ZZ$1, 0))</f>
        <v/>
      </c>
      <c r="C346">
        <f>INDEX(resultados!$A$2:$ZZ$522, 340, MATCH($B$3, resultados!$A$1:$ZZ$1, 0))</f>
        <v/>
      </c>
    </row>
    <row r="347">
      <c r="A347">
        <f>INDEX(resultados!$A$2:$ZZ$522, 341, MATCH($B$1, resultados!$A$1:$ZZ$1, 0))</f>
        <v/>
      </c>
      <c r="B347">
        <f>INDEX(resultados!$A$2:$ZZ$522, 341, MATCH($B$2, resultados!$A$1:$ZZ$1, 0))</f>
        <v/>
      </c>
      <c r="C347">
        <f>INDEX(resultados!$A$2:$ZZ$522, 341, MATCH($B$3, resultados!$A$1:$ZZ$1, 0))</f>
        <v/>
      </c>
    </row>
    <row r="348">
      <c r="A348">
        <f>INDEX(resultados!$A$2:$ZZ$522, 342, MATCH($B$1, resultados!$A$1:$ZZ$1, 0))</f>
        <v/>
      </c>
      <c r="B348">
        <f>INDEX(resultados!$A$2:$ZZ$522, 342, MATCH($B$2, resultados!$A$1:$ZZ$1, 0))</f>
        <v/>
      </c>
      <c r="C348">
        <f>INDEX(resultados!$A$2:$ZZ$522, 342, MATCH($B$3, resultados!$A$1:$ZZ$1, 0))</f>
        <v/>
      </c>
    </row>
    <row r="349">
      <c r="A349">
        <f>INDEX(resultados!$A$2:$ZZ$522, 343, MATCH($B$1, resultados!$A$1:$ZZ$1, 0))</f>
        <v/>
      </c>
      <c r="B349">
        <f>INDEX(resultados!$A$2:$ZZ$522, 343, MATCH($B$2, resultados!$A$1:$ZZ$1, 0))</f>
        <v/>
      </c>
      <c r="C349">
        <f>INDEX(resultados!$A$2:$ZZ$522, 343, MATCH($B$3, resultados!$A$1:$ZZ$1, 0))</f>
        <v/>
      </c>
    </row>
    <row r="350">
      <c r="A350">
        <f>INDEX(resultados!$A$2:$ZZ$522, 344, MATCH($B$1, resultados!$A$1:$ZZ$1, 0))</f>
        <v/>
      </c>
      <c r="B350">
        <f>INDEX(resultados!$A$2:$ZZ$522, 344, MATCH($B$2, resultados!$A$1:$ZZ$1, 0))</f>
        <v/>
      </c>
      <c r="C350">
        <f>INDEX(resultados!$A$2:$ZZ$522, 344, MATCH($B$3, resultados!$A$1:$ZZ$1, 0))</f>
        <v/>
      </c>
    </row>
    <row r="351">
      <c r="A351">
        <f>INDEX(resultados!$A$2:$ZZ$522, 345, MATCH($B$1, resultados!$A$1:$ZZ$1, 0))</f>
        <v/>
      </c>
      <c r="B351">
        <f>INDEX(resultados!$A$2:$ZZ$522, 345, MATCH($B$2, resultados!$A$1:$ZZ$1, 0))</f>
        <v/>
      </c>
      <c r="C351">
        <f>INDEX(resultados!$A$2:$ZZ$522, 345, MATCH($B$3, resultados!$A$1:$ZZ$1, 0))</f>
        <v/>
      </c>
    </row>
    <row r="352">
      <c r="A352">
        <f>INDEX(resultados!$A$2:$ZZ$522, 346, MATCH($B$1, resultados!$A$1:$ZZ$1, 0))</f>
        <v/>
      </c>
      <c r="B352">
        <f>INDEX(resultados!$A$2:$ZZ$522, 346, MATCH($B$2, resultados!$A$1:$ZZ$1, 0))</f>
        <v/>
      </c>
      <c r="C352">
        <f>INDEX(resultados!$A$2:$ZZ$522, 346, MATCH($B$3, resultados!$A$1:$ZZ$1, 0))</f>
        <v/>
      </c>
    </row>
    <row r="353">
      <c r="A353">
        <f>INDEX(resultados!$A$2:$ZZ$522, 347, MATCH($B$1, resultados!$A$1:$ZZ$1, 0))</f>
        <v/>
      </c>
      <c r="B353">
        <f>INDEX(resultados!$A$2:$ZZ$522, 347, MATCH($B$2, resultados!$A$1:$ZZ$1, 0))</f>
        <v/>
      </c>
      <c r="C353">
        <f>INDEX(resultados!$A$2:$ZZ$522, 347, MATCH($B$3, resultados!$A$1:$ZZ$1, 0))</f>
        <v/>
      </c>
    </row>
    <row r="354">
      <c r="A354">
        <f>INDEX(resultados!$A$2:$ZZ$522, 348, MATCH($B$1, resultados!$A$1:$ZZ$1, 0))</f>
        <v/>
      </c>
      <c r="B354">
        <f>INDEX(resultados!$A$2:$ZZ$522, 348, MATCH($B$2, resultados!$A$1:$ZZ$1, 0))</f>
        <v/>
      </c>
      <c r="C354">
        <f>INDEX(resultados!$A$2:$ZZ$522, 348, MATCH($B$3, resultados!$A$1:$ZZ$1, 0))</f>
        <v/>
      </c>
    </row>
    <row r="355">
      <c r="A355">
        <f>INDEX(resultados!$A$2:$ZZ$522, 349, MATCH($B$1, resultados!$A$1:$ZZ$1, 0))</f>
        <v/>
      </c>
      <c r="B355">
        <f>INDEX(resultados!$A$2:$ZZ$522, 349, MATCH($B$2, resultados!$A$1:$ZZ$1, 0))</f>
        <v/>
      </c>
      <c r="C355">
        <f>INDEX(resultados!$A$2:$ZZ$522, 349, MATCH($B$3, resultados!$A$1:$ZZ$1, 0))</f>
        <v/>
      </c>
    </row>
    <row r="356">
      <c r="A356">
        <f>INDEX(resultados!$A$2:$ZZ$522, 350, MATCH($B$1, resultados!$A$1:$ZZ$1, 0))</f>
        <v/>
      </c>
      <c r="B356">
        <f>INDEX(resultados!$A$2:$ZZ$522, 350, MATCH($B$2, resultados!$A$1:$ZZ$1, 0))</f>
        <v/>
      </c>
      <c r="C356">
        <f>INDEX(resultados!$A$2:$ZZ$522, 350, MATCH($B$3, resultados!$A$1:$ZZ$1, 0))</f>
        <v/>
      </c>
    </row>
    <row r="357">
      <c r="A357">
        <f>INDEX(resultados!$A$2:$ZZ$522, 351, MATCH($B$1, resultados!$A$1:$ZZ$1, 0))</f>
        <v/>
      </c>
      <c r="B357">
        <f>INDEX(resultados!$A$2:$ZZ$522, 351, MATCH($B$2, resultados!$A$1:$ZZ$1, 0))</f>
        <v/>
      </c>
      <c r="C357">
        <f>INDEX(resultados!$A$2:$ZZ$522, 351, MATCH($B$3, resultados!$A$1:$ZZ$1, 0))</f>
        <v/>
      </c>
    </row>
    <row r="358">
      <c r="A358">
        <f>INDEX(resultados!$A$2:$ZZ$522, 352, MATCH($B$1, resultados!$A$1:$ZZ$1, 0))</f>
        <v/>
      </c>
      <c r="B358">
        <f>INDEX(resultados!$A$2:$ZZ$522, 352, MATCH($B$2, resultados!$A$1:$ZZ$1, 0))</f>
        <v/>
      </c>
      <c r="C358">
        <f>INDEX(resultados!$A$2:$ZZ$522, 352, MATCH($B$3, resultados!$A$1:$ZZ$1, 0))</f>
        <v/>
      </c>
    </row>
    <row r="359">
      <c r="A359">
        <f>INDEX(resultados!$A$2:$ZZ$522, 353, MATCH($B$1, resultados!$A$1:$ZZ$1, 0))</f>
        <v/>
      </c>
      <c r="B359">
        <f>INDEX(resultados!$A$2:$ZZ$522, 353, MATCH($B$2, resultados!$A$1:$ZZ$1, 0))</f>
        <v/>
      </c>
      <c r="C359">
        <f>INDEX(resultados!$A$2:$ZZ$522, 353, MATCH($B$3, resultados!$A$1:$ZZ$1, 0))</f>
        <v/>
      </c>
    </row>
    <row r="360">
      <c r="A360">
        <f>INDEX(resultados!$A$2:$ZZ$522, 354, MATCH($B$1, resultados!$A$1:$ZZ$1, 0))</f>
        <v/>
      </c>
      <c r="B360">
        <f>INDEX(resultados!$A$2:$ZZ$522, 354, MATCH($B$2, resultados!$A$1:$ZZ$1, 0))</f>
        <v/>
      </c>
      <c r="C360">
        <f>INDEX(resultados!$A$2:$ZZ$522, 354, MATCH($B$3, resultados!$A$1:$ZZ$1, 0))</f>
        <v/>
      </c>
    </row>
    <row r="361">
      <c r="A361">
        <f>INDEX(resultados!$A$2:$ZZ$522, 355, MATCH($B$1, resultados!$A$1:$ZZ$1, 0))</f>
        <v/>
      </c>
      <c r="B361">
        <f>INDEX(resultados!$A$2:$ZZ$522, 355, MATCH($B$2, resultados!$A$1:$ZZ$1, 0))</f>
        <v/>
      </c>
      <c r="C361">
        <f>INDEX(resultados!$A$2:$ZZ$522, 355, MATCH($B$3, resultados!$A$1:$ZZ$1, 0))</f>
        <v/>
      </c>
    </row>
    <row r="362">
      <c r="A362">
        <f>INDEX(resultados!$A$2:$ZZ$522, 356, MATCH($B$1, resultados!$A$1:$ZZ$1, 0))</f>
        <v/>
      </c>
      <c r="B362">
        <f>INDEX(resultados!$A$2:$ZZ$522, 356, MATCH($B$2, resultados!$A$1:$ZZ$1, 0))</f>
        <v/>
      </c>
      <c r="C362">
        <f>INDEX(resultados!$A$2:$ZZ$522, 356, MATCH($B$3, resultados!$A$1:$ZZ$1, 0))</f>
        <v/>
      </c>
    </row>
    <row r="363">
      <c r="A363">
        <f>INDEX(resultados!$A$2:$ZZ$522, 357, MATCH($B$1, resultados!$A$1:$ZZ$1, 0))</f>
        <v/>
      </c>
      <c r="B363">
        <f>INDEX(resultados!$A$2:$ZZ$522, 357, MATCH($B$2, resultados!$A$1:$ZZ$1, 0))</f>
        <v/>
      </c>
      <c r="C363">
        <f>INDEX(resultados!$A$2:$ZZ$522, 357, MATCH($B$3, resultados!$A$1:$ZZ$1, 0))</f>
        <v/>
      </c>
    </row>
    <row r="364">
      <c r="A364">
        <f>INDEX(resultados!$A$2:$ZZ$522, 358, MATCH($B$1, resultados!$A$1:$ZZ$1, 0))</f>
        <v/>
      </c>
      <c r="B364">
        <f>INDEX(resultados!$A$2:$ZZ$522, 358, MATCH($B$2, resultados!$A$1:$ZZ$1, 0))</f>
        <v/>
      </c>
      <c r="C364">
        <f>INDEX(resultados!$A$2:$ZZ$522, 358, MATCH($B$3, resultados!$A$1:$ZZ$1, 0))</f>
        <v/>
      </c>
    </row>
    <row r="365">
      <c r="A365">
        <f>INDEX(resultados!$A$2:$ZZ$522, 359, MATCH($B$1, resultados!$A$1:$ZZ$1, 0))</f>
        <v/>
      </c>
      <c r="B365">
        <f>INDEX(resultados!$A$2:$ZZ$522, 359, MATCH($B$2, resultados!$A$1:$ZZ$1, 0))</f>
        <v/>
      </c>
      <c r="C365">
        <f>INDEX(resultados!$A$2:$ZZ$522, 359, MATCH($B$3, resultados!$A$1:$ZZ$1, 0))</f>
        <v/>
      </c>
    </row>
    <row r="366">
      <c r="A366">
        <f>INDEX(resultados!$A$2:$ZZ$522, 360, MATCH($B$1, resultados!$A$1:$ZZ$1, 0))</f>
        <v/>
      </c>
      <c r="B366">
        <f>INDEX(resultados!$A$2:$ZZ$522, 360, MATCH($B$2, resultados!$A$1:$ZZ$1, 0))</f>
        <v/>
      </c>
      <c r="C366">
        <f>INDEX(resultados!$A$2:$ZZ$522, 360, MATCH($B$3, resultados!$A$1:$ZZ$1, 0))</f>
        <v/>
      </c>
    </row>
    <row r="367">
      <c r="A367">
        <f>INDEX(resultados!$A$2:$ZZ$522, 361, MATCH($B$1, resultados!$A$1:$ZZ$1, 0))</f>
        <v/>
      </c>
      <c r="B367">
        <f>INDEX(resultados!$A$2:$ZZ$522, 361, MATCH($B$2, resultados!$A$1:$ZZ$1, 0))</f>
        <v/>
      </c>
      <c r="C367">
        <f>INDEX(resultados!$A$2:$ZZ$522, 361, MATCH($B$3, resultados!$A$1:$ZZ$1, 0))</f>
        <v/>
      </c>
    </row>
    <row r="368">
      <c r="A368">
        <f>INDEX(resultados!$A$2:$ZZ$522, 362, MATCH($B$1, resultados!$A$1:$ZZ$1, 0))</f>
        <v/>
      </c>
      <c r="B368">
        <f>INDEX(resultados!$A$2:$ZZ$522, 362, MATCH($B$2, resultados!$A$1:$ZZ$1, 0))</f>
        <v/>
      </c>
      <c r="C368">
        <f>INDEX(resultados!$A$2:$ZZ$522, 362, MATCH($B$3, resultados!$A$1:$ZZ$1, 0))</f>
        <v/>
      </c>
    </row>
    <row r="369">
      <c r="A369">
        <f>INDEX(resultados!$A$2:$ZZ$522, 363, MATCH($B$1, resultados!$A$1:$ZZ$1, 0))</f>
        <v/>
      </c>
      <c r="B369">
        <f>INDEX(resultados!$A$2:$ZZ$522, 363, MATCH($B$2, resultados!$A$1:$ZZ$1, 0))</f>
        <v/>
      </c>
      <c r="C369">
        <f>INDEX(resultados!$A$2:$ZZ$522, 363, MATCH($B$3, resultados!$A$1:$ZZ$1, 0))</f>
        <v/>
      </c>
    </row>
    <row r="370">
      <c r="A370">
        <f>INDEX(resultados!$A$2:$ZZ$522, 364, MATCH($B$1, resultados!$A$1:$ZZ$1, 0))</f>
        <v/>
      </c>
      <c r="B370">
        <f>INDEX(resultados!$A$2:$ZZ$522, 364, MATCH($B$2, resultados!$A$1:$ZZ$1, 0))</f>
        <v/>
      </c>
      <c r="C370">
        <f>INDEX(resultados!$A$2:$ZZ$522, 364, MATCH($B$3, resultados!$A$1:$ZZ$1, 0))</f>
        <v/>
      </c>
    </row>
    <row r="371">
      <c r="A371">
        <f>INDEX(resultados!$A$2:$ZZ$522, 365, MATCH($B$1, resultados!$A$1:$ZZ$1, 0))</f>
        <v/>
      </c>
      <c r="B371">
        <f>INDEX(resultados!$A$2:$ZZ$522, 365, MATCH($B$2, resultados!$A$1:$ZZ$1, 0))</f>
        <v/>
      </c>
      <c r="C371">
        <f>INDEX(resultados!$A$2:$ZZ$522, 365, MATCH($B$3, resultados!$A$1:$ZZ$1, 0))</f>
        <v/>
      </c>
    </row>
    <row r="372">
      <c r="A372">
        <f>INDEX(resultados!$A$2:$ZZ$522, 366, MATCH($B$1, resultados!$A$1:$ZZ$1, 0))</f>
        <v/>
      </c>
      <c r="B372">
        <f>INDEX(resultados!$A$2:$ZZ$522, 366, MATCH($B$2, resultados!$A$1:$ZZ$1, 0))</f>
        <v/>
      </c>
      <c r="C372">
        <f>INDEX(resultados!$A$2:$ZZ$522, 366, MATCH($B$3, resultados!$A$1:$ZZ$1, 0))</f>
        <v/>
      </c>
    </row>
    <row r="373">
      <c r="A373">
        <f>INDEX(resultados!$A$2:$ZZ$522, 367, MATCH($B$1, resultados!$A$1:$ZZ$1, 0))</f>
        <v/>
      </c>
      <c r="B373">
        <f>INDEX(resultados!$A$2:$ZZ$522, 367, MATCH($B$2, resultados!$A$1:$ZZ$1, 0))</f>
        <v/>
      </c>
      <c r="C373">
        <f>INDEX(resultados!$A$2:$ZZ$522, 367, MATCH($B$3, resultados!$A$1:$ZZ$1, 0))</f>
        <v/>
      </c>
    </row>
    <row r="374">
      <c r="A374">
        <f>INDEX(resultados!$A$2:$ZZ$522, 368, MATCH($B$1, resultados!$A$1:$ZZ$1, 0))</f>
        <v/>
      </c>
      <c r="B374">
        <f>INDEX(resultados!$A$2:$ZZ$522, 368, MATCH($B$2, resultados!$A$1:$ZZ$1, 0))</f>
        <v/>
      </c>
      <c r="C374">
        <f>INDEX(resultados!$A$2:$ZZ$522, 368, MATCH($B$3, resultados!$A$1:$ZZ$1, 0))</f>
        <v/>
      </c>
    </row>
    <row r="375">
      <c r="A375">
        <f>INDEX(resultados!$A$2:$ZZ$522, 369, MATCH($B$1, resultados!$A$1:$ZZ$1, 0))</f>
        <v/>
      </c>
      <c r="B375">
        <f>INDEX(resultados!$A$2:$ZZ$522, 369, MATCH($B$2, resultados!$A$1:$ZZ$1, 0))</f>
        <v/>
      </c>
      <c r="C375">
        <f>INDEX(resultados!$A$2:$ZZ$522, 369, MATCH($B$3, resultados!$A$1:$ZZ$1, 0))</f>
        <v/>
      </c>
    </row>
    <row r="376">
      <c r="A376">
        <f>INDEX(resultados!$A$2:$ZZ$522, 370, MATCH($B$1, resultados!$A$1:$ZZ$1, 0))</f>
        <v/>
      </c>
      <c r="B376">
        <f>INDEX(resultados!$A$2:$ZZ$522, 370, MATCH($B$2, resultados!$A$1:$ZZ$1, 0))</f>
        <v/>
      </c>
      <c r="C376">
        <f>INDEX(resultados!$A$2:$ZZ$522, 370, MATCH($B$3, resultados!$A$1:$ZZ$1, 0))</f>
        <v/>
      </c>
    </row>
    <row r="377">
      <c r="A377">
        <f>INDEX(resultados!$A$2:$ZZ$522, 371, MATCH($B$1, resultados!$A$1:$ZZ$1, 0))</f>
        <v/>
      </c>
      <c r="B377">
        <f>INDEX(resultados!$A$2:$ZZ$522, 371, MATCH($B$2, resultados!$A$1:$ZZ$1, 0))</f>
        <v/>
      </c>
      <c r="C377">
        <f>INDEX(resultados!$A$2:$ZZ$522, 371, MATCH($B$3, resultados!$A$1:$ZZ$1, 0))</f>
        <v/>
      </c>
    </row>
    <row r="378">
      <c r="A378">
        <f>INDEX(resultados!$A$2:$ZZ$522, 372, MATCH($B$1, resultados!$A$1:$ZZ$1, 0))</f>
        <v/>
      </c>
      <c r="B378">
        <f>INDEX(resultados!$A$2:$ZZ$522, 372, MATCH($B$2, resultados!$A$1:$ZZ$1, 0))</f>
        <v/>
      </c>
      <c r="C378">
        <f>INDEX(resultados!$A$2:$ZZ$522, 372, MATCH($B$3, resultados!$A$1:$ZZ$1, 0))</f>
        <v/>
      </c>
    </row>
    <row r="379">
      <c r="A379">
        <f>INDEX(resultados!$A$2:$ZZ$522, 373, MATCH($B$1, resultados!$A$1:$ZZ$1, 0))</f>
        <v/>
      </c>
      <c r="B379">
        <f>INDEX(resultados!$A$2:$ZZ$522, 373, MATCH($B$2, resultados!$A$1:$ZZ$1, 0))</f>
        <v/>
      </c>
      <c r="C379">
        <f>INDEX(resultados!$A$2:$ZZ$522, 373, MATCH($B$3, resultados!$A$1:$ZZ$1, 0))</f>
        <v/>
      </c>
    </row>
    <row r="380">
      <c r="A380">
        <f>INDEX(resultados!$A$2:$ZZ$522, 374, MATCH($B$1, resultados!$A$1:$ZZ$1, 0))</f>
        <v/>
      </c>
      <c r="B380">
        <f>INDEX(resultados!$A$2:$ZZ$522, 374, MATCH($B$2, resultados!$A$1:$ZZ$1, 0))</f>
        <v/>
      </c>
      <c r="C380">
        <f>INDEX(resultados!$A$2:$ZZ$522, 374, MATCH($B$3, resultados!$A$1:$ZZ$1, 0))</f>
        <v/>
      </c>
    </row>
    <row r="381">
      <c r="A381">
        <f>INDEX(resultados!$A$2:$ZZ$522, 375, MATCH($B$1, resultados!$A$1:$ZZ$1, 0))</f>
        <v/>
      </c>
      <c r="B381">
        <f>INDEX(resultados!$A$2:$ZZ$522, 375, MATCH($B$2, resultados!$A$1:$ZZ$1, 0))</f>
        <v/>
      </c>
      <c r="C381">
        <f>INDEX(resultados!$A$2:$ZZ$522, 375, MATCH($B$3, resultados!$A$1:$ZZ$1, 0))</f>
        <v/>
      </c>
    </row>
    <row r="382">
      <c r="A382">
        <f>INDEX(resultados!$A$2:$ZZ$522, 376, MATCH($B$1, resultados!$A$1:$ZZ$1, 0))</f>
        <v/>
      </c>
      <c r="B382">
        <f>INDEX(resultados!$A$2:$ZZ$522, 376, MATCH($B$2, resultados!$A$1:$ZZ$1, 0))</f>
        <v/>
      </c>
      <c r="C382">
        <f>INDEX(resultados!$A$2:$ZZ$522, 376, MATCH($B$3, resultados!$A$1:$ZZ$1, 0))</f>
        <v/>
      </c>
    </row>
    <row r="383">
      <c r="A383">
        <f>INDEX(resultados!$A$2:$ZZ$522, 377, MATCH($B$1, resultados!$A$1:$ZZ$1, 0))</f>
        <v/>
      </c>
      <c r="B383">
        <f>INDEX(resultados!$A$2:$ZZ$522, 377, MATCH($B$2, resultados!$A$1:$ZZ$1, 0))</f>
        <v/>
      </c>
      <c r="C383">
        <f>INDEX(resultados!$A$2:$ZZ$522, 377, MATCH($B$3, resultados!$A$1:$ZZ$1, 0))</f>
        <v/>
      </c>
    </row>
    <row r="384">
      <c r="A384">
        <f>INDEX(resultados!$A$2:$ZZ$522, 378, MATCH($B$1, resultados!$A$1:$ZZ$1, 0))</f>
        <v/>
      </c>
      <c r="B384">
        <f>INDEX(resultados!$A$2:$ZZ$522, 378, MATCH($B$2, resultados!$A$1:$ZZ$1, 0))</f>
        <v/>
      </c>
      <c r="C384">
        <f>INDEX(resultados!$A$2:$ZZ$522, 378, MATCH($B$3, resultados!$A$1:$ZZ$1, 0))</f>
        <v/>
      </c>
    </row>
    <row r="385">
      <c r="A385">
        <f>INDEX(resultados!$A$2:$ZZ$522, 379, MATCH($B$1, resultados!$A$1:$ZZ$1, 0))</f>
        <v/>
      </c>
      <c r="B385">
        <f>INDEX(resultados!$A$2:$ZZ$522, 379, MATCH($B$2, resultados!$A$1:$ZZ$1, 0))</f>
        <v/>
      </c>
      <c r="C385">
        <f>INDEX(resultados!$A$2:$ZZ$522, 379, MATCH($B$3, resultados!$A$1:$ZZ$1, 0))</f>
        <v/>
      </c>
    </row>
    <row r="386">
      <c r="A386">
        <f>INDEX(resultados!$A$2:$ZZ$522, 380, MATCH($B$1, resultados!$A$1:$ZZ$1, 0))</f>
        <v/>
      </c>
      <c r="B386">
        <f>INDEX(resultados!$A$2:$ZZ$522, 380, MATCH($B$2, resultados!$A$1:$ZZ$1, 0))</f>
        <v/>
      </c>
      <c r="C386">
        <f>INDEX(resultados!$A$2:$ZZ$522, 380, MATCH($B$3, resultados!$A$1:$ZZ$1, 0))</f>
        <v/>
      </c>
    </row>
    <row r="387">
      <c r="A387">
        <f>INDEX(resultados!$A$2:$ZZ$522, 381, MATCH($B$1, resultados!$A$1:$ZZ$1, 0))</f>
        <v/>
      </c>
      <c r="B387">
        <f>INDEX(resultados!$A$2:$ZZ$522, 381, MATCH($B$2, resultados!$A$1:$ZZ$1, 0))</f>
        <v/>
      </c>
      <c r="C387">
        <f>INDEX(resultados!$A$2:$ZZ$522, 381, MATCH($B$3, resultados!$A$1:$ZZ$1, 0))</f>
        <v/>
      </c>
    </row>
    <row r="388">
      <c r="A388">
        <f>INDEX(resultados!$A$2:$ZZ$522, 382, MATCH($B$1, resultados!$A$1:$ZZ$1, 0))</f>
        <v/>
      </c>
      <c r="B388">
        <f>INDEX(resultados!$A$2:$ZZ$522, 382, MATCH($B$2, resultados!$A$1:$ZZ$1, 0))</f>
        <v/>
      </c>
      <c r="C388">
        <f>INDEX(resultados!$A$2:$ZZ$522, 382, MATCH($B$3, resultados!$A$1:$ZZ$1, 0))</f>
        <v/>
      </c>
    </row>
    <row r="389">
      <c r="A389">
        <f>INDEX(resultados!$A$2:$ZZ$522, 383, MATCH($B$1, resultados!$A$1:$ZZ$1, 0))</f>
        <v/>
      </c>
      <c r="B389">
        <f>INDEX(resultados!$A$2:$ZZ$522, 383, MATCH($B$2, resultados!$A$1:$ZZ$1, 0))</f>
        <v/>
      </c>
      <c r="C389">
        <f>INDEX(resultados!$A$2:$ZZ$522, 383, MATCH($B$3, resultados!$A$1:$ZZ$1, 0))</f>
        <v/>
      </c>
    </row>
    <row r="390">
      <c r="A390">
        <f>INDEX(resultados!$A$2:$ZZ$522, 384, MATCH($B$1, resultados!$A$1:$ZZ$1, 0))</f>
        <v/>
      </c>
      <c r="B390">
        <f>INDEX(resultados!$A$2:$ZZ$522, 384, MATCH($B$2, resultados!$A$1:$ZZ$1, 0))</f>
        <v/>
      </c>
      <c r="C390">
        <f>INDEX(resultados!$A$2:$ZZ$522, 384, MATCH($B$3, resultados!$A$1:$ZZ$1, 0))</f>
        <v/>
      </c>
    </row>
    <row r="391">
      <c r="A391">
        <f>INDEX(resultados!$A$2:$ZZ$522, 385, MATCH($B$1, resultados!$A$1:$ZZ$1, 0))</f>
        <v/>
      </c>
      <c r="B391">
        <f>INDEX(resultados!$A$2:$ZZ$522, 385, MATCH($B$2, resultados!$A$1:$ZZ$1, 0))</f>
        <v/>
      </c>
      <c r="C391">
        <f>INDEX(resultados!$A$2:$ZZ$522, 385, MATCH($B$3, resultados!$A$1:$ZZ$1, 0))</f>
        <v/>
      </c>
    </row>
    <row r="392">
      <c r="A392">
        <f>INDEX(resultados!$A$2:$ZZ$522, 386, MATCH($B$1, resultados!$A$1:$ZZ$1, 0))</f>
        <v/>
      </c>
      <c r="B392">
        <f>INDEX(resultados!$A$2:$ZZ$522, 386, MATCH($B$2, resultados!$A$1:$ZZ$1, 0))</f>
        <v/>
      </c>
      <c r="C392">
        <f>INDEX(resultados!$A$2:$ZZ$522, 386, MATCH($B$3, resultados!$A$1:$ZZ$1, 0))</f>
        <v/>
      </c>
    </row>
    <row r="393">
      <c r="A393">
        <f>INDEX(resultados!$A$2:$ZZ$522, 387, MATCH($B$1, resultados!$A$1:$ZZ$1, 0))</f>
        <v/>
      </c>
      <c r="B393">
        <f>INDEX(resultados!$A$2:$ZZ$522, 387, MATCH($B$2, resultados!$A$1:$ZZ$1, 0))</f>
        <v/>
      </c>
      <c r="C393">
        <f>INDEX(resultados!$A$2:$ZZ$522, 387, MATCH($B$3, resultados!$A$1:$ZZ$1, 0))</f>
        <v/>
      </c>
    </row>
    <row r="394">
      <c r="A394">
        <f>INDEX(resultados!$A$2:$ZZ$522, 388, MATCH($B$1, resultados!$A$1:$ZZ$1, 0))</f>
        <v/>
      </c>
      <c r="B394">
        <f>INDEX(resultados!$A$2:$ZZ$522, 388, MATCH($B$2, resultados!$A$1:$ZZ$1, 0))</f>
        <v/>
      </c>
      <c r="C394">
        <f>INDEX(resultados!$A$2:$ZZ$522, 388, MATCH($B$3, resultados!$A$1:$ZZ$1, 0))</f>
        <v/>
      </c>
    </row>
    <row r="395">
      <c r="A395">
        <f>INDEX(resultados!$A$2:$ZZ$522, 389, MATCH($B$1, resultados!$A$1:$ZZ$1, 0))</f>
        <v/>
      </c>
      <c r="B395">
        <f>INDEX(resultados!$A$2:$ZZ$522, 389, MATCH($B$2, resultados!$A$1:$ZZ$1, 0))</f>
        <v/>
      </c>
      <c r="C395">
        <f>INDEX(resultados!$A$2:$ZZ$522, 389, MATCH($B$3, resultados!$A$1:$ZZ$1, 0))</f>
        <v/>
      </c>
    </row>
    <row r="396">
      <c r="A396">
        <f>INDEX(resultados!$A$2:$ZZ$522, 390, MATCH($B$1, resultados!$A$1:$ZZ$1, 0))</f>
        <v/>
      </c>
      <c r="B396">
        <f>INDEX(resultados!$A$2:$ZZ$522, 390, MATCH($B$2, resultados!$A$1:$ZZ$1, 0))</f>
        <v/>
      </c>
      <c r="C396">
        <f>INDEX(resultados!$A$2:$ZZ$522, 390, MATCH($B$3, resultados!$A$1:$ZZ$1, 0))</f>
        <v/>
      </c>
    </row>
    <row r="397">
      <c r="A397">
        <f>INDEX(resultados!$A$2:$ZZ$522, 391, MATCH($B$1, resultados!$A$1:$ZZ$1, 0))</f>
        <v/>
      </c>
      <c r="B397">
        <f>INDEX(resultados!$A$2:$ZZ$522, 391, MATCH($B$2, resultados!$A$1:$ZZ$1, 0))</f>
        <v/>
      </c>
      <c r="C397">
        <f>INDEX(resultados!$A$2:$ZZ$522, 391, MATCH($B$3, resultados!$A$1:$ZZ$1, 0))</f>
        <v/>
      </c>
    </row>
    <row r="398">
      <c r="A398">
        <f>INDEX(resultados!$A$2:$ZZ$522, 392, MATCH($B$1, resultados!$A$1:$ZZ$1, 0))</f>
        <v/>
      </c>
      <c r="B398">
        <f>INDEX(resultados!$A$2:$ZZ$522, 392, MATCH($B$2, resultados!$A$1:$ZZ$1, 0))</f>
        <v/>
      </c>
      <c r="C398">
        <f>INDEX(resultados!$A$2:$ZZ$522, 392, MATCH($B$3, resultados!$A$1:$ZZ$1, 0))</f>
        <v/>
      </c>
    </row>
    <row r="399">
      <c r="A399">
        <f>INDEX(resultados!$A$2:$ZZ$522, 393, MATCH($B$1, resultados!$A$1:$ZZ$1, 0))</f>
        <v/>
      </c>
      <c r="B399">
        <f>INDEX(resultados!$A$2:$ZZ$522, 393, MATCH($B$2, resultados!$A$1:$ZZ$1, 0))</f>
        <v/>
      </c>
      <c r="C399">
        <f>INDEX(resultados!$A$2:$ZZ$522, 393, MATCH($B$3, resultados!$A$1:$ZZ$1, 0))</f>
        <v/>
      </c>
    </row>
    <row r="400">
      <c r="A400">
        <f>INDEX(resultados!$A$2:$ZZ$522, 394, MATCH($B$1, resultados!$A$1:$ZZ$1, 0))</f>
        <v/>
      </c>
      <c r="B400">
        <f>INDEX(resultados!$A$2:$ZZ$522, 394, MATCH($B$2, resultados!$A$1:$ZZ$1, 0))</f>
        <v/>
      </c>
      <c r="C400">
        <f>INDEX(resultados!$A$2:$ZZ$522, 394, MATCH($B$3, resultados!$A$1:$ZZ$1, 0))</f>
        <v/>
      </c>
    </row>
    <row r="401">
      <c r="A401">
        <f>INDEX(resultados!$A$2:$ZZ$522, 395, MATCH($B$1, resultados!$A$1:$ZZ$1, 0))</f>
        <v/>
      </c>
      <c r="B401">
        <f>INDEX(resultados!$A$2:$ZZ$522, 395, MATCH($B$2, resultados!$A$1:$ZZ$1, 0))</f>
        <v/>
      </c>
      <c r="C401">
        <f>INDEX(resultados!$A$2:$ZZ$522, 395, MATCH($B$3, resultados!$A$1:$ZZ$1, 0))</f>
        <v/>
      </c>
    </row>
    <row r="402">
      <c r="A402">
        <f>INDEX(resultados!$A$2:$ZZ$522, 396, MATCH($B$1, resultados!$A$1:$ZZ$1, 0))</f>
        <v/>
      </c>
      <c r="B402">
        <f>INDEX(resultados!$A$2:$ZZ$522, 396, MATCH($B$2, resultados!$A$1:$ZZ$1, 0))</f>
        <v/>
      </c>
      <c r="C402">
        <f>INDEX(resultados!$A$2:$ZZ$522, 396, MATCH($B$3, resultados!$A$1:$ZZ$1, 0))</f>
        <v/>
      </c>
    </row>
    <row r="403">
      <c r="A403">
        <f>INDEX(resultados!$A$2:$ZZ$522, 397, MATCH($B$1, resultados!$A$1:$ZZ$1, 0))</f>
        <v/>
      </c>
      <c r="B403">
        <f>INDEX(resultados!$A$2:$ZZ$522, 397, MATCH($B$2, resultados!$A$1:$ZZ$1, 0))</f>
        <v/>
      </c>
      <c r="C403">
        <f>INDEX(resultados!$A$2:$ZZ$522, 397, MATCH($B$3, resultados!$A$1:$ZZ$1, 0))</f>
        <v/>
      </c>
    </row>
    <row r="404">
      <c r="A404">
        <f>INDEX(resultados!$A$2:$ZZ$522, 398, MATCH($B$1, resultados!$A$1:$ZZ$1, 0))</f>
        <v/>
      </c>
      <c r="B404">
        <f>INDEX(resultados!$A$2:$ZZ$522, 398, MATCH($B$2, resultados!$A$1:$ZZ$1, 0))</f>
        <v/>
      </c>
      <c r="C404">
        <f>INDEX(resultados!$A$2:$ZZ$522, 398, MATCH($B$3, resultados!$A$1:$ZZ$1, 0))</f>
        <v/>
      </c>
    </row>
    <row r="405">
      <c r="A405">
        <f>INDEX(resultados!$A$2:$ZZ$522, 399, MATCH($B$1, resultados!$A$1:$ZZ$1, 0))</f>
        <v/>
      </c>
      <c r="B405">
        <f>INDEX(resultados!$A$2:$ZZ$522, 399, MATCH($B$2, resultados!$A$1:$ZZ$1, 0))</f>
        <v/>
      </c>
      <c r="C405">
        <f>INDEX(resultados!$A$2:$ZZ$522, 399, MATCH($B$3, resultados!$A$1:$ZZ$1, 0))</f>
        <v/>
      </c>
    </row>
    <row r="406">
      <c r="A406">
        <f>INDEX(resultados!$A$2:$ZZ$522, 400, MATCH($B$1, resultados!$A$1:$ZZ$1, 0))</f>
        <v/>
      </c>
      <c r="B406">
        <f>INDEX(resultados!$A$2:$ZZ$522, 400, MATCH($B$2, resultados!$A$1:$ZZ$1, 0))</f>
        <v/>
      </c>
      <c r="C406">
        <f>INDEX(resultados!$A$2:$ZZ$522, 400, MATCH($B$3, resultados!$A$1:$ZZ$1, 0))</f>
        <v/>
      </c>
    </row>
    <row r="407">
      <c r="A407">
        <f>INDEX(resultados!$A$2:$ZZ$522, 401, MATCH($B$1, resultados!$A$1:$ZZ$1, 0))</f>
        <v/>
      </c>
      <c r="B407">
        <f>INDEX(resultados!$A$2:$ZZ$522, 401, MATCH($B$2, resultados!$A$1:$ZZ$1, 0))</f>
        <v/>
      </c>
      <c r="C407">
        <f>INDEX(resultados!$A$2:$ZZ$522, 401, MATCH($B$3, resultados!$A$1:$ZZ$1, 0))</f>
        <v/>
      </c>
    </row>
    <row r="408">
      <c r="A408">
        <f>INDEX(resultados!$A$2:$ZZ$522, 402, MATCH($B$1, resultados!$A$1:$ZZ$1, 0))</f>
        <v/>
      </c>
      <c r="B408">
        <f>INDEX(resultados!$A$2:$ZZ$522, 402, MATCH($B$2, resultados!$A$1:$ZZ$1, 0))</f>
        <v/>
      </c>
      <c r="C408">
        <f>INDEX(resultados!$A$2:$ZZ$522, 402, MATCH($B$3, resultados!$A$1:$ZZ$1, 0))</f>
        <v/>
      </c>
    </row>
    <row r="409">
      <c r="A409">
        <f>INDEX(resultados!$A$2:$ZZ$522, 403, MATCH($B$1, resultados!$A$1:$ZZ$1, 0))</f>
        <v/>
      </c>
      <c r="B409">
        <f>INDEX(resultados!$A$2:$ZZ$522, 403, MATCH($B$2, resultados!$A$1:$ZZ$1, 0))</f>
        <v/>
      </c>
      <c r="C409">
        <f>INDEX(resultados!$A$2:$ZZ$522, 403, MATCH($B$3, resultados!$A$1:$ZZ$1, 0))</f>
        <v/>
      </c>
    </row>
    <row r="410">
      <c r="A410">
        <f>INDEX(resultados!$A$2:$ZZ$522, 404, MATCH($B$1, resultados!$A$1:$ZZ$1, 0))</f>
        <v/>
      </c>
      <c r="B410">
        <f>INDEX(resultados!$A$2:$ZZ$522, 404, MATCH($B$2, resultados!$A$1:$ZZ$1, 0))</f>
        <v/>
      </c>
      <c r="C410">
        <f>INDEX(resultados!$A$2:$ZZ$522, 404, MATCH($B$3, resultados!$A$1:$ZZ$1, 0))</f>
        <v/>
      </c>
    </row>
    <row r="411">
      <c r="A411">
        <f>INDEX(resultados!$A$2:$ZZ$522, 405, MATCH($B$1, resultados!$A$1:$ZZ$1, 0))</f>
        <v/>
      </c>
      <c r="B411">
        <f>INDEX(resultados!$A$2:$ZZ$522, 405, MATCH($B$2, resultados!$A$1:$ZZ$1, 0))</f>
        <v/>
      </c>
      <c r="C411">
        <f>INDEX(resultados!$A$2:$ZZ$522, 405, MATCH($B$3, resultados!$A$1:$ZZ$1, 0))</f>
        <v/>
      </c>
    </row>
    <row r="412">
      <c r="A412">
        <f>INDEX(resultados!$A$2:$ZZ$522, 406, MATCH($B$1, resultados!$A$1:$ZZ$1, 0))</f>
        <v/>
      </c>
      <c r="B412">
        <f>INDEX(resultados!$A$2:$ZZ$522, 406, MATCH($B$2, resultados!$A$1:$ZZ$1, 0))</f>
        <v/>
      </c>
      <c r="C412">
        <f>INDEX(resultados!$A$2:$ZZ$522, 406, MATCH($B$3, resultados!$A$1:$ZZ$1, 0))</f>
        <v/>
      </c>
    </row>
    <row r="413">
      <c r="A413">
        <f>INDEX(resultados!$A$2:$ZZ$522, 407, MATCH($B$1, resultados!$A$1:$ZZ$1, 0))</f>
        <v/>
      </c>
      <c r="B413">
        <f>INDEX(resultados!$A$2:$ZZ$522, 407, MATCH($B$2, resultados!$A$1:$ZZ$1, 0))</f>
        <v/>
      </c>
      <c r="C413">
        <f>INDEX(resultados!$A$2:$ZZ$522, 407, MATCH($B$3, resultados!$A$1:$ZZ$1, 0))</f>
        <v/>
      </c>
    </row>
    <row r="414">
      <c r="A414">
        <f>INDEX(resultados!$A$2:$ZZ$522, 408, MATCH($B$1, resultados!$A$1:$ZZ$1, 0))</f>
        <v/>
      </c>
      <c r="B414">
        <f>INDEX(resultados!$A$2:$ZZ$522, 408, MATCH($B$2, resultados!$A$1:$ZZ$1, 0))</f>
        <v/>
      </c>
      <c r="C414">
        <f>INDEX(resultados!$A$2:$ZZ$522, 408, MATCH($B$3, resultados!$A$1:$ZZ$1, 0))</f>
        <v/>
      </c>
    </row>
    <row r="415">
      <c r="A415">
        <f>INDEX(resultados!$A$2:$ZZ$522, 409, MATCH($B$1, resultados!$A$1:$ZZ$1, 0))</f>
        <v/>
      </c>
      <c r="B415">
        <f>INDEX(resultados!$A$2:$ZZ$522, 409, MATCH($B$2, resultados!$A$1:$ZZ$1, 0))</f>
        <v/>
      </c>
      <c r="C415">
        <f>INDEX(resultados!$A$2:$ZZ$522, 409, MATCH($B$3, resultados!$A$1:$ZZ$1, 0))</f>
        <v/>
      </c>
    </row>
    <row r="416">
      <c r="A416">
        <f>INDEX(resultados!$A$2:$ZZ$522, 410, MATCH($B$1, resultados!$A$1:$ZZ$1, 0))</f>
        <v/>
      </c>
      <c r="B416">
        <f>INDEX(resultados!$A$2:$ZZ$522, 410, MATCH($B$2, resultados!$A$1:$ZZ$1, 0))</f>
        <v/>
      </c>
      <c r="C416">
        <f>INDEX(resultados!$A$2:$ZZ$522, 410, MATCH($B$3, resultados!$A$1:$ZZ$1, 0))</f>
        <v/>
      </c>
    </row>
    <row r="417">
      <c r="A417">
        <f>INDEX(resultados!$A$2:$ZZ$522, 411, MATCH($B$1, resultados!$A$1:$ZZ$1, 0))</f>
        <v/>
      </c>
      <c r="B417">
        <f>INDEX(resultados!$A$2:$ZZ$522, 411, MATCH($B$2, resultados!$A$1:$ZZ$1, 0))</f>
        <v/>
      </c>
      <c r="C417">
        <f>INDEX(resultados!$A$2:$ZZ$522, 411, MATCH($B$3, resultados!$A$1:$ZZ$1, 0))</f>
        <v/>
      </c>
    </row>
    <row r="418">
      <c r="A418">
        <f>INDEX(resultados!$A$2:$ZZ$522, 412, MATCH($B$1, resultados!$A$1:$ZZ$1, 0))</f>
        <v/>
      </c>
      <c r="B418">
        <f>INDEX(resultados!$A$2:$ZZ$522, 412, MATCH($B$2, resultados!$A$1:$ZZ$1, 0))</f>
        <v/>
      </c>
      <c r="C418">
        <f>INDEX(resultados!$A$2:$ZZ$522, 412, MATCH($B$3, resultados!$A$1:$ZZ$1, 0))</f>
        <v/>
      </c>
    </row>
    <row r="419">
      <c r="A419">
        <f>INDEX(resultados!$A$2:$ZZ$522, 413, MATCH($B$1, resultados!$A$1:$ZZ$1, 0))</f>
        <v/>
      </c>
      <c r="B419">
        <f>INDEX(resultados!$A$2:$ZZ$522, 413, MATCH($B$2, resultados!$A$1:$ZZ$1, 0))</f>
        <v/>
      </c>
      <c r="C419">
        <f>INDEX(resultados!$A$2:$ZZ$522, 413, MATCH($B$3, resultados!$A$1:$ZZ$1, 0))</f>
        <v/>
      </c>
    </row>
    <row r="420">
      <c r="A420">
        <f>INDEX(resultados!$A$2:$ZZ$522, 414, MATCH($B$1, resultados!$A$1:$ZZ$1, 0))</f>
        <v/>
      </c>
      <c r="B420">
        <f>INDEX(resultados!$A$2:$ZZ$522, 414, MATCH($B$2, resultados!$A$1:$ZZ$1, 0))</f>
        <v/>
      </c>
      <c r="C420">
        <f>INDEX(resultados!$A$2:$ZZ$522, 414, MATCH($B$3, resultados!$A$1:$ZZ$1, 0))</f>
        <v/>
      </c>
    </row>
    <row r="421">
      <c r="A421">
        <f>INDEX(resultados!$A$2:$ZZ$522, 415, MATCH($B$1, resultados!$A$1:$ZZ$1, 0))</f>
        <v/>
      </c>
      <c r="B421">
        <f>INDEX(resultados!$A$2:$ZZ$522, 415, MATCH($B$2, resultados!$A$1:$ZZ$1, 0))</f>
        <v/>
      </c>
      <c r="C421">
        <f>INDEX(resultados!$A$2:$ZZ$522, 415, MATCH($B$3, resultados!$A$1:$ZZ$1, 0))</f>
        <v/>
      </c>
    </row>
    <row r="422">
      <c r="A422">
        <f>INDEX(resultados!$A$2:$ZZ$522, 416, MATCH($B$1, resultados!$A$1:$ZZ$1, 0))</f>
        <v/>
      </c>
      <c r="B422">
        <f>INDEX(resultados!$A$2:$ZZ$522, 416, MATCH($B$2, resultados!$A$1:$ZZ$1, 0))</f>
        <v/>
      </c>
      <c r="C422">
        <f>INDEX(resultados!$A$2:$ZZ$522, 416, MATCH($B$3, resultados!$A$1:$ZZ$1, 0))</f>
        <v/>
      </c>
    </row>
    <row r="423">
      <c r="A423">
        <f>INDEX(resultados!$A$2:$ZZ$522, 417, MATCH($B$1, resultados!$A$1:$ZZ$1, 0))</f>
        <v/>
      </c>
      <c r="B423">
        <f>INDEX(resultados!$A$2:$ZZ$522, 417, MATCH($B$2, resultados!$A$1:$ZZ$1, 0))</f>
        <v/>
      </c>
      <c r="C423">
        <f>INDEX(resultados!$A$2:$ZZ$522, 417, MATCH($B$3, resultados!$A$1:$ZZ$1, 0))</f>
        <v/>
      </c>
    </row>
    <row r="424">
      <c r="A424">
        <f>INDEX(resultados!$A$2:$ZZ$522, 418, MATCH($B$1, resultados!$A$1:$ZZ$1, 0))</f>
        <v/>
      </c>
      <c r="B424">
        <f>INDEX(resultados!$A$2:$ZZ$522, 418, MATCH($B$2, resultados!$A$1:$ZZ$1, 0))</f>
        <v/>
      </c>
      <c r="C424">
        <f>INDEX(resultados!$A$2:$ZZ$522, 418, MATCH($B$3, resultados!$A$1:$ZZ$1, 0))</f>
        <v/>
      </c>
    </row>
    <row r="425">
      <c r="A425">
        <f>INDEX(resultados!$A$2:$ZZ$522, 419, MATCH($B$1, resultados!$A$1:$ZZ$1, 0))</f>
        <v/>
      </c>
      <c r="B425">
        <f>INDEX(resultados!$A$2:$ZZ$522, 419, MATCH($B$2, resultados!$A$1:$ZZ$1, 0))</f>
        <v/>
      </c>
      <c r="C425">
        <f>INDEX(resultados!$A$2:$ZZ$522, 419, MATCH($B$3, resultados!$A$1:$ZZ$1, 0))</f>
        <v/>
      </c>
    </row>
    <row r="426">
      <c r="A426">
        <f>INDEX(resultados!$A$2:$ZZ$522, 420, MATCH($B$1, resultados!$A$1:$ZZ$1, 0))</f>
        <v/>
      </c>
      <c r="B426">
        <f>INDEX(resultados!$A$2:$ZZ$522, 420, MATCH($B$2, resultados!$A$1:$ZZ$1, 0))</f>
        <v/>
      </c>
      <c r="C426">
        <f>INDEX(resultados!$A$2:$ZZ$522, 420, MATCH($B$3, resultados!$A$1:$ZZ$1, 0))</f>
        <v/>
      </c>
    </row>
    <row r="427">
      <c r="A427">
        <f>INDEX(resultados!$A$2:$ZZ$522, 421, MATCH($B$1, resultados!$A$1:$ZZ$1, 0))</f>
        <v/>
      </c>
      <c r="B427">
        <f>INDEX(resultados!$A$2:$ZZ$522, 421, MATCH($B$2, resultados!$A$1:$ZZ$1, 0))</f>
        <v/>
      </c>
      <c r="C427">
        <f>INDEX(resultados!$A$2:$ZZ$522, 421, MATCH($B$3, resultados!$A$1:$ZZ$1, 0))</f>
        <v/>
      </c>
    </row>
    <row r="428">
      <c r="A428">
        <f>INDEX(resultados!$A$2:$ZZ$522, 422, MATCH($B$1, resultados!$A$1:$ZZ$1, 0))</f>
        <v/>
      </c>
      <c r="B428">
        <f>INDEX(resultados!$A$2:$ZZ$522, 422, MATCH($B$2, resultados!$A$1:$ZZ$1, 0))</f>
        <v/>
      </c>
      <c r="C428">
        <f>INDEX(resultados!$A$2:$ZZ$522, 422, MATCH($B$3, resultados!$A$1:$ZZ$1, 0))</f>
        <v/>
      </c>
    </row>
    <row r="429">
      <c r="A429">
        <f>INDEX(resultados!$A$2:$ZZ$522, 423, MATCH($B$1, resultados!$A$1:$ZZ$1, 0))</f>
        <v/>
      </c>
      <c r="B429">
        <f>INDEX(resultados!$A$2:$ZZ$522, 423, MATCH($B$2, resultados!$A$1:$ZZ$1, 0))</f>
        <v/>
      </c>
      <c r="C429">
        <f>INDEX(resultados!$A$2:$ZZ$522, 423, MATCH($B$3, resultados!$A$1:$ZZ$1, 0))</f>
        <v/>
      </c>
    </row>
    <row r="430">
      <c r="A430">
        <f>INDEX(resultados!$A$2:$ZZ$522, 424, MATCH($B$1, resultados!$A$1:$ZZ$1, 0))</f>
        <v/>
      </c>
      <c r="B430">
        <f>INDEX(resultados!$A$2:$ZZ$522, 424, MATCH($B$2, resultados!$A$1:$ZZ$1, 0))</f>
        <v/>
      </c>
      <c r="C430">
        <f>INDEX(resultados!$A$2:$ZZ$522, 424, MATCH($B$3, resultados!$A$1:$ZZ$1, 0))</f>
        <v/>
      </c>
    </row>
    <row r="431">
      <c r="A431">
        <f>INDEX(resultados!$A$2:$ZZ$522, 425, MATCH($B$1, resultados!$A$1:$ZZ$1, 0))</f>
        <v/>
      </c>
      <c r="B431">
        <f>INDEX(resultados!$A$2:$ZZ$522, 425, MATCH($B$2, resultados!$A$1:$ZZ$1, 0))</f>
        <v/>
      </c>
      <c r="C431">
        <f>INDEX(resultados!$A$2:$ZZ$522, 425, MATCH($B$3, resultados!$A$1:$ZZ$1, 0))</f>
        <v/>
      </c>
    </row>
    <row r="432">
      <c r="A432">
        <f>INDEX(resultados!$A$2:$ZZ$522, 426, MATCH($B$1, resultados!$A$1:$ZZ$1, 0))</f>
        <v/>
      </c>
      <c r="B432">
        <f>INDEX(resultados!$A$2:$ZZ$522, 426, MATCH($B$2, resultados!$A$1:$ZZ$1, 0))</f>
        <v/>
      </c>
      <c r="C432">
        <f>INDEX(resultados!$A$2:$ZZ$522, 426, MATCH($B$3, resultados!$A$1:$ZZ$1, 0))</f>
        <v/>
      </c>
    </row>
    <row r="433">
      <c r="A433">
        <f>INDEX(resultados!$A$2:$ZZ$522, 427, MATCH($B$1, resultados!$A$1:$ZZ$1, 0))</f>
        <v/>
      </c>
      <c r="B433">
        <f>INDEX(resultados!$A$2:$ZZ$522, 427, MATCH($B$2, resultados!$A$1:$ZZ$1, 0))</f>
        <v/>
      </c>
      <c r="C433">
        <f>INDEX(resultados!$A$2:$ZZ$522, 427, MATCH($B$3, resultados!$A$1:$ZZ$1, 0))</f>
        <v/>
      </c>
    </row>
    <row r="434">
      <c r="A434">
        <f>INDEX(resultados!$A$2:$ZZ$522, 428, MATCH($B$1, resultados!$A$1:$ZZ$1, 0))</f>
        <v/>
      </c>
      <c r="B434">
        <f>INDEX(resultados!$A$2:$ZZ$522, 428, MATCH($B$2, resultados!$A$1:$ZZ$1, 0))</f>
        <v/>
      </c>
      <c r="C434">
        <f>INDEX(resultados!$A$2:$ZZ$522, 428, MATCH($B$3, resultados!$A$1:$ZZ$1, 0))</f>
        <v/>
      </c>
    </row>
    <row r="435">
      <c r="A435">
        <f>INDEX(resultados!$A$2:$ZZ$522, 429, MATCH($B$1, resultados!$A$1:$ZZ$1, 0))</f>
        <v/>
      </c>
      <c r="B435">
        <f>INDEX(resultados!$A$2:$ZZ$522, 429, MATCH($B$2, resultados!$A$1:$ZZ$1, 0))</f>
        <v/>
      </c>
      <c r="C435">
        <f>INDEX(resultados!$A$2:$ZZ$522, 429, MATCH($B$3, resultados!$A$1:$ZZ$1, 0))</f>
        <v/>
      </c>
    </row>
    <row r="436">
      <c r="A436">
        <f>INDEX(resultados!$A$2:$ZZ$522, 430, MATCH($B$1, resultados!$A$1:$ZZ$1, 0))</f>
        <v/>
      </c>
      <c r="B436">
        <f>INDEX(resultados!$A$2:$ZZ$522, 430, MATCH($B$2, resultados!$A$1:$ZZ$1, 0))</f>
        <v/>
      </c>
      <c r="C436">
        <f>INDEX(resultados!$A$2:$ZZ$522, 430, MATCH($B$3, resultados!$A$1:$ZZ$1, 0))</f>
        <v/>
      </c>
    </row>
    <row r="437">
      <c r="A437">
        <f>INDEX(resultados!$A$2:$ZZ$522, 431, MATCH($B$1, resultados!$A$1:$ZZ$1, 0))</f>
        <v/>
      </c>
      <c r="B437">
        <f>INDEX(resultados!$A$2:$ZZ$522, 431, MATCH($B$2, resultados!$A$1:$ZZ$1, 0))</f>
        <v/>
      </c>
      <c r="C437">
        <f>INDEX(resultados!$A$2:$ZZ$522, 431, MATCH($B$3, resultados!$A$1:$ZZ$1, 0))</f>
        <v/>
      </c>
    </row>
    <row r="438">
      <c r="A438">
        <f>INDEX(resultados!$A$2:$ZZ$522, 432, MATCH($B$1, resultados!$A$1:$ZZ$1, 0))</f>
        <v/>
      </c>
      <c r="B438">
        <f>INDEX(resultados!$A$2:$ZZ$522, 432, MATCH($B$2, resultados!$A$1:$ZZ$1, 0))</f>
        <v/>
      </c>
      <c r="C438">
        <f>INDEX(resultados!$A$2:$ZZ$522, 432, MATCH($B$3, resultados!$A$1:$ZZ$1, 0))</f>
        <v/>
      </c>
    </row>
    <row r="439">
      <c r="A439">
        <f>INDEX(resultados!$A$2:$ZZ$522, 433, MATCH($B$1, resultados!$A$1:$ZZ$1, 0))</f>
        <v/>
      </c>
      <c r="B439">
        <f>INDEX(resultados!$A$2:$ZZ$522, 433, MATCH($B$2, resultados!$A$1:$ZZ$1, 0))</f>
        <v/>
      </c>
      <c r="C439">
        <f>INDEX(resultados!$A$2:$ZZ$522, 433, MATCH($B$3, resultados!$A$1:$ZZ$1, 0))</f>
        <v/>
      </c>
    </row>
    <row r="440">
      <c r="A440">
        <f>INDEX(resultados!$A$2:$ZZ$522, 434, MATCH($B$1, resultados!$A$1:$ZZ$1, 0))</f>
        <v/>
      </c>
      <c r="B440">
        <f>INDEX(resultados!$A$2:$ZZ$522, 434, MATCH($B$2, resultados!$A$1:$ZZ$1, 0))</f>
        <v/>
      </c>
      <c r="C440">
        <f>INDEX(resultados!$A$2:$ZZ$522, 434, MATCH($B$3, resultados!$A$1:$ZZ$1, 0))</f>
        <v/>
      </c>
    </row>
    <row r="441">
      <c r="A441">
        <f>INDEX(resultados!$A$2:$ZZ$522, 435, MATCH($B$1, resultados!$A$1:$ZZ$1, 0))</f>
        <v/>
      </c>
      <c r="B441">
        <f>INDEX(resultados!$A$2:$ZZ$522, 435, MATCH($B$2, resultados!$A$1:$ZZ$1, 0))</f>
        <v/>
      </c>
      <c r="C441">
        <f>INDEX(resultados!$A$2:$ZZ$522, 435, MATCH($B$3, resultados!$A$1:$ZZ$1, 0))</f>
        <v/>
      </c>
    </row>
    <row r="442">
      <c r="A442">
        <f>INDEX(resultados!$A$2:$ZZ$522, 436, MATCH($B$1, resultados!$A$1:$ZZ$1, 0))</f>
        <v/>
      </c>
      <c r="B442">
        <f>INDEX(resultados!$A$2:$ZZ$522, 436, MATCH($B$2, resultados!$A$1:$ZZ$1, 0))</f>
        <v/>
      </c>
      <c r="C442">
        <f>INDEX(resultados!$A$2:$ZZ$522, 436, MATCH($B$3, resultados!$A$1:$ZZ$1, 0))</f>
        <v/>
      </c>
    </row>
    <row r="443">
      <c r="A443">
        <f>INDEX(resultados!$A$2:$ZZ$522, 437, MATCH($B$1, resultados!$A$1:$ZZ$1, 0))</f>
        <v/>
      </c>
      <c r="B443">
        <f>INDEX(resultados!$A$2:$ZZ$522, 437, MATCH($B$2, resultados!$A$1:$ZZ$1, 0))</f>
        <v/>
      </c>
      <c r="C443">
        <f>INDEX(resultados!$A$2:$ZZ$522, 437, MATCH($B$3, resultados!$A$1:$ZZ$1, 0))</f>
        <v/>
      </c>
    </row>
    <row r="444">
      <c r="A444">
        <f>INDEX(resultados!$A$2:$ZZ$522, 438, MATCH($B$1, resultados!$A$1:$ZZ$1, 0))</f>
        <v/>
      </c>
      <c r="B444">
        <f>INDEX(resultados!$A$2:$ZZ$522, 438, MATCH($B$2, resultados!$A$1:$ZZ$1, 0))</f>
        <v/>
      </c>
      <c r="C444">
        <f>INDEX(resultados!$A$2:$ZZ$522, 438, MATCH($B$3, resultados!$A$1:$ZZ$1, 0))</f>
        <v/>
      </c>
    </row>
    <row r="445">
      <c r="A445">
        <f>INDEX(resultados!$A$2:$ZZ$522, 439, MATCH($B$1, resultados!$A$1:$ZZ$1, 0))</f>
        <v/>
      </c>
      <c r="B445">
        <f>INDEX(resultados!$A$2:$ZZ$522, 439, MATCH($B$2, resultados!$A$1:$ZZ$1, 0))</f>
        <v/>
      </c>
      <c r="C445">
        <f>INDEX(resultados!$A$2:$ZZ$522, 439, MATCH($B$3, resultados!$A$1:$ZZ$1, 0))</f>
        <v/>
      </c>
    </row>
    <row r="446">
      <c r="A446">
        <f>INDEX(resultados!$A$2:$ZZ$522, 440, MATCH($B$1, resultados!$A$1:$ZZ$1, 0))</f>
        <v/>
      </c>
      <c r="B446">
        <f>INDEX(resultados!$A$2:$ZZ$522, 440, MATCH($B$2, resultados!$A$1:$ZZ$1, 0))</f>
        <v/>
      </c>
      <c r="C446">
        <f>INDEX(resultados!$A$2:$ZZ$522, 440, MATCH($B$3, resultados!$A$1:$ZZ$1, 0))</f>
        <v/>
      </c>
    </row>
    <row r="447">
      <c r="A447">
        <f>INDEX(resultados!$A$2:$ZZ$522, 441, MATCH($B$1, resultados!$A$1:$ZZ$1, 0))</f>
        <v/>
      </c>
      <c r="B447">
        <f>INDEX(resultados!$A$2:$ZZ$522, 441, MATCH($B$2, resultados!$A$1:$ZZ$1, 0))</f>
        <v/>
      </c>
      <c r="C447">
        <f>INDEX(resultados!$A$2:$ZZ$522, 441, MATCH($B$3, resultados!$A$1:$ZZ$1, 0))</f>
        <v/>
      </c>
    </row>
    <row r="448">
      <c r="A448">
        <f>INDEX(resultados!$A$2:$ZZ$522, 442, MATCH($B$1, resultados!$A$1:$ZZ$1, 0))</f>
        <v/>
      </c>
      <c r="B448">
        <f>INDEX(resultados!$A$2:$ZZ$522, 442, MATCH($B$2, resultados!$A$1:$ZZ$1, 0))</f>
        <v/>
      </c>
      <c r="C448">
        <f>INDEX(resultados!$A$2:$ZZ$522, 442, MATCH($B$3, resultados!$A$1:$ZZ$1, 0))</f>
        <v/>
      </c>
    </row>
    <row r="449">
      <c r="A449">
        <f>INDEX(resultados!$A$2:$ZZ$522, 443, MATCH($B$1, resultados!$A$1:$ZZ$1, 0))</f>
        <v/>
      </c>
      <c r="B449">
        <f>INDEX(resultados!$A$2:$ZZ$522, 443, MATCH($B$2, resultados!$A$1:$ZZ$1, 0))</f>
        <v/>
      </c>
      <c r="C449">
        <f>INDEX(resultados!$A$2:$ZZ$522, 443, MATCH($B$3, resultados!$A$1:$ZZ$1, 0))</f>
        <v/>
      </c>
    </row>
    <row r="450">
      <c r="A450">
        <f>INDEX(resultados!$A$2:$ZZ$522, 444, MATCH($B$1, resultados!$A$1:$ZZ$1, 0))</f>
        <v/>
      </c>
      <c r="B450">
        <f>INDEX(resultados!$A$2:$ZZ$522, 444, MATCH($B$2, resultados!$A$1:$ZZ$1, 0))</f>
        <v/>
      </c>
      <c r="C450">
        <f>INDEX(resultados!$A$2:$ZZ$522, 444, MATCH($B$3, resultados!$A$1:$ZZ$1, 0))</f>
        <v/>
      </c>
    </row>
    <row r="451">
      <c r="A451">
        <f>INDEX(resultados!$A$2:$ZZ$522, 445, MATCH($B$1, resultados!$A$1:$ZZ$1, 0))</f>
        <v/>
      </c>
      <c r="B451">
        <f>INDEX(resultados!$A$2:$ZZ$522, 445, MATCH($B$2, resultados!$A$1:$ZZ$1, 0))</f>
        <v/>
      </c>
      <c r="C451">
        <f>INDEX(resultados!$A$2:$ZZ$522, 445, MATCH($B$3, resultados!$A$1:$ZZ$1, 0))</f>
        <v/>
      </c>
    </row>
    <row r="452">
      <c r="A452">
        <f>INDEX(resultados!$A$2:$ZZ$522, 446, MATCH($B$1, resultados!$A$1:$ZZ$1, 0))</f>
        <v/>
      </c>
      <c r="B452">
        <f>INDEX(resultados!$A$2:$ZZ$522, 446, MATCH($B$2, resultados!$A$1:$ZZ$1, 0))</f>
        <v/>
      </c>
      <c r="C452">
        <f>INDEX(resultados!$A$2:$ZZ$522, 446, MATCH($B$3, resultados!$A$1:$ZZ$1, 0))</f>
        <v/>
      </c>
    </row>
    <row r="453">
      <c r="A453">
        <f>INDEX(resultados!$A$2:$ZZ$522, 447, MATCH($B$1, resultados!$A$1:$ZZ$1, 0))</f>
        <v/>
      </c>
      <c r="B453">
        <f>INDEX(resultados!$A$2:$ZZ$522, 447, MATCH($B$2, resultados!$A$1:$ZZ$1, 0))</f>
        <v/>
      </c>
      <c r="C453">
        <f>INDEX(resultados!$A$2:$ZZ$522, 447, MATCH($B$3, resultados!$A$1:$ZZ$1, 0))</f>
        <v/>
      </c>
    </row>
    <row r="454">
      <c r="A454">
        <f>INDEX(resultados!$A$2:$ZZ$522, 448, MATCH($B$1, resultados!$A$1:$ZZ$1, 0))</f>
        <v/>
      </c>
      <c r="B454">
        <f>INDEX(resultados!$A$2:$ZZ$522, 448, MATCH($B$2, resultados!$A$1:$ZZ$1, 0))</f>
        <v/>
      </c>
      <c r="C454">
        <f>INDEX(resultados!$A$2:$ZZ$522, 448, MATCH($B$3, resultados!$A$1:$ZZ$1, 0))</f>
        <v/>
      </c>
    </row>
    <row r="455">
      <c r="A455">
        <f>INDEX(resultados!$A$2:$ZZ$522, 449, MATCH($B$1, resultados!$A$1:$ZZ$1, 0))</f>
        <v/>
      </c>
      <c r="B455">
        <f>INDEX(resultados!$A$2:$ZZ$522, 449, MATCH($B$2, resultados!$A$1:$ZZ$1, 0))</f>
        <v/>
      </c>
      <c r="C455">
        <f>INDEX(resultados!$A$2:$ZZ$522, 449, MATCH($B$3, resultados!$A$1:$ZZ$1, 0))</f>
        <v/>
      </c>
    </row>
    <row r="456">
      <c r="A456">
        <f>INDEX(resultados!$A$2:$ZZ$522, 450, MATCH($B$1, resultados!$A$1:$ZZ$1, 0))</f>
        <v/>
      </c>
      <c r="B456">
        <f>INDEX(resultados!$A$2:$ZZ$522, 450, MATCH($B$2, resultados!$A$1:$ZZ$1, 0))</f>
        <v/>
      </c>
      <c r="C456">
        <f>INDEX(resultados!$A$2:$ZZ$522, 450, MATCH($B$3, resultados!$A$1:$ZZ$1, 0))</f>
        <v/>
      </c>
    </row>
    <row r="457">
      <c r="A457">
        <f>INDEX(resultados!$A$2:$ZZ$522, 451, MATCH($B$1, resultados!$A$1:$ZZ$1, 0))</f>
        <v/>
      </c>
      <c r="B457">
        <f>INDEX(resultados!$A$2:$ZZ$522, 451, MATCH($B$2, resultados!$A$1:$ZZ$1, 0))</f>
        <v/>
      </c>
      <c r="C457">
        <f>INDEX(resultados!$A$2:$ZZ$522, 451, MATCH($B$3, resultados!$A$1:$ZZ$1, 0))</f>
        <v/>
      </c>
    </row>
    <row r="458">
      <c r="A458">
        <f>INDEX(resultados!$A$2:$ZZ$522, 452, MATCH($B$1, resultados!$A$1:$ZZ$1, 0))</f>
        <v/>
      </c>
      <c r="B458">
        <f>INDEX(resultados!$A$2:$ZZ$522, 452, MATCH($B$2, resultados!$A$1:$ZZ$1, 0))</f>
        <v/>
      </c>
      <c r="C458">
        <f>INDEX(resultados!$A$2:$ZZ$522, 452, MATCH($B$3, resultados!$A$1:$ZZ$1, 0))</f>
        <v/>
      </c>
    </row>
    <row r="459">
      <c r="A459">
        <f>INDEX(resultados!$A$2:$ZZ$522, 453, MATCH($B$1, resultados!$A$1:$ZZ$1, 0))</f>
        <v/>
      </c>
      <c r="B459">
        <f>INDEX(resultados!$A$2:$ZZ$522, 453, MATCH($B$2, resultados!$A$1:$ZZ$1, 0))</f>
        <v/>
      </c>
      <c r="C459">
        <f>INDEX(resultados!$A$2:$ZZ$522, 453, MATCH($B$3, resultados!$A$1:$ZZ$1, 0))</f>
        <v/>
      </c>
    </row>
    <row r="460">
      <c r="A460">
        <f>INDEX(resultados!$A$2:$ZZ$522, 454, MATCH($B$1, resultados!$A$1:$ZZ$1, 0))</f>
        <v/>
      </c>
      <c r="B460">
        <f>INDEX(resultados!$A$2:$ZZ$522, 454, MATCH($B$2, resultados!$A$1:$ZZ$1, 0))</f>
        <v/>
      </c>
      <c r="C460">
        <f>INDEX(resultados!$A$2:$ZZ$522, 454, MATCH($B$3, resultados!$A$1:$ZZ$1, 0))</f>
        <v/>
      </c>
    </row>
    <row r="461">
      <c r="A461">
        <f>INDEX(resultados!$A$2:$ZZ$522, 455, MATCH($B$1, resultados!$A$1:$ZZ$1, 0))</f>
        <v/>
      </c>
      <c r="B461">
        <f>INDEX(resultados!$A$2:$ZZ$522, 455, MATCH($B$2, resultados!$A$1:$ZZ$1, 0))</f>
        <v/>
      </c>
      <c r="C461">
        <f>INDEX(resultados!$A$2:$ZZ$522, 455, MATCH($B$3, resultados!$A$1:$ZZ$1, 0))</f>
        <v/>
      </c>
    </row>
    <row r="462">
      <c r="A462">
        <f>INDEX(resultados!$A$2:$ZZ$522, 456, MATCH($B$1, resultados!$A$1:$ZZ$1, 0))</f>
        <v/>
      </c>
      <c r="B462">
        <f>INDEX(resultados!$A$2:$ZZ$522, 456, MATCH($B$2, resultados!$A$1:$ZZ$1, 0))</f>
        <v/>
      </c>
      <c r="C462">
        <f>INDEX(resultados!$A$2:$ZZ$522, 456, MATCH($B$3, resultados!$A$1:$ZZ$1, 0))</f>
        <v/>
      </c>
    </row>
    <row r="463">
      <c r="A463">
        <f>INDEX(resultados!$A$2:$ZZ$522, 457, MATCH($B$1, resultados!$A$1:$ZZ$1, 0))</f>
        <v/>
      </c>
      <c r="B463">
        <f>INDEX(resultados!$A$2:$ZZ$522, 457, MATCH($B$2, resultados!$A$1:$ZZ$1, 0))</f>
        <v/>
      </c>
      <c r="C463">
        <f>INDEX(resultados!$A$2:$ZZ$522, 457, MATCH($B$3, resultados!$A$1:$ZZ$1, 0))</f>
        <v/>
      </c>
    </row>
    <row r="464">
      <c r="A464">
        <f>INDEX(resultados!$A$2:$ZZ$522, 458, MATCH($B$1, resultados!$A$1:$ZZ$1, 0))</f>
        <v/>
      </c>
      <c r="B464">
        <f>INDEX(resultados!$A$2:$ZZ$522, 458, MATCH($B$2, resultados!$A$1:$ZZ$1, 0))</f>
        <v/>
      </c>
      <c r="C464">
        <f>INDEX(resultados!$A$2:$ZZ$522, 458, MATCH($B$3, resultados!$A$1:$ZZ$1, 0))</f>
        <v/>
      </c>
    </row>
    <row r="465">
      <c r="A465">
        <f>INDEX(resultados!$A$2:$ZZ$522, 459, MATCH($B$1, resultados!$A$1:$ZZ$1, 0))</f>
        <v/>
      </c>
      <c r="B465">
        <f>INDEX(resultados!$A$2:$ZZ$522, 459, MATCH($B$2, resultados!$A$1:$ZZ$1, 0))</f>
        <v/>
      </c>
      <c r="C465">
        <f>INDEX(resultados!$A$2:$ZZ$522, 459, MATCH($B$3, resultados!$A$1:$ZZ$1, 0))</f>
        <v/>
      </c>
    </row>
    <row r="466">
      <c r="A466">
        <f>INDEX(resultados!$A$2:$ZZ$522, 460, MATCH($B$1, resultados!$A$1:$ZZ$1, 0))</f>
        <v/>
      </c>
      <c r="B466">
        <f>INDEX(resultados!$A$2:$ZZ$522, 460, MATCH($B$2, resultados!$A$1:$ZZ$1, 0))</f>
        <v/>
      </c>
      <c r="C466">
        <f>INDEX(resultados!$A$2:$ZZ$522, 460, MATCH($B$3, resultados!$A$1:$ZZ$1, 0))</f>
        <v/>
      </c>
    </row>
    <row r="467">
      <c r="A467">
        <f>INDEX(resultados!$A$2:$ZZ$522, 461, MATCH($B$1, resultados!$A$1:$ZZ$1, 0))</f>
        <v/>
      </c>
      <c r="B467">
        <f>INDEX(resultados!$A$2:$ZZ$522, 461, MATCH($B$2, resultados!$A$1:$ZZ$1, 0))</f>
        <v/>
      </c>
      <c r="C467">
        <f>INDEX(resultados!$A$2:$ZZ$522, 461, MATCH($B$3, resultados!$A$1:$ZZ$1, 0))</f>
        <v/>
      </c>
    </row>
    <row r="468">
      <c r="A468">
        <f>INDEX(resultados!$A$2:$ZZ$522, 462, MATCH($B$1, resultados!$A$1:$ZZ$1, 0))</f>
        <v/>
      </c>
      <c r="B468">
        <f>INDEX(resultados!$A$2:$ZZ$522, 462, MATCH($B$2, resultados!$A$1:$ZZ$1, 0))</f>
        <v/>
      </c>
      <c r="C468">
        <f>INDEX(resultados!$A$2:$ZZ$522, 462, MATCH($B$3, resultados!$A$1:$ZZ$1, 0))</f>
        <v/>
      </c>
    </row>
    <row r="469">
      <c r="A469">
        <f>INDEX(resultados!$A$2:$ZZ$522, 463, MATCH($B$1, resultados!$A$1:$ZZ$1, 0))</f>
        <v/>
      </c>
      <c r="B469">
        <f>INDEX(resultados!$A$2:$ZZ$522, 463, MATCH($B$2, resultados!$A$1:$ZZ$1, 0))</f>
        <v/>
      </c>
      <c r="C469">
        <f>INDEX(resultados!$A$2:$ZZ$522, 463, MATCH($B$3, resultados!$A$1:$ZZ$1, 0))</f>
        <v/>
      </c>
    </row>
    <row r="470">
      <c r="A470">
        <f>INDEX(resultados!$A$2:$ZZ$522, 464, MATCH($B$1, resultados!$A$1:$ZZ$1, 0))</f>
        <v/>
      </c>
      <c r="B470">
        <f>INDEX(resultados!$A$2:$ZZ$522, 464, MATCH($B$2, resultados!$A$1:$ZZ$1, 0))</f>
        <v/>
      </c>
      <c r="C470">
        <f>INDEX(resultados!$A$2:$ZZ$522, 464, MATCH($B$3, resultados!$A$1:$ZZ$1, 0))</f>
        <v/>
      </c>
    </row>
    <row r="471">
      <c r="A471">
        <f>INDEX(resultados!$A$2:$ZZ$522, 465, MATCH($B$1, resultados!$A$1:$ZZ$1, 0))</f>
        <v/>
      </c>
      <c r="B471">
        <f>INDEX(resultados!$A$2:$ZZ$522, 465, MATCH($B$2, resultados!$A$1:$ZZ$1, 0))</f>
        <v/>
      </c>
      <c r="C471">
        <f>INDEX(resultados!$A$2:$ZZ$522, 465, MATCH($B$3, resultados!$A$1:$ZZ$1, 0))</f>
        <v/>
      </c>
    </row>
    <row r="472">
      <c r="A472">
        <f>INDEX(resultados!$A$2:$ZZ$522, 466, MATCH($B$1, resultados!$A$1:$ZZ$1, 0))</f>
        <v/>
      </c>
      <c r="B472">
        <f>INDEX(resultados!$A$2:$ZZ$522, 466, MATCH($B$2, resultados!$A$1:$ZZ$1, 0))</f>
        <v/>
      </c>
      <c r="C472">
        <f>INDEX(resultados!$A$2:$ZZ$522, 466, MATCH($B$3, resultados!$A$1:$ZZ$1, 0))</f>
        <v/>
      </c>
    </row>
    <row r="473">
      <c r="A473">
        <f>INDEX(resultados!$A$2:$ZZ$522, 467, MATCH($B$1, resultados!$A$1:$ZZ$1, 0))</f>
        <v/>
      </c>
      <c r="B473">
        <f>INDEX(resultados!$A$2:$ZZ$522, 467, MATCH($B$2, resultados!$A$1:$ZZ$1, 0))</f>
        <v/>
      </c>
      <c r="C473">
        <f>INDEX(resultados!$A$2:$ZZ$522, 467, MATCH($B$3, resultados!$A$1:$ZZ$1, 0))</f>
        <v/>
      </c>
    </row>
    <row r="474">
      <c r="A474">
        <f>INDEX(resultados!$A$2:$ZZ$522, 468, MATCH($B$1, resultados!$A$1:$ZZ$1, 0))</f>
        <v/>
      </c>
      <c r="B474">
        <f>INDEX(resultados!$A$2:$ZZ$522, 468, MATCH($B$2, resultados!$A$1:$ZZ$1, 0))</f>
        <v/>
      </c>
      <c r="C474">
        <f>INDEX(resultados!$A$2:$ZZ$522, 468, MATCH($B$3, resultados!$A$1:$ZZ$1, 0))</f>
        <v/>
      </c>
    </row>
    <row r="475">
      <c r="A475">
        <f>INDEX(resultados!$A$2:$ZZ$522, 469, MATCH($B$1, resultados!$A$1:$ZZ$1, 0))</f>
        <v/>
      </c>
      <c r="B475">
        <f>INDEX(resultados!$A$2:$ZZ$522, 469, MATCH($B$2, resultados!$A$1:$ZZ$1, 0))</f>
        <v/>
      </c>
      <c r="C475">
        <f>INDEX(resultados!$A$2:$ZZ$522, 469, MATCH($B$3, resultados!$A$1:$ZZ$1, 0))</f>
        <v/>
      </c>
    </row>
    <row r="476">
      <c r="A476">
        <f>INDEX(resultados!$A$2:$ZZ$522, 470, MATCH($B$1, resultados!$A$1:$ZZ$1, 0))</f>
        <v/>
      </c>
      <c r="B476">
        <f>INDEX(resultados!$A$2:$ZZ$522, 470, MATCH($B$2, resultados!$A$1:$ZZ$1, 0))</f>
        <v/>
      </c>
      <c r="C476">
        <f>INDEX(resultados!$A$2:$ZZ$522, 470, MATCH($B$3, resultados!$A$1:$ZZ$1, 0))</f>
        <v/>
      </c>
    </row>
    <row r="477">
      <c r="A477">
        <f>INDEX(resultados!$A$2:$ZZ$522, 471, MATCH($B$1, resultados!$A$1:$ZZ$1, 0))</f>
        <v/>
      </c>
      <c r="B477">
        <f>INDEX(resultados!$A$2:$ZZ$522, 471, MATCH($B$2, resultados!$A$1:$ZZ$1, 0))</f>
        <v/>
      </c>
      <c r="C477">
        <f>INDEX(resultados!$A$2:$ZZ$522, 471, MATCH($B$3, resultados!$A$1:$ZZ$1, 0))</f>
        <v/>
      </c>
    </row>
    <row r="478">
      <c r="A478">
        <f>INDEX(resultados!$A$2:$ZZ$522, 472, MATCH($B$1, resultados!$A$1:$ZZ$1, 0))</f>
        <v/>
      </c>
      <c r="B478">
        <f>INDEX(resultados!$A$2:$ZZ$522, 472, MATCH($B$2, resultados!$A$1:$ZZ$1, 0))</f>
        <v/>
      </c>
      <c r="C478">
        <f>INDEX(resultados!$A$2:$ZZ$522, 472, MATCH($B$3, resultados!$A$1:$ZZ$1, 0))</f>
        <v/>
      </c>
    </row>
    <row r="479">
      <c r="A479">
        <f>INDEX(resultados!$A$2:$ZZ$522, 473, MATCH($B$1, resultados!$A$1:$ZZ$1, 0))</f>
        <v/>
      </c>
      <c r="B479">
        <f>INDEX(resultados!$A$2:$ZZ$522, 473, MATCH($B$2, resultados!$A$1:$ZZ$1, 0))</f>
        <v/>
      </c>
      <c r="C479">
        <f>INDEX(resultados!$A$2:$ZZ$522, 473, MATCH($B$3, resultados!$A$1:$ZZ$1, 0))</f>
        <v/>
      </c>
    </row>
    <row r="480">
      <c r="A480">
        <f>INDEX(resultados!$A$2:$ZZ$522, 474, MATCH($B$1, resultados!$A$1:$ZZ$1, 0))</f>
        <v/>
      </c>
      <c r="B480">
        <f>INDEX(resultados!$A$2:$ZZ$522, 474, MATCH($B$2, resultados!$A$1:$ZZ$1, 0))</f>
        <v/>
      </c>
      <c r="C480">
        <f>INDEX(resultados!$A$2:$ZZ$522, 474, MATCH($B$3, resultados!$A$1:$ZZ$1, 0))</f>
        <v/>
      </c>
    </row>
    <row r="481">
      <c r="A481">
        <f>INDEX(resultados!$A$2:$ZZ$522, 475, MATCH($B$1, resultados!$A$1:$ZZ$1, 0))</f>
        <v/>
      </c>
      <c r="B481">
        <f>INDEX(resultados!$A$2:$ZZ$522, 475, MATCH($B$2, resultados!$A$1:$ZZ$1, 0))</f>
        <v/>
      </c>
      <c r="C481">
        <f>INDEX(resultados!$A$2:$ZZ$522, 475, MATCH($B$3, resultados!$A$1:$ZZ$1, 0))</f>
        <v/>
      </c>
    </row>
    <row r="482">
      <c r="A482">
        <f>INDEX(resultados!$A$2:$ZZ$522, 476, MATCH($B$1, resultados!$A$1:$ZZ$1, 0))</f>
        <v/>
      </c>
      <c r="B482">
        <f>INDEX(resultados!$A$2:$ZZ$522, 476, MATCH($B$2, resultados!$A$1:$ZZ$1, 0))</f>
        <v/>
      </c>
      <c r="C482">
        <f>INDEX(resultados!$A$2:$ZZ$522, 476, MATCH($B$3, resultados!$A$1:$ZZ$1, 0))</f>
        <v/>
      </c>
    </row>
    <row r="483">
      <c r="A483">
        <f>INDEX(resultados!$A$2:$ZZ$522, 477, MATCH($B$1, resultados!$A$1:$ZZ$1, 0))</f>
        <v/>
      </c>
      <c r="B483">
        <f>INDEX(resultados!$A$2:$ZZ$522, 477, MATCH($B$2, resultados!$A$1:$ZZ$1, 0))</f>
        <v/>
      </c>
      <c r="C483">
        <f>INDEX(resultados!$A$2:$ZZ$522, 477, MATCH($B$3, resultados!$A$1:$ZZ$1, 0))</f>
        <v/>
      </c>
    </row>
    <row r="484">
      <c r="A484">
        <f>INDEX(resultados!$A$2:$ZZ$522, 478, MATCH($B$1, resultados!$A$1:$ZZ$1, 0))</f>
        <v/>
      </c>
      <c r="B484">
        <f>INDEX(resultados!$A$2:$ZZ$522, 478, MATCH($B$2, resultados!$A$1:$ZZ$1, 0))</f>
        <v/>
      </c>
      <c r="C484">
        <f>INDEX(resultados!$A$2:$ZZ$522, 478, MATCH($B$3, resultados!$A$1:$ZZ$1, 0))</f>
        <v/>
      </c>
    </row>
    <row r="485">
      <c r="A485">
        <f>INDEX(resultados!$A$2:$ZZ$522, 479, MATCH($B$1, resultados!$A$1:$ZZ$1, 0))</f>
        <v/>
      </c>
      <c r="B485">
        <f>INDEX(resultados!$A$2:$ZZ$522, 479, MATCH($B$2, resultados!$A$1:$ZZ$1, 0))</f>
        <v/>
      </c>
      <c r="C485">
        <f>INDEX(resultados!$A$2:$ZZ$522, 479, MATCH($B$3, resultados!$A$1:$ZZ$1, 0))</f>
        <v/>
      </c>
    </row>
    <row r="486">
      <c r="A486">
        <f>INDEX(resultados!$A$2:$ZZ$522, 480, MATCH($B$1, resultados!$A$1:$ZZ$1, 0))</f>
        <v/>
      </c>
      <c r="B486">
        <f>INDEX(resultados!$A$2:$ZZ$522, 480, MATCH($B$2, resultados!$A$1:$ZZ$1, 0))</f>
        <v/>
      </c>
      <c r="C486">
        <f>INDEX(resultados!$A$2:$ZZ$522, 480, MATCH($B$3, resultados!$A$1:$ZZ$1, 0))</f>
        <v/>
      </c>
    </row>
    <row r="487">
      <c r="A487">
        <f>INDEX(resultados!$A$2:$ZZ$522, 481, MATCH($B$1, resultados!$A$1:$ZZ$1, 0))</f>
        <v/>
      </c>
      <c r="B487">
        <f>INDEX(resultados!$A$2:$ZZ$522, 481, MATCH($B$2, resultados!$A$1:$ZZ$1, 0))</f>
        <v/>
      </c>
      <c r="C487">
        <f>INDEX(resultados!$A$2:$ZZ$522, 481, MATCH($B$3, resultados!$A$1:$ZZ$1, 0))</f>
        <v/>
      </c>
    </row>
    <row r="488">
      <c r="A488">
        <f>INDEX(resultados!$A$2:$ZZ$522, 482, MATCH($B$1, resultados!$A$1:$ZZ$1, 0))</f>
        <v/>
      </c>
      <c r="B488">
        <f>INDEX(resultados!$A$2:$ZZ$522, 482, MATCH($B$2, resultados!$A$1:$ZZ$1, 0))</f>
        <v/>
      </c>
      <c r="C488">
        <f>INDEX(resultados!$A$2:$ZZ$522, 482, MATCH($B$3, resultados!$A$1:$ZZ$1, 0))</f>
        <v/>
      </c>
    </row>
    <row r="489">
      <c r="A489">
        <f>INDEX(resultados!$A$2:$ZZ$522, 483, MATCH($B$1, resultados!$A$1:$ZZ$1, 0))</f>
        <v/>
      </c>
      <c r="B489">
        <f>INDEX(resultados!$A$2:$ZZ$522, 483, MATCH($B$2, resultados!$A$1:$ZZ$1, 0))</f>
        <v/>
      </c>
      <c r="C489">
        <f>INDEX(resultados!$A$2:$ZZ$522, 483, MATCH($B$3, resultados!$A$1:$ZZ$1, 0))</f>
        <v/>
      </c>
    </row>
    <row r="490">
      <c r="A490">
        <f>INDEX(resultados!$A$2:$ZZ$522, 484, MATCH($B$1, resultados!$A$1:$ZZ$1, 0))</f>
        <v/>
      </c>
      <c r="B490">
        <f>INDEX(resultados!$A$2:$ZZ$522, 484, MATCH($B$2, resultados!$A$1:$ZZ$1, 0))</f>
        <v/>
      </c>
      <c r="C490">
        <f>INDEX(resultados!$A$2:$ZZ$522, 484, MATCH($B$3, resultados!$A$1:$ZZ$1, 0))</f>
        <v/>
      </c>
    </row>
    <row r="491">
      <c r="A491">
        <f>INDEX(resultados!$A$2:$ZZ$522, 485, MATCH($B$1, resultados!$A$1:$ZZ$1, 0))</f>
        <v/>
      </c>
      <c r="B491">
        <f>INDEX(resultados!$A$2:$ZZ$522, 485, MATCH($B$2, resultados!$A$1:$ZZ$1, 0))</f>
        <v/>
      </c>
      <c r="C491">
        <f>INDEX(resultados!$A$2:$ZZ$522, 485, MATCH($B$3, resultados!$A$1:$ZZ$1, 0))</f>
        <v/>
      </c>
    </row>
    <row r="492">
      <c r="A492">
        <f>INDEX(resultados!$A$2:$ZZ$522, 486, MATCH($B$1, resultados!$A$1:$ZZ$1, 0))</f>
        <v/>
      </c>
      <c r="B492">
        <f>INDEX(resultados!$A$2:$ZZ$522, 486, MATCH($B$2, resultados!$A$1:$ZZ$1, 0))</f>
        <v/>
      </c>
      <c r="C492">
        <f>INDEX(resultados!$A$2:$ZZ$522, 486, MATCH($B$3, resultados!$A$1:$ZZ$1, 0))</f>
        <v/>
      </c>
    </row>
    <row r="493">
      <c r="A493">
        <f>INDEX(resultados!$A$2:$ZZ$522, 487, MATCH($B$1, resultados!$A$1:$ZZ$1, 0))</f>
        <v/>
      </c>
      <c r="B493">
        <f>INDEX(resultados!$A$2:$ZZ$522, 487, MATCH($B$2, resultados!$A$1:$ZZ$1, 0))</f>
        <v/>
      </c>
      <c r="C493">
        <f>INDEX(resultados!$A$2:$ZZ$522, 487, MATCH($B$3, resultados!$A$1:$ZZ$1, 0))</f>
        <v/>
      </c>
    </row>
    <row r="494">
      <c r="A494">
        <f>INDEX(resultados!$A$2:$ZZ$522, 488, MATCH($B$1, resultados!$A$1:$ZZ$1, 0))</f>
        <v/>
      </c>
      <c r="B494">
        <f>INDEX(resultados!$A$2:$ZZ$522, 488, MATCH($B$2, resultados!$A$1:$ZZ$1, 0))</f>
        <v/>
      </c>
      <c r="C494">
        <f>INDEX(resultados!$A$2:$ZZ$522, 488, MATCH($B$3, resultados!$A$1:$ZZ$1, 0))</f>
        <v/>
      </c>
    </row>
    <row r="495">
      <c r="A495">
        <f>INDEX(resultados!$A$2:$ZZ$522, 489, MATCH($B$1, resultados!$A$1:$ZZ$1, 0))</f>
        <v/>
      </c>
      <c r="B495">
        <f>INDEX(resultados!$A$2:$ZZ$522, 489, MATCH($B$2, resultados!$A$1:$ZZ$1, 0))</f>
        <v/>
      </c>
      <c r="C495">
        <f>INDEX(resultados!$A$2:$ZZ$522, 489, MATCH($B$3, resultados!$A$1:$ZZ$1, 0))</f>
        <v/>
      </c>
    </row>
    <row r="496">
      <c r="A496">
        <f>INDEX(resultados!$A$2:$ZZ$522, 490, MATCH($B$1, resultados!$A$1:$ZZ$1, 0))</f>
        <v/>
      </c>
      <c r="B496">
        <f>INDEX(resultados!$A$2:$ZZ$522, 490, MATCH($B$2, resultados!$A$1:$ZZ$1, 0))</f>
        <v/>
      </c>
      <c r="C496">
        <f>INDEX(resultados!$A$2:$ZZ$522, 490, MATCH($B$3, resultados!$A$1:$ZZ$1, 0))</f>
        <v/>
      </c>
    </row>
    <row r="497">
      <c r="A497">
        <f>INDEX(resultados!$A$2:$ZZ$522, 491, MATCH($B$1, resultados!$A$1:$ZZ$1, 0))</f>
        <v/>
      </c>
      <c r="B497">
        <f>INDEX(resultados!$A$2:$ZZ$522, 491, MATCH($B$2, resultados!$A$1:$ZZ$1, 0))</f>
        <v/>
      </c>
      <c r="C497">
        <f>INDEX(resultados!$A$2:$ZZ$522, 491, MATCH($B$3, resultados!$A$1:$ZZ$1, 0))</f>
        <v/>
      </c>
    </row>
    <row r="498">
      <c r="A498">
        <f>INDEX(resultados!$A$2:$ZZ$522, 492, MATCH($B$1, resultados!$A$1:$ZZ$1, 0))</f>
        <v/>
      </c>
      <c r="B498">
        <f>INDEX(resultados!$A$2:$ZZ$522, 492, MATCH($B$2, resultados!$A$1:$ZZ$1, 0))</f>
        <v/>
      </c>
      <c r="C498">
        <f>INDEX(resultados!$A$2:$ZZ$522, 492, MATCH($B$3, resultados!$A$1:$ZZ$1, 0))</f>
        <v/>
      </c>
    </row>
    <row r="499">
      <c r="A499">
        <f>INDEX(resultados!$A$2:$ZZ$522, 493, MATCH($B$1, resultados!$A$1:$ZZ$1, 0))</f>
        <v/>
      </c>
      <c r="B499">
        <f>INDEX(resultados!$A$2:$ZZ$522, 493, MATCH($B$2, resultados!$A$1:$ZZ$1, 0))</f>
        <v/>
      </c>
      <c r="C499">
        <f>INDEX(resultados!$A$2:$ZZ$522, 493, MATCH($B$3, resultados!$A$1:$ZZ$1, 0))</f>
        <v/>
      </c>
    </row>
    <row r="500">
      <c r="A500">
        <f>INDEX(resultados!$A$2:$ZZ$522, 494, MATCH($B$1, resultados!$A$1:$ZZ$1, 0))</f>
        <v/>
      </c>
      <c r="B500">
        <f>INDEX(resultados!$A$2:$ZZ$522, 494, MATCH($B$2, resultados!$A$1:$ZZ$1, 0))</f>
        <v/>
      </c>
      <c r="C500">
        <f>INDEX(resultados!$A$2:$ZZ$522, 494, MATCH($B$3, resultados!$A$1:$ZZ$1, 0))</f>
        <v/>
      </c>
    </row>
    <row r="501">
      <c r="A501">
        <f>INDEX(resultados!$A$2:$ZZ$522, 495, MATCH($B$1, resultados!$A$1:$ZZ$1, 0))</f>
        <v/>
      </c>
      <c r="B501">
        <f>INDEX(resultados!$A$2:$ZZ$522, 495, MATCH($B$2, resultados!$A$1:$ZZ$1, 0))</f>
        <v/>
      </c>
      <c r="C501">
        <f>INDEX(resultados!$A$2:$ZZ$522, 495, MATCH($B$3, resultados!$A$1:$ZZ$1, 0))</f>
        <v/>
      </c>
    </row>
    <row r="502">
      <c r="A502">
        <f>INDEX(resultados!$A$2:$ZZ$522, 496, MATCH($B$1, resultados!$A$1:$ZZ$1, 0))</f>
        <v/>
      </c>
      <c r="B502">
        <f>INDEX(resultados!$A$2:$ZZ$522, 496, MATCH($B$2, resultados!$A$1:$ZZ$1, 0))</f>
        <v/>
      </c>
      <c r="C502">
        <f>INDEX(resultados!$A$2:$ZZ$522, 496, MATCH($B$3, resultados!$A$1:$ZZ$1, 0))</f>
        <v/>
      </c>
    </row>
    <row r="503">
      <c r="A503">
        <f>INDEX(resultados!$A$2:$ZZ$522, 497, MATCH($B$1, resultados!$A$1:$ZZ$1, 0))</f>
        <v/>
      </c>
      <c r="B503">
        <f>INDEX(resultados!$A$2:$ZZ$522, 497, MATCH($B$2, resultados!$A$1:$ZZ$1, 0))</f>
        <v/>
      </c>
      <c r="C503">
        <f>INDEX(resultados!$A$2:$ZZ$522, 497, MATCH($B$3, resultados!$A$1:$ZZ$1, 0))</f>
        <v/>
      </c>
    </row>
    <row r="504">
      <c r="A504">
        <f>INDEX(resultados!$A$2:$ZZ$522, 498, MATCH($B$1, resultados!$A$1:$ZZ$1, 0))</f>
        <v/>
      </c>
      <c r="B504">
        <f>INDEX(resultados!$A$2:$ZZ$522, 498, MATCH($B$2, resultados!$A$1:$ZZ$1, 0))</f>
        <v/>
      </c>
      <c r="C504">
        <f>INDEX(resultados!$A$2:$ZZ$522, 498, MATCH($B$3, resultados!$A$1:$ZZ$1, 0))</f>
        <v/>
      </c>
    </row>
    <row r="505">
      <c r="A505">
        <f>INDEX(resultados!$A$2:$ZZ$522, 499, MATCH($B$1, resultados!$A$1:$ZZ$1, 0))</f>
        <v/>
      </c>
      <c r="B505">
        <f>INDEX(resultados!$A$2:$ZZ$522, 499, MATCH($B$2, resultados!$A$1:$ZZ$1, 0))</f>
        <v/>
      </c>
      <c r="C505">
        <f>INDEX(resultados!$A$2:$ZZ$522, 499, MATCH($B$3, resultados!$A$1:$ZZ$1, 0))</f>
        <v/>
      </c>
    </row>
    <row r="506">
      <c r="A506">
        <f>INDEX(resultados!$A$2:$ZZ$522, 500, MATCH($B$1, resultados!$A$1:$ZZ$1, 0))</f>
        <v/>
      </c>
      <c r="B506">
        <f>INDEX(resultados!$A$2:$ZZ$522, 500, MATCH($B$2, resultados!$A$1:$ZZ$1, 0))</f>
        <v/>
      </c>
      <c r="C506">
        <f>INDEX(resultados!$A$2:$ZZ$522, 500, MATCH($B$3, resultados!$A$1:$ZZ$1, 0))</f>
        <v/>
      </c>
    </row>
    <row r="507">
      <c r="A507">
        <f>INDEX(resultados!$A$2:$ZZ$522, 501, MATCH($B$1, resultados!$A$1:$ZZ$1, 0))</f>
        <v/>
      </c>
      <c r="B507">
        <f>INDEX(resultados!$A$2:$ZZ$522, 501, MATCH($B$2, resultados!$A$1:$ZZ$1, 0))</f>
        <v/>
      </c>
      <c r="C507">
        <f>INDEX(resultados!$A$2:$ZZ$522, 501, MATCH($B$3, resultados!$A$1:$ZZ$1, 0))</f>
        <v/>
      </c>
    </row>
    <row r="508">
      <c r="A508">
        <f>INDEX(resultados!$A$2:$ZZ$522, 502, MATCH($B$1, resultados!$A$1:$ZZ$1, 0))</f>
        <v/>
      </c>
      <c r="B508">
        <f>INDEX(resultados!$A$2:$ZZ$522, 502, MATCH($B$2, resultados!$A$1:$ZZ$1, 0))</f>
        <v/>
      </c>
      <c r="C508">
        <f>INDEX(resultados!$A$2:$ZZ$522, 502, MATCH($B$3, resultados!$A$1:$ZZ$1, 0))</f>
        <v/>
      </c>
    </row>
    <row r="509">
      <c r="A509">
        <f>INDEX(resultados!$A$2:$ZZ$522, 503, MATCH($B$1, resultados!$A$1:$ZZ$1, 0))</f>
        <v/>
      </c>
      <c r="B509">
        <f>INDEX(resultados!$A$2:$ZZ$522, 503, MATCH($B$2, resultados!$A$1:$ZZ$1, 0))</f>
        <v/>
      </c>
      <c r="C509">
        <f>INDEX(resultados!$A$2:$ZZ$522, 503, MATCH($B$3, resultados!$A$1:$ZZ$1, 0))</f>
        <v/>
      </c>
    </row>
    <row r="510">
      <c r="A510">
        <f>INDEX(resultados!$A$2:$ZZ$522, 504, MATCH($B$1, resultados!$A$1:$ZZ$1, 0))</f>
        <v/>
      </c>
      <c r="B510">
        <f>INDEX(resultados!$A$2:$ZZ$522, 504, MATCH($B$2, resultados!$A$1:$ZZ$1, 0))</f>
        <v/>
      </c>
      <c r="C510">
        <f>INDEX(resultados!$A$2:$ZZ$522, 504, MATCH($B$3, resultados!$A$1:$ZZ$1, 0))</f>
        <v/>
      </c>
    </row>
    <row r="511">
      <c r="A511">
        <f>INDEX(resultados!$A$2:$ZZ$522, 505, MATCH($B$1, resultados!$A$1:$ZZ$1, 0))</f>
        <v/>
      </c>
      <c r="B511">
        <f>INDEX(resultados!$A$2:$ZZ$522, 505, MATCH($B$2, resultados!$A$1:$ZZ$1, 0))</f>
        <v/>
      </c>
      <c r="C511">
        <f>INDEX(resultados!$A$2:$ZZ$522, 505, MATCH($B$3, resultados!$A$1:$ZZ$1, 0))</f>
        <v/>
      </c>
    </row>
    <row r="512">
      <c r="A512">
        <f>INDEX(resultados!$A$2:$ZZ$522, 506, MATCH($B$1, resultados!$A$1:$ZZ$1, 0))</f>
        <v/>
      </c>
      <c r="B512">
        <f>INDEX(resultados!$A$2:$ZZ$522, 506, MATCH($B$2, resultados!$A$1:$ZZ$1, 0))</f>
        <v/>
      </c>
      <c r="C512">
        <f>INDEX(resultados!$A$2:$ZZ$522, 506, MATCH($B$3, resultados!$A$1:$ZZ$1, 0))</f>
        <v/>
      </c>
    </row>
    <row r="513">
      <c r="A513">
        <f>INDEX(resultados!$A$2:$ZZ$522, 507, MATCH($B$1, resultados!$A$1:$ZZ$1, 0))</f>
        <v/>
      </c>
      <c r="B513">
        <f>INDEX(resultados!$A$2:$ZZ$522, 507, MATCH($B$2, resultados!$A$1:$ZZ$1, 0))</f>
        <v/>
      </c>
      <c r="C513">
        <f>INDEX(resultados!$A$2:$ZZ$522, 507, MATCH($B$3, resultados!$A$1:$ZZ$1, 0))</f>
        <v/>
      </c>
    </row>
    <row r="514">
      <c r="A514">
        <f>INDEX(resultados!$A$2:$ZZ$522, 508, MATCH($B$1, resultados!$A$1:$ZZ$1, 0))</f>
        <v/>
      </c>
      <c r="B514">
        <f>INDEX(resultados!$A$2:$ZZ$522, 508, MATCH($B$2, resultados!$A$1:$ZZ$1, 0))</f>
        <v/>
      </c>
      <c r="C514">
        <f>INDEX(resultados!$A$2:$ZZ$522, 508, MATCH($B$3, resultados!$A$1:$ZZ$1, 0))</f>
        <v/>
      </c>
    </row>
    <row r="515">
      <c r="A515">
        <f>INDEX(resultados!$A$2:$ZZ$522, 509, MATCH($B$1, resultados!$A$1:$ZZ$1, 0))</f>
        <v/>
      </c>
      <c r="B515">
        <f>INDEX(resultados!$A$2:$ZZ$522, 509, MATCH($B$2, resultados!$A$1:$ZZ$1, 0))</f>
        <v/>
      </c>
      <c r="C515">
        <f>INDEX(resultados!$A$2:$ZZ$522, 509, MATCH($B$3, resultados!$A$1:$ZZ$1, 0))</f>
        <v/>
      </c>
    </row>
    <row r="516">
      <c r="A516">
        <f>INDEX(resultados!$A$2:$ZZ$522, 510, MATCH($B$1, resultados!$A$1:$ZZ$1, 0))</f>
        <v/>
      </c>
      <c r="B516">
        <f>INDEX(resultados!$A$2:$ZZ$522, 510, MATCH($B$2, resultados!$A$1:$ZZ$1, 0))</f>
        <v/>
      </c>
      <c r="C516">
        <f>INDEX(resultados!$A$2:$ZZ$522, 510, MATCH($B$3, resultados!$A$1:$ZZ$1, 0))</f>
        <v/>
      </c>
    </row>
    <row r="517">
      <c r="A517">
        <f>INDEX(resultados!$A$2:$ZZ$522, 511, MATCH($B$1, resultados!$A$1:$ZZ$1, 0))</f>
        <v/>
      </c>
      <c r="B517">
        <f>INDEX(resultados!$A$2:$ZZ$522, 511, MATCH($B$2, resultados!$A$1:$ZZ$1, 0))</f>
        <v/>
      </c>
      <c r="C517">
        <f>INDEX(resultados!$A$2:$ZZ$522, 511, MATCH($B$3, resultados!$A$1:$ZZ$1, 0))</f>
        <v/>
      </c>
    </row>
    <row r="518">
      <c r="A518">
        <f>INDEX(resultados!$A$2:$ZZ$522, 512, MATCH($B$1, resultados!$A$1:$ZZ$1, 0))</f>
        <v/>
      </c>
      <c r="B518">
        <f>INDEX(resultados!$A$2:$ZZ$522, 512, MATCH($B$2, resultados!$A$1:$ZZ$1, 0))</f>
        <v/>
      </c>
      <c r="C518">
        <f>INDEX(resultados!$A$2:$ZZ$522, 512, MATCH($B$3, resultados!$A$1:$ZZ$1, 0))</f>
        <v/>
      </c>
    </row>
    <row r="519">
      <c r="A519">
        <f>INDEX(resultados!$A$2:$ZZ$522, 513, MATCH($B$1, resultados!$A$1:$ZZ$1, 0))</f>
        <v/>
      </c>
      <c r="B519">
        <f>INDEX(resultados!$A$2:$ZZ$522, 513, MATCH($B$2, resultados!$A$1:$ZZ$1, 0))</f>
        <v/>
      </c>
      <c r="C519">
        <f>INDEX(resultados!$A$2:$ZZ$522, 513, MATCH($B$3, resultados!$A$1:$ZZ$1, 0))</f>
        <v/>
      </c>
    </row>
    <row r="520">
      <c r="A520">
        <f>INDEX(resultados!$A$2:$ZZ$522, 514, MATCH($B$1, resultados!$A$1:$ZZ$1, 0))</f>
        <v/>
      </c>
      <c r="B520">
        <f>INDEX(resultados!$A$2:$ZZ$522, 514, MATCH($B$2, resultados!$A$1:$ZZ$1, 0))</f>
        <v/>
      </c>
      <c r="C520">
        <f>INDEX(resultados!$A$2:$ZZ$522, 514, MATCH($B$3, resultados!$A$1:$ZZ$1, 0))</f>
        <v/>
      </c>
    </row>
    <row r="521">
      <c r="A521">
        <f>INDEX(resultados!$A$2:$ZZ$522, 515, MATCH($B$1, resultados!$A$1:$ZZ$1, 0))</f>
        <v/>
      </c>
      <c r="B521">
        <f>INDEX(resultados!$A$2:$ZZ$522, 515, MATCH($B$2, resultados!$A$1:$ZZ$1, 0))</f>
        <v/>
      </c>
      <c r="C521">
        <f>INDEX(resultados!$A$2:$ZZ$522, 515, MATCH($B$3, resultados!$A$1:$ZZ$1, 0))</f>
        <v/>
      </c>
    </row>
    <row r="522">
      <c r="A522">
        <f>INDEX(resultados!$A$2:$ZZ$522, 516, MATCH($B$1, resultados!$A$1:$ZZ$1, 0))</f>
        <v/>
      </c>
      <c r="B522">
        <f>INDEX(resultados!$A$2:$ZZ$522, 516, MATCH($B$2, resultados!$A$1:$ZZ$1, 0))</f>
        <v/>
      </c>
      <c r="C522">
        <f>INDEX(resultados!$A$2:$ZZ$522, 516, MATCH($B$3, resultados!$A$1:$ZZ$1, 0))</f>
        <v/>
      </c>
    </row>
    <row r="523">
      <c r="A523">
        <f>INDEX(resultados!$A$2:$ZZ$522, 517, MATCH($B$1, resultados!$A$1:$ZZ$1, 0))</f>
        <v/>
      </c>
      <c r="B523">
        <f>INDEX(resultados!$A$2:$ZZ$522, 517, MATCH($B$2, resultados!$A$1:$ZZ$1, 0))</f>
        <v/>
      </c>
      <c r="C523">
        <f>INDEX(resultados!$A$2:$ZZ$522, 517, MATCH($B$3, resultados!$A$1:$ZZ$1, 0))</f>
        <v/>
      </c>
    </row>
    <row r="524">
      <c r="A524">
        <f>INDEX(resultados!$A$2:$ZZ$522, 518, MATCH($B$1, resultados!$A$1:$ZZ$1, 0))</f>
        <v/>
      </c>
      <c r="B524">
        <f>INDEX(resultados!$A$2:$ZZ$522, 518, MATCH($B$2, resultados!$A$1:$ZZ$1, 0))</f>
        <v/>
      </c>
      <c r="C524">
        <f>INDEX(resultados!$A$2:$ZZ$522, 518, MATCH($B$3, resultados!$A$1:$ZZ$1, 0))</f>
        <v/>
      </c>
    </row>
    <row r="525">
      <c r="A525">
        <f>INDEX(resultados!$A$2:$ZZ$522, 519, MATCH($B$1, resultados!$A$1:$ZZ$1, 0))</f>
        <v/>
      </c>
      <c r="B525">
        <f>INDEX(resultados!$A$2:$ZZ$522, 519, MATCH($B$2, resultados!$A$1:$ZZ$1, 0))</f>
        <v/>
      </c>
      <c r="C525">
        <f>INDEX(resultados!$A$2:$ZZ$522, 519, MATCH($B$3, resultados!$A$1:$ZZ$1, 0))</f>
        <v/>
      </c>
    </row>
    <row r="526">
      <c r="A526">
        <f>INDEX(resultados!$A$2:$ZZ$522, 520, MATCH($B$1, resultados!$A$1:$ZZ$1, 0))</f>
        <v/>
      </c>
      <c r="B526">
        <f>INDEX(resultados!$A$2:$ZZ$522, 520, MATCH($B$2, resultados!$A$1:$ZZ$1, 0))</f>
        <v/>
      </c>
      <c r="C526">
        <f>INDEX(resultados!$A$2:$ZZ$522, 520, MATCH($B$3, resultados!$A$1:$ZZ$1, 0))</f>
        <v/>
      </c>
    </row>
    <row r="527">
      <c r="A527">
        <f>INDEX(resultados!$A$2:$ZZ$522, 521, MATCH($B$1, resultados!$A$1:$ZZ$1, 0))</f>
        <v/>
      </c>
      <c r="B527">
        <f>INDEX(resultados!$A$2:$ZZ$522, 521, MATCH($B$2, resultados!$A$1:$ZZ$1, 0))</f>
        <v/>
      </c>
      <c r="C527">
        <f>INDEX(resultados!$A$2:$ZZ$522, 521,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4.5255</v>
      </c>
      <c r="E2" t="n">
        <v>22.1</v>
      </c>
      <c r="F2" t="n">
        <v>18.73</v>
      </c>
      <c r="G2" t="n">
        <v>11.47</v>
      </c>
      <c r="H2" t="n">
        <v>0.24</v>
      </c>
      <c r="I2" t="n">
        <v>98</v>
      </c>
      <c r="J2" t="n">
        <v>71.52</v>
      </c>
      <c r="K2" t="n">
        <v>32.27</v>
      </c>
      <c r="L2" t="n">
        <v>1</v>
      </c>
      <c r="M2" t="n">
        <v>96</v>
      </c>
      <c r="N2" t="n">
        <v>8.25</v>
      </c>
      <c r="O2" t="n">
        <v>9054.6</v>
      </c>
      <c r="P2" t="n">
        <v>135.08</v>
      </c>
      <c r="Q2" t="n">
        <v>183.34</v>
      </c>
      <c r="R2" t="n">
        <v>89.42</v>
      </c>
      <c r="S2" t="n">
        <v>26.24</v>
      </c>
      <c r="T2" t="n">
        <v>30275.78</v>
      </c>
      <c r="U2" t="n">
        <v>0.29</v>
      </c>
      <c r="V2" t="n">
        <v>0.8100000000000001</v>
      </c>
      <c r="W2" t="n">
        <v>3.1</v>
      </c>
      <c r="X2" t="n">
        <v>1.97</v>
      </c>
      <c r="Y2" t="n">
        <v>0.5</v>
      </c>
      <c r="Z2" t="n">
        <v>10</v>
      </c>
      <c r="AA2" t="n">
        <v>301.8124619092976</v>
      </c>
      <c r="AB2" t="n">
        <v>412.9531254103941</v>
      </c>
      <c r="AC2" t="n">
        <v>373.541458704577</v>
      </c>
      <c r="AD2" t="n">
        <v>301812.4619092976</v>
      </c>
      <c r="AE2" t="n">
        <v>412953.1254103941</v>
      </c>
      <c r="AF2" t="n">
        <v>1.566553489892653e-06</v>
      </c>
      <c r="AG2" t="n">
        <v>15</v>
      </c>
      <c r="AH2" t="n">
        <v>373541.458704577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4.9365</v>
      </c>
      <c r="E3" t="n">
        <v>20.26</v>
      </c>
      <c r="F3" t="n">
        <v>17.68</v>
      </c>
      <c r="G3" t="n">
        <v>22.57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126.13</v>
      </c>
      <c r="Q3" t="n">
        <v>183.27</v>
      </c>
      <c r="R3" t="n">
        <v>57.09</v>
      </c>
      <c r="S3" t="n">
        <v>26.24</v>
      </c>
      <c r="T3" t="n">
        <v>14364.32</v>
      </c>
      <c r="U3" t="n">
        <v>0.46</v>
      </c>
      <c r="V3" t="n">
        <v>0.86</v>
      </c>
      <c r="W3" t="n">
        <v>3.01</v>
      </c>
      <c r="X3" t="n">
        <v>0.93</v>
      </c>
      <c r="Y3" t="n">
        <v>0.5</v>
      </c>
      <c r="Z3" t="n">
        <v>10</v>
      </c>
      <c r="AA3" t="n">
        <v>268.0721734146813</v>
      </c>
      <c r="AB3" t="n">
        <v>366.7881741755859</v>
      </c>
      <c r="AC3" t="n">
        <v>331.7824256227029</v>
      </c>
      <c r="AD3" t="n">
        <v>268072.1734146813</v>
      </c>
      <c r="AE3" t="n">
        <v>366788.1741755859</v>
      </c>
      <c r="AF3" t="n">
        <v>1.708825832030733e-06</v>
      </c>
      <c r="AG3" t="n">
        <v>14</v>
      </c>
      <c r="AH3" t="n">
        <v>331782.4256227029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5.083</v>
      </c>
      <c r="E4" t="n">
        <v>19.67</v>
      </c>
      <c r="F4" t="n">
        <v>17.35</v>
      </c>
      <c r="G4" t="n">
        <v>33.58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29</v>
      </c>
      <c r="N4" t="n">
        <v>8.609999999999999</v>
      </c>
      <c r="O4" t="n">
        <v>9346.23</v>
      </c>
      <c r="P4" t="n">
        <v>122.23</v>
      </c>
      <c r="Q4" t="n">
        <v>183.27</v>
      </c>
      <c r="R4" t="n">
        <v>46.62</v>
      </c>
      <c r="S4" t="n">
        <v>26.24</v>
      </c>
      <c r="T4" t="n">
        <v>9212.27</v>
      </c>
      <c r="U4" t="n">
        <v>0.5600000000000001</v>
      </c>
      <c r="V4" t="n">
        <v>0.88</v>
      </c>
      <c r="W4" t="n">
        <v>2.99</v>
      </c>
      <c r="X4" t="n">
        <v>0.59</v>
      </c>
      <c r="Y4" t="n">
        <v>0.5</v>
      </c>
      <c r="Z4" t="n">
        <v>10</v>
      </c>
      <c r="AA4" t="n">
        <v>251.1375608522326</v>
      </c>
      <c r="AB4" t="n">
        <v>343.617490165103</v>
      </c>
      <c r="AC4" t="n">
        <v>310.8231191740244</v>
      </c>
      <c r="AD4" t="n">
        <v>251137.5608522327</v>
      </c>
      <c r="AE4" t="n">
        <v>343617.490165103</v>
      </c>
      <c r="AF4" t="n">
        <v>1.759538479532506e-06</v>
      </c>
      <c r="AG4" t="n">
        <v>13</v>
      </c>
      <c r="AH4" t="n">
        <v>310823.1191740244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5.1535</v>
      </c>
      <c r="E5" t="n">
        <v>19.4</v>
      </c>
      <c r="F5" t="n">
        <v>17.2</v>
      </c>
      <c r="G5" t="n">
        <v>44.88</v>
      </c>
      <c r="H5" t="n">
        <v>0.93</v>
      </c>
      <c r="I5" t="n">
        <v>23</v>
      </c>
      <c r="J5" t="n">
        <v>75.06999999999999</v>
      </c>
      <c r="K5" t="n">
        <v>32.27</v>
      </c>
      <c r="L5" t="n">
        <v>4</v>
      </c>
      <c r="M5" t="n">
        <v>21</v>
      </c>
      <c r="N5" t="n">
        <v>8.800000000000001</v>
      </c>
      <c r="O5" t="n">
        <v>9492.549999999999</v>
      </c>
      <c r="P5" t="n">
        <v>119.75</v>
      </c>
      <c r="Q5" t="n">
        <v>183.26</v>
      </c>
      <c r="R5" t="n">
        <v>42.14</v>
      </c>
      <c r="S5" t="n">
        <v>26.24</v>
      </c>
      <c r="T5" t="n">
        <v>7011.27</v>
      </c>
      <c r="U5" t="n">
        <v>0.62</v>
      </c>
      <c r="V5" t="n">
        <v>0.88</v>
      </c>
      <c r="W5" t="n">
        <v>2.98</v>
      </c>
      <c r="X5" t="n">
        <v>0.45</v>
      </c>
      <c r="Y5" t="n">
        <v>0.5</v>
      </c>
      <c r="Z5" t="n">
        <v>10</v>
      </c>
      <c r="AA5" t="n">
        <v>246.4172271284844</v>
      </c>
      <c r="AB5" t="n">
        <v>337.1589213178473</v>
      </c>
      <c r="AC5" t="n">
        <v>304.9809470728904</v>
      </c>
      <c r="AD5" t="n">
        <v>246417.2271284844</v>
      </c>
      <c r="AE5" t="n">
        <v>337158.9213178473</v>
      </c>
      <c r="AF5" t="n">
        <v>1.783942859388308e-06</v>
      </c>
      <c r="AG5" t="n">
        <v>13</v>
      </c>
      <c r="AH5" t="n">
        <v>304980.9470728905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5.2053</v>
      </c>
      <c r="E6" t="n">
        <v>19.21</v>
      </c>
      <c r="F6" t="n">
        <v>17.09</v>
      </c>
      <c r="G6" t="n">
        <v>56.96</v>
      </c>
      <c r="H6" t="n">
        <v>1.15</v>
      </c>
      <c r="I6" t="n">
        <v>18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117.32</v>
      </c>
      <c r="Q6" t="n">
        <v>183.27</v>
      </c>
      <c r="R6" t="n">
        <v>38.55</v>
      </c>
      <c r="S6" t="n">
        <v>26.24</v>
      </c>
      <c r="T6" t="n">
        <v>5241.66</v>
      </c>
      <c r="U6" t="n">
        <v>0.68</v>
      </c>
      <c r="V6" t="n">
        <v>0.89</v>
      </c>
      <c r="W6" t="n">
        <v>2.97</v>
      </c>
      <c r="X6" t="n">
        <v>0.33</v>
      </c>
      <c r="Y6" t="n">
        <v>0.5</v>
      </c>
      <c r="Z6" t="n">
        <v>10</v>
      </c>
      <c r="AA6" t="n">
        <v>242.3951596140242</v>
      </c>
      <c r="AB6" t="n">
        <v>331.6557511034701</v>
      </c>
      <c r="AC6" t="n">
        <v>300.0029917000238</v>
      </c>
      <c r="AD6" t="n">
        <v>242395.1596140242</v>
      </c>
      <c r="AE6" t="n">
        <v>331655.7511034701</v>
      </c>
      <c r="AF6" t="n">
        <v>1.801874020757535e-06</v>
      </c>
      <c r="AG6" t="n">
        <v>13</v>
      </c>
      <c r="AH6" t="n">
        <v>300002.9917000238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5.2325</v>
      </c>
      <c r="E7" t="n">
        <v>19.11</v>
      </c>
      <c r="F7" t="n">
        <v>17.03</v>
      </c>
      <c r="G7" t="n">
        <v>68.14</v>
      </c>
      <c r="H7" t="n">
        <v>1.36</v>
      </c>
      <c r="I7" t="n">
        <v>15</v>
      </c>
      <c r="J7" t="n">
        <v>77.45</v>
      </c>
      <c r="K7" t="n">
        <v>32.27</v>
      </c>
      <c r="L7" t="n">
        <v>6</v>
      </c>
      <c r="M7" t="n">
        <v>13</v>
      </c>
      <c r="N7" t="n">
        <v>9.18</v>
      </c>
      <c r="O7" t="n">
        <v>9786.190000000001</v>
      </c>
      <c r="P7" t="n">
        <v>115.64</v>
      </c>
      <c r="Q7" t="n">
        <v>183.27</v>
      </c>
      <c r="R7" t="n">
        <v>37.04</v>
      </c>
      <c r="S7" t="n">
        <v>26.24</v>
      </c>
      <c r="T7" t="n">
        <v>4499.85</v>
      </c>
      <c r="U7" t="n">
        <v>0.71</v>
      </c>
      <c r="V7" t="n">
        <v>0.89</v>
      </c>
      <c r="W7" t="n">
        <v>2.96</v>
      </c>
      <c r="X7" t="n">
        <v>0.28</v>
      </c>
      <c r="Y7" t="n">
        <v>0.5</v>
      </c>
      <c r="Z7" t="n">
        <v>10</v>
      </c>
      <c r="AA7" t="n">
        <v>239.8931263301453</v>
      </c>
      <c r="AB7" t="n">
        <v>328.2323587825505</v>
      </c>
      <c r="AC7" t="n">
        <v>296.9063231374504</v>
      </c>
      <c r="AD7" t="n">
        <v>239893.1263301453</v>
      </c>
      <c r="AE7" t="n">
        <v>328232.3587825505</v>
      </c>
      <c r="AF7" t="n">
        <v>1.811289611283462e-06</v>
      </c>
      <c r="AG7" t="n">
        <v>13</v>
      </c>
      <c r="AH7" t="n">
        <v>296906.3231374504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17.01</v>
      </c>
      <c r="G8" t="n">
        <v>78.5</v>
      </c>
      <c r="H8" t="n">
        <v>1.56</v>
      </c>
      <c r="I8" t="n">
        <v>13</v>
      </c>
      <c r="J8" t="n">
        <v>78.65000000000001</v>
      </c>
      <c r="K8" t="n">
        <v>32.27</v>
      </c>
      <c r="L8" t="n">
        <v>7</v>
      </c>
      <c r="M8" t="n">
        <v>11</v>
      </c>
      <c r="N8" t="n">
        <v>9.380000000000001</v>
      </c>
      <c r="O8" t="n">
        <v>9933.52</v>
      </c>
      <c r="P8" t="n">
        <v>114.19</v>
      </c>
      <c r="Q8" t="n">
        <v>183.27</v>
      </c>
      <c r="R8" t="n">
        <v>36.2</v>
      </c>
      <c r="S8" t="n">
        <v>26.24</v>
      </c>
      <c r="T8" t="n">
        <v>4092.63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237.9766778924253</v>
      </c>
      <c r="AB8" t="n">
        <v>325.6101894823254</v>
      </c>
      <c r="AC8" t="n">
        <v>294.5344099950001</v>
      </c>
      <c r="AD8" t="n">
        <v>237976.6778924253</v>
      </c>
      <c r="AE8" t="n">
        <v>325610.1894823254</v>
      </c>
      <c r="AF8" t="n">
        <v>1.816689729379214e-06</v>
      </c>
      <c r="AG8" t="n">
        <v>13</v>
      </c>
      <c r="AH8" t="n">
        <v>294534.4099950001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5.2706</v>
      </c>
      <c r="E9" t="n">
        <v>18.97</v>
      </c>
      <c r="F9" t="n">
        <v>16.96</v>
      </c>
      <c r="G9" t="n">
        <v>92.5</v>
      </c>
      <c r="H9" t="n">
        <v>1.75</v>
      </c>
      <c r="I9" t="n">
        <v>11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111.26</v>
      </c>
      <c r="Q9" t="n">
        <v>183.28</v>
      </c>
      <c r="R9" t="n">
        <v>34.54</v>
      </c>
      <c r="S9" t="n">
        <v>26.24</v>
      </c>
      <c r="T9" t="n">
        <v>3271.15</v>
      </c>
      <c r="U9" t="n">
        <v>0.76</v>
      </c>
      <c r="V9" t="n">
        <v>0.9</v>
      </c>
      <c r="W9" t="n">
        <v>2.96</v>
      </c>
      <c r="X9" t="n">
        <v>0.2</v>
      </c>
      <c r="Y9" t="n">
        <v>0.5</v>
      </c>
      <c r="Z9" t="n">
        <v>10</v>
      </c>
      <c r="AA9" t="n">
        <v>234.3501460667522</v>
      </c>
      <c r="AB9" t="n">
        <v>320.6482086471493</v>
      </c>
      <c r="AC9" t="n">
        <v>290.0459936465479</v>
      </c>
      <c r="AD9" t="n">
        <v>234350.1460667522</v>
      </c>
      <c r="AE9" t="n">
        <v>320648.2086471493</v>
      </c>
      <c r="AF9" t="n">
        <v>1.824478361248087e-06</v>
      </c>
      <c r="AG9" t="n">
        <v>13</v>
      </c>
      <c r="AH9" t="n">
        <v>290045.9936465479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5.2821</v>
      </c>
      <c r="E10" t="n">
        <v>18.93</v>
      </c>
      <c r="F10" t="n">
        <v>16.93</v>
      </c>
      <c r="G10" t="n">
        <v>101.59</v>
      </c>
      <c r="H10" t="n">
        <v>1.94</v>
      </c>
      <c r="I10" t="n">
        <v>10</v>
      </c>
      <c r="J10" t="n">
        <v>81.04000000000001</v>
      </c>
      <c r="K10" t="n">
        <v>32.27</v>
      </c>
      <c r="L10" t="n">
        <v>9</v>
      </c>
      <c r="M10" t="n">
        <v>8</v>
      </c>
      <c r="N10" t="n">
        <v>9.77</v>
      </c>
      <c r="O10" t="n">
        <v>10229.34</v>
      </c>
      <c r="P10" t="n">
        <v>110.29</v>
      </c>
      <c r="Q10" t="n">
        <v>183.26</v>
      </c>
      <c r="R10" t="n">
        <v>33.58</v>
      </c>
      <c r="S10" t="n">
        <v>26.24</v>
      </c>
      <c r="T10" t="n">
        <v>2796.55</v>
      </c>
      <c r="U10" t="n">
        <v>0.78</v>
      </c>
      <c r="V10" t="n">
        <v>0.9</v>
      </c>
      <c r="W10" t="n">
        <v>2.96</v>
      </c>
      <c r="X10" t="n">
        <v>0.18</v>
      </c>
      <c r="Y10" t="n">
        <v>0.5</v>
      </c>
      <c r="Z10" t="n">
        <v>10</v>
      </c>
      <c r="AA10" t="n">
        <v>233.0485821883432</v>
      </c>
      <c r="AB10" t="n">
        <v>318.8673515277653</v>
      </c>
      <c r="AC10" t="n">
        <v>288.4350990311886</v>
      </c>
      <c r="AD10" t="n">
        <v>233048.5821883432</v>
      </c>
      <c r="AE10" t="n">
        <v>318867.3515277653</v>
      </c>
      <c r="AF10" t="n">
        <v>1.828459217536622e-06</v>
      </c>
      <c r="AG10" t="n">
        <v>13</v>
      </c>
      <c r="AH10" t="n">
        <v>288435.0990311886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5.2905</v>
      </c>
      <c r="E11" t="n">
        <v>18.9</v>
      </c>
      <c r="F11" t="n">
        <v>16.92</v>
      </c>
      <c r="G11" t="n">
        <v>112.79</v>
      </c>
      <c r="H11" t="n">
        <v>2.13</v>
      </c>
      <c r="I11" t="n">
        <v>9</v>
      </c>
      <c r="J11" t="n">
        <v>82.25</v>
      </c>
      <c r="K11" t="n">
        <v>32.27</v>
      </c>
      <c r="L11" t="n">
        <v>10</v>
      </c>
      <c r="M11" t="n">
        <v>7</v>
      </c>
      <c r="N11" t="n">
        <v>9.98</v>
      </c>
      <c r="O11" t="n">
        <v>10377.72</v>
      </c>
      <c r="P11" t="n">
        <v>107.85</v>
      </c>
      <c r="Q11" t="n">
        <v>183.26</v>
      </c>
      <c r="R11" t="n">
        <v>33.33</v>
      </c>
      <c r="S11" t="n">
        <v>26.24</v>
      </c>
      <c r="T11" t="n">
        <v>2676.71</v>
      </c>
      <c r="U11" t="n">
        <v>0.79</v>
      </c>
      <c r="V11" t="n">
        <v>0.9</v>
      </c>
      <c r="W11" t="n">
        <v>2.95</v>
      </c>
      <c r="X11" t="n">
        <v>0.16</v>
      </c>
      <c r="Y11" t="n">
        <v>0.5</v>
      </c>
      <c r="Z11" t="n">
        <v>10</v>
      </c>
      <c r="AA11" t="n">
        <v>230.3296514237265</v>
      </c>
      <c r="AB11" t="n">
        <v>315.1471905048589</v>
      </c>
      <c r="AC11" t="n">
        <v>285.0699849550285</v>
      </c>
      <c r="AD11" t="n">
        <v>230329.6514237265</v>
      </c>
      <c r="AE11" t="n">
        <v>315147.190504859</v>
      </c>
      <c r="AF11" t="n">
        <v>1.831366973434334e-06</v>
      </c>
      <c r="AG11" t="n">
        <v>13</v>
      </c>
      <c r="AH11" t="n">
        <v>285069.9849550285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5.304</v>
      </c>
      <c r="E12" t="n">
        <v>18.85</v>
      </c>
      <c r="F12" t="n">
        <v>16.89</v>
      </c>
      <c r="G12" t="n">
        <v>126.64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6</v>
      </c>
      <c r="N12" t="n">
        <v>10.18</v>
      </c>
      <c r="O12" t="n">
        <v>10526.45</v>
      </c>
      <c r="P12" t="n">
        <v>105.85</v>
      </c>
      <c r="Q12" t="n">
        <v>183.26</v>
      </c>
      <c r="R12" t="n">
        <v>32.29</v>
      </c>
      <c r="S12" t="n">
        <v>26.24</v>
      </c>
      <c r="T12" t="n">
        <v>2159.81</v>
      </c>
      <c r="U12" t="n">
        <v>0.8100000000000001</v>
      </c>
      <c r="V12" t="n">
        <v>0.9</v>
      </c>
      <c r="W12" t="n">
        <v>2.95</v>
      </c>
      <c r="X12" t="n">
        <v>0.13</v>
      </c>
      <c r="Y12" t="n">
        <v>0.5</v>
      </c>
      <c r="Z12" t="n">
        <v>10</v>
      </c>
      <c r="AA12" t="n">
        <v>227.9386034787581</v>
      </c>
      <c r="AB12" t="n">
        <v>311.8756532209644</v>
      </c>
      <c r="AC12" t="n">
        <v>282.1106785978764</v>
      </c>
      <c r="AD12" t="n">
        <v>227938.6034787581</v>
      </c>
      <c r="AE12" t="n">
        <v>311875.6532209644</v>
      </c>
      <c r="AF12" t="n">
        <v>1.836040152555659e-06</v>
      </c>
      <c r="AG12" t="n">
        <v>13</v>
      </c>
      <c r="AH12" t="n">
        <v>282110.6785978764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5.3017</v>
      </c>
      <c r="E13" t="n">
        <v>18.86</v>
      </c>
      <c r="F13" t="n">
        <v>16.89</v>
      </c>
      <c r="G13" t="n">
        <v>126.7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2</v>
      </c>
      <c r="N13" t="n">
        <v>10.39</v>
      </c>
      <c r="O13" t="n">
        <v>10675.53</v>
      </c>
      <c r="P13" t="n">
        <v>105.18</v>
      </c>
      <c r="Q13" t="n">
        <v>183.27</v>
      </c>
      <c r="R13" t="n">
        <v>32.37</v>
      </c>
      <c r="S13" t="n">
        <v>26.24</v>
      </c>
      <c r="T13" t="n">
        <v>2200.63</v>
      </c>
      <c r="U13" t="n">
        <v>0.8100000000000001</v>
      </c>
      <c r="V13" t="n">
        <v>0.9</v>
      </c>
      <c r="W13" t="n">
        <v>2.96</v>
      </c>
      <c r="X13" t="n">
        <v>0.14</v>
      </c>
      <c r="Y13" t="n">
        <v>0.5</v>
      </c>
      <c r="Z13" t="n">
        <v>10</v>
      </c>
      <c r="AA13" t="n">
        <v>227.3036668296869</v>
      </c>
      <c r="AB13" t="n">
        <v>311.0069048862775</v>
      </c>
      <c r="AC13" t="n">
        <v>281.3248423849558</v>
      </c>
      <c r="AD13" t="n">
        <v>227303.6668296869</v>
      </c>
      <c r="AE13" t="n">
        <v>311006.9048862775</v>
      </c>
      <c r="AF13" t="n">
        <v>1.835243981297951e-06</v>
      </c>
      <c r="AG13" t="n">
        <v>13</v>
      </c>
      <c r="AH13" t="n">
        <v>281324.8423849558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5.2999</v>
      </c>
      <c r="E14" t="n">
        <v>18.87</v>
      </c>
      <c r="F14" t="n">
        <v>16.9</v>
      </c>
      <c r="G14" t="n">
        <v>126.75</v>
      </c>
      <c r="H14" t="n">
        <v>2.65</v>
      </c>
      <c r="I14" t="n">
        <v>8</v>
      </c>
      <c r="J14" t="n">
        <v>85.87</v>
      </c>
      <c r="K14" t="n">
        <v>32.27</v>
      </c>
      <c r="L14" t="n">
        <v>13</v>
      </c>
      <c r="M14" t="n">
        <v>1</v>
      </c>
      <c r="N14" t="n">
        <v>10.6</v>
      </c>
      <c r="O14" t="n">
        <v>10824.97</v>
      </c>
      <c r="P14" t="n">
        <v>105.89</v>
      </c>
      <c r="Q14" t="n">
        <v>183.26</v>
      </c>
      <c r="R14" t="n">
        <v>32.5</v>
      </c>
      <c r="S14" t="n">
        <v>26.24</v>
      </c>
      <c r="T14" t="n">
        <v>2265.78</v>
      </c>
      <c r="U14" t="n">
        <v>0.8100000000000001</v>
      </c>
      <c r="V14" t="n">
        <v>0.9</v>
      </c>
      <c r="W14" t="n">
        <v>2.96</v>
      </c>
      <c r="X14" t="n">
        <v>0.14</v>
      </c>
      <c r="Y14" t="n">
        <v>0.5</v>
      </c>
      <c r="Z14" t="n">
        <v>10</v>
      </c>
      <c r="AA14" t="n">
        <v>228.0815582919351</v>
      </c>
      <c r="AB14" t="n">
        <v>312.0712503030742</v>
      </c>
      <c r="AC14" t="n">
        <v>282.287608168992</v>
      </c>
      <c r="AD14" t="n">
        <v>228081.5582919351</v>
      </c>
      <c r="AE14" t="n">
        <v>312071.2503030743</v>
      </c>
      <c r="AF14" t="n">
        <v>1.834620890748442e-06</v>
      </c>
      <c r="AG14" t="n">
        <v>13</v>
      </c>
      <c r="AH14" t="n">
        <v>282287.608168992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5.3002</v>
      </c>
      <c r="E15" t="n">
        <v>18.87</v>
      </c>
      <c r="F15" t="n">
        <v>16.9</v>
      </c>
      <c r="G15" t="n">
        <v>126.74</v>
      </c>
      <c r="H15" t="n">
        <v>2.82</v>
      </c>
      <c r="I15" t="n">
        <v>8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106.68</v>
      </c>
      <c r="Q15" t="n">
        <v>183.26</v>
      </c>
      <c r="R15" t="n">
        <v>32.41</v>
      </c>
      <c r="S15" t="n">
        <v>26.24</v>
      </c>
      <c r="T15" t="n">
        <v>2221.59</v>
      </c>
      <c r="U15" t="n">
        <v>0.8100000000000001</v>
      </c>
      <c r="V15" t="n">
        <v>0.9</v>
      </c>
      <c r="W15" t="n">
        <v>2.96</v>
      </c>
      <c r="X15" t="n">
        <v>0.14</v>
      </c>
      <c r="Y15" t="n">
        <v>0.5</v>
      </c>
      <c r="Z15" t="n">
        <v>10</v>
      </c>
      <c r="AA15" t="n">
        <v>228.8857920530153</v>
      </c>
      <c r="AB15" t="n">
        <v>313.1716384152732</v>
      </c>
      <c r="AC15" t="n">
        <v>283.2829767841673</v>
      </c>
      <c r="AD15" t="n">
        <v>228885.7920530153</v>
      </c>
      <c r="AE15" t="n">
        <v>313171.6384152732</v>
      </c>
      <c r="AF15" t="n">
        <v>1.83472473917336e-06</v>
      </c>
      <c r="AG15" t="n">
        <v>13</v>
      </c>
      <c r="AH15" t="n">
        <v>283282.9767841673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4.919</v>
      </c>
      <c r="E2" t="n">
        <v>20.33</v>
      </c>
      <c r="F2" t="n">
        <v>17.95</v>
      </c>
      <c r="G2" t="n">
        <v>17.66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83.41</v>
      </c>
      <c r="Q2" t="n">
        <v>183.28</v>
      </c>
      <c r="R2" t="n">
        <v>65.41</v>
      </c>
      <c r="S2" t="n">
        <v>26.24</v>
      </c>
      <c r="T2" t="n">
        <v>18456.22</v>
      </c>
      <c r="U2" t="n">
        <v>0.4</v>
      </c>
      <c r="V2" t="n">
        <v>0.85</v>
      </c>
      <c r="W2" t="n">
        <v>3.04</v>
      </c>
      <c r="X2" t="n">
        <v>1.2</v>
      </c>
      <c r="Y2" t="n">
        <v>0.5</v>
      </c>
      <c r="Z2" t="n">
        <v>10</v>
      </c>
      <c r="AA2" t="n">
        <v>215.2025512263969</v>
      </c>
      <c r="AB2" t="n">
        <v>294.4496246543222</v>
      </c>
      <c r="AC2" t="n">
        <v>266.3477657400442</v>
      </c>
      <c r="AD2" t="n">
        <v>215202.5512263969</v>
      </c>
      <c r="AE2" t="n">
        <v>294449.6246543222</v>
      </c>
      <c r="AF2" t="n">
        <v>1.741564532938086e-06</v>
      </c>
      <c r="AG2" t="n">
        <v>14</v>
      </c>
      <c r="AH2" t="n">
        <v>266347.7657400442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5.1703</v>
      </c>
      <c r="E3" t="n">
        <v>19.34</v>
      </c>
      <c r="F3" t="n">
        <v>17.32</v>
      </c>
      <c r="G3" t="n">
        <v>35.84</v>
      </c>
      <c r="H3" t="n">
        <v>0.84</v>
      </c>
      <c r="I3" t="n">
        <v>29</v>
      </c>
      <c r="J3" t="n">
        <v>40.89</v>
      </c>
      <c r="K3" t="n">
        <v>19.54</v>
      </c>
      <c r="L3" t="n">
        <v>2</v>
      </c>
      <c r="M3" t="n">
        <v>27</v>
      </c>
      <c r="N3" t="n">
        <v>4.35</v>
      </c>
      <c r="O3" t="n">
        <v>5277.26</v>
      </c>
      <c r="P3" t="n">
        <v>77.55</v>
      </c>
      <c r="Q3" t="n">
        <v>183.27</v>
      </c>
      <c r="R3" t="n">
        <v>45.84</v>
      </c>
      <c r="S3" t="n">
        <v>26.24</v>
      </c>
      <c r="T3" t="n">
        <v>8829.120000000001</v>
      </c>
      <c r="U3" t="n">
        <v>0.57</v>
      </c>
      <c r="V3" t="n">
        <v>0.88</v>
      </c>
      <c r="W3" t="n">
        <v>2.99</v>
      </c>
      <c r="X3" t="n">
        <v>0.5600000000000001</v>
      </c>
      <c r="Y3" t="n">
        <v>0.5</v>
      </c>
      <c r="Z3" t="n">
        <v>10</v>
      </c>
      <c r="AA3" t="n">
        <v>195.7538885449753</v>
      </c>
      <c r="AB3" t="n">
        <v>267.8391063591727</v>
      </c>
      <c r="AC3" t="n">
        <v>242.2769179628784</v>
      </c>
      <c r="AD3" t="n">
        <v>195753.8885449753</v>
      </c>
      <c r="AE3" t="n">
        <v>267839.1063591727</v>
      </c>
      <c r="AF3" t="n">
        <v>1.83053691901805e-06</v>
      </c>
      <c r="AG3" t="n">
        <v>13</v>
      </c>
      <c r="AH3" t="n">
        <v>242276.9179628784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5.2562</v>
      </c>
      <c r="E4" t="n">
        <v>19.02</v>
      </c>
      <c r="F4" t="n">
        <v>17.12</v>
      </c>
      <c r="G4" t="n">
        <v>54.05</v>
      </c>
      <c r="H4" t="n">
        <v>1.22</v>
      </c>
      <c r="I4" t="n">
        <v>19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73.42</v>
      </c>
      <c r="Q4" t="n">
        <v>183.28</v>
      </c>
      <c r="R4" t="n">
        <v>39.49</v>
      </c>
      <c r="S4" t="n">
        <v>26.24</v>
      </c>
      <c r="T4" t="n">
        <v>5705.33</v>
      </c>
      <c r="U4" t="n">
        <v>0.66</v>
      </c>
      <c r="V4" t="n">
        <v>0.89</v>
      </c>
      <c r="W4" t="n">
        <v>2.97</v>
      </c>
      <c r="X4" t="n">
        <v>0.36</v>
      </c>
      <c r="Y4" t="n">
        <v>0.5</v>
      </c>
      <c r="Z4" t="n">
        <v>10</v>
      </c>
      <c r="AA4" t="n">
        <v>189.8558086947327</v>
      </c>
      <c r="AB4" t="n">
        <v>259.7690933031561</v>
      </c>
      <c r="AC4" t="n">
        <v>234.977095626591</v>
      </c>
      <c r="AD4" t="n">
        <v>189855.8086947327</v>
      </c>
      <c r="AE4" t="n">
        <v>259769.0933031561</v>
      </c>
      <c r="AF4" t="n">
        <v>1.860949684494647e-06</v>
      </c>
      <c r="AG4" t="n">
        <v>13</v>
      </c>
      <c r="AH4" t="n">
        <v>234977.095626591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5.3013</v>
      </c>
      <c r="E5" t="n">
        <v>18.86</v>
      </c>
      <c r="F5" t="n">
        <v>17.01</v>
      </c>
      <c r="G5" t="n">
        <v>72.90000000000001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7</v>
      </c>
      <c r="N5" t="n">
        <v>4.58</v>
      </c>
      <c r="O5" t="n">
        <v>5552.61</v>
      </c>
      <c r="P5" t="n">
        <v>69.79000000000001</v>
      </c>
      <c r="Q5" t="n">
        <v>183.29</v>
      </c>
      <c r="R5" t="n">
        <v>35.95</v>
      </c>
      <c r="S5" t="n">
        <v>26.24</v>
      </c>
      <c r="T5" t="n">
        <v>3960.53</v>
      </c>
      <c r="U5" t="n">
        <v>0.73</v>
      </c>
      <c r="V5" t="n">
        <v>0.89</v>
      </c>
      <c r="W5" t="n">
        <v>2.97</v>
      </c>
      <c r="X5" t="n">
        <v>0.25</v>
      </c>
      <c r="Y5" t="n">
        <v>0.5</v>
      </c>
      <c r="Z5" t="n">
        <v>10</v>
      </c>
      <c r="AA5" t="n">
        <v>185.3323301040876</v>
      </c>
      <c r="AB5" t="n">
        <v>253.5798703336476</v>
      </c>
      <c r="AC5" t="n">
        <v>229.3785634106614</v>
      </c>
      <c r="AD5" t="n">
        <v>185332.3301040876</v>
      </c>
      <c r="AE5" t="n">
        <v>253579.8703336476</v>
      </c>
      <c r="AF5" t="n">
        <v>1.876917271491091e-06</v>
      </c>
      <c r="AG5" t="n">
        <v>13</v>
      </c>
      <c r="AH5" t="n">
        <v>229378.5634106614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5.2958</v>
      </c>
      <c r="E6" t="n">
        <v>18.88</v>
      </c>
      <c r="F6" t="n">
        <v>17.03</v>
      </c>
      <c r="G6" t="n">
        <v>72.98</v>
      </c>
      <c r="H6" t="n">
        <v>1.94</v>
      </c>
      <c r="I6" t="n">
        <v>14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70.90000000000001</v>
      </c>
      <c r="Q6" t="n">
        <v>183.29</v>
      </c>
      <c r="R6" t="n">
        <v>36.23</v>
      </c>
      <c r="S6" t="n">
        <v>26.24</v>
      </c>
      <c r="T6" t="n">
        <v>4103.84</v>
      </c>
      <c r="U6" t="n">
        <v>0.72</v>
      </c>
      <c r="V6" t="n">
        <v>0.89</v>
      </c>
      <c r="W6" t="n">
        <v>2.98</v>
      </c>
      <c r="X6" t="n">
        <v>0.27</v>
      </c>
      <c r="Y6" t="n">
        <v>0.5</v>
      </c>
      <c r="Z6" t="n">
        <v>10</v>
      </c>
      <c r="AA6" t="n">
        <v>186.5694446714641</v>
      </c>
      <c r="AB6" t="n">
        <v>255.2725450623741</v>
      </c>
      <c r="AC6" t="n">
        <v>230.9096916389627</v>
      </c>
      <c r="AD6" t="n">
        <v>186569.4446714641</v>
      </c>
      <c r="AE6" t="n">
        <v>255272.5450623741</v>
      </c>
      <c r="AF6" t="n">
        <v>1.874970004784208e-06</v>
      </c>
      <c r="AG6" t="n">
        <v>13</v>
      </c>
      <c r="AH6" t="n">
        <v>230909.6916389627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3.6746</v>
      </c>
      <c r="E2" t="n">
        <v>27.21</v>
      </c>
      <c r="F2" t="n">
        <v>20.16</v>
      </c>
      <c r="G2" t="n">
        <v>7.24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230.96</v>
      </c>
      <c r="Q2" t="n">
        <v>183.38</v>
      </c>
      <c r="R2" t="n">
        <v>133.95</v>
      </c>
      <c r="S2" t="n">
        <v>26.24</v>
      </c>
      <c r="T2" t="n">
        <v>52194.99</v>
      </c>
      <c r="U2" t="n">
        <v>0.2</v>
      </c>
      <c r="V2" t="n">
        <v>0.75</v>
      </c>
      <c r="W2" t="n">
        <v>3.21</v>
      </c>
      <c r="X2" t="n">
        <v>3.4</v>
      </c>
      <c r="Y2" t="n">
        <v>0.5</v>
      </c>
      <c r="Z2" t="n">
        <v>10</v>
      </c>
      <c r="AA2" t="n">
        <v>526.1727109766863</v>
      </c>
      <c r="AB2" t="n">
        <v>719.9327162600126</v>
      </c>
      <c r="AC2" t="n">
        <v>651.2233482520697</v>
      </c>
      <c r="AD2" t="n">
        <v>526172.7109766863</v>
      </c>
      <c r="AE2" t="n">
        <v>719932.7162600126</v>
      </c>
      <c r="AF2" t="n">
        <v>1.226367301687246e-06</v>
      </c>
      <c r="AG2" t="n">
        <v>18</v>
      </c>
      <c r="AH2" t="n">
        <v>651223.3482520698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4.4066</v>
      </c>
      <c r="E3" t="n">
        <v>22.69</v>
      </c>
      <c r="F3" t="n">
        <v>18.27</v>
      </c>
      <c r="G3" t="n">
        <v>14.42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208.8</v>
      </c>
      <c r="Q3" t="n">
        <v>183.28</v>
      </c>
      <c r="R3" t="n">
        <v>75.42</v>
      </c>
      <c r="S3" t="n">
        <v>26.24</v>
      </c>
      <c r="T3" t="n">
        <v>23387.47</v>
      </c>
      <c r="U3" t="n">
        <v>0.35</v>
      </c>
      <c r="V3" t="n">
        <v>0.83</v>
      </c>
      <c r="W3" t="n">
        <v>3.06</v>
      </c>
      <c r="X3" t="n">
        <v>1.51</v>
      </c>
      <c r="Y3" t="n">
        <v>0.5</v>
      </c>
      <c r="Z3" t="n">
        <v>10</v>
      </c>
      <c r="AA3" t="n">
        <v>409.0813452706292</v>
      </c>
      <c r="AB3" t="n">
        <v>559.723143994508</v>
      </c>
      <c r="AC3" t="n">
        <v>506.3039527080379</v>
      </c>
      <c r="AD3" t="n">
        <v>409081.3452706292</v>
      </c>
      <c r="AE3" t="n">
        <v>559723.143994508</v>
      </c>
      <c r="AF3" t="n">
        <v>1.470666236220274e-06</v>
      </c>
      <c r="AG3" t="n">
        <v>15</v>
      </c>
      <c r="AH3" t="n">
        <v>506303.9527080379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4.6733</v>
      </c>
      <c r="E4" t="n">
        <v>21.4</v>
      </c>
      <c r="F4" t="n">
        <v>17.73</v>
      </c>
      <c r="G4" t="n">
        <v>21.27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202.03</v>
      </c>
      <c r="Q4" t="n">
        <v>183.28</v>
      </c>
      <c r="R4" t="n">
        <v>58.61</v>
      </c>
      <c r="S4" t="n">
        <v>26.24</v>
      </c>
      <c r="T4" t="n">
        <v>15112.08</v>
      </c>
      <c r="U4" t="n">
        <v>0.45</v>
      </c>
      <c r="V4" t="n">
        <v>0.86</v>
      </c>
      <c r="W4" t="n">
        <v>3.01</v>
      </c>
      <c r="X4" t="n">
        <v>0.97</v>
      </c>
      <c r="Y4" t="n">
        <v>0.5</v>
      </c>
      <c r="Z4" t="n">
        <v>10</v>
      </c>
      <c r="AA4" t="n">
        <v>376.0601572740992</v>
      </c>
      <c r="AB4" t="n">
        <v>514.5420977856563</v>
      </c>
      <c r="AC4" t="n">
        <v>465.4349221373624</v>
      </c>
      <c r="AD4" t="n">
        <v>376060.1572740992</v>
      </c>
      <c r="AE4" t="n">
        <v>514542.0977856563</v>
      </c>
      <c r="AF4" t="n">
        <v>1.559675151302185e-06</v>
      </c>
      <c r="AG4" t="n">
        <v>14</v>
      </c>
      <c r="AH4" t="n">
        <v>465434.9221373624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4.8153</v>
      </c>
      <c r="E5" t="n">
        <v>20.77</v>
      </c>
      <c r="F5" t="n">
        <v>17.47</v>
      </c>
      <c r="G5" t="n">
        <v>28.33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198.77</v>
      </c>
      <c r="Q5" t="n">
        <v>183.27</v>
      </c>
      <c r="R5" t="n">
        <v>50.56</v>
      </c>
      <c r="S5" t="n">
        <v>26.24</v>
      </c>
      <c r="T5" t="n">
        <v>11150.99</v>
      </c>
      <c r="U5" t="n">
        <v>0.52</v>
      </c>
      <c r="V5" t="n">
        <v>0.87</v>
      </c>
      <c r="W5" t="n">
        <v>2.99</v>
      </c>
      <c r="X5" t="n">
        <v>0.71</v>
      </c>
      <c r="Y5" t="n">
        <v>0.5</v>
      </c>
      <c r="Z5" t="n">
        <v>10</v>
      </c>
      <c r="AA5" t="n">
        <v>364.4793777480083</v>
      </c>
      <c r="AB5" t="n">
        <v>498.6967643301243</v>
      </c>
      <c r="AC5" t="n">
        <v>451.1018450677611</v>
      </c>
      <c r="AD5" t="n">
        <v>364479.3777480084</v>
      </c>
      <c r="AE5" t="n">
        <v>498696.7643301242</v>
      </c>
      <c r="AF5" t="n">
        <v>1.607066474667881e-06</v>
      </c>
      <c r="AG5" t="n">
        <v>14</v>
      </c>
      <c r="AH5" t="n">
        <v>451101.8450677611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4.8943</v>
      </c>
      <c r="E6" t="n">
        <v>20.43</v>
      </c>
      <c r="F6" t="n">
        <v>17.34</v>
      </c>
      <c r="G6" t="n">
        <v>34.67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196.64</v>
      </c>
      <c r="Q6" t="n">
        <v>183.27</v>
      </c>
      <c r="R6" t="n">
        <v>46.12</v>
      </c>
      <c r="S6" t="n">
        <v>26.24</v>
      </c>
      <c r="T6" t="n">
        <v>8965.5</v>
      </c>
      <c r="U6" t="n">
        <v>0.57</v>
      </c>
      <c r="V6" t="n">
        <v>0.88</v>
      </c>
      <c r="W6" t="n">
        <v>2.99</v>
      </c>
      <c r="X6" t="n">
        <v>0.58</v>
      </c>
      <c r="Y6" t="n">
        <v>0.5</v>
      </c>
      <c r="Z6" t="n">
        <v>10</v>
      </c>
      <c r="AA6" t="n">
        <v>357.9930383331036</v>
      </c>
      <c r="AB6" t="n">
        <v>489.8218685855526</v>
      </c>
      <c r="AC6" t="n">
        <v>443.073956917057</v>
      </c>
      <c r="AD6" t="n">
        <v>357993.0383331036</v>
      </c>
      <c r="AE6" t="n">
        <v>489821.8685855526</v>
      </c>
      <c r="AF6" t="n">
        <v>1.633432070061473e-06</v>
      </c>
      <c r="AG6" t="n">
        <v>14</v>
      </c>
      <c r="AH6" t="n">
        <v>443073.956917057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4.9538</v>
      </c>
      <c r="E7" t="n">
        <v>20.19</v>
      </c>
      <c r="F7" t="n">
        <v>17.24</v>
      </c>
      <c r="G7" t="n">
        <v>41.37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195.11</v>
      </c>
      <c r="Q7" t="n">
        <v>183.28</v>
      </c>
      <c r="R7" t="n">
        <v>43.39</v>
      </c>
      <c r="S7" t="n">
        <v>26.24</v>
      </c>
      <c r="T7" t="n">
        <v>7626.57</v>
      </c>
      <c r="U7" t="n">
        <v>0.6</v>
      </c>
      <c r="V7" t="n">
        <v>0.88</v>
      </c>
      <c r="W7" t="n">
        <v>2.97</v>
      </c>
      <c r="X7" t="n">
        <v>0.48</v>
      </c>
      <c r="Y7" t="n">
        <v>0.5</v>
      </c>
      <c r="Z7" t="n">
        <v>10</v>
      </c>
      <c r="AA7" t="n">
        <v>353.3234607719129</v>
      </c>
      <c r="AB7" t="n">
        <v>483.4327465591089</v>
      </c>
      <c r="AC7" t="n">
        <v>437.294603729628</v>
      </c>
      <c r="AD7" t="n">
        <v>353323.4607719129</v>
      </c>
      <c r="AE7" t="n">
        <v>483432.7465591088</v>
      </c>
      <c r="AF7" t="n">
        <v>1.653289702035128e-06</v>
      </c>
      <c r="AG7" t="n">
        <v>14</v>
      </c>
      <c r="AH7" t="n">
        <v>437294.603729628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4.9988</v>
      </c>
      <c r="E8" t="n">
        <v>20</v>
      </c>
      <c r="F8" t="n">
        <v>17.17</v>
      </c>
      <c r="G8" t="n">
        <v>49.06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193.93</v>
      </c>
      <c r="Q8" t="n">
        <v>183.27</v>
      </c>
      <c r="R8" t="n">
        <v>41.01</v>
      </c>
      <c r="S8" t="n">
        <v>26.24</v>
      </c>
      <c r="T8" t="n">
        <v>6457.67</v>
      </c>
      <c r="U8" t="n">
        <v>0.64</v>
      </c>
      <c r="V8" t="n">
        <v>0.89</v>
      </c>
      <c r="W8" t="n">
        <v>2.98</v>
      </c>
      <c r="X8" t="n">
        <v>0.41</v>
      </c>
      <c r="Y8" t="n">
        <v>0.5</v>
      </c>
      <c r="Z8" t="n">
        <v>10</v>
      </c>
      <c r="AA8" t="n">
        <v>349.8473034067246</v>
      </c>
      <c r="AB8" t="n">
        <v>478.6765146948188</v>
      </c>
      <c r="AC8" t="n">
        <v>432.9922999590522</v>
      </c>
      <c r="AD8" t="n">
        <v>349847.3034067246</v>
      </c>
      <c r="AE8" t="n">
        <v>478676.5146948188</v>
      </c>
      <c r="AF8" t="n">
        <v>1.66830807915806e-06</v>
      </c>
      <c r="AG8" t="n">
        <v>14</v>
      </c>
      <c r="AH8" t="n">
        <v>432992.2999590522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5.0277</v>
      </c>
      <c r="E9" t="n">
        <v>19.89</v>
      </c>
      <c r="F9" t="n">
        <v>17.11</v>
      </c>
      <c r="G9" t="n">
        <v>54.04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192.89</v>
      </c>
      <c r="Q9" t="n">
        <v>183.29</v>
      </c>
      <c r="R9" t="n">
        <v>39.34</v>
      </c>
      <c r="S9" t="n">
        <v>26.24</v>
      </c>
      <c r="T9" t="n">
        <v>5633.32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338.9387295160506</v>
      </c>
      <c r="AB9" t="n">
        <v>463.7509226452833</v>
      </c>
      <c r="AC9" t="n">
        <v>419.4911854665245</v>
      </c>
      <c r="AD9" t="n">
        <v>338938.7295160505</v>
      </c>
      <c r="AE9" t="n">
        <v>463750.9226452833</v>
      </c>
      <c r="AF9" t="n">
        <v>1.67795321468812e-06</v>
      </c>
      <c r="AG9" t="n">
        <v>13</v>
      </c>
      <c r="AH9" t="n">
        <v>419491.1854665246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5.0479</v>
      </c>
      <c r="E10" t="n">
        <v>19.81</v>
      </c>
      <c r="F10" t="n">
        <v>17.09</v>
      </c>
      <c r="G10" t="n">
        <v>60.32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192.09</v>
      </c>
      <c r="Q10" t="n">
        <v>183.26</v>
      </c>
      <c r="R10" t="n">
        <v>38.68</v>
      </c>
      <c r="S10" t="n">
        <v>26.24</v>
      </c>
      <c r="T10" t="n">
        <v>5309.55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337.139170873398</v>
      </c>
      <c r="AB10" t="n">
        <v>461.288687119482</v>
      </c>
      <c r="AC10" t="n">
        <v>417.2639422435365</v>
      </c>
      <c r="AD10" t="n">
        <v>337139.170873398</v>
      </c>
      <c r="AE10" t="n">
        <v>461288.687119482</v>
      </c>
      <c r="AF10" t="n">
        <v>1.684694797307748e-06</v>
      </c>
      <c r="AG10" t="n">
        <v>13</v>
      </c>
      <c r="AH10" t="n">
        <v>417263.9422435365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5.0772</v>
      </c>
      <c r="E11" t="n">
        <v>19.7</v>
      </c>
      <c r="F11" t="n">
        <v>17.03</v>
      </c>
      <c r="G11" t="n">
        <v>68.14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191.12</v>
      </c>
      <c r="Q11" t="n">
        <v>183.26</v>
      </c>
      <c r="R11" t="n">
        <v>37.03</v>
      </c>
      <c r="S11" t="n">
        <v>26.24</v>
      </c>
      <c r="T11" t="n">
        <v>4498.76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334.7231586872959</v>
      </c>
      <c r="AB11" t="n">
        <v>457.9829926595219</v>
      </c>
      <c r="AC11" t="n">
        <v>414.2737386232638</v>
      </c>
      <c r="AD11" t="n">
        <v>334723.158687296</v>
      </c>
      <c r="AE11" t="n">
        <v>457982.9926595219</v>
      </c>
      <c r="AF11" t="n">
        <v>1.694473429523346e-06</v>
      </c>
      <c r="AG11" t="n">
        <v>13</v>
      </c>
      <c r="AH11" t="n">
        <v>414273.7386232638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5.089</v>
      </c>
      <c r="E12" t="n">
        <v>19.65</v>
      </c>
      <c r="F12" t="n">
        <v>17.02</v>
      </c>
      <c r="G12" t="n">
        <v>72.93000000000001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190.41</v>
      </c>
      <c r="Q12" t="n">
        <v>183.27</v>
      </c>
      <c r="R12" t="n">
        <v>36.54</v>
      </c>
      <c r="S12" t="n">
        <v>26.24</v>
      </c>
      <c r="T12" t="n">
        <v>4257.52</v>
      </c>
      <c r="U12" t="n">
        <v>0.72</v>
      </c>
      <c r="V12" t="n">
        <v>0.89</v>
      </c>
      <c r="W12" t="n">
        <v>2.96</v>
      </c>
      <c r="X12" t="n">
        <v>0.26</v>
      </c>
      <c r="Y12" t="n">
        <v>0.5</v>
      </c>
      <c r="Z12" t="n">
        <v>10</v>
      </c>
      <c r="AA12" t="n">
        <v>333.4326036517155</v>
      </c>
      <c r="AB12" t="n">
        <v>456.2171983245709</v>
      </c>
      <c r="AC12" t="n">
        <v>412.6764692213325</v>
      </c>
      <c r="AD12" t="n">
        <v>333432.6036517155</v>
      </c>
      <c r="AE12" t="n">
        <v>456217.1983245709</v>
      </c>
      <c r="AF12" t="n">
        <v>1.698411581746692e-06</v>
      </c>
      <c r="AG12" t="n">
        <v>13</v>
      </c>
      <c r="AH12" t="n">
        <v>412676.4692213325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16.99</v>
      </c>
      <c r="G13" t="n">
        <v>78.40000000000001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11</v>
      </c>
      <c r="N13" t="n">
        <v>27.24</v>
      </c>
      <c r="O13" t="n">
        <v>19605.66</v>
      </c>
      <c r="P13" t="n">
        <v>189.81</v>
      </c>
      <c r="Q13" t="n">
        <v>183.28</v>
      </c>
      <c r="R13" t="n">
        <v>35.48</v>
      </c>
      <c r="S13" t="n">
        <v>26.24</v>
      </c>
      <c r="T13" t="n">
        <v>3732.33</v>
      </c>
      <c r="U13" t="n">
        <v>0.74</v>
      </c>
      <c r="V13" t="n">
        <v>0.9</v>
      </c>
      <c r="W13" t="n">
        <v>2.96</v>
      </c>
      <c r="X13" t="n">
        <v>0.23</v>
      </c>
      <c r="Y13" t="n">
        <v>0.5</v>
      </c>
      <c r="Z13" t="n">
        <v>10</v>
      </c>
      <c r="AA13" t="n">
        <v>332.0776267883478</v>
      </c>
      <c r="AB13" t="n">
        <v>454.3632592027509</v>
      </c>
      <c r="AC13" t="n">
        <v>410.999467447279</v>
      </c>
      <c r="AD13" t="n">
        <v>332077.6267883478</v>
      </c>
      <c r="AE13" t="n">
        <v>454363.2592027509</v>
      </c>
      <c r="AF13" t="n">
        <v>1.703617952482642e-06</v>
      </c>
      <c r="AG13" t="n">
        <v>13</v>
      </c>
      <c r="AH13" t="n">
        <v>410999.467447279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5.1139</v>
      </c>
      <c r="E14" t="n">
        <v>19.55</v>
      </c>
      <c r="F14" t="n">
        <v>16.98</v>
      </c>
      <c r="G14" t="n">
        <v>84.90000000000001</v>
      </c>
      <c r="H14" t="n">
        <v>1.45</v>
      </c>
      <c r="I14" t="n">
        <v>12</v>
      </c>
      <c r="J14" t="n">
        <v>158.48</v>
      </c>
      <c r="K14" t="n">
        <v>47.83</v>
      </c>
      <c r="L14" t="n">
        <v>13</v>
      </c>
      <c r="M14" t="n">
        <v>10</v>
      </c>
      <c r="N14" t="n">
        <v>27.65</v>
      </c>
      <c r="O14" t="n">
        <v>19780.06</v>
      </c>
      <c r="P14" t="n">
        <v>189.3</v>
      </c>
      <c r="Q14" t="n">
        <v>183.27</v>
      </c>
      <c r="R14" t="n">
        <v>35.04</v>
      </c>
      <c r="S14" t="n">
        <v>26.24</v>
      </c>
      <c r="T14" t="n">
        <v>3515.88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331.1206197172704</v>
      </c>
      <c r="AB14" t="n">
        <v>453.0538399079307</v>
      </c>
      <c r="AC14" t="n">
        <v>409.815017292175</v>
      </c>
      <c r="AD14" t="n">
        <v>331120.6197172704</v>
      </c>
      <c r="AE14" t="n">
        <v>453053.8399079307</v>
      </c>
      <c r="AF14" t="n">
        <v>1.706721750421381e-06</v>
      </c>
      <c r="AG14" t="n">
        <v>13</v>
      </c>
      <c r="AH14" t="n">
        <v>409815.017292175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5.13</v>
      </c>
      <c r="E15" t="n">
        <v>19.49</v>
      </c>
      <c r="F15" t="n">
        <v>16.95</v>
      </c>
      <c r="G15" t="n">
        <v>92.44</v>
      </c>
      <c r="H15" t="n">
        <v>1.55</v>
      </c>
      <c r="I15" t="n">
        <v>11</v>
      </c>
      <c r="J15" t="n">
        <v>159.9</v>
      </c>
      <c r="K15" t="n">
        <v>47.83</v>
      </c>
      <c r="L15" t="n">
        <v>14</v>
      </c>
      <c r="M15" t="n">
        <v>9</v>
      </c>
      <c r="N15" t="n">
        <v>28.07</v>
      </c>
      <c r="O15" t="n">
        <v>19955.16</v>
      </c>
      <c r="P15" t="n">
        <v>188.12</v>
      </c>
      <c r="Q15" t="n">
        <v>183.26</v>
      </c>
      <c r="R15" t="n">
        <v>34.3</v>
      </c>
      <c r="S15" t="n">
        <v>26.24</v>
      </c>
      <c r="T15" t="n">
        <v>3152.77</v>
      </c>
      <c r="U15" t="n">
        <v>0.77</v>
      </c>
      <c r="V15" t="n">
        <v>0.9</v>
      </c>
      <c r="W15" t="n">
        <v>2.95</v>
      </c>
      <c r="X15" t="n">
        <v>0.19</v>
      </c>
      <c r="Y15" t="n">
        <v>0.5</v>
      </c>
      <c r="Z15" t="n">
        <v>10</v>
      </c>
      <c r="AA15" t="n">
        <v>329.142607468193</v>
      </c>
      <c r="AB15" t="n">
        <v>450.3474362850013</v>
      </c>
      <c r="AC15" t="n">
        <v>407.3669090325566</v>
      </c>
      <c r="AD15" t="n">
        <v>329142.607468193</v>
      </c>
      <c r="AE15" t="n">
        <v>450347.4362850013</v>
      </c>
      <c r="AF15" t="n">
        <v>1.712094992014252e-06</v>
      </c>
      <c r="AG15" t="n">
        <v>13</v>
      </c>
      <c r="AH15" t="n">
        <v>407366.9090325566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5.142</v>
      </c>
      <c r="E16" t="n">
        <v>19.45</v>
      </c>
      <c r="F16" t="n">
        <v>16.93</v>
      </c>
      <c r="G16" t="n">
        <v>101.58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187.68</v>
      </c>
      <c r="Q16" t="n">
        <v>183.28</v>
      </c>
      <c r="R16" t="n">
        <v>33.61</v>
      </c>
      <c r="S16" t="n">
        <v>26.24</v>
      </c>
      <c r="T16" t="n">
        <v>2810.11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328.1441643119113</v>
      </c>
      <c r="AB16" t="n">
        <v>448.9813223103733</v>
      </c>
      <c r="AC16" t="n">
        <v>406.1311750583141</v>
      </c>
      <c r="AD16" t="n">
        <v>328144.1643119113</v>
      </c>
      <c r="AE16" t="n">
        <v>448981.3223103734</v>
      </c>
      <c r="AF16" t="n">
        <v>1.716099892580368e-06</v>
      </c>
      <c r="AG16" t="n">
        <v>13</v>
      </c>
      <c r="AH16" t="n">
        <v>406131.1750583141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5.1418</v>
      </c>
      <c r="E17" t="n">
        <v>19.45</v>
      </c>
      <c r="F17" t="n">
        <v>16.93</v>
      </c>
      <c r="G17" t="n">
        <v>101.59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8</v>
      </c>
      <c r="N17" t="n">
        <v>28.92</v>
      </c>
      <c r="O17" t="n">
        <v>20306.85</v>
      </c>
      <c r="P17" t="n">
        <v>187.52</v>
      </c>
      <c r="Q17" t="n">
        <v>183.29</v>
      </c>
      <c r="R17" t="n">
        <v>33.7</v>
      </c>
      <c r="S17" t="n">
        <v>26.24</v>
      </c>
      <c r="T17" t="n">
        <v>2854.27</v>
      </c>
      <c r="U17" t="n">
        <v>0.78</v>
      </c>
      <c r="V17" t="n">
        <v>0.9</v>
      </c>
      <c r="W17" t="n">
        <v>2.96</v>
      </c>
      <c r="X17" t="n">
        <v>0.18</v>
      </c>
      <c r="Y17" t="n">
        <v>0.5</v>
      </c>
      <c r="Z17" t="n">
        <v>10</v>
      </c>
      <c r="AA17" t="n">
        <v>327.9832904752842</v>
      </c>
      <c r="AB17" t="n">
        <v>448.7612076298473</v>
      </c>
      <c r="AC17" t="n">
        <v>405.9320678139647</v>
      </c>
      <c r="AD17" t="n">
        <v>327983.2904752842</v>
      </c>
      <c r="AE17" t="n">
        <v>448761.2076298473</v>
      </c>
      <c r="AF17" t="n">
        <v>1.716033144237599e-06</v>
      </c>
      <c r="AG17" t="n">
        <v>13</v>
      </c>
      <c r="AH17" t="n">
        <v>405932.0678139647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5.1516</v>
      </c>
      <c r="E18" t="n">
        <v>19.41</v>
      </c>
      <c r="F18" t="n">
        <v>16.92</v>
      </c>
      <c r="G18" t="n">
        <v>112.82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186.52</v>
      </c>
      <c r="Q18" t="n">
        <v>183.28</v>
      </c>
      <c r="R18" t="n">
        <v>33.51</v>
      </c>
      <c r="S18" t="n">
        <v>26.24</v>
      </c>
      <c r="T18" t="n">
        <v>2765.87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326.5019504861892</v>
      </c>
      <c r="AB18" t="n">
        <v>446.7343729046596</v>
      </c>
      <c r="AC18" t="n">
        <v>404.0986713502684</v>
      </c>
      <c r="AD18" t="n">
        <v>326501.9504861892</v>
      </c>
      <c r="AE18" t="n">
        <v>446734.3729046596</v>
      </c>
      <c r="AF18" t="n">
        <v>1.71930381303326e-06</v>
      </c>
      <c r="AG18" t="n">
        <v>13</v>
      </c>
      <c r="AH18" t="n">
        <v>404098.6713502684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5.1557</v>
      </c>
      <c r="E19" t="n">
        <v>19.4</v>
      </c>
      <c r="F19" t="n">
        <v>16.91</v>
      </c>
      <c r="G19" t="n">
        <v>112.72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186.16</v>
      </c>
      <c r="Q19" t="n">
        <v>183.26</v>
      </c>
      <c r="R19" t="n">
        <v>33</v>
      </c>
      <c r="S19" t="n">
        <v>26.24</v>
      </c>
      <c r="T19" t="n">
        <v>2513.26</v>
      </c>
      <c r="U19" t="n">
        <v>0.8</v>
      </c>
      <c r="V19" t="n">
        <v>0.9</v>
      </c>
      <c r="W19" t="n">
        <v>2.95</v>
      </c>
      <c r="X19" t="n">
        <v>0.15</v>
      </c>
      <c r="Y19" t="n">
        <v>0.5</v>
      </c>
      <c r="Z19" t="n">
        <v>10</v>
      </c>
      <c r="AA19" t="n">
        <v>325.9389636595922</v>
      </c>
      <c r="AB19" t="n">
        <v>445.9640694912837</v>
      </c>
      <c r="AC19" t="n">
        <v>403.4018846135376</v>
      </c>
      <c r="AD19" t="n">
        <v>325938.9636595922</v>
      </c>
      <c r="AE19" t="n">
        <v>445964.0694912837</v>
      </c>
      <c r="AF19" t="n">
        <v>1.720672154060016e-06</v>
      </c>
      <c r="AG19" t="n">
        <v>13</v>
      </c>
      <c r="AH19" t="n">
        <v>403401.8846135376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5.1682</v>
      </c>
      <c r="E20" t="n">
        <v>19.35</v>
      </c>
      <c r="F20" t="n">
        <v>16.89</v>
      </c>
      <c r="G20" t="n">
        <v>126.67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185.3</v>
      </c>
      <c r="Q20" t="n">
        <v>183.26</v>
      </c>
      <c r="R20" t="n">
        <v>32.54</v>
      </c>
      <c r="S20" t="n">
        <v>26.24</v>
      </c>
      <c r="T20" t="n">
        <v>2285.69</v>
      </c>
      <c r="U20" t="n">
        <v>0.8100000000000001</v>
      </c>
      <c r="V20" t="n">
        <v>0.9</v>
      </c>
      <c r="W20" t="n">
        <v>2.95</v>
      </c>
      <c r="X20" t="n">
        <v>0.13</v>
      </c>
      <c r="Y20" t="n">
        <v>0.5</v>
      </c>
      <c r="Z20" t="n">
        <v>10</v>
      </c>
      <c r="AA20" t="n">
        <v>324.4899288552981</v>
      </c>
      <c r="AB20" t="n">
        <v>443.9814361451446</v>
      </c>
      <c r="AC20" t="n">
        <v>401.6084710113106</v>
      </c>
      <c r="AD20" t="n">
        <v>324489.9288552981</v>
      </c>
      <c r="AE20" t="n">
        <v>443981.4361451446</v>
      </c>
      <c r="AF20" t="n">
        <v>1.724843925483052e-06</v>
      </c>
      <c r="AG20" t="n">
        <v>13</v>
      </c>
      <c r="AH20" t="n">
        <v>401608.4710113106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5.1683</v>
      </c>
      <c r="E21" t="n">
        <v>19.35</v>
      </c>
      <c r="F21" t="n">
        <v>16.89</v>
      </c>
      <c r="G21" t="n">
        <v>126.67</v>
      </c>
      <c r="H21" t="n">
        <v>2.1</v>
      </c>
      <c r="I21" t="n">
        <v>8</v>
      </c>
      <c r="J21" t="n">
        <v>168.51</v>
      </c>
      <c r="K21" t="n">
        <v>47.83</v>
      </c>
      <c r="L21" t="n">
        <v>20</v>
      </c>
      <c r="M21" t="n">
        <v>6</v>
      </c>
      <c r="N21" t="n">
        <v>30.69</v>
      </c>
      <c r="O21" t="n">
        <v>21017.33</v>
      </c>
      <c r="P21" t="n">
        <v>185.67</v>
      </c>
      <c r="Q21" t="n">
        <v>183.26</v>
      </c>
      <c r="R21" t="n">
        <v>32.46</v>
      </c>
      <c r="S21" t="n">
        <v>26.24</v>
      </c>
      <c r="T21" t="n">
        <v>2245.2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324.8753793814959</v>
      </c>
      <c r="AB21" t="n">
        <v>444.5088265599656</v>
      </c>
      <c r="AC21" t="n">
        <v>402.0855280251381</v>
      </c>
      <c r="AD21" t="n">
        <v>324875.3793814959</v>
      </c>
      <c r="AE21" t="n">
        <v>444508.8265599656</v>
      </c>
      <c r="AF21" t="n">
        <v>1.724877299654437e-06</v>
      </c>
      <c r="AG21" t="n">
        <v>13</v>
      </c>
      <c r="AH21" t="n">
        <v>402085.5280251381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5.1671</v>
      </c>
      <c r="E22" t="n">
        <v>19.35</v>
      </c>
      <c r="F22" t="n">
        <v>16.89</v>
      </c>
      <c r="G22" t="n">
        <v>126.7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6</v>
      </c>
      <c r="N22" t="n">
        <v>31.14</v>
      </c>
      <c r="O22" t="n">
        <v>21196.47</v>
      </c>
      <c r="P22" t="n">
        <v>185.31</v>
      </c>
      <c r="Q22" t="n">
        <v>183.27</v>
      </c>
      <c r="R22" t="n">
        <v>32.6</v>
      </c>
      <c r="S22" t="n">
        <v>26.24</v>
      </c>
      <c r="T22" t="n">
        <v>2318.01</v>
      </c>
      <c r="U22" t="n">
        <v>0.8</v>
      </c>
      <c r="V22" t="n">
        <v>0.9</v>
      </c>
      <c r="W22" t="n">
        <v>2.95</v>
      </c>
      <c r="X22" t="n">
        <v>0.14</v>
      </c>
      <c r="Y22" t="n">
        <v>0.5</v>
      </c>
      <c r="Z22" t="n">
        <v>10</v>
      </c>
      <c r="AA22" t="n">
        <v>324.5460197869924</v>
      </c>
      <c r="AB22" t="n">
        <v>444.0581822324461</v>
      </c>
      <c r="AC22" t="n">
        <v>401.6778925597537</v>
      </c>
      <c r="AD22" t="n">
        <v>324546.0197869923</v>
      </c>
      <c r="AE22" t="n">
        <v>444058.1822324461</v>
      </c>
      <c r="AF22" t="n">
        <v>1.724476809597825e-06</v>
      </c>
      <c r="AG22" t="n">
        <v>13</v>
      </c>
      <c r="AH22" t="n">
        <v>401677.8925597537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5.1787</v>
      </c>
      <c r="E23" t="n">
        <v>19.31</v>
      </c>
      <c r="F23" t="n">
        <v>16.88</v>
      </c>
      <c r="G23" t="n">
        <v>144.68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183.73</v>
      </c>
      <c r="Q23" t="n">
        <v>183.26</v>
      </c>
      <c r="R23" t="n">
        <v>32.01</v>
      </c>
      <c r="S23" t="n">
        <v>26.24</v>
      </c>
      <c r="T23" t="n">
        <v>2028.32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322.3950483768584</v>
      </c>
      <c r="AB23" t="n">
        <v>441.1151282549395</v>
      </c>
      <c r="AC23" t="n">
        <v>399.0157195232582</v>
      </c>
      <c r="AD23" t="n">
        <v>322395.0483768584</v>
      </c>
      <c r="AE23" t="n">
        <v>441115.1282549395</v>
      </c>
      <c r="AF23" t="n">
        <v>1.728348213478403e-06</v>
      </c>
      <c r="AG23" t="n">
        <v>13</v>
      </c>
      <c r="AH23" t="n">
        <v>399015.7195232582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5.1818</v>
      </c>
      <c r="E24" t="n">
        <v>19.3</v>
      </c>
      <c r="F24" t="n">
        <v>16.87</v>
      </c>
      <c r="G24" t="n">
        <v>144.58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184.6</v>
      </c>
      <c r="Q24" t="n">
        <v>183.26</v>
      </c>
      <c r="R24" t="n">
        <v>31.77</v>
      </c>
      <c r="S24" t="n">
        <v>26.24</v>
      </c>
      <c r="T24" t="n">
        <v>1906.32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323.170795882726</v>
      </c>
      <c r="AB24" t="n">
        <v>442.1765402160321</v>
      </c>
      <c r="AC24" t="n">
        <v>399.9758318164851</v>
      </c>
      <c r="AD24" t="n">
        <v>323170.795882726</v>
      </c>
      <c r="AE24" t="n">
        <v>442176.5402160321</v>
      </c>
      <c r="AF24" t="n">
        <v>1.729382812791317e-06</v>
      </c>
      <c r="AG24" t="n">
        <v>13</v>
      </c>
      <c r="AH24" t="n">
        <v>399975.8318164852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5.1811</v>
      </c>
      <c r="E25" t="n">
        <v>19.3</v>
      </c>
      <c r="F25" t="n">
        <v>16.87</v>
      </c>
      <c r="G25" t="n">
        <v>144.6</v>
      </c>
      <c r="H25" t="n">
        <v>2.44</v>
      </c>
      <c r="I25" t="n">
        <v>7</v>
      </c>
      <c r="J25" t="n">
        <v>174.35</v>
      </c>
      <c r="K25" t="n">
        <v>47.83</v>
      </c>
      <c r="L25" t="n">
        <v>24</v>
      </c>
      <c r="M25" t="n">
        <v>5</v>
      </c>
      <c r="N25" t="n">
        <v>32.53</v>
      </c>
      <c r="O25" t="n">
        <v>21737.62</v>
      </c>
      <c r="P25" t="n">
        <v>184.3</v>
      </c>
      <c r="Q25" t="n">
        <v>183.26</v>
      </c>
      <c r="R25" t="n">
        <v>31.87</v>
      </c>
      <c r="S25" t="n">
        <v>26.24</v>
      </c>
      <c r="T25" t="n">
        <v>1957.83</v>
      </c>
      <c r="U25" t="n">
        <v>0.82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322.8844269733082</v>
      </c>
      <c r="AB25" t="n">
        <v>441.7847176404619</v>
      </c>
      <c r="AC25" t="n">
        <v>399.621404237601</v>
      </c>
      <c r="AD25" t="n">
        <v>322884.4269733081</v>
      </c>
      <c r="AE25" t="n">
        <v>441784.7176404619</v>
      </c>
      <c r="AF25" t="n">
        <v>1.729149193591626e-06</v>
      </c>
      <c r="AG25" t="n">
        <v>13</v>
      </c>
      <c r="AH25" t="n">
        <v>399621.404237601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5.1789</v>
      </c>
      <c r="E26" t="n">
        <v>19.31</v>
      </c>
      <c r="F26" t="n">
        <v>16.88</v>
      </c>
      <c r="G26" t="n">
        <v>144.67</v>
      </c>
      <c r="H26" t="n">
        <v>2.52</v>
      </c>
      <c r="I26" t="n">
        <v>7</v>
      </c>
      <c r="J26" t="n">
        <v>175.83</v>
      </c>
      <c r="K26" t="n">
        <v>47.83</v>
      </c>
      <c r="L26" t="n">
        <v>25</v>
      </c>
      <c r="M26" t="n">
        <v>5</v>
      </c>
      <c r="N26" t="n">
        <v>33</v>
      </c>
      <c r="O26" t="n">
        <v>21919.27</v>
      </c>
      <c r="P26" t="n">
        <v>183.27</v>
      </c>
      <c r="Q26" t="n">
        <v>183.27</v>
      </c>
      <c r="R26" t="n">
        <v>32.2</v>
      </c>
      <c r="S26" t="n">
        <v>26.24</v>
      </c>
      <c r="T26" t="n">
        <v>2122.01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321.9034993229749</v>
      </c>
      <c r="AB26" t="n">
        <v>440.4425691538023</v>
      </c>
      <c r="AC26" t="n">
        <v>398.4073485187909</v>
      </c>
      <c r="AD26" t="n">
        <v>321903.4993229749</v>
      </c>
      <c r="AE26" t="n">
        <v>440442.5691538023</v>
      </c>
      <c r="AF26" t="n">
        <v>1.728414961821172e-06</v>
      </c>
      <c r="AG26" t="n">
        <v>13</v>
      </c>
      <c r="AH26" t="n">
        <v>398407.3485187909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5.193</v>
      </c>
      <c r="E27" t="n">
        <v>19.26</v>
      </c>
      <c r="F27" t="n">
        <v>16.86</v>
      </c>
      <c r="G27" t="n">
        <v>168.55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181.63</v>
      </c>
      <c r="Q27" t="n">
        <v>183.26</v>
      </c>
      <c r="R27" t="n">
        <v>31.35</v>
      </c>
      <c r="S27" t="n">
        <v>26.24</v>
      </c>
      <c r="T27" t="n">
        <v>1702.89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319.5885639850314</v>
      </c>
      <c r="AB27" t="n">
        <v>437.2751724966888</v>
      </c>
      <c r="AC27" t="n">
        <v>395.5422437531631</v>
      </c>
      <c r="AD27" t="n">
        <v>319588.5639850314</v>
      </c>
      <c r="AE27" t="n">
        <v>437275.1724966888</v>
      </c>
      <c r="AF27" t="n">
        <v>1.733120719986357e-06</v>
      </c>
      <c r="AG27" t="n">
        <v>13</v>
      </c>
      <c r="AH27" t="n">
        <v>395542.2437531631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5.1946</v>
      </c>
      <c r="E28" t="n">
        <v>19.25</v>
      </c>
      <c r="F28" t="n">
        <v>16.85</v>
      </c>
      <c r="G28" t="n">
        <v>168.49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182.12</v>
      </c>
      <c r="Q28" t="n">
        <v>183.26</v>
      </c>
      <c r="R28" t="n">
        <v>31.2</v>
      </c>
      <c r="S28" t="n">
        <v>26.24</v>
      </c>
      <c r="T28" t="n">
        <v>1627.64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320.0263614965169</v>
      </c>
      <c r="AB28" t="n">
        <v>437.8741863661662</v>
      </c>
      <c r="AC28" t="n">
        <v>396.0840885796589</v>
      </c>
      <c r="AD28" t="n">
        <v>320026.3614965169</v>
      </c>
      <c r="AE28" t="n">
        <v>437874.1863661662</v>
      </c>
      <c r="AF28" t="n">
        <v>1.733654706728506e-06</v>
      </c>
      <c r="AG28" t="n">
        <v>13</v>
      </c>
      <c r="AH28" t="n">
        <v>396084.0885796589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5.1938</v>
      </c>
      <c r="E29" t="n">
        <v>19.25</v>
      </c>
      <c r="F29" t="n">
        <v>16.85</v>
      </c>
      <c r="G29" t="n">
        <v>168.52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183</v>
      </c>
      <c r="Q29" t="n">
        <v>183.26</v>
      </c>
      <c r="R29" t="n">
        <v>31.19</v>
      </c>
      <c r="S29" t="n">
        <v>26.24</v>
      </c>
      <c r="T29" t="n">
        <v>1620.43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320.9806836511716</v>
      </c>
      <c r="AB29" t="n">
        <v>439.1799320398869</v>
      </c>
      <c r="AC29" t="n">
        <v>397.2652157189052</v>
      </c>
      <c r="AD29" t="n">
        <v>320980.6836511716</v>
      </c>
      <c r="AE29" t="n">
        <v>439179.9320398869</v>
      </c>
      <c r="AF29" t="n">
        <v>1.733387713357432e-06</v>
      </c>
      <c r="AG29" t="n">
        <v>13</v>
      </c>
      <c r="AH29" t="n">
        <v>397265.2157189052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5.1944</v>
      </c>
      <c r="E30" t="n">
        <v>19.25</v>
      </c>
      <c r="F30" t="n">
        <v>16.85</v>
      </c>
      <c r="G30" t="n">
        <v>168.5</v>
      </c>
      <c r="H30" t="n">
        <v>2.83</v>
      </c>
      <c r="I30" t="n">
        <v>6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182.93</v>
      </c>
      <c r="Q30" t="n">
        <v>183.26</v>
      </c>
      <c r="R30" t="n">
        <v>31.23</v>
      </c>
      <c r="S30" t="n">
        <v>26.24</v>
      </c>
      <c r="T30" t="n">
        <v>1642.07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320.8830331344764</v>
      </c>
      <c r="AB30" t="n">
        <v>439.0463222949078</v>
      </c>
      <c r="AC30" t="n">
        <v>397.1443575004645</v>
      </c>
      <c r="AD30" t="n">
        <v>320883.0331344764</v>
      </c>
      <c r="AE30" t="n">
        <v>439046.3222949078</v>
      </c>
      <c r="AF30" t="n">
        <v>1.733587958385737e-06</v>
      </c>
      <c r="AG30" t="n">
        <v>13</v>
      </c>
      <c r="AH30" t="n">
        <v>397144.3575004645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5.1926</v>
      </c>
      <c r="E31" t="n">
        <v>19.26</v>
      </c>
      <c r="F31" t="n">
        <v>16.86</v>
      </c>
      <c r="G31" t="n">
        <v>168.57</v>
      </c>
      <c r="H31" t="n">
        <v>2.9</v>
      </c>
      <c r="I31" t="n">
        <v>6</v>
      </c>
      <c r="J31" t="n">
        <v>183.27</v>
      </c>
      <c r="K31" t="n">
        <v>47.83</v>
      </c>
      <c r="L31" t="n">
        <v>30</v>
      </c>
      <c r="M31" t="n">
        <v>4</v>
      </c>
      <c r="N31" t="n">
        <v>35.44</v>
      </c>
      <c r="O31" t="n">
        <v>22837.46</v>
      </c>
      <c r="P31" t="n">
        <v>182.37</v>
      </c>
      <c r="Q31" t="n">
        <v>183.26</v>
      </c>
      <c r="R31" t="n">
        <v>31.33</v>
      </c>
      <c r="S31" t="n">
        <v>26.24</v>
      </c>
      <c r="T31" t="n">
        <v>1691.62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320.3802081814853</v>
      </c>
      <c r="AB31" t="n">
        <v>438.3583350111539</v>
      </c>
      <c r="AC31" t="n">
        <v>396.5220307574759</v>
      </c>
      <c r="AD31" t="n">
        <v>320380.2081814853</v>
      </c>
      <c r="AE31" t="n">
        <v>438358.3350111539</v>
      </c>
      <c r="AF31" t="n">
        <v>1.73298722330082e-06</v>
      </c>
      <c r="AG31" t="n">
        <v>13</v>
      </c>
      <c r="AH31" t="n">
        <v>396522.0307574759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5.1942</v>
      </c>
      <c r="E32" t="n">
        <v>19.25</v>
      </c>
      <c r="F32" t="n">
        <v>16.85</v>
      </c>
      <c r="G32" t="n">
        <v>168.51</v>
      </c>
      <c r="H32" t="n">
        <v>2.98</v>
      </c>
      <c r="I32" t="n">
        <v>6</v>
      </c>
      <c r="J32" t="n">
        <v>184.78</v>
      </c>
      <c r="K32" t="n">
        <v>47.83</v>
      </c>
      <c r="L32" t="n">
        <v>31</v>
      </c>
      <c r="M32" t="n">
        <v>4</v>
      </c>
      <c r="N32" t="n">
        <v>35.95</v>
      </c>
      <c r="O32" t="n">
        <v>23023.09</v>
      </c>
      <c r="P32" t="n">
        <v>181.09</v>
      </c>
      <c r="Q32" t="n">
        <v>183.26</v>
      </c>
      <c r="R32" t="n">
        <v>31.2</v>
      </c>
      <c r="S32" t="n">
        <v>26.24</v>
      </c>
      <c r="T32" t="n">
        <v>1626.77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318.9633681789692</v>
      </c>
      <c r="AB32" t="n">
        <v>436.419752013142</v>
      </c>
      <c r="AC32" t="n">
        <v>394.768463399976</v>
      </c>
      <c r="AD32" t="n">
        <v>318963.3681789692</v>
      </c>
      <c r="AE32" t="n">
        <v>436419.752013142</v>
      </c>
      <c r="AF32" t="n">
        <v>1.733521210042969e-06</v>
      </c>
      <c r="AG32" t="n">
        <v>13</v>
      </c>
      <c r="AH32" t="n">
        <v>394768.463399976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5.2046</v>
      </c>
      <c r="E33" t="n">
        <v>19.21</v>
      </c>
      <c r="F33" t="n">
        <v>16.84</v>
      </c>
      <c r="G33" t="n">
        <v>202.09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178.76</v>
      </c>
      <c r="Q33" t="n">
        <v>183.26</v>
      </c>
      <c r="R33" t="n">
        <v>30.89</v>
      </c>
      <c r="S33" t="n">
        <v>26.24</v>
      </c>
      <c r="T33" t="n">
        <v>1476.95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316.0994076251661</v>
      </c>
      <c r="AB33" t="n">
        <v>432.5011548344063</v>
      </c>
      <c r="AC33" t="n">
        <v>391.223851636193</v>
      </c>
      <c r="AD33" t="n">
        <v>316099.4076251661</v>
      </c>
      <c r="AE33" t="n">
        <v>432501.1548344063</v>
      </c>
      <c r="AF33" t="n">
        <v>1.736992123866935e-06</v>
      </c>
      <c r="AG33" t="n">
        <v>13</v>
      </c>
      <c r="AH33" t="n">
        <v>391223.851636193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5.2041</v>
      </c>
      <c r="E34" t="n">
        <v>19.22</v>
      </c>
      <c r="F34" t="n">
        <v>16.84</v>
      </c>
      <c r="G34" t="n">
        <v>202.11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180.11</v>
      </c>
      <c r="Q34" t="n">
        <v>183.26</v>
      </c>
      <c r="R34" t="n">
        <v>31.04</v>
      </c>
      <c r="S34" t="n">
        <v>26.24</v>
      </c>
      <c r="T34" t="n">
        <v>1553.32</v>
      </c>
      <c r="U34" t="n">
        <v>0.85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317.5308659716448</v>
      </c>
      <c r="AB34" t="n">
        <v>434.4597392955437</v>
      </c>
      <c r="AC34" t="n">
        <v>392.9955115452501</v>
      </c>
      <c r="AD34" t="n">
        <v>317530.8659716448</v>
      </c>
      <c r="AE34" t="n">
        <v>434459.7392955437</v>
      </c>
      <c r="AF34" t="n">
        <v>1.736825253010014e-06</v>
      </c>
      <c r="AG34" t="n">
        <v>13</v>
      </c>
      <c r="AH34" t="n">
        <v>392995.5115452501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5.2052</v>
      </c>
      <c r="E35" t="n">
        <v>19.21</v>
      </c>
      <c r="F35" t="n">
        <v>16.84</v>
      </c>
      <c r="G35" t="n">
        <v>202.07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180.73</v>
      </c>
      <c r="Q35" t="n">
        <v>183.26</v>
      </c>
      <c r="R35" t="n">
        <v>30.86</v>
      </c>
      <c r="S35" t="n">
        <v>26.24</v>
      </c>
      <c r="T35" t="n">
        <v>1462.41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318.1353117975877</v>
      </c>
      <c r="AB35" t="n">
        <v>435.2867687408666</v>
      </c>
      <c r="AC35" t="n">
        <v>393.7436104610545</v>
      </c>
      <c r="AD35" t="n">
        <v>318135.3117975877</v>
      </c>
      <c r="AE35" t="n">
        <v>435286.7687408666</v>
      </c>
      <c r="AF35" t="n">
        <v>1.737192368895241e-06</v>
      </c>
      <c r="AG35" t="n">
        <v>13</v>
      </c>
      <c r="AH35" t="n">
        <v>393743.6104610545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5.2058</v>
      </c>
      <c r="E36" t="n">
        <v>19.21</v>
      </c>
      <c r="F36" t="n">
        <v>16.84</v>
      </c>
      <c r="G36" t="n">
        <v>202.04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181.02</v>
      </c>
      <c r="Q36" t="n">
        <v>183.26</v>
      </c>
      <c r="R36" t="n">
        <v>30.75</v>
      </c>
      <c r="S36" t="n">
        <v>26.24</v>
      </c>
      <c r="T36" t="n">
        <v>1404.81</v>
      </c>
      <c r="U36" t="n">
        <v>0.85</v>
      </c>
      <c r="V36" t="n">
        <v>0.9</v>
      </c>
      <c r="W36" t="n">
        <v>2.95</v>
      </c>
      <c r="X36" t="n">
        <v>0.08</v>
      </c>
      <c r="Y36" t="n">
        <v>0.5</v>
      </c>
      <c r="Z36" t="n">
        <v>10</v>
      </c>
      <c r="AA36" t="n">
        <v>318.4145342923619</v>
      </c>
      <c r="AB36" t="n">
        <v>435.6688132766438</v>
      </c>
      <c r="AC36" t="n">
        <v>394.0891932025399</v>
      </c>
      <c r="AD36" t="n">
        <v>318414.5342923619</v>
      </c>
      <c r="AE36" t="n">
        <v>435668.8132766438</v>
      </c>
      <c r="AF36" t="n">
        <v>1.737392613923547e-06</v>
      </c>
      <c r="AG36" t="n">
        <v>13</v>
      </c>
      <c r="AH36" t="n">
        <v>394089.1932025399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5.2053</v>
      </c>
      <c r="E37" t="n">
        <v>19.21</v>
      </c>
      <c r="F37" t="n">
        <v>16.84</v>
      </c>
      <c r="G37" t="n">
        <v>202.06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180.93</v>
      </c>
      <c r="Q37" t="n">
        <v>183.27</v>
      </c>
      <c r="R37" t="n">
        <v>30.76</v>
      </c>
      <c r="S37" t="n">
        <v>26.24</v>
      </c>
      <c r="T37" t="n">
        <v>1409.03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318.340415530297</v>
      </c>
      <c r="AB37" t="n">
        <v>435.5674007164975</v>
      </c>
      <c r="AC37" t="n">
        <v>393.9974593148006</v>
      </c>
      <c r="AD37" t="n">
        <v>318340.415530297</v>
      </c>
      <c r="AE37" t="n">
        <v>435567.4007164975</v>
      </c>
      <c r="AF37" t="n">
        <v>1.737225743066625e-06</v>
      </c>
      <c r="AG37" t="n">
        <v>13</v>
      </c>
      <c r="AH37" t="n">
        <v>393997.4593148006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5.2074</v>
      </c>
      <c r="E38" t="n">
        <v>19.2</v>
      </c>
      <c r="F38" t="n">
        <v>16.83</v>
      </c>
      <c r="G38" t="n">
        <v>201.97</v>
      </c>
      <c r="H38" t="n">
        <v>3.39</v>
      </c>
      <c r="I38" t="n">
        <v>5</v>
      </c>
      <c r="J38" t="n">
        <v>193.93</v>
      </c>
      <c r="K38" t="n">
        <v>47.83</v>
      </c>
      <c r="L38" t="n">
        <v>37</v>
      </c>
      <c r="M38" t="n">
        <v>3</v>
      </c>
      <c r="N38" t="n">
        <v>39.1</v>
      </c>
      <c r="O38" t="n">
        <v>24151.64</v>
      </c>
      <c r="P38" t="n">
        <v>180.71</v>
      </c>
      <c r="Q38" t="n">
        <v>183.26</v>
      </c>
      <c r="R38" t="n">
        <v>30.59</v>
      </c>
      <c r="S38" t="n">
        <v>26.24</v>
      </c>
      <c r="T38" t="n">
        <v>1326.81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318.0155817531108</v>
      </c>
      <c r="AB38" t="n">
        <v>435.1229488118965</v>
      </c>
      <c r="AC38" t="n">
        <v>393.5954252761826</v>
      </c>
      <c r="AD38" t="n">
        <v>318015.5817531108</v>
      </c>
      <c r="AE38" t="n">
        <v>435122.9488118966</v>
      </c>
      <c r="AF38" t="n">
        <v>1.737926600665696e-06</v>
      </c>
      <c r="AG38" t="n">
        <v>13</v>
      </c>
      <c r="AH38" t="n">
        <v>393595.4252761826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5.2069</v>
      </c>
      <c r="E39" t="n">
        <v>19.21</v>
      </c>
      <c r="F39" t="n">
        <v>16.83</v>
      </c>
      <c r="G39" t="n">
        <v>201.99</v>
      </c>
      <c r="H39" t="n">
        <v>3.45</v>
      </c>
      <c r="I39" t="n">
        <v>5</v>
      </c>
      <c r="J39" t="n">
        <v>195.47</v>
      </c>
      <c r="K39" t="n">
        <v>47.83</v>
      </c>
      <c r="L39" t="n">
        <v>38</v>
      </c>
      <c r="M39" t="n">
        <v>3</v>
      </c>
      <c r="N39" t="n">
        <v>39.64</v>
      </c>
      <c r="O39" t="n">
        <v>24342.26</v>
      </c>
      <c r="P39" t="n">
        <v>179.97</v>
      </c>
      <c r="Q39" t="n">
        <v>183.26</v>
      </c>
      <c r="R39" t="n">
        <v>30.59</v>
      </c>
      <c r="S39" t="n">
        <v>26.24</v>
      </c>
      <c r="T39" t="n">
        <v>1328.87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317.2621040721548</v>
      </c>
      <c r="AB39" t="n">
        <v>434.0920074077234</v>
      </c>
      <c r="AC39" t="n">
        <v>392.6628754726885</v>
      </c>
      <c r="AD39" t="n">
        <v>317262.1040721548</v>
      </c>
      <c r="AE39" t="n">
        <v>434092.0074077234</v>
      </c>
      <c r="AF39" t="n">
        <v>1.737759729808774e-06</v>
      </c>
      <c r="AG39" t="n">
        <v>13</v>
      </c>
      <c r="AH39" t="n">
        <v>392662.8754726885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5.2086</v>
      </c>
      <c r="E40" t="n">
        <v>19.2</v>
      </c>
      <c r="F40" t="n">
        <v>16.83</v>
      </c>
      <c r="G40" t="n">
        <v>201.92</v>
      </c>
      <c r="H40" t="n">
        <v>3.51</v>
      </c>
      <c r="I40" t="n">
        <v>5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178.52</v>
      </c>
      <c r="Q40" t="n">
        <v>183.27</v>
      </c>
      <c r="R40" t="n">
        <v>30.48</v>
      </c>
      <c r="S40" t="n">
        <v>26.24</v>
      </c>
      <c r="T40" t="n">
        <v>1269.9</v>
      </c>
      <c r="U40" t="n">
        <v>0.86</v>
      </c>
      <c r="V40" t="n">
        <v>0.9</v>
      </c>
      <c r="W40" t="n">
        <v>2.95</v>
      </c>
      <c r="X40" t="n">
        <v>0.07000000000000001</v>
      </c>
      <c r="Y40" t="n">
        <v>0.5</v>
      </c>
      <c r="Z40" t="n">
        <v>10</v>
      </c>
      <c r="AA40" t="n">
        <v>315.679651056219</v>
      </c>
      <c r="AB40" t="n">
        <v>431.9268253784199</v>
      </c>
      <c r="AC40" t="n">
        <v>390.7043353774097</v>
      </c>
      <c r="AD40" t="n">
        <v>315679.651056219</v>
      </c>
      <c r="AE40" t="n">
        <v>431926.8253784199</v>
      </c>
      <c r="AF40" t="n">
        <v>1.738327090722307e-06</v>
      </c>
      <c r="AG40" t="n">
        <v>13</v>
      </c>
      <c r="AH40" t="n">
        <v>390704.3353774097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5.2057</v>
      </c>
      <c r="E41" t="n">
        <v>19.21</v>
      </c>
      <c r="F41" t="n">
        <v>16.84</v>
      </c>
      <c r="G41" t="n">
        <v>202.04</v>
      </c>
      <c r="H41" t="n">
        <v>3.58</v>
      </c>
      <c r="I41" t="n">
        <v>5</v>
      </c>
      <c r="J41" t="n">
        <v>198.58</v>
      </c>
      <c r="K41" t="n">
        <v>47.83</v>
      </c>
      <c r="L41" t="n">
        <v>40</v>
      </c>
      <c r="M41" t="n">
        <v>3</v>
      </c>
      <c r="N41" t="n">
        <v>40.75</v>
      </c>
      <c r="O41" t="n">
        <v>24725.75</v>
      </c>
      <c r="P41" t="n">
        <v>177.71</v>
      </c>
      <c r="Q41" t="n">
        <v>183.26</v>
      </c>
      <c r="R41" t="n">
        <v>30.78</v>
      </c>
      <c r="S41" t="n">
        <v>26.24</v>
      </c>
      <c r="T41" t="n">
        <v>1423.48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314.9583056044116</v>
      </c>
      <c r="AB41" t="n">
        <v>430.9398487077418</v>
      </c>
      <c r="AC41" t="n">
        <v>389.8115543749506</v>
      </c>
      <c r="AD41" t="n">
        <v>314958.3056044116</v>
      </c>
      <c r="AE41" t="n">
        <v>430939.8487077418</v>
      </c>
      <c r="AF41" t="n">
        <v>1.737359239752163e-06</v>
      </c>
      <c r="AG41" t="n">
        <v>13</v>
      </c>
      <c r="AH41" t="n">
        <v>389811.5543749506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3.3027</v>
      </c>
      <c r="E2" t="n">
        <v>30.28</v>
      </c>
      <c r="F2" t="n">
        <v>20.82</v>
      </c>
      <c r="G2" t="n">
        <v>6.31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196</v>
      </c>
      <c r="N2" t="n">
        <v>33.29</v>
      </c>
      <c r="O2" t="n">
        <v>22031.19</v>
      </c>
      <c r="P2" t="n">
        <v>274.84</v>
      </c>
      <c r="Q2" t="n">
        <v>183.39</v>
      </c>
      <c r="R2" t="n">
        <v>154.12</v>
      </c>
      <c r="S2" t="n">
        <v>26.24</v>
      </c>
      <c r="T2" t="n">
        <v>62127.5</v>
      </c>
      <c r="U2" t="n">
        <v>0.17</v>
      </c>
      <c r="V2" t="n">
        <v>0.73</v>
      </c>
      <c r="W2" t="n">
        <v>3.28</v>
      </c>
      <c r="X2" t="n">
        <v>4.06</v>
      </c>
      <c r="Y2" t="n">
        <v>0.5</v>
      </c>
      <c r="Z2" t="n">
        <v>10</v>
      </c>
      <c r="AA2" t="n">
        <v>664.7741942045185</v>
      </c>
      <c r="AB2" t="n">
        <v>909.5733802782214</v>
      </c>
      <c r="AC2" t="n">
        <v>822.7649734587241</v>
      </c>
      <c r="AD2" t="n">
        <v>664774.1942045185</v>
      </c>
      <c r="AE2" t="n">
        <v>909573.3802782214</v>
      </c>
      <c r="AF2" t="n">
        <v>1.087864156690104e-06</v>
      </c>
      <c r="AG2" t="n">
        <v>20</v>
      </c>
      <c r="AH2" t="n">
        <v>822764.9734587241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4.1417</v>
      </c>
      <c r="E3" t="n">
        <v>24.14</v>
      </c>
      <c r="F3" t="n">
        <v>18.56</v>
      </c>
      <c r="G3" t="n">
        <v>12.51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244.77</v>
      </c>
      <c r="Q3" t="n">
        <v>183.32</v>
      </c>
      <c r="R3" t="n">
        <v>83.77</v>
      </c>
      <c r="S3" t="n">
        <v>26.24</v>
      </c>
      <c r="T3" t="n">
        <v>27496.17</v>
      </c>
      <c r="U3" t="n">
        <v>0.31</v>
      </c>
      <c r="V3" t="n">
        <v>0.82</v>
      </c>
      <c r="W3" t="n">
        <v>3.1</v>
      </c>
      <c r="X3" t="n">
        <v>1.8</v>
      </c>
      <c r="Y3" t="n">
        <v>0.5</v>
      </c>
      <c r="Z3" t="n">
        <v>10</v>
      </c>
      <c r="AA3" t="n">
        <v>487.8411958775423</v>
      </c>
      <c r="AB3" t="n">
        <v>667.4858462342675</v>
      </c>
      <c r="AC3" t="n">
        <v>603.7819338919371</v>
      </c>
      <c r="AD3" t="n">
        <v>487841.1958775423</v>
      </c>
      <c r="AE3" t="n">
        <v>667485.8462342675</v>
      </c>
      <c r="AF3" t="n">
        <v>1.364219268405669e-06</v>
      </c>
      <c r="AG3" t="n">
        <v>16</v>
      </c>
      <c r="AH3" t="n">
        <v>603781.9338919371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4.467</v>
      </c>
      <c r="E4" t="n">
        <v>22.39</v>
      </c>
      <c r="F4" t="n">
        <v>17.9</v>
      </c>
      <c r="G4" t="n">
        <v>18.52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235.85</v>
      </c>
      <c r="Q4" t="n">
        <v>183.3</v>
      </c>
      <c r="R4" t="n">
        <v>63.83</v>
      </c>
      <c r="S4" t="n">
        <v>26.24</v>
      </c>
      <c r="T4" t="n">
        <v>17680.09</v>
      </c>
      <c r="U4" t="n">
        <v>0.41</v>
      </c>
      <c r="V4" t="n">
        <v>0.85</v>
      </c>
      <c r="W4" t="n">
        <v>3.03</v>
      </c>
      <c r="X4" t="n">
        <v>1.15</v>
      </c>
      <c r="Y4" t="n">
        <v>0.5</v>
      </c>
      <c r="Z4" t="n">
        <v>10</v>
      </c>
      <c r="AA4" t="n">
        <v>442.0144675738574</v>
      </c>
      <c r="AB4" t="n">
        <v>604.7836948365996</v>
      </c>
      <c r="AC4" t="n">
        <v>547.0639878206406</v>
      </c>
      <c r="AD4" t="n">
        <v>442014.4675738573</v>
      </c>
      <c r="AE4" t="n">
        <v>604783.6948365996</v>
      </c>
      <c r="AF4" t="n">
        <v>1.471368634128044e-06</v>
      </c>
      <c r="AG4" t="n">
        <v>15</v>
      </c>
      <c r="AH4" t="n">
        <v>547063.9878206406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4.64</v>
      </c>
      <c r="E5" t="n">
        <v>21.55</v>
      </c>
      <c r="F5" t="n">
        <v>17.6</v>
      </c>
      <c r="G5" t="n">
        <v>24.56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231.61</v>
      </c>
      <c r="Q5" t="n">
        <v>183.32</v>
      </c>
      <c r="R5" t="n">
        <v>54.65</v>
      </c>
      <c r="S5" t="n">
        <v>26.24</v>
      </c>
      <c r="T5" t="n">
        <v>13164.11</v>
      </c>
      <c r="U5" t="n">
        <v>0.48</v>
      </c>
      <c r="V5" t="n">
        <v>0.86</v>
      </c>
      <c r="W5" t="n">
        <v>3.01</v>
      </c>
      <c r="X5" t="n">
        <v>0.84</v>
      </c>
      <c r="Y5" t="n">
        <v>0.5</v>
      </c>
      <c r="Z5" t="n">
        <v>10</v>
      </c>
      <c r="AA5" t="n">
        <v>424.9593778595628</v>
      </c>
      <c r="AB5" t="n">
        <v>581.4481686720467</v>
      </c>
      <c r="AC5" t="n">
        <v>525.9555715216159</v>
      </c>
      <c r="AD5" t="n">
        <v>424959.3778595628</v>
      </c>
      <c r="AE5" t="n">
        <v>581448.1686720466</v>
      </c>
      <c r="AF5" t="n">
        <v>1.528352465268441e-06</v>
      </c>
      <c r="AG5" t="n">
        <v>15</v>
      </c>
      <c r="AH5" t="n">
        <v>525955.5715216158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4.7533</v>
      </c>
      <c r="E6" t="n">
        <v>21.04</v>
      </c>
      <c r="F6" t="n">
        <v>17.41</v>
      </c>
      <c r="G6" t="n">
        <v>30.72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228.86</v>
      </c>
      <c r="Q6" t="n">
        <v>183.28</v>
      </c>
      <c r="R6" t="n">
        <v>48.55</v>
      </c>
      <c r="S6" t="n">
        <v>26.24</v>
      </c>
      <c r="T6" t="n">
        <v>10160.24</v>
      </c>
      <c r="U6" t="n">
        <v>0.54</v>
      </c>
      <c r="V6" t="n">
        <v>0.87</v>
      </c>
      <c r="W6" t="n">
        <v>2.99</v>
      </c>
      <c r="X6" t="n">
        <v>0.65</v>
      </c>
      <c r="Y6" t="n">
        <v>0.5</v>
      </c>
      <c r="Z6" t="n">
        <v>10</v>
      </c>
      <c r="AA6" t="n">
        <v>405.9959647432656</v>
      </c>
      <c r="AB6" t="n">
        <v>555.5015902395869</v>
      </c>
      <c r="AC6" t="n">
        <v>502.4852981184985</v>
      </c>
      <c r="AD6" t="n">
        <v>405995.9647432656</v>
      </c>
      <c r="AE6" t="n">
        <v>555501.5902395869</v>
      </c>
      <c r="AF6" t="n">
        <v>1.565671933870794e-06</v>
      </c>
      <c r="AG6" t="n">
        <v>14</v>
      </c>
      <c r="AH6" t="n">
        <v>502485.2981184985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4.8148</v>
      </c>
      <c r="E7" t="n">
        <v>20.77</v>
      </c>
      <c r="F7" t="n">
        <v>17.32</v>
      </c>
      <c r="G7" t="n">
        <v>35.83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227.44</v>
      </c>
      <c r="Q7" t="n">
        <v>183.28</v>
      </c>
      <c r="R7" t="n">
        <v>45.63</v>
      </c>
      <c r="S7" t="n">
        <v>26.24</v>
      </c>
      <c r="T7" t="n">
        <v>8726.030000000001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400.6253340181459</v>
      </c>
      <c r="AB7" t="n">
        <v>548.1532563459726</v>
      </c>
      <c r="AC7" t="n">
        <v>495.8382788982394</v>
      </c>
      <c r="AD7" t="n">
        <v>400625.3340181459</v>
      </c>
      <c r="AE7" t="n">
        <v>548153.2563459727</v>
      </c>
      <c r="AF7" t="n">
        <v>1.585929191761744e-06</v>
      </c>
      <c r="AG7" t="n">
        <v>14</v>
      </c>
      <c r="AH7" t="n">
        <v>495838.2788982394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4.8691</v>
      </c>
      <c r="E8" t="n">
        <v>20.54</v>
      </c>
      <c r="F8" t="n">
        <v>17.23</v>
      </c>
      <c r="G8" t="n">
        <v>41.35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225.95</v>
      </c>
      <c r="Q8" t="n">
        <v>183.27</v>
      </c>
      <c r="R8" t="n">
        <v>42.81</v>
      </c>
      <c r="S8" t="n">
        <v>26.24</v>
      </c>
      <c r="T8" t="n">
        <v>7336.19</v>
      </c>
      <c r="U8" t="n">
        <v>0.61</v>
      </c>
      <c r="V8" t="n">
        <v>0.88</v>
      </c>
      <c r="W8" t="n">
        <v>2.98</v>
      </c>
      <c r="X8" t="n">
        <v>0.47</v>
      </c>
      <c r="Y8" t="n">
        <v>0.5</v>
      </c>
      <c r="Z8" t="n">
        <v>10</v>
      </c>
      <c r="AA8" t="n">
        <v>395.7183517775933</v>
      </c>
      <c r="AB8" t="n">
        <v>541.4393067636704</v>
      </c>
      <c r="AC8" t="n">
        <v>489.7650992409847</v>
      </c>
      <c r="AD8" t="n">
        <v>395718.3517775933</v>
      </c>
      <c r="AE8" t="n">
        <v>541439.3067636704</v>
      </c>
      <c r="AF8" t="n">
        <v>1.603814868241071e-06</v>
      </c>
      <c r="AG8" t="n">
        <v>14</v>
      </c>
      <c r="AH8" t="n">
        <v>489765.0992409847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4.909</v>
      </c>
      <c r="E9" t="n">
        <v>20.37</v>
      </c>
      <c r="F9" t="n">
        <v>17.17</v>
      </c>
      <c r="G9" t="n">
        <v>46.82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224.98</v>
      </c>
      <c r="Q9" t="n">
        <v>183.27</v>
      </c>
      <c r="R9" t="n">
        <v>41.18</v>
      </c>
      <c r="S9" t="n">
        <v>26.24</v>
      </c>
      <c r="T9" t="n">
        <v>6536.93</v>
      </c>
      <c r="U9" t="n">
        <v>0.64</v>
      </c>
      <c r="V9" t="n">
        <v>0.89</v>
      </c>
      <c r="W9" t="n">
        <v>2.97</v>
      </c>
      <c r="X9" t="n">
        <v>0.41</v>
      </c>
      <c r="Y9" t="n">
        <v>0.5</v>
      </c>
      <c r="Z9" t="n">
        <v>10</v>
      </c>
      <c r="AA9" t="n">
        <v>392.3282690294413</v>
      </c>
      <c r="AB9" t="n">
        <v>536.8008459877535</v>
      </c>
      <c r="AC9" t="n">
        <v>485.5693266514007</v>
      </c>
      <c r="AD9" t="n">
        <v>392328.2690294413</v>
      </c>
      <c r="AE9" t="n">
        <v>536800.8459877535</v>
      </c>
      <c r="AF9" t="n">
        <v>1.61695738189715e-06</v>
      </c>
      <c r="AG9" t="n">
        <v>14</v>
      </c>
      <c r="AH9" t="n">
        <v>485569.3266514007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4.9484</v>
      </c>
      <c r="E10" t="n">
        <v>20.21</v>
      </c>
      <c r="F10" t="n">
        <v>17.11</v>
      </c>
      <c r="G10" t="n">
        <v>54.04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224.11</v>
      </c>
      <c r="Q10" t="n">
        <v>183.27</v>
      </c>
      <c r="R10" t="n">
        <v>39.36</v>
      </c>
      <c r="S10" t="n">
        <v>26.24</v>
      </c>
      <c r="T10" t="n">
        <v>5643.28</v>
      </c>
      <c r="U10" t="n">
        <v>0.67</v>
      </c>
      <c r="V10" t="n">
        <v>0.89</v>
      </c>
      <c r="W10" t="n">
        <v>2.97</v>
      </c>
      <c r="X10" t="n">
        <v>0.36</v>
      </c>
      <c r="Y10" t="n">
        <v>0.5</v>
      </c>
      <c r="Z10" t="n">
        <v>10</v>
      </c>
      <c r="AA10" t="n">
        <v>389.1299493547939</v>
      </c>
      <c r="AB10" t="n">
        <v>532.4247639089951</v>
      </c>
      <c r="AC10" t="n">
        <v>481.6108917043694</v>
      </c>
      <c r="AD10" t="n">
        <v>389129.9493547939</v>
      </c>
      <c r="AE10" t="n">
        <v>532424.7639089952</v>
      </c>
      <c r="AF10" t="n">
        <v>1.629935202399646e-06</v>
      </c>
      <c r="AG10" t="n">
        <v>14</v>
      </c>
      <c r="AH10" t="n">
        <v>481610.8917043693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4.9771</v>
      </c>
      <c r="E11" t="n">
        <v>20.09</v>
      </c>
      <c r="F11" t="n">
        <v>17.07</v>
      </c>
      <c r="G11" t="n">
        <v>60.24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222.83</v>
      </c>
      <c r="Q11" t="n">
        <v>183.28</v>
      </c>
      <c r="R11" t="n">
        <v>37.84</v>
      </c>
      <c r="S11" t="n">
        <v>26.24</v>
      </c>
      <c r="T11" t="n">
        <v>4890.93</v>
      </c>
      <c r="U11" t="n">
        <v>0.6899999999999999</v>
      </c>
      <c r="V11" t="n">
        <v>0.89</v>
      </c>
      <c r="W11" t="n">
        <v>2.97</v>
      </c>
      <c r="X11" t="n">
        <v>0.31</v>
      </c>
      <c r="Y11" t="n">
        <v>0.5</v>
      </c>
      <c r="Z11" t="n">
        <v>10</v>
      </c>
      <c r="AA11" t="n">
        <v>386.1302188525911</v>
      </c>
      <c r="AB11" t="n">
        <v>528.3204002971119</v>
      </c>
      <c r="AC11" t="n">
        <v>477.8982427950935</v>
      </c>
      <c r="AD11" t="n">
        <v>386130.2188525911</v>
      </c>
      <c r="AE11" t="n">
        <v>528320.4002971118</v>
      </c>
      <c r="AF11" t="n">
        <v>1.639388589415422e-06</v>
      </c>
      <c r="AG11" t="n">
        <v>14</v>
      </c>
      <c r="AH11" t="n">
        <v>477898.2427950935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4.9889</v>
      </c>
      <c r="E12" t="n">
        <v>20.04</v>
      </c>
      <c r="F12" t="n">
        <v>17.05</v>
      </c>
      <c r="G12" t="n">
        <v>63.96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223.06</v>
      </c>
      <c r="Q12" t="n">
        <v>183.29</v>
      </c>
      <c r="R12" t="n">
        <v>37.48</v>
      </c>
      <c r="S12" t="n">
        <v>26.24</v>
      </c>
      <c r="T12" t="n">
        <v>4716.81</v>
      </c>
      <c r="U12" t="n">
        <v>0.7</v>
      </c>
      <c r="V12" t="n">
        <v>0.89</v>
      </c>
      <c r="W12" t="n">
        <v>2.97</v>
      </c>
      <c r="X12" t="n">
        <v>0.3</v>
      </c>
      <c r="Y12" t="n">
        <v>0.5</v>
      </c>
      <c r="Z12" t="n">
        <v>10</v>
      </c>
      <c r="AA12" t="n">
        <v>385.7272862794212</v>
      </c>
      <c r="AB12" t="n">
        <v>527.7690901743701</v>
      </c>
      <c r="AC12" t="n">
        <v>477.3995489366977</v>
      </c>
      <c r="AD12" t="n">
        <v>385727.2862794212</v>
      </c>
      <c r="AE12" t="n">
        <v>527769.0901743701</v>
      </c>
      <c r="AF12" t="n">
        <v>1.643275347840027e-06</v>
      </c>
      <c r="AG12" t="n">
        <v>14</v>
      </c>
      <c r="AH12" t="n">
        <v>477399.5489366977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5.0013</v>
      </c>
      <c r="E13" t="n">
        <v>20</v>
      </c>
      <c r="F13" t="n">
        <v>17.04</v>
      </c>
      <c r="G13" t="n">
        <v>68.16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222.52</v>
      </c>
      <c r="Q13" t="n">
        <v>183.26</v>
      </c>
      <c r="R13" t="n">
        <v>36.9</v>
      </c>
      <c r="S13" t="n">
        <v>26.24</v>
      </c>
      <c r="T13" t="n">
        <v>4430.14</v>
      </c>
      <c r="U13" t="n">
        <v>0.71</v>
      </c>
      <c r="V13" t="n">
        <v>0.89</v>
      </c>
      <c r="W13" t="n">
        <v>2.97</v>
      </c>
      <c r="X13" t="n">
        <v>0.29</v>
      </c>
      <c r="Y13" t="n">
        <v>0.5</v>
      </c>
      <c r="Z13" t="n">
        <v>10</v>
      </c>
      <c r="AA13" t="n">
        <v>384.4694379211103</v>
      </c>
      <c r="AB13" t="n">
        <v>526.0480465581759</v>
      </c>
      <c r="AC13" t="n">
        <v>475.8427593077333</v>
      </c>
      <c r="AD13" t="n">
        <v>384469.4379211103</v>
      </c>
      <c r="AE13" t="n">
        <v>526048.0465581759</v>
      </c>
      <c r="AF13" t="n">
        <v>1.647359738048934e-06</v>
      </c>
      <c r="AG13" t="n">
        <v>14</v>
      </c>
      <c r="AH13" t="n">
        <v>475842.7593077333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5.0167</v>
      </c>
      <c r="E14" t="n">
        <v>19.93</v>
      </c>
      <c r="F14" t="n">
        <v>17.02</v>
      </c>
      <c r="G14" t="n">
        <v>72.92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221.95</v>
      </c>
      <c r="Q14" t="n">
        <v>183.28</v>
      </c>
      <c r="R14" t="n">
        <v>36.23</v>
      </c>
      <c r="S14" t="n">
        <v>26.24</v>
      </c>
      <c r="T14" t="n">
        <v>4101.93</v>
      </c>
      <c r="U14" t="n">
        <v>0.72</v>
      </c>
      <c r="V14" t="n">
        <v>0.89</v>
      </c>
      <c r="W14" t="n">
        <v>2.96</v>
      </c>
      <c r="X14" t="n">
        <v>0.26</v>
      </c>
      <c r="Y14" t="n">
        <v>0.5</v>
      </c>
      <c r="Z14" t="n">
        <v>10</v>
      </c>
      <c r="AA14" t="n">
        <v>374.5094303928832</v>
      </c>
      <c r="AB14" t="n">
        <v>512.4203248535351</v>
      </c>
      <c r="AC14" t="n">
        <v>463.5156482359558</v>
      </c>
      <c r="AD14" t="n">
        <v>374509.4303928833</v>
      </c>
      <c r="AE14" t="n">
        <v>512420.3248535352</v>
      </c>
      <c r="AF14" t="n">
        <v>1.652432287179351e-06</v>
      </c>
      <c r="AG14" t="n">
        <v>13</v>
      </c>
      <c r="AH14" t="n">
        <v>463515.6482359559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5.0325</v>
      </c>
      <c r="E15" t="n">
        <v>19.87</v>
      </c>
      <c r="F15" t="n">
        <v>16.99</v>
      </c>
      <c r="G15" t="n">
        <v>78.41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221.71</v>
      </c>
      <c r="Q15" t="n">
        <v>183.27</v>
      </c>
      <c r="R15" t="n">
        <v>35.43</v>
      </c>
      <c r="S15" t="n">
        <v>26.24</v>
      </c>
      <c r="T15" t="n">
        <v>3707.69</v>
      </c>
      <c r="U15" t="n">
        <v>0.74</v>
      </c>
      <c r="V15" t="n">
        <v>0.9</v>
      </c>
      <c r="W15" t="n">
        <v>2.96</v>
      </c>
      <c r="X15" t="n">
        <v>0.23</v>
      </c>
      <c r="Y15" t="n">
        <v>0.5</v>
      </c>
      <c r="Z15" t="n">
        <v>10</v>
      </c>
      <c r="AA15" t="n">
        <v>373.3877198547759</v>
      </c>
      <c r="AB15" t="n">
        <v>510.8855510089203</v>
      </c>
      <c r="AC15" t="n">
        <v>462.1273510530025</v>
      </c>
      <c r="AD15" t="n">
        <v>373387.7198547759</v>
      </c>
      <c r="AE15" t="n">
        <v>510885.5510089203</v>
      </c>
      <c r="AF15" t="n">
        <v>1.657636590832636e-06</v>
      </c>
      <c r="AG15" t="n">
        <v>13</v>
      </c>
      <c r="AH15" t="n">
        <v>462127.3510530025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5.0434</v>
      </c>
      <c r="E16" t="n">
        <v>19.83</v>
      </c>
      <c r="F16" t="n">
        <v>16.98</v>
      </c>
      <c r="G16" t="n">
        <v>84.90000000000001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221.44</v>
      </c>
      <c r="Q16" t="n">
        <v>183.27</v>
      </c>
      <c r="R16" t="n">
        <v>35.09</v>
      </c>
      <c r="S16" t="n">
        <v>26.24</v>
      </c>
      <c r="T16" t="n">
        <v>3539.03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372.5188633417908</v>
      </c>
      <c r="AB16" t="n">
        <v>509.6967431966101</v>
      </c>
      <c r="AC16" t="n">
        <v>461.0520013897969</v>
      </c>
      <c r="AD16" t="n">
        <v>372518.8633417909</v>
      </c>
      <c r="AE16" t="n">
        <v>509696.7431966101</v>
      </c>
      <c r="AF16" t="n">
        <v>1.661226901580788e-06</v>
      </c>
      <c r="AG16" t="n">
        <v>13</v>
      </c>
      <c r="AH16" t="n">
        <v>461052.0013897969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5.0617</v>
      </c>
      <c r="E17" t="n">
        <v>19.76</v>
      </c>
      <c r="F17" t="n">
        <v>16.94</v>
      </c>
      <c r="G17" t="n">
        <v>92.43000000000001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220.35</v>
      </c>
      <c r="Q17" t="n">
        <v>183.26</v>
      </c>
      <c r="R17" t="n">
        <v>34.04</v>
      </c>
      <c r="S17" t="n">
        <v>26.24</v>
      </c>
      <c r="T17" t="n">
        <v>3018.91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370.354690460633</v>
      </c>
      <c r="AB17" t="n">
        <v>506.7356263840408</v>
      </c>
      <c r="AC17" t="n">
        <v>458.3734894098657</v>
      </c>
      <c r="AD17" t="n">
        <v>370354.690460633</v>
      </c>
      <c r="AE17" t="n">
        <v>506735.6263840408</v>
      </c>
      <c r="AF17" t="n">
        <v>1.667254671001998e-06</v>
      </c>
      <c r="AG17" t="n">
        <v>13</v>
      </c>
      <c r="AH17" t="n">
        <v>458373.4894098657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5.058</v>
      </c>
      <c r="E18" t="n">
        <v>19.77</v>
      </c>
      <c r="F18" t="n">
        <v>16.96</v>
      </c>
      <c r="G18" t="n">
        <v>92.5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9</v>
      </c>
      <c r="N18" t="n">
        <v>41.67</v>
      </c>
      <c r="O18" t="n">
        <v>25037.53</v>
      </c>
      <c r="P18" t="n">
        <v>220.92</v>
      </c>
      <c r="Q18" t="n">
        <v>183.26</v>
      </c>
      <c r="R18" t="n">
        <v>34.46</v>
      </c>
      <c r="S18" t="n">
        <v>26.24</v>
      </c>
      <c r="T18" t="n">
        <v>3229.38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371.1822172226579</v>
      </c>
      <c r="AB18" t="n">
        <v>507.8678850077475</v>
      </c>
      <c r="AC18" t="n">
        <v>459.3976868596606</v>
      </c>
      <c r="AD18" t="n">
        <v>371182.2172226579</v>
      </c>
      <c r="AE18" t="n">
        <v>507867.8850077474</v>
      </c>
      <c r="AF18" t="n">
        <v>1.666035941665469e-06</v>
      </c>
      <c r="AG18" t="n">
        <v>13</v>
      </c>
      <c r="AH18" t="n">
        <v>459397.6868596606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5.0751</v>
      </c>
      <c r="E19" t="n">
        <v>19.7</v>
      </c>
      <c r="F19" t="n">
        <v>16.93</v>
      </c>
      <c r="G19" t="n">
        <v>101.57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220.51</v>
      </c>
      <c r="Q19" t="n">
        <v>183.27</v>
      </c>
      <c r="R19" t="n">
        <v>33.65</v>
      </c>
      <c r="S19" t="n">
        <v>26.24</v>
      </c>
      <c r="T19" t="n">
        <v>2831.22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369.8316121613597</v>
      </c>
      <c r="AB19" t="n">
        <v>506.0199275783891</v>
      </c>
      <c r="AC19" t="n">
        <v>457.7260958937357</v>
      </c>
      <c r="AD19" t="n">
        <v>369831.6121613596</v>
      </c>
      <c r="AE19" t="n">
        <v>506019.9275783891</v>
      </c>
      <c r="AF19" t="n">
        <v>1.671668447518075e-06</v>
      </c>
      <c r="AG19" t="n">
        <v>13</v>
      </c>
      <c r="AH19" t="n">
        <v>457726.0958937357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5.0726</v>
      </c>
      <c r="E20" t="n">
        <v>19.71</v>
      </c>
      <c r="F20" t="n">
        <v>16.94</v>
      </c>
      <c r="G20" t="n">
        <v>101.63</v>
      </c>
      <c r="H20" t="n">
        <v>1.65</v>
      </c>
      <c r="I20" t="n">
        <v>10</v>
      </c>
      <c r="J20" t="n">
        <v>204.26</v>
      </c>
      <c r="K20" t="n">
        <v>52.44</v>
      </c>
      <c r="L20" t="n">
        <v>19</v>
      </c>
      <c r="M20" t="n">
        <v>8</v>
      </c>
      <c r="N20" t="n">
        <v>42.82</v>
      </c>
      <c r="O20" t="n">
        <v>25426.72</v>
      </c>
      <c r="P20" t="n">
        <v>220.4</v>
      </c>
      <c r="Q20" t="n">
        <v>183.27</v>
      </c>
      <c r="R20" t="n">
        <v>33.84</v>
      </c>
      <c r="S20" t="n">
        <v>26.24</v>
      </c>
      <c r="T20" t="n">
        <v>2928.24</v>
      </c>
      <c r="U20" t="n">
        <v>0.78</v>
      </c>
      <c r="V20" t="n">
        <v>0.9</v>
      </c>
      <c r="W20" t="n">
        <v>2.96</v>
      </c>
      <c r="X20" t="n">
        <v>0.18</v>
      </c>
      <c r="Y20" t="n">
        <v>0.5</v>
      </c>
      <c r="Z20" t="n">
        <v>10</v>
      </c>
      <c r="AA20" t="n">
        <v>369.8532653957378</v>
      </c>
      <c r="AB20" t="n">
        <v>506.0495544889386</v>
      </c>
      <c r="AC20" t="n">
        <v>457.752895253524</v>
      </c>
      <c r="AD20" t="n">
        <v>369853.2653957378</v>
      </c>
      <c r="AE20" t="n">
        <v>506049.5544889385</v>
      </c>
      <c r="AF20" t="n">
        <v>1.67084498175015e-06</v>
      </c>
      <c r="AG20" t="n">
        <v>13</v>
      </c>
      <c r="AH20" t="n">
        <v>457752.895253524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5.0855</v>
      </c>
      <c r="E21" t="n">
        <v>19.66</v>
      </c>
      <c r="F21" t="n">
        <v>16.92</v>
      </c>
      <c r="G21" t="n">
        <v>112.82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219.53</v>
      </c>
      <c r="Q21" t="n">
        <v>183.26</v>
      </c>
      <c r="R21" t="n">
        <v>33.55</v>
      </c>
      <c r="S21" t="n">
        <v>26.24</v>
      </c>
      <c r="T21" t="n">
        <v>2785.96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368.2431500048809</v>
      </c>
      <c r="AB21" t="n">
        <v>503.8465235778904</v>
      </c>
      <c r="AC21" t="n">
        <v>455.7601185206531</v>
      </c>
      <c r="AD21" t="n">
        <v>368243.1500048809</v>
      </c>
      <c r="AE21" t="n">
        <v>503846.5235778904</v>
      </c>
      <c r="AF21" t="n">
        <v>1.675094065112642e-06</v>
      </c>
      <c r="AG21" t="n">
        <v>13</v>
      </c>
      <c r="AH21" t="n">
        <v>455760.118520653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5.087</v>
      </c>
      <c r="E22" t="n">
        <v>19.66</v>
      </c>
      <c r="F22" t="n">
        <v>16.92</v>
      </c>
      <c r="G22" t="n">
        <v>112.78</v>
      </c>
      <c r="H22" t="n">
        <v>1.8</v>
      </c>
      <c r="I22" t="n">
        <v>9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219.89</v>
      </c>
      <c r="Q22" t="n">
        <v>183.27</v>
      </c>
      <c r="R22" t="n">
        <v>33.31</v>
      </c>
      <c r="S22" t="n">
        <v>26.24</v>
      </c>
      <c r="T22" t="n">
        <v>2666.09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368.552723590264</v>
      </c>
      <c r="AB22" t="n">
        <v>504.2700958148341</v>
      </c>
      <c r="AC22" t="n">
        <v>456.1432656177902</v>
      </c>
      <c r="AD22" t="n">
        <v>368552.723590264</v>
      </c>
      <c r="AE22" t="n">
        <v>504270.0958148341</v>
      </c>
      <c r="AF22" t="n">
        <v>1.675588144573397e-06</v>
      </c>
      <c r="AG22" t="n">
        <v>13</v>
      </c>
      <c r="AH22" t="n">
        <v>456143.2656177902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5.0868</v>
      </c>
      <c r="E23" t="n">
        <v>19.66</v>
      </c>
      <c r="F23" t="n">
        <v>16.92</v>
      </c>
      <c r="G23" t="n">
        <v>112.79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219.47</v>
      </c>
      <c r="Q23" t="n">
        <v>183.28</v>
      </c>
      <c r="R23" t="n">
        <v>33.27</v>
      </c>
      <c r="S23" t="n">
        <v>26.24</v>
      </c>
      <c r="T23" t="n">
        <v>2646.95</v>
      </c>
      <c r="U23" t="n">
        <v>0.79</v>
      </c>
      <c r="V23" t="n">
        <v>0.9</v>
      </c>
      <c r="W23" t="n">
        <v>2.95</v>
      </c>
      <c r="X23" t="n">
        <v>0.16</v>
      </c>
      <c r="Y23" t="n">
        <v>0.5</v>
      </c>
      <c r="Z23" t="n">
        <v>10</v>
      </c>
      <c r="AA23" t="n">
        <v>368.1134847532668</v>
      </c>
      <c r="AB23" t="n">
        <v>503.6691098602047</v>
      </c>
      <c r="AC23" t="n">
        <v>455.5996369191815</v>
      </c>
      <c r="AD23" t="n">
        <v>368113.4847532668</v>
      </c>
      <c r="AE23" t="n">
        <v>503669.1098602047</v>
      </c>
      <c r="AF23" t="n">
        <v>1.675522267311963e-06</v>
      </c>
      <c r="AG23" t="n">
        <v>13</v>
      </c>
      <c r="AH23" t="n">
        <v>455599.6369191815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5.1045</v>
      </c>
      <c r="E24" t="n">
        <v>19.59</v>
      </c>
      <c r="F24" t="n">
        <v>16.89</v>
      </c>
      <c r="G24" t="n">
        <v>126.64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219.01</v>
      </c>
      <c r="Q24" t="n">
        <v>183.26</v>
      </c>
      <c r="R24" t="n">
        <v>32.37</v>
      </c>
      <c r="S24" t="n">
        <v>26.24</v>
      </c>
      <c r="T24" t="n">
        <v>2199.18</v>
      </c>
      <c r="U24" t="n">
        <v>0.8100000000000001</v>
      </c>
      <c r="V24" t="n">
        <v>0.9</v>
      </c>
      <c r="W24" t="n">
        <v>2.95</v>
      </c>
      <c r="X24" t="n">
        <v>0.13</v>
      </c>
      <c r="Y24" t="n">
        <v>0.5</v>
      </c>
      <c r="Z24" t="n">
        <v>10</v>
      </c>
      <c r="AA24" t="n">
        <v>366.6975336801607</v>
      </c>
      <c r="AB24" t="n">
        <v>501.7317431346284</v>
      </c>
      <c r="AC24" t="n">
        <v>453.8471697547829</v>
      </c>
      <c r="AD24" t="n">
        <v>366697.5336801607</v>
      </c>
      <c r="AE24" t="n">
        <v>501731.7431346284</v>
      </c>
      <c r="AF24" t="n">
        <v>1.68135240494887e-06</v>
      </c>
      <c r="AG24" t="n">
        <v>13</v>
      </c>
      <c r="AH24" t="n">
        <v>453847.1697547829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5.1036</v>
      </c>
      <c r="E25" t="n">
        <v>19.59</v>
      </c>
      <c r="F25" t="n">
        <v>16.89</v>
      </c>
      <c r="G25" t="n">
        <v>126.67</v>
      </c>
      <c r="H25" t="n">
        <v>2.01</v>
      </c>
      <c r="I25" t="n">
        <v>8</v>
      </c>
      <c r="J25" t="n">
        <v>212.27</v>
      </c>
      <c r="K25" t="n">
        <v>52.44</v>
      </c>
      <c r="L25" t="n">
        <v>24</v>
      </c>
      <c r="M25" t="n">
        <v>6</v>
      </c>
      <c r="N25" t="n">
        <v>45.82</v>
      </c>
      <c r="O25" t="n">
        <v>26413.56</v>
      </c>
      <c r="P25" t="n">
        <v>219.48</v>
      </c>
      <c r="Q25" t="n">
        <v>183.26</v>
      </c>
      <c r="R25" t="n">
        <v>32.48</v>
      </c>
      <c r="S25" t="n">
        <v>26.24</v>
      </c>
      <c r="T25" t="n">
        <v>2258.42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367.2436015587042</v>
      </c>
      <c r="AB25" t="n">
        <v>502.4788972968662</v>
      </c>
      <c r="AC25" t="n">
        <v>454.5230165724142</v>
      </c>
      <c r="AD25" t="n">
        <v>367243.6015587042</v>
      </c>
      <c r="AE25" t="n">
        <v>502478.8972968662</v>
      </c>
      <c r="AF25" t="n">
        <v>1.681055957272418e-06</v>
      </c>
      <c r="AG25" t="n">
        <v>13</v>
      </c>
      <c r="AH25" t="n">
        <v>454523.0165724142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5.1027</v>
      </c>
      <c r="E26" t="n">
        <v>19.6</v>
      </c>
      <c r="F26" t="n">
        <v>16.89</v>
      </c>
      <c r="G26" t="n">
        <v>126.69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219.29</v>
      </c>
      <c r="Q26" t="n">
        <v>183.26</v>
      </c>
      <c r="R26" t="n">
        <v>32.55</v>
      </c>
      <c r="S26" t="n">
        <v>26.24</v>
      </c>
      <c r="T26" t="n">
        <v>2289.99</v>
      </c>
      <c r="U26" t="n">
        <v>0.8100000000000001</v>
      </c>
      <c r="V26" t="n">
        <v>0.9</v>
      </c>
      <c r="W26" t="n">
        <v>2.95</v>
      </c>
      <c r="X26" t="n">
        <v>0.14</v>
      </c>
      <c r="Y26" t="n">
        <v>0.5</v>
      </c>
      <c r="Z26" t="n">
        <v>10</v>
      </c>
      <c r="AA26" t="n">
        <v>367.085981246288</v>
      </c>
      <c r="AB26" t="n">
        <v>502.2632342317009</v>
      </c>
      <c r="AC26" t="n">
        <v>454.3279360875033</v>
      </c>
      <c r="AD26" t="n">
        <v>367085.981246288</v>
      </c>
      <c r="AE26" t="n">
        <v>502263.2342317009</v>
      </c>
      <c r="AF26" t="n">
        <v>1.680759509595964e-06</v>
      </c>
      <c r="AG26" t="n">
        <v>13</v>
      </c>
      <c r="AH26" t="n">
        <v>454327.9360875033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5.116</v>
      </c>
      <c r="E27" t="n">
        <v>19.55</v>
      </c>
      <c r="F27" t="n">
        <v>16.88</v>
      </c>
      <c r="G27" t="n">
        <v>144.66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217.78</v>
      </c>
      <c r="Q27" t="n">
        <v>183.26</v>
      </c>
      <c r="R27" t="n">
        <v>32.03</v>
      </c>
      <c r="S27" t="n">
        <v>26.24</v>
      </c>
      <c r="T27" t="n">
        <v>2038.41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364.8042298363617</v>
      </c>
      <c r="AB27" t="n">
        <v>499.141241288872</v>
      </c>
      <c r="AC27" t="n">
        <v>451.5039017693933</v>
      </c>
      <c r="AD27" t="n">
        <v>364804.2298363617</v>
      </c>
      <c r="AE27" t="n">
        <v>499141.241288872</v>
      </c>
      <c r="AF27" t="n">
        <v>1.685140347481324e-06</v>
      </c>
      <c r="AG27" t="n">
        <v>13</v>
      </c>
      <c r="AH27" t="n">
        <v>451503.9017693934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5.1166</v>
      </c>
      <c r="E28" t="n">
        <v>19.54</v>
      </c>
      <c r="F28" t="n">
        <v>16.87</v>
      </c>
      <c r="G28" t="n">
        <v>144.64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219.11</v>
      </c>
      <c r="Q28" t="n">
        <v>183.27</v>
      </c>
      <c r="R28" t="n">
        <v>31.93</v>
      </c>
      <c r="S28" t="n">
        <v>26.24</v>
      </c>
      <c r="T28" t="n">
        <v>1984.55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366.1766590183327</v>
      </c>
      <c r="AB28" t="n">
        <v>501.019059442947</v>
      </c>
      <c r="AC28" t="n">
        <v>453.2025035943778</v>
      </c>
      <c r="AD28" t="n">
        <v>366176.6590183327</v>
      </c>
      <c r="AE28" t="n">
        <v>501019.059442947</v>
      </c>
      <c r="AF28" t="n">
        <v>1.685337979265627e-06</v>
      </c>
      <c r="AG28" t="n">
        <v>13</v>
      </c>
      <c r="AH28" t="n">
        <v>453202.5035943778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5.1163</v>
      </c>
      <c r="E29" t="n">
        <v>19.55</v>
      </c>
      <c r="F29" t="n">
        <v>16.88</v>
      </c>
      <c r="G29" t="n">
        <v>144.65</v>
      </c>
      <c r="H29" t="n">
        <v>2.27</v>
      </c>
      <c r="I29" t="n">
        <v>7</v>
      </c>
      <c r="J29" t="n">
        <v>218.79</v>
      </c>
      <c r="K29" t="n">
        <v>52.44</v>
      </c>
      <c r="L29" t="n">
        <v>28</v>
      </c>
      <c r="M29" t="n">
        <v>5</v>
      </c>
      <c r="N29" t="n">
        <v>48.35</v>
      </c>
      <c r="O29" t="n">
        <v>27218.26</v>
      </c>
      <c r="P29" t="n">
        <v>219.35</v>
      </c>
      <c r="Q29" t="n">
        <v>183.27</v>
      </c>
      <c r="R29" t="n">
        <v>32.12</v>
      </c>
      <c r="S29" t="n">
        <v>26.24</v>
      </c>
      <c r="T29" t="n">
        <v>2078.91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366.4593411033169</v>
      </c>
      <c r="AB29" t="n">
        <v>501.405837542676</v>
      </c>
      <c r="AC29" t="n">
        <v>453.552368135115</v>
      </c>
      <c r="AD29" t="n">
        <v>366459.3411033169</v>
      </c>
      <c r="AE29" t="n">
        <v>501405.837542676</v>
      </c>
      <c r="AF29" t="n">
        <v>1.685239163373475e-06</v>
      </c>
      <c r="AG29" t="n">
        <v>13</v>
      </c>
      <c r="AH29" t="n">
        <v>453552.3681351151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5.1171</v>
      </c>
      <c r="E30" t="n">
        <v>19.54</v>
      </c>
      <c r="F30" t="n">
        <v>16.87</v>
      </c>
      <c r="G30" t="n">
        <v>144.63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219.04</v>
      </c>
      <c r="Q30" t="n">
        <v>183.26</v>
      </c>
      <c r="R30" t="n">
        <v>31.85</v>
      </c>
      <c r="S30" t="n">
        <v>26.24</v>
      </c>
      <c r="T30" t="n">
        <v>1948.31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366.0773830079725</v>
      </c>
      <c r="AB30" t="n">
        <v>500.8832256258236</v>
      </c>
      <c r="AC30" t="n">
        <v>453.0796335661167</v>
      </c>
      <c r="AD30" t="n">
        <v>366077.3830079724</v>
      </c>
      <c r="AE30" t="n">
        <v>500883.2256258236</v>
      </c>
      <c r="AF30" t="n">
        <v>1.685502672419211e-06</v>
      </c>
      <c r="AG30" t="n">
        <v>13</v>
      </c>
      <c r="AH30" t="n">
        <v>453079.6335661167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5.1154</v>
      </c>
      <c r="E31" t="n">
        <v>19.55</v>
      </c>
      <c r="F31" t="n">
        <v>16.88</v>
      </c>
      <c r="G31" t="n">
        <v>144.68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218.45</v>
      </c>
      <c r="Q31" t="n">
        <v>183.26</v>
      </c>
      <c r="R31" t="n">
        <v>32.19</v>
      </c>
      <c r="S31" t="n">
        <v>26.24</v>
      </c>
      <c r="T31" t="n">
        <v>2114.64</v>
      </c>
      <c r="U31" t="n">
        <v>0.82</v>
      </c>
      <c r="V31" t="n">
        <v>0.9</v>
      </c>
      <c r="W31" t="n">
        <v>2.95</v>
      </c>
      <c r="X31" t="n">
        <v>0.12</v>
      </c>
      <c r="Y31" t="n">
        <v>0.5</v>
      </c>
      <c r="Z31" t="n">
        <v>10</v>
      </c>
      <c r="AA31" t="n">
        <v>365.5466489218419</v>
      </c>
      <c r="AB31" t="n">
        <v>500.1570518348444</v>
      </c>
      <c r="AC31" t="n">
        <v>452.4227647825573</v>
      </c>
      <c r="AD31" t="n">
        <v>365546.6489218419</v>
      </c>
      <c r="AE31" t="n">
        <v>500157.0518348444</v>
      </c>
      <c r="AF31" t="n">
        <v>1.684942715697023e-06</v>
      </c>
      <c r="AG31" t="n">
        <v>13</v>
      </c>
      <c r="AH31" t="n">
        <v>452422.7647825573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5.1157</v>
      </c>
      <c r="E32" t="n">
        <v>19.55</v>
      </c>
      <c r="F32" t="n">
        <v>16.88</v>
      </c>
      <c r="G32" t="n">
        <v>144.67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5</v>
      </c>
      <c r="N32" t="n">
        <v>50.32</v>
      </c>
      <c r="O32" t="n">
        <v>27831.27</v>
      </c>
      <c r="P32" t="n">
        <v>217.46</v>
      </c>
      <c r="Q32" t="n">
        <v>183.26</v>
      </c>
      <c r="R32" t="n">
        <v>32.04</v>
      </c>
      <c r="S32" t="n">
        <v>26.24</v>
      </c>
      <c r="T32" t="n">
        <v>2041.99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364.4786443707509</v>
      </c>
      <c r="AB32" t="n">
        <v>498.6957608910064</v>
      </c>
      <c r="AC32" t="n">
        <v>451.1009373954643</v>
      </c>
      <c r="AD32" t="n">
        <v>364478.6443707509</v>
      </c>
      <c r="AE32" t="n">
        <v>498695.7608910064</v>
      </c>
      <c r="AF32" t="n">
        <v>1.685041531589174e-06</v>
      </c>
      <c r="AG32" t="n">
        <v>13</v>
      </c>
      <c r="AH32" t="n">
        <v>451100.9373954643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5.1337</v>
      </c>
      <c r="E33" t="n">
        <v>19.48</v>
      </c>
      <c r="F33" t="n">
        <v>16.85</v>
      </c>
      <c r="G33" t="n">
        <v>168.45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217.63</v>
      </c>
      <c r="Q33" t="n">
        <v>183.27</v>
      </c>
      <c r="R33" t="n">
        <v>31.05</v>
      </c>
      <c r="S33" t="n">
        <v>26.24</v>
      </c>
      <c r="T33" t="n">
        <v>1551.29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363.7363565120763</v>
      </c>
      <c r="AB33" t="n">
        <v>497.6801298953387</v>
      </c>
      <c r="AC33" t="n">
        <v>450.1822367965761</v>
      </c>
      <c r="AD33" t="n">
        <v>363736.3565120763</v>
      </c>
      <c r="AE33" t="n">
        <v>497680.1298953387</v>
      </c>
      <c r="AF33" t="n">
        <v>1.690970485118232e-06</v>
      </c>
      <c r="AG33" t="n">
        <v>13</v>
      </c>
      <c r="AH33" t="n">
        <v>450182.2367965761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5.1312</v>
      </c>
      <c r="E34" t="n">
        <v>19.49</v>
      </c>
      <c r="F34" t="n">
        <v>16.85</v>
      </c>
      <c r="G34" t="n">
        <v>168.55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218.76</v>
      </c>
      <c r="Q34" t="n">
        <v>183.26</v>
      </c>
      <c r="R34" t="n">
        <v>31.35</v>
      </c>
      <c r="S34" t="n">
        <v>26.24</v>
      </c>
      <c r="T34" t="n">
        <v>1703.14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365.0574224009588</v>
      </c>
      <c r="AB34" t="n">
        <v>499.4876705258214</v>
      </c>
      <c r="AC34" t="n">
        <v>451.8172682861847</v>
      </c>
      <c r="AD34" t="n">
        <v>365057.4224009588</v>
      </c>
      <c r="AE34" t="n">
        <v>499487.6705258214</v>
      </c>
      <c r="AF34" t="n">
        <v>1.690147019350307e-06</v>
      </c>
      <c r="AG34" t="n">
        <v>13</v>
      </c>
      <c r="AH34" t="n">
        <v>451817.2682861848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5.1335</v>
      </c>
      <c r="E35" t="n">
        <v>19.48</v>
      </c>
      <c r="F35" t="n">
        <v>16.85</v>
      </c>
      <c r="G35" t="n">
        <v>168.46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218.89</v>
      </c>
      <c r="Q35" t="n">
        <v>183.26</v>
      </c>
      <c r="R35" t="n">
        <v>30.99</v>
      </c>
      <c r="S35" t="n">
        <v>26.24</v>
      </c>
      <c r="T35" t="n">
        <v>1521.29</v>
      </c>
      <c r="U35" t="n">
        <v>0.85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365.0818726322745</v>
      </c>
      <c r="AB35" t="n">
        <v>499.5211244109756</v>
      </c>
      <c r="AC35" t="n">
        <v>451.8475293794928</v>
      </c>
      <c r="AD35" t="n">
        <v>365081.8726322745</v>
      </c>
      <c r="AE35" t="n">
        <v>499521.1244109756</v>
      </c>
      <c r="AF35" t="n">
        <v>1.690904607856798e-06</v>
      </c>
      <c r="AG35" t="n">
        <v>13</v>
      </c>
      <c r="AH35" t="n">
        <v>451847.5293794928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5.1331</v>
      </c>
      <c r="E36" t="n">
        <v>19.48</v>
      </c>
      <c r="F36" t="n">
        <v>16.85</v>
      </c>
      <c r="G36" t="n">
        <v>168.47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4</v>
      </c>
      <c r="N36" t="n">
        <v>53.05</v>
      </c>
      <c r="O36" t="n">
        <v>28661.58</v>
      </c>
      <c r="P36" t="n">
        <v>219.27</v>
      </c>
      <c r="Q36" t="n">
        <v>183.26</v>
      </c>
      <c r="R36" t="n">
        <v>31.13</v>
      </c>
      <c r="S36" t="n">
        <v>26.24</v>
      </c>
      <c r="T36" t="n">
        <v>1592.61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365.5044556482359</v>
      </c>
      <c r="AB36" t="n">
        <v>500.099321136461</v>
      </c>
      <c r="AC36" t="n">
        <v>452.3705438210019</v>
      </c>
      <c r="AD36" t="n">
        <v>365504.4556482359</v>
      </c>
      <c r="AE36" t="n">
        <v>500099.321136461</v>
      </c>
      <c r="AF36" t="n">
        <v>1.69077285333393e-06</v>
      </c>
      <c r="AG36" t="n">
        <v>13</v>
      </c>
      <c r="AH36" t="n">
        <v>452370.5438210019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5.1324</v>
      </c>
      <c r="E37" t="n">
        <v>19.48</v>
      </c>
      <c r="F37" t="n">
        <v>16.85</v>
      </c>
      <c r="G37" t="n">
        <v>168.5</v>
      </c>
      <c r="H37" t="n">
        <v>2.76</v>
      </c>
      <c r="I37" t="n">
        <v>6</v>
      </c>
      <c r="J37" t="n">
        <v>232.2</v>
      </c>
      <c r="K37" t="n">
        <v>52.44</v>
      </c>
      <c r="L37" t="n">
        <v>36</v>
      </c>
      <c r="M37" t="n">
        <v>4</v>
      </c>
      <c r="N37" t="n">
        <v>53.75</v>
      </c>
      <c r="O37" t="n">
        <v>28871.58</v>
      </c>
      <c r="P37" t="n">
        <v>219.05</v>
      </c>
      <c r="Q37" t="n">
        <v>183.26</v>
      </c>
      <c r="R37" t="n">
        <v>31.24</v>
      </c>
      <c r="S37" t="n">
        <v>26.24</v>
      </c>
      <c r="T37" t="n">
        <v>1644.82</v>
      </c>
      <c r="U37" t="n">
        <v>0.84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365.3057560174605</v>
      </c>
      <c r="AB37" t="n">
        <v>499.827451535625</v>
      </c>
      <c r="AC37" t="n">
        <v>452.1246210732984</v>
      </c>
      <c r="AD37" t="n">
        <v>365305.7560174605</v>
      </c>
      <c r="AE37" t="n">
        <v>499827.451535625</v>
      </c>
      <c r="AF37" t="n">
        <v>1.690542282918911e-06</v>
      </c>
      <c r="AG37" t="n">
        <v>13</v>
      </c>
      <c r="AH37" t="n">
        <v>452124.6210732984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5.1327</v>
      </c>
      <c r="E38" t="n">
        <v>19.48</v>
      </c>
      <c r="F38" t="n">
        <v>16.85</v>
      </c>
      <c r="G38" t="n">
        <v>168.49</v>
      </c>
      <c r="H38" t="n">
        <v>2.81</v>
      </c>
      <c r="I38" t="n">
        <v>6</v>
      </c>
      <c r="J38" t="n">
        <v>233.91</v>
      </c>
      <c r="K38" t="n">
        <v>52.44</v>
      </c>
      <c r="L38" t="n">
        <v>37</v>
      </c>
      <c r="M38" t="n">
        <v>4</v>
      </c>
      <c r="N38" t="n">
        <v>54.46</v>
      </c>
      <c r="O38" t="n">
        <v>29082.59</v>
      </c>
      <c r="P38" t="n">
        <v>218.43</v>
      </c>
      <c r="Q38" t="n">
        <v>183.29</v>
      </c>
      <c r="R38" t="n">
        <v>31.22</v>
      </c>
      <c r="S38" t="n">
        <v>26.24</v>
      </c>
      <c r="T38" t="n">
        <v>1638.11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364.6335963462601</v>
      </c>
      <c r="AB38" t="n">
        <v>498.9077730198968</v>
      </c>
      <c r="AC38" t="n">
        <v>451.2927153843343</v>
      </c>
      <c r="AD38" t="n">
        <v>364633.5963462601</v>
      </c>
      <c r="AE38" t="n">
        <v>498907.7730198968</v>
      </c>
      <c r="AF38" t="n">
        <v>1.690641098811062e-06</v>
      </c>
      <c r="AG38" t="n">
        <v>13</v>
      </c>
      <c r="AH38" t="n">
        <v>451292.7153843343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5.1326</v>
      </c>
      <c r="E39" t="n">
        <v>19.48</v>
      </c>
      <c r="F39" t="n">
        <v>16.85</v>
      </c>
      <c r="G39" t="n">
        <v>168.49</v>
      </c>
      <c r="H39" t="n">
        <v>2.87</v>
      </c>
      <c r="I39" t="n">
        <v>6</v>
      </c>
      <c r="J39" t="n">
        <v>235.63</v>
      </c>
      <c r="K39" t="n">
        <v>52.44</v>
      </c>
      <c r="L39" t="n">
        <v>38</v>
      </c>
      <c r="M39" t="n">
        <v>4</v>
      </c>
      <c r="N39" t="n">
        <v>55.18</v>
      </c>
      <c r="O39" t="n">
        <v>29294.6</v>
      </c>
      <c r="P39" t="n">
        <v>217.72</v>
      </c>
      <c r="Q39" t="n">
        <v>183.26</v>
      </c>
      <c r="R39" t="n">
        <v>31.2</v>
      </c>
      <c r="S39" t="n">
        <v>26.24</v>
      </c>
      <c r="T39" t="n">
        <v>1625.5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363.885723678563</v>
      </c>
      <c r="AB39" t="n">
        <v>497.88450064214</v>
      </c>
      <c r="AC39" t="n">
        <v>450.3671026861389</v>
      </c>
      <c r="AD39" t="n">
        <v>363885.723678563</v>
      </c>
      <c r="AE39" t="n">
        <v>497884.50064214</v>
      </c>
      <c r="AF39" t="n">
        <v>1.690608160180345e-06</v>
      </c>
      <c r="AG39" t="n">
        <v>13</v>
      </c>
      <c r="AH39" t="n">
        <v>450367.1026861389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5.1447</v>
      </c>
      <c r="E40" t="n">
        <v>19.44</v>
      </c>
      <c r="F40" t="n">
        <v>16.84</v>
      </c>
      <c r="G40" t="n">
        <v>202.07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216.68</v>
      </c>
      <c r="Q40" t="n">
        <v>183.26</v>
      </c>
      <c r="R40" t="n">
        <v>30.92</v>
      </c>
      <c r="S40" t="n">
        <v>26.24</v>
      </c>
      <c r="T40" t="n">
        <v>1493.25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362.1808736837247</v>
      </c>
      <c r="AB40" t="n">
        <v>495.5518496665288</v>
      </c>
      <c r="AC40" t="n">
        <v>448.2570766457438</v>
      </c>
      <c r="AD40" t="n">
        <v>362180.8736837247</v>
      </c>
      <c r="AE40" t="n">
        <v>495551.8496665288</v>
      </c>
      <c r="AF40" t="n">
        <v>1.694593734497101e-06</v>
      </c>
      <c r="AG40" t="n">
        <v>13</v>
      </c>
      <c r="AH40" t="n">
        <v>448257.0766457438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5.1445</v>
      </c>
      <c r="E41" t="n">
        <v>19.44</v>
      </c>
      <c r="F41" t="n">
        <v>16.84</v>
      </c>
      <c r="G41" t="n">
        <v>202.08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218</v>
      </c>
      <c r="Q41" t="n">
        <v>183.26</v>
      </c>
      <c r="R41" t="n">
        <v>31.01</v>
      </c>
      <c r="S41" t="n">
        <v>26.24</v>
      </c>
      <c r="T41" t="n">
        <v>1536.83</v>
      </c>
      <c r="U41" t="n">
        <v>0.85</v>
      </c>
      <c r="V41" t="n">
        <v>0.9</v>
      </c>
      <c r="W41" t="n">
        <v>2.94</v>
      </c>
      <c r="X41" t="n">
        <v>0.08</v>
      </c>
      <c r="Y41" t="n">
        <v>0.5</v>
      </c>
      <c r="Z41" t="n">
        <v>10</v>
      </c>
      <c r="AA41" t="n">
        <v>363.5869215835186</v>
      </c>
      <c r="AB41" t="n">
        <v>497.4756664334822</v>
      </c>
      <c r="AC41" t="n">
        <v>449.997287040553</v>
      </c>
      <c r="AD41" t="n">
        <v>363586.9215835186</v>
      </c>
      <c r="AE41" t="n">
        <v>497475.6664334822</v>
      </c>
      <c r="AF41" t="n">
        <v>1.694527857235667e-06</v>
      </c>
      <c r="AG41" t="n">
        <v>13</v>
      </c>
      <c r="AH41" t="n">
        <v>449997.2870405531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5.079</v>
      </c>
      <c r="E2" t="n">
        <v>19.69</v>
      </c>
      <c r="F2" t="n">
        <v>17.57</v>
      </c>
      <c r="G2" t="n">
        <v>25.11</v>
      </c>
      <c r="H2" t="n">
        <v>0.64</v>
      </c>
      <c r="I2" t="n">
        <v>42</v>
      </c>
      <c r="J2" t="n">
        <v>26.11</v>
      </c>
      <c r="K2" t="n">
        <v>12.1</v>
      </c>
      <c r="L2" t="n">
        <v>1</v>
      </c>
      <c r="M2" t="n">
        <v>40</v>
      </c>
      <c r="N2" t="n">
        <v>3.01</v>
      </c>
      <c r="O2" t="n">
        <v>3454.41</v>
      </c>
      <c r="P2" t="n">
        <v>56.95</v>
      </c>
      <c r="Q2" t="n">
        <v>183.28</v>
      </c>
      <c r="R2" t="n">
        <v>53.92</v>
      </c>
      <c r="S2" t="n">
        <v>26.24</v>
      </c>
      <c r="T2" t="n">
        <v>12805.87</v>
      </c>
      <c r="U2" t="n">
        <v>0.49</v>
      </c>
      <c r="V2" t="n">
        <v>0.87</v>
      </c>
      <c r="W2" t="n">
        <v>3</v>
      </c>
      <c r="X2" t="n">
        <v>0.82</v>
      </c>
      <c r="Y2" t="n">
        <v>0.5</v>
      </c>
      <c r="Z2" t="n">
        <v>10</v>
      </c>
      <c r="AA2" t="n">
        <v>172.684775946998</v>
      </c>
      <c r="AB2" t="n">
        <v>236.2749287652164</v>
      </c>
      <c r="AC2" t="n">
        <v>213.7251811778778</v>
      </c>
      <c r="AD2" t="n">
        <v>172684.775946998</v>
      </c>
      <c r="AE2" t="n">
        <v>236274.9287652164</v>
      </c>
      <c r="AF2" t="n">
        <v>1.817580696498839e-06</v>
      </c>
      <c r="AG2" t="n">
        <v>13</v>
      </c>
      <c r="AH2" t="n">
        <v>213725.1811778778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5.2549</v>
      </c>
      <c r="E3" t="n">
        <v>19.03</v>
      </c>
      <c r="F3" t="n">
        <v>17.16</v>
      </c>
      <c r="G3" t="n">
        <v>51.48</v>
      </c>
      <c r="H3" t="n">
        <v>1.23</v>
      </c>
      <c r="I3" t="n">
        <v>20</v>
      </c>
      <c r="J3" t="n">
        <v>27.2</v>
      </c>
      <c r="K3" t="n">
        <v>12.1</v>
      </c>
      <c r="L3" t="n">
        <v>2</v>
      </c>
      <c r="M3" t="n">
        <v>5</v>
      </c>
      <c r="N3" t="n">
        <v>3.1</v>
      </c>
      <c r="O3" t="n">
        <v>3588.35</v>
      </c>
      <c r="P3" t="n">
        <v>50.49</v>
      </c>
      <c r="Q3" t="n">
        <v>183.31</v>
      </c>
      <c r="R3" t="n">
        <v>40.23</v>
      </c>
      <c r="S3" t="n">
        <v>26.24</v>
      </c>
      <c r="T3" t="n">
        <v>6070.8</v>
      </c>
      <c r="U3" t="n">
        <v>0.65</v>
      </c>
      <c r="V3" t="n">
        <v>0.89</v>
      </c>
      <c r="W3" t="n">
        <v>2.99</v>
      </c>
      <c r="X3" t="n">
        <v>0.4</v>
      </c>
      <c r="Y3" t="n">
        <v>0.5</v>
      </c>
      <c r="Z3" t="n">
        <v>10</v>
      </c>
      <c r="AA3" t="n">
        <v>163.4412174224055</v>
      </c>
      <c r="AB3" t="n">
        <v>223.6274841948542</v>
      </c>
      <c r="AC3" t="n">
        <v>202.2847909665069</v>
      </c>
      <c r="AD3" t="n">
        <v>163441.2174224055</v>
      </c>
      <c r="AE3" t="n">
        <v>223627.4841948542</v>
      </c>
      <c r="AF3" t="n">
        <v>1.880528608393729e-06</v>
      </c>
      <c r="AG3" t="n">
        <v>13</v>
      </c>
      <c r="AH3" t="n">
        <v>202284.7909665069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5.2531</v>
      </c>
      <c r="E4" t="n">
        <v>19.04</v>
      </c>
      <c r="F4" t="n">
        <v>17.17</v>
      </c>
      <c r="G4" t="n">
        <v>51.5</v>
      </c>
      <c r="H4" t="n">
        <v>1.78</v>
      </c>
      <c r="I4" t="n">
        <v>20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52.45</v>
      </c>
      <c r="Q4" t="n">
        <v>183.32</v>
      </c>
      <c r="R4" t="n">
        <v>40.17</v>
      </c>
      <c r="S4" t="n">
        <v>26.24</v>
      </c>
      <c r="T4" t="n">
        <v>6041.75</v>
      </c>
      <c r="U4" t="n">
        <v>0.65</v>
      </c>
      <c r="V4" t="n">
        <v>0.89</v>
      </c>
      <c r="W4" t="n">
        <v>3</v>
      </c>
      <c r="X4" t="n">
        <v>0.41</v>
      </c>
      <c r="Y4" t="n">
        <v>0.5</v>
      </c>
      <c r="Z4" t="n">
        <v>10</v>
      </c>
      <c r="AA4" t="n">
        <v>165.4975693533632</v>
      </c>
      <c r="AB4" t="n">
        <v>226.4410756266336</v>
      </c>
      <c r="AC4" t="n">
        <v>204.8298571809386</v>
      </c>
      <c r="AD4" t="n">
        <v>165497.5693533632</v>
      </c>
      <c r="AE4" t="n">
        <v>226441.0756266336</v>
      </c>
      <c r="AF4" t="n">
        <v>1.879884456936022e-06</v>
      </c>
      <c r="AG4" t="n">
        <v>13</v>
      </c>
      <c r="AH4" t="n">
        <v>204829.8571809386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4.1914</v>
      </c>
      <c r="E2" t="n">
        <v>23.86</v>
      </c>
      <c r="F2" t="n">
        <v>19.28</v>
      </c>
      <c r="G2" t="n">
        <v>9.18</v>
      </c>
      <c r="H2" t="n">
        <v>0.18</v>
      </c>
      <c r="I2" t="n">
        <v>126</v>
      </c>
      <c r="J2" t="n">
        <v>98.70999999999999</v>
      </c>
      <c r="K2" t="n">
        <v>39.72</v>
      </c>
      <c r="L2" t="n">
        <v>1</v>
      </c>
      <c r="M2" t="n">
        <v>124</v>
      </c>
      <c r="N2" t="n">
        <v>12.99</v>
      </c>
      <c r="O2" t="n">
        <v>12407.75</v>
      </c>
      <c r="P2" t="n">
        <v>173.73</v>
      </c>
      <c r="Q2" t="n">
        <v>183.33</v>
      </c>
      <c r="R2" t="n">
        <v>107.15</v>
      </c>
      <c r="S2" t="n">
        <v>26.24</v>
      </c>
      <c r="T2" t="n">
        <v>39001.28</v>
      </c>
      <c r="U2" t="n">
        <v>0.24</v>
      </c>
      <c r="V2" t="n">
        <v>0.79</v>
      </c>
      <c r="W2" t="n">
        <v>3.13</v>
      </c>
      <c r="X2" t="n">
        <v>2.52</v>
      </c>
      <c r="Y2" t="n">
        <v>0.5</v>
      </c>
      <c r="Z2" t="n">
        <v>10</v>
      </c>
      <c r="AA2" t="n">
        <v>380.5226318789992</v>
      </c>
      <c r="AB2" t="n">
        <v>520.6478524105656</v>
      </c>
      <c r="AC2" t="n">
        <v>470.9579521103508</v>
      </c>
      <c r="AD2" t="n">
        <v>380522.6318789992</v>
      </c>
      <c r="AE2" t="n">
        <v>520647.8524105656</v>
      </c>
      <c r="AF2" t="n">
        <v>1.42773058689039e-06</v>
      </c>
      <c r="AG2" t="n">
        <v>16</v>
      </c>
      <c r="AH2" t="n">
        <v>470957.9521103508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17.92</v>
      </c>
      <c r="G3" t="n">
        <v>18.23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160.54</v>
      </c>
      <c r="Q3" t="n">
        <v>183.33</v>
      </c>
      <c r="R3" t="n">
        <v>64.67</v>
      </c>
      <c r="S3" t="n">
        <v>26.24</v>
      </c>
      <c r="T3" t="n">
        <v>18098.81</v>
      </c>
      <c r="U3" t="n">
        <v>0.41</v>
      </c>
      <c r="V3" t="n">
        <v>0.85</v>
      </c>
      <c r="W3" t="n">
        <v>3.03</v>
      </c>
      <c r="X3" t="n">
        <v>1.16</v>
      </c>
      <c r="Y3" t="n">
        <v>0.5</v>
      </c>
      <c r="Z3" t="n">
        <v>10</v>
      </c>
      <c r="AA3" t="n">
        <v>319.1522753810515</v>
      </c>
      <c r="AB3" t="n">
        <v>436.6782231810286</v>
      </c>
      <c r="AC3" t="n">
        <v>395.002266442366</v>
      </c>
      <c r="AD3" t="n">
        <v>319152.2753810515</v>
      </c>
      <c r="AE3" t="n">
        <v>436678.2231810286</v>
      </c>
      <c r="AF3" t="n">
        <v>1.612626364569472e-06</v>
      </c>
      <c r="AG3" t="n">
        <v>14</v>
      </c>
      <c r="AH3" t="n">
        <v>395002.266442366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4.9223</v>
      </c>
      <c r="E4" t="n">
        <v>20.32</v>
      </c>
      <c r="F4" t="n">
        <v>17.53</v>
      </c>
      <c r="G4" t="n">
        <v>26.96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156.19</v>
      </c>
      <c r="Q4" t="n">
        <v>183.29</v>
      </c>
      <c r="R4" t="n">
        <v>52.24</v>
      </c>
      <c r="S4" t="n">
        <v>26.24</v>
      </c>
      <c r="T4" t="n">
        <v>11983.67</v>
      </c>
      <c r="U4" t="n">
        <v>0.5</v>
      </c>
      <c r="V4" t="n">
        <v>0.87</v>
      </c>
      <c r="W4" t="n">
        <v>3</v>
      </c>
      <c r="X4" t="n">
        <v>0.77</v>
      </c>
      <c r="Y4" t="n">
        <v>0.5</v>
      </c>
      <c r="Z4" t="n">
        <v>10</v>
      </c>
      <c r="AA4" t="n">
        <v>306.2081241040906</v>
      </c>
      <c r="AB4" t="n">
        <v>418.9674643482395</v>
      </c>
      <c r="AC4" t="n">
        <v>378.9817975753721</v>
      </c>
      <c r="AD4" t="n">
        <v>306208.1241040906</v>
      </c>
      <c r="AE4" t="n">
        <v>418967.4643482395</v>
      </c>
      <c r="AF4" t="n">
        <v>1.676699496075432e-06</v>
      </c>
      <c r="AG4" t="n">
        <v>14</v>
      </c>
      <c r="AH4" t="n">
        <v>378981.7975753721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5.0234</v>
      </c>
      <c r="E5" t="n">
        <v>19.91</v>
      </c>
      <c r="F5" t="n">
        <v>17.32</v>
      </c>
      <c r="G5" t="n">
        <v>35.84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153.35</v>
      </c>
      <c r="Q5" t="n">
        <v>183.27</v>
      </c>
      <c r="R5" t="n">
        <v>45.86</v>
      </c>
      <c r="S5" t="n">
        <v>26.24</v>
      </c>
      <c r="T5" t="n">
        <v>8841.690000000001</v>
      </c>
      <c r="U5" t="n">
        <v>0.57</v>
      </c>
      <c r="V5" t="n">
        <v>0.88</v>
      </c>
      <c r="W5" t="n">
        <v>2.99</v>
      </c>
      <c r="X5" t="n">
        <v>0.57</v>
      </c>
      <c r="Y5" t="n">
        <v>0.5</v>
      </c>
      <c r="Z5" t="n">
        <v>10</v>
      </c>
      <c r="AA5" t="n">
        <v>290.9043993061564</v>
      </c>
      <c r="AB5" t="n">
        <v>398.0282329270177</v>
      </c>
      <c r="AC5" t="n">
        <v>360.0409770125959</v>
      </c>
      <c r="AD5" t="n">
        <v>290904.3993061564</v>
      </c>
      <c r="AE5" t="n">
        <v>398028.2329270177</v>
      </c>
      <c r="AF5" t="n">
        <v>1.711137526884856e-06</v>
      </c>
      <c r="AG5" t="n">
        <v>13</v>
      </c>
      <c r="AH5" t="n">
        <v>360040.9770125959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5.0871</v>
      </c>
      <c r="E6" t="n">
        <v>19.66</v>
      </c>
      <c r="F6" t="n">
        <v>17.2</v>
      </c>
      <c r="G6" t="n">
        <v>44.86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151.37</v>
      </c>
      <c r="Q6" t="n">
        <v>183.27</v>
      </c>
      <c r="R6" t="n">
        <v>41.96</v>
      </c>
      <c r="S6" t="n">
        <v>26.24</v>
      </c>
      <c r="T6" t="n">
        <v>6923.39</v>
      </c>
      <c r="U6" t="n">
        <v>0.63</v>
      </c>
      <c r="V6" t="n">
        <v>0.88</v>
      </c>
      <c r="W6" t="n">
        <v>2.98</v>
      </c>
      <c r="X6" t="n">
        <v>0.44</v>
      </c>
      <c r="Y6" t="n">
        <v>0.5</v>
      </c>
      <c r="Z6" t="n">
        <v>10</v>
      </c>
      <c r="AA6" t="n">
        <v>286.3831232884048</v>
      </c>
      <c r="AB6" t="n">
        <v>391.8420236149096</v>
      </c>
      <c r="AC6" t="n">
        <v>354.445170834836</v>
      </c>
      <c r="AD6" t="n">
        <v>286383.1232884048</v>
      </c>
      <c r="AE6" t="n">
        <v>391842.0236149096</v>
      </c>
      <c r="AF6" t="n">
        <v>1.732835870728182e-06</v>
      </c>
      <c r="AG6" t="n">
        <v>13</v>
      </c>
      <c r="AH6" t="n">
        <v>354445.170834836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5.131</v>
      </c>
      <c r="E7" t="n">
        <v>19.49</v>
      </c>
      <c r="F7" t="n">
        <v>17.11</v>
      </c>
      <c r="G7" t="n">
        <v>54.03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149.61</v>
      </c>
      <c r="Q7" t="n">
        <v>183.26</v>
      </c>
      <c r="R7" t="n">
        <v>39.34</v>
      </c>
      <c r="S7" t="n">
        <v>26.24</v>
      </c>
      <c r="T7" t="n">
        <v>5631.22</v>
      </c>
      <c r="U7" t="n">
        <v>0.67</v>
      </c>
      <c r="V7" t="n">
        <v>0.89</v>
      </c>
      <c r="W7" t="n">
        <v>2.97</v>
      </c>
      <c r="X7" t="n">
        <v>0.35</v>
      </c>
      <c r="Y7" t="n">
        <v>0.5</v>
      </c>
      <c r="Z7" t="n">
        <v>10</v>
      </c>
      <c r="AA7" t="n">
        <v>282.9062525902714</v>
      </c>
      <c r="AB7" t="n">
        <v>387.0848157370138</v>
      </c>
      <c r="AC7" t="n">
        <v>350.1419842000235</v>
      </c>
      <c r="AD7" t="n">
        <v>282906.2525902714</v>
      </c>
      <c r="AE7" t="n">
        <v>387084.8157370138</v>
      </c>
      <c r="AF7" t="n">
        <v>1.747789674412986e-06</v>
      </c>
      <c r="AG7" t="n">
        <v>13</v>
      </c>
      <c r="AH7" t="n">
        <v>350141.9842000235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5.1475</v>
      </c>
      <c r="E8" t="n">
        <v>19.43</v>
      </c>
      <c r="F8" t="n">
        <v>17.09</v>
      </c>
      <c r="G8" t="n">
        <v>60.32</v>
      </c>
      <c r="H8" t="n">
        <v>1.16</v>
      </c>
      <c r="I8" t="n">
        <v>17</v>
      </c>
      <c r="J8" t="n">
        <v>106.23</v>
      </c>
      <c r="K8" t="n">
        <v>39.72</v>
      </c>
      <c r="L8" t="n">
        <v>7</v>
      </c>
      <c r="M8" t="n">
        <v>15</v>
      </c>
      <c r="N8" t="n">
        <v>14.52</v>
      </c>
      <c r="O8" t="n">
        <v>13335.87</v>
      </c>
      <c r="P8" t="n">
        <v>148.48</v>
      </c>
      <c r="Q8" t="n">
        <v>183.31</v>
      </c>
      <c r="R8" t="n">
        <v>38.67</v>
      </c>
      <c r="S8" t="n">
        <v>26.24</v>
      </c>
      <c r="T8" t="n">
        <v>5304.58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281.1324861670132</v>
      </c>
      <c r="AB8" t="n">
        <v>384.6578702636603</v>
      </c>
      <c r="AC8" t="n">
        <v>347.9466629964074</v>
      </c>
      <c r="AD8" t="n">
        <v>281132.4861670132</v>
      </c>
      <c r="AE8" t="n">
        <v>384657.8702636603</v>
      </c>
      <c r="AF8" t="n">
        <v>1.753410124545088e-06</v>
      </c>
      <c r="AG8" t="n">
        <v>13</v>
      </c>
      <c r="AH8" t="n">
        <v>347946.6629964074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5.1745</v>
      </c>
      <c r="E9" t="n">
        <v>19.33</v>
      </c>
      <c r="F9" t="n">
        <v>17.03</v>
      </c>
      <c r="G9" t="n">
        <v>68.12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13</v>
      </c>
      <c r="N9" t="n">
        <v>14.78</v>
      </c>
      <c r="O9" t="n">
        <v>13491.96</v>
      </c>
      <c r="P9" t="n">
        <v>146.94</v>
      </c>
      <c r="Q9" t="n">
        <v>183.27</v>
      </c>
      <c r="R9" t="n">
        <v>36.67</v>
      </c>
      <c r="S9" t="n">
        <v>26.24</v>
      </c>
      <c r="T9" t="n">
        <v>4318.47</v>
      </c>
      <c r="U9" t="n">
        <v>0.72</v>
      </c>
      <c r="V9" t="n">
        <v>0.89</v>
      </c>
      <c r="W9" t="n">
        <v>2.97</v>
      </c>
      <c r="X9" t="n">
        <v>0.27</v>
      </c>
      <c r="Y9" t="n">
        <v>0.5</v>
      </c>
      <c r="Z9" t="n">
        <v>10</v>
      </c>
      <c r="AA9" t="n">
        <v>278.5539328636119</v>
      </c>
      <c r="AB9" t="n">
        <v>381.1297798762034</v>
      </c>
      <c r="AC9" t="n">
        <v>344.7552886038234</v>
      </c>
      <c r="AD9" t="n">
        <v>278553.9328636118</v>
      </c>
      <c r="AE9" t="n">
        <v>381129.7798762034</v>
      </c>
      <c r="AF9" t="n">
        <v>1.762607224761255e-06</v>
      </c>
      <c r="AG9" t="n">
        <v>13</v>
      </c>
      <c r="AH9" t="n">
        <v>344755.2886038235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5.1906</v>
      </c>
      <c r="E10" t="n">
        <v>19.27</v>
      </c>
      <c r="F10" t="n">
        <v>17.01</v>
      </c>
      <c r="G10" t="n">
        <v>78.51000000000001</v>
      </c>
      <c r="H10" t="n">
        <v>1.46</v>
      </c>
      <c r="I10" t="n">
        <v>13</v>
      </c>
      <c r="J10" t="n">
        <v>108.77</v>
      </c>
      <c r="K10" t="n">
        <v>39.72</v>
      </c>
      <c r="L10" t="n">
        <v>9</v>
      </c>
      <c r="M10" t="n">
        <v>11</v>
      </c>
      <c r="N10" t="n">
        <v>15.05</v>
      </c>
      <c r="O10" t="n">
        <v>13648.58</v>
      </c>
      <c r="P10" t="n">
        <v>146.33</v>
      </c>
      <c r="Q10" t="n">
        <v>183.27</v>
      </c>
      <c r="R10" t="n">
        <v>36.18</v>
      </c>
      <c r="S10" t="n">
        <v>26.24</v>
      </c>
      <c r="T10" t="n">
        <v>4082.87</v>
      </c>
      <c r="U10" t="n">
        <v>0.73</v>
      </c>
      <c r="V10" t="n">
        <v>0.89</v>
      </c>
      <c r="W10" t="n">
        <v>2.96</v>
      </c>
      <c r="X10" t="n">
        <v>0.25</v>
      </c>
      <c r="Y10" t="n">
        <v>0.5</v>
      </c>
      <c r="Z10" t="n">
        <v>10</v>
      </c>
      <c r="AA10" t="n">
        <v>277.3670471057918</v>
      </c>
      <c r="AB10" t="n">
        <v>379.5058304206499</v>
      </c>
      <c r="AC10" t="n">
        <v>343.2863266050805</v>
      </c>
      <c r="AD10" t="n">
        <v>277367.0471057918</v>
      </c>
      <c r="AE10" t="n">
        <v>379505.8304206499</v>
      </c>
      <c r="AF10" t="n">
        <v>1.768091421556821e-06</v>
      </c>
      <c r="AG10" t="n">
        <v>13</v>
      </c>
      <c r="AH10" t="n">
        <v>343286.3266050806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5.2061</v>
      </c>
      <c r="E11" t="n">
        <v>19.21</v>
      </c>
      <c r="F11" t="n">
        <v>16.97</v>
      </c>
      <c r="G11" t="n">
        <v>84.87</v>
      </c>
      <c r="H11" t="n">
        <v>1.6</v>
      </c>
      <c r="I11" t="n">
        <v>12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144.51</v>
      </c>
      <c r="Q11" t="n">
        <v>183.26</v>
      </c>
      <c r="R11" t="n">
        <v>34.98</v>
      </c>
      <c r="S11" t="n">
        <v>26.24</v>
      </c>
      <c r="T11" t="n">
        <v>3483.92</v>
      </c>
      <c r="U11" t="n">
        <v>0.75</v>
      </c>
      <c r="V11" t="n">
        <v>0.9</v>
      </c>
      <c r="W11" t="n">
        <v>2.96</v>
      </c>
      <c r="X11" t="n">
        <v>0.22</v>
      </c>
      <c r="Y11" t="n">
        <v>0.5</v>
      </c>
      <c r="Z11" t="n">
        <v>10</v>
      </c>
      <c r="AA11" t="n">
        <v>274.9234732065015</v>
      </c>
      <c r="AB11" t="n">
        <v>376.1624248087688</v>
      </c>
      <c r="AC11" t="n">
        <v>340.2620109322982</v>
      </c>
      <c r="AD11" t="n">
        <v>274923.4732065015</v>
      </c>
      <c r="AE11" t="n">
        <v>376162.4248087688</v>
      </c>
      <c r="AF11" t="n">
        <v>1.773371238347583e-06</v>
      </c>
      <c r="AG11" t="n">
        <v>13</v>
      </c>
      <c r="AH11" t="n">
        <v>340262.0109322981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5.2152</v>
      </c>
      <c r="E12" t="n">
        <v>19.17</v>
      </c>
      <c r="F12" t="n">
        <v>16.96</v>
      </c>
      <c r="G12" t="n">
        <v>92.51000000000001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9</v>
      </c>
      <c r="N12" t="n">
        <v>15.6</v>
      </c>
      <c r="O12" t="n">
        <v>13962.83</v>
      </c>
      <c r="P12" t="n">
        <v>143.92</v>
      </c>
      <c r="Q12" t="n">
        <v>183.3</v>
      </c>
      <c r="R12" t="n">
        <v>34.63</v>
      </c>
      <c r="S12" t="n">
        <v>26.24</v>
      </c>
      <c r="T12" t="n">
        <v>3318.38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274.0074541414583</v>
      </c>
      <c r="AB12" t="n">
        <v>374.9090871120676</v>
      </c>
      <c r="AC12" t="n">
        <v>339.1282900262996</v>
      </c>
      <c r="AD12" t="n">
        <v>274007.4541414583</v>
      </c>
      <c r="AE12" t="n">
        <v>374909.0871120676</v>
      </c>
      <c r="AF12" t="n">
        <v>1.776471001753772e-06</v>
      </c>
      <c r="AG12" t="n">
        <v>13</v>
      </c>
      <c r="AH12" t="n">
        <v>339128.2900262996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5.2299</v>
      </c>
      <c r="E13" t="n">
        <v>19.12</v>
      </c>
      <c r="F13" t="n">
        <v>16.93</v>
      </c>
      <c r="G13" t="n">
        <v>101.56</v>
      </c>
      <c r="H13" t="n">
        <v>1.88</v>
      </c>
      <c r="I13" t="n">
        <v>10</v>
      </c>
      <c r="J13" t="n">
        <v>112.59</v>
      </c>
      <c r="K13" t="n">
        <v>39.72</v>
      </c>
      <c r="L13" t="n">
        <v>12</v>
      </c>
      <c r="M13" t="n">
        <v>8</v>
      </c>
      <c r="N13" t="n">
        <v>15.88</v>
      </c>
      <c r="O13" t="n">
        <v>14120.58</v>
      </c>
      <c r="P13" t="n">
        <v>142.55</v>
      </c>
      <c r="Q13" t="n">
        <v>183.27</v>
      </c>
      <c r="R13" t="n">
        <v>33.56</v>
      </c>
      <c r="S13" t="n">
        <v>26.24</v>
      </c>
      <c r="T13" t="n">
        <v>2784.97</v>
      </c>
      <c r="U13" t="n">
        <v>0.78</v>
      </c>
      <c r="V13" t="n">
        <v>0.9</v>
      </c>
      <c r="W13" t="n">
        <v>2.96</v>
      </c>
      <c r="X13" t="n">
        <v>0.17</v>
      </c>
      <c r="Y13" t="n">
        <v>0.5</v>
      </c>
      <c r="Z13" t="n">
        <v>10</v>
      </c>
      <c r="AA13" t="n">
        <v>272.0878307023475</v>
      </c>
      <c r="AB13" t="n">
        <v>372.2825736348671</v>
      </c>
      <c r="AC13" t="n">
        <v>336.7524473090284</v>
      </c>
      <c r="AD13" t="n">
        <v>272087.8307023475</v>
      </c>
      <c r="AE13" t="n">
        <v>372282.5736348671</v>
      </c>
      <c r="AF13" t="n">
        <v>1.781478311871463e-06</v>
      </c>
      <c r="AG13" t="n">
        <v>13</v>
      </c>
      <c r="AH13" t="n">
        <v>336752.4473090284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5.2374</v>
      </c>
      <c r="E14" t="n">
        <v>19.09</v>
      </c>
      <c r="F14" t="n">
        <v>16.92</v>
      </c>
      <c r="G14" t="n">
        <v>112.8</v>
      </c>
      <c r="H14" t="n">
        <v>2.01</v>
      </c>
      <c r="I14" t="n">
        <v>9</v>
      </c>
      <c r="J14" t="n">
        <v>113.88</v>
      </c>
      <c r="K14" t="n">
        <v>39.72</v>
      </c>
      <c r="L14" t="n">
        <v>13</v>
      </c>
      <c r="M14" t="n">
        <v>7</v>
      </c>
      <c r="N14" t="n">
        <v>16.16</v>
      </c>
      <c r="O14" t="n">
        <v>14278.75</v>
      </c>
      <c r="P14" t="n">
        <v>141.1</v>
      </c>
      <c r="Q14" t="n">
        <v>183.26</v>
      </c>
      <c r="R14" t="n">
        <v>33.45</v>
      </c>
      <c r="S14" t="n">
        <v>26.24</v>
      </c>
      <c r="T14" t="n">
        <v>2738.04</v>
      </c>
      <c r="U14" t="n">
        <v>0.78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270.337129679554</v>
      </c>
      <c r="AB14" t="n">
        <v>369.8871872600028</v>
      </c>
      <c r="AC14" t="n">
        <v>334.5856732478352</v>
      </c>
      <c r="AD14" t="n">
        <v>270337.129679554</v>
      </c>
      <c r="AE14" t="n">
        <v>369887.1872600028</v>
      </c>
      <c r="AF14" t="n">
        <v>1.784033061931509e-06</v>
      </c>
      <c r="AG14" t="n">
        <v>13</v>
      </c>
      <c r="AH14" t="n">
        <v>334585.6732478352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5.2385</v>
      </c>
      <c r="E15" t="n">
        <v>19.09</v>
      </c>
      <c r="F15" t="n">
        <v>16.92</v>
      </c>
      <c r="G15" t="n">
        <v>112.78</v>
      </c>
      <c r="H15" t="n">
        <v>2.14</v>
      </c>
      <c r="I15" t="n">
        <v>9</v>
      </c>
      <c r="J15" t="n">
        <v>115.16</v>
      </c>
      <c r="K15" t="n">
        <v>39.72</v>
      </c>
      <c r="L15" t="n">
        <v>14</v>
      </c>
      <c r="M15" t="n">
        <v>7</v>
      </c>
      <c r="N15" t="n">
        <v>16.45</v>
      </c>
      <c r="O15" t="n">
        <v>14437.35</v>
      </c>
      <c r="P15" t="n">
        <v>140.27</v>
      </c>
      <c r="Q15" t="n">
        <v>183.26</v>
      </c>
      <c r="R15" t="n">
        <v>33.27</v>
      </c>
      <c r="S15" t="n">
        <v>26.24</v>
      </c>
      <c r="T15" t="n">
        <v>2648.64</v>
      </c>
      <c r="U15" t="n">
        <v>0.79</v>
      </c>
      <c r="V15" t="n">
        <v>0.9</v>
      </c>
      <c r="W15" t="n">
        <v>2.95</v>
      </c>
      <c r="X15" t="n">
        <v>0.16</v>
      </c>
      <c r="Y15" t="n">
        <v>0.5</v>
      </c>
      <c r="Z15" t="n">
        <v>10</v>
      </c>
      <c r="AA15" t="n">
        <v>269.4408259945349</v>
      </c>
      <c r="AB15" t="n">
        <v>368.6608250160321</v>
      </c>
      <c r="AC15" t="n">
        <v>333.4763532952188</v>
      </c>
      <c r="AD15" t="n">
        <v>269440.8259945349</v>
      </c>
      <c r="AE15" t="n">
        <v>368660.8250160321</v>
      </c>
      <c r="AF15" t="n">
        <v>1.784407758606983e-06</v>
      </c>
      <c r="AG15" t="n">
        <v>13</v>
      </c>
      <c r="AH15" t="n">
        <v>333476.3532952188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5.2504</v>
      </c>
      <c r="E16" t="n">
        <v>19.05</v>
      </c>
      <c r="F16" t="n">
        <v>16.89</v>
      </c>
      <c r="G16" t="n">
        <v>126.7</v>
      </c>
      <c r="H16" t="n">
        <v>2.27</v>
      </c>
      <c r="I16" t="n">
        <v>8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139.48</v>
      </c>
      <c r="Q16" t="n">
        <v>183.27</v>
      </c>
      <c r="R16" t="n">
        <v>32.41</v>
      </c>
      <c r="S16" t="n">
        <v>26.24</v>
      </c>
      <c r="T16" t="n">
        <v>2223.24</v>
      </c>
      <c r="U16" t="n">
        <v>0.8100000000000001</v>
      </c>
      <c r="V16" t="n">
        <v>0.9</v>
      </c>
      <c r="W16" t="n">
        <v>2.95</v>
      </c>
      <c r="X16" t="n">
        <v>0.14</v>
      </c>
      <c r="Y16" t="n">
        <v>0.5</v>
      </c>
      <c r="Z16" t="n">
        <v>10</v>
      </c>
      <c r="AA16" t="n">
        <v>268.2286863692231</v>
      </c>
      <c r="AB16" t="n">
        <v>367.0023221048542</v>
      </c>
      <c r="AC16" t="n">
        <v>331.9761355741603</v>
      </c>
      <c r="AD16" t="n">
        <v>268228.6863692231</v>
      </c>
      <c r="AE16" t="n">
        <v>367002.3221048542</v>
      </c>
      <c r="AF16" t="n">
        <v>1.788461295368923e-06</v>
      </c>
      <c r="AG16" t="n">
        <v>13</v>
      </c>
      <c r="AH16" t="n">
        <v>331976.1355741603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5.2516</v>
      </c>
      <c r="E17" t="n">
        <v>19.04</v>
      </c>
      <c r="F17" t="n">
        <v>16.89</v>
      </c>
      <c r="G17" t="n">
        <v>126.67</v>
      </c>
      <c r="H17" t="n">
        <v>2.4</v>
      </c>
      <c r="I17" t="n">
        <v>8</v>
      </c>
      <c r="J17" t="n">
        <v>117.75</v>
      </c>
      <c r="K17" t="n">
        <v>39.72</v>
      </c>
      <c r="L17" t="n">
        <v>16</v>
      </c>
      <c r="M17" t="n">
        <v>6</v>
      </c>
      <c r="N17" t="n">
        <v>17.03</v>
      </c>
      <c r="O17" t="n">
        <v>14755.84</v>
      </c>
      <c r="P17" t="n">
        <v>137.81</v>
      </c>
      <c r="Q17" t="n">
        <v>183.26</v>
      </c>
      <c r="R17" t="n">
        <v>32.29</v>
      </c>
      <c r="S17" t="n">
        <v>26.24</v>
      </c>
      <c r="T17" t="n">
        <v>2162.68</v>
      </c>
      <c r="U17" t="n">
        <v>0.8100000000000001</v>
      </c>
      <c r="V17" t="n">
        <v>0.9</v>
      </c>
      <c r="W17" t="n">
        <v>2.95</v>
      </c>
      <c r="X17" t="n">
        <v>0.13</v>
      </c>
      <c r="Y17" t="n">
        <v>0.5</v>
      </c>
      <c r="Z17" t="n">
        <v>10</v>
      </c>
      <c r="AA17" t="n">
        <v>266.4615628892086</v>
      </c>
      <c r="AB17" t="n">
        <v>364.5844657995126</v>
      </c>
      <c r="AC17" t="n">
        <v>329.7890360811178</v>
      </c>
      <c r="AD17" t="n">
        <v>266461.5628892086</v>
      </c>
      <c r="AE17" t="n">
        <v>364584.4657995126</v>
      </c>
      <c r="AF17" t="n">
        <v>1.78887005537853e-06</v>
      </c>
      <c r="AG17" t="n">
        <v>13</v>
      </c>
      <c r="AH17" t="n">
        <v>329789.0360811178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5.2625</v>
      </c>
      <c r="E18" t="n">
        <v>19</v>
      </c>
      <c r="F18" t="n">
        <v>16.87</v>
      </c>
      <c r="G18" t="n">
        <v>144.6</v>
      </c>
      <c r="H18" t="n">
        <v>2.52</v>
      </c>
      <c r="I18" t="n">
        <v>7</v>
      </c>
      <c r="J18" t="n">
        <v>119.04</v>
      </c>
      <c r="K18" t="n">
        <v>39.72</v>
      </c>
      <c r="L18" t="n">
        <v>17</v>
      </c>
      <c r="M18" t="n">
        <v>5</v>
      </c>
      <c r="N18" t="n">
        <v>17.33</v>
      </c>
      <c r="O18" t="n">
        <v>14915.73</v>
      </c>
      <c r="P18" t="n">
        <v>137.66</v>
      </c>
      <c r="Q18" t="n">
        <v>183.28</v>
      </c>
      <c r="R18" t="n">
        <v>31.9</v>
      </c>
      <c r="S18" t="n">
        <v>26.24</v>
      </c>
      <c r="T18" t="n">
        <v>1971.34</v>
      </c>
      <c r="U18" t="n">
        <v>0.82</v>
      </c>
      <c r="V18" t="n">
        <v>0.9</v>
      </c>
      <c r="W18" t="n">
        <v>2.95</v>
      </c>
      <c r="X18" t="n">
        <v>0.11</v>
      </c>
      <c r="Y18" t="n">
        <v>0.5</v>
      </c>
      <c r="Z18" t="n">
        <v>10</v>
      </c>
      <c r="AA18" t="n">
        <v>265.9600561726897</v>
      </c>
      <c r="AB18" t="n">
        <v>363.8982821850567</v>
      </c>
      <c r="AC18" t="n">
        <v>329.1683408677609</v>
      </c>
      <c r="AD18" t="n">
        <v>265960.0561726898</v>
      </c>
      <c r="AE18" t="n">
        <v>363898.2821850567</v>
      </c>
      <c r="AF18" t="n">
        <v>1.792582958799131e-06</v>
      </c>
      <c r="AG18" t="n">
        <v>13</v>
      </c>
      <c r="AH18" t="n">
        <v>329168.3408677609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5.2624</v>
      </c>
      <c r="E19" t="n">
        <v>19</v>
      </c>
      <c r="F19" t="n">
        <v>16.87</v>
      </c>
      <c r="G19" t="n">
        <v>144.61</v>
      </c>
      <c r="H19" t="n">
        <v>2.64</v>
      </c>
      <c r="I19" t="n">
        <v>7</v>
      </c>
      <c r="J19" t="n">
        <v>120.34</v>
      </c>
      <c r="K19" t="n">
        <v>39.72</v>
      </c>
      <c r="L19" t="n">
        <v>18</v>
      </c>
      <c r="M19" t="n">
        <v>5</v>
      </c>
      <c r="N19" t="n">
        <v>17.63</v>
      </c>
      <c r="O19" t="n">
        <v>15076.07</v>
      </c>
      <c r="P19" t="n">
        <v>136.28</v>
      </c>
      <c r="Q19" t="n">
        <v>183.26</v>
      </c>
      <c r="R19" t="n">
        <v>31.95</v>
      </c>
      <c r="S19" t="n">
        <v>26.24</v>
      </c>
      <c r="T19" t="n">
        <v>1997.49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264.5359689158576</v>
      </c>
      <c r="AB19" t="n">
        <v>361.9497831739632</v>
      </c>
      <c r="AC19" t="n">
        <v>327.4058038675506</v>
      </c>
      <c r="AD19" t="n">
        <v>264535.9689158576</v>
      </c>
      <c r="AE19" t="n">
        <v>361949.7831739632</v>
      </c>
      <c r="AF19" t="n">
        <v>1.792548895464997e-06</v>
      </c>
      <c r="AG19" t="n">
        <v>13</v>
      </c>
      <c r="AH19" t="n">
        <v>327405.8038675506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5.2612</v>
      </c>
      <c r="E20" t="n">
        <v>19.01</v>
      </c>
      <c r="F20" t="n">
        <v>16.88</v>
      </c>
      <c r="G20" t="n">
        <v>144.65</v>
      </c>
      <c r="H20" t="n">
        <v>2.76</v>
      </c>
      <c r="I20" t="n">
        <v>7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134.21</v>
      </c>
      <c r="Q20" t="n">
        <v>183.27</v>
      </c>
      <c r="R20" t="n">
        <v>31.97</v>
      </c>
      <c r="S20" t="n">
        <v>26.24</v>
      </c>
      <c r="T20" t="n">
        <v>2005.8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262.4397246214608</v>
      </c>
      <c r="AB20" t="n">
        <v>359.0816092505981</v>
      </c>
      <c r="AC20" t="n">
        <v>324.8113644379241</v>
      </c>
      <c r="AD20" t="n">
        <v>262439.7246214608</v>
      </c>
      <c r="AE20" t="n">
        <v>359081.6092505981</v>
      </c>
      <c r="AF20" t="n">
        <v>1.792140135455389e-06</v>
      </c>
      <c r="AG20" t="n">
        <v>13</v>
      </c>
      <c r="AH20" t="n">
        <v>324811.3644379241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5.2743</v>
      </c>
      <c r="E21" t="n">
        <v>18.96</v>
      </c>
      <c r="F21" t="n">
        <v>16.85</v>
      </c>
      <c r="G21" t="n">
        <v>168.49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4</v>
      </c>
      <c r="N21" t="n">
        <v>18.24</v>
      </c>
      <c r="O21" t="n">
        <v>15398.07</v>
      </c>
      <c r="P21" t="n">
        <v>134.07</v>
      </c>
      <c r="Q21" t="n">
        <v>183.27</v>
      </c>
      <c r="R21" t="n">
        <v>31.18</v>
      </c>
      <c r="S21" t="n">
        <v>26.24</v>
      </c>
      <c r="T21" t="n">
        <v>1617.43</v>
      </c>
      <c r="U21" t="n">
        <v>0.84</v>
      </c>
      <c r="V21" t="n">
        <v>0.9</v>
      </c>
      <c r="W21" t="n">
        <v>2.95</v>
      </c>
      <c r="X21" t="n">
        <v>0.09</v>
      </c>
      <c r="Y21" t="n">
        <v>0.5</v>
      </c>
      <c r="Z21" t="n">
        <v>10</v>
      </c>
      <c r="AA21" t="n">
        <v>261.8844206340879</v>
      </c>
      <c r="AB21" t="n">
        <v>358.3218178367916</v>
      </c>
      <c r="AC21" t="n">
        <v>324.1240864502774</v>
      </c>
      <c r="AD21" t="n">
        <v>261884.4206340879</v>
      </c>
      <c r="AE21" t="n">
        <v>358321.8178367916</v>
      </c>
      <c r="AF21" t="n">
        <v>1.796602432226937e-06</v>
      </c>
      <c r="AG21" t="n">
        <v>13</v>
      </c>
      <c r="AH21" t="n">
        <v>324124.0864502774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5.2736</v>
      </c>
      <c r="E22" t="n">
        <v>18.96</v>
      </c>
      <c r="F22" t="n">
        <v>16.85</v>
      </c>
      <c r="G22" t="n">
        <v>168.51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3</v>
      </c>
      <c r="N22" t="n">
        <v>18.55</v>
      </c>
      <c r="O22" t="n">
        <v>15559.74</v>
      </c>
      <c r="P22" t="n">
        <v>133.94</v>
      </c>
      <c r="Q22" t="n">
        <v>183.26</v>
      </c>
      <c r="R22" t="n">
        <v>31.23</v>
      </c>
      <c r="S22" t="n">
        <v>26.24</v>
      </c>
      <c r="T22" t="n">
        <v>1643.51</v>
      </c>
      <c r="U22" t="n">
        <v>0.84</v>
      </c>
      <c r="V22" t="n">
        <v>0.9</v>
      </c>
      <c r="W22" t="n">
        <v>2.95</v>
      </c>
      <c r="X22" t="n">
        <v>0.1</v>
      </c>
      <c r="Y22" t="n">
        <v>0.5</v>
      </c>
      <c r="Z22" t="n">
        <v>10</v>
      </c>
      <c r="AA22" t="n">
        <v>261.7706832887756</v>
      </c>
      <c r="AB22" t="n">
        <v>358.1661973831978</v>
      </c>
      <c r="AC22" t="n">
        <v>323.9833181943598</v>
      </c>
      <c r="AD22" t="n">
        <v>261770.6832887756</v>
      </c>
      <c r="AE22" t="n">
        <v>358166.1973831978</v>
      </c>
      <c r="AF22" t="n">
        <v>1.796363988887999e-06</v>
      </c>
      <c r="AG22" t="n">
        <v>13</v>
      </c>
      <c r="AH22" t="n">
        <v>323983.3181943598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5.2732</v>
      </c>
      <c r="E23" t="n">
        <v>18.96</v>
      </c>
      <c r="F23" t="n">
        <v>16.85</v>
      </c>
      <c r="G23" t="n">
        <v>168.53</v>
      </c>
      <c r="H23" t="n">
        <v>3.09</v>
      </c>
      <c r="I23" t="n">
        <v>6</v>
      </c>
      <c r="J23" t="n">
        <v>125.58</v>
      </c>
      <c r="K23" t="n">
        <v>39.72</v>
      </c>
      <c r="L23" t="n">
        <v>22</v>
      </c>
      <c r="M23" t="n">
        <v>3</v>
      </c>
      <c r="N23" t="n">
        <v>18.86</v>
      </c>
      <c r="O23" t="n">
        <v>15721.87</v>
      </c>
      <c r="P23" t="n">
        <v>133.25</v>
      </c>
      <c r="Q23" t="n">
        <v>183.28</v>
      </c>
      <c r="R23" t="n">
        <v>31.21</v>
      </c>
      <c r="S23" t="n">
        <v>26.24</v>
      </c>
      <c r="T23" t="n">
        <v>1631.84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261.0702579318464</v>
      </c>
      <c r="AB23" t="n">
        <v>357.2078445092613</v>
      </c>
      <c r="AC23" t="n">
        <v>323.1164291736552</v>
      </c>
      <c r="AD23" t="n">
        <v>261070.2579318464</v>
      </c>
      <c r="AE23" t="n">
        <v>357207.8445092613</v>
      </c>
      <c r="AF23" t="n">
        <v>1.796227735551464e-06</v>
      </c>
      <c r="AG23" t="n">
        <v>13</v>
      </c>
      <c r="AH23" t="n">
        <v>323116.4291736552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5.2724</v>
      </c>
      <c r="E24" t="n">
        <v>18.97</v>
      </c>
      <c r="F24" t="n">
        <v>16.86</v>
      </c>
      <c r="G24" t="n">
        <v>168.55</v>
      </c>
      <c r="H24" t="n">
        <v>3.2</v>
      </c>
      <c r="I24" t="n">
        <v>6</v>
      </c>
      <c r="J24" t="n">
        <v>126.9</v>
      </c>
      <c r="K24" t="n">
        <v>39.72</v>
      </c>
      <c r="L24" t="n">
        <v>23</v>
      </c>
      <c r="M24" t="n">
        <v>2</v>
      </c>
      <c r="N24" t="n">
        <v>19.18</v>
      </c>
      <c r="O24" t="n">
        <v>15884.46</v>
      </c>
      <c r="P24" t="n">
        <v>132.95</v>
      </c>
      <c r="Q24" t="n">
        <v>183.26</v>
      </c>
      <c r="R24" t="n">
        <v>31.33</v>
      </c>
      <c r="S24" t="n">
        <v>26.24</v>
      </c>
      <c r="T24" t="n">
        <v>1689.27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260.7929950306545</v>
      </c>
      <c r="AB24" t="n">
        <v>356.8284811758747</v>
      </c>
      <c r="AC24" t="n">
        <v>322.7732717443672</v>
      </c>
      <c r="AD24" t="n">
        <v>260792.9950306545</v>
      </c>
      <c r="AE24" t="n">
        <v>356828.4811758748</v>
      </c>
      <c r="AF24" t="n">
        <v>1.795955228878392e-06</v>
      </c>
      <c r="AG24" t="n">
        <v>13</v>
      </c>
      <c r="AH24" t="n">
        <v>322773.2717443672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5.2724</v>
      </c>
      <c r="E25" t="n">
        <v>18.97</v>
      </c>
      <c r="F25" t="n">
        <v>16.86</v>
      </c>
      <c r="G25" t="n">
        <v>168.55</v>
      </c>
      <c r="H25" t="n">
        <v>3.31</v>
      </c>
      <c r="I25" t="n">
        <v>6</v>
      </c>
      <c r="J25" t="n">
        <v>128.22</v>
      </c>
      <c r="K25" t="n">
        <v>39.72</v>
      </c>
      <c r="L25" t="n">
        <v>24</v>
      </c>
      <c r="M25" t="n">
        <v>1</v>
      </c>
      <c r="N25" t="n">
        <v>19.5</v>
      </c>
      <c r="O25" t="n">
        <v>16047.51</v>
      </c>
      <c r="P25" t="n">
        <v>132.61</v>
      </c>
      <c r="Q25" t="n">
        <v>183.27</v>
      </c>
      <c r="R25" t="n">
        <v>31.24</v>
      </c>
      <c r="S25" t="n">
        <v>26.24</v>
      </c>
      <c r="T25" t="n">
        <v>1648.58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260.4420607478297</v>
      </c>
      <c r="AB25" t="n">
        <v>356.3483174079859</v>
      </c>
      <c r="AC25" t="n">
        <v>322.3389341325716</v>
      </c>
      <c r="AD25" t="n">
        <v>260442.0607478297</v>
      </c>
      <c r="AE25" t="n">
        <v>356348.3174079859</v>
      </c>
      <c r="AF25" t="n">
        <v>1.795955228878392e-06</v>
      </c>
      <c r="AG25" t="n">
        <v>13</v>
      </c>
      <c r="AH25" t="n">
        <v>322338.9341325716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5.2719</v>
      </c>
      <c r="E26" t="n">
        <v>18.97</v>
      </c>
      <c r="F26" t="n">
        <v>16.86</v>
      </c>
      <c r="G26" t="n">
        <v>168.57</v>
      </c>
      <c r="H26" t="n">
        <v>3.41</v>
      </c>
      <c r="I26" t="n">
        <v>6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133.52</v>
      </c>
      <c r="Q26" t="n">
        <v>183.27</v>
      </c>
      <c r="R26" t="n">
        <v>31.22</v>
      </c>
      <c r="S26" t="n">
        <v>26.24</v>
      </c>
      <c r="T26" t="n">
        <v>1636.62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261.395863647821</v>
      </c>
      <c r="AB26" t="n">
        <v>357.6533526145682</v>
      </c>
      <c r="AC26" t="n">
        <v>323.5194186106662</v>
      </c>
      <c r="AD26" t="n">
        <v>261395.8636478211</v>
      </c>
      <c r="AE26" t="n">
        <v>357653.3526145683</v>
      </c>
      <c r="AF26" t="n">
        <v>1.795784912207722e-06</v>
      </c>
      <c r="AG26" t="n">
        <v>13</v>
      </c>
      <c r="AH26" t="n">
        <v>323519.4186106662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19.82</v>
      </c>
      <c r="G2" t="n">
        <v>7.88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208.7</v>
      </c>
      <c r="Q2" t="n">
        <v>183.38</v>
      </c>
      <c r="R2" t="n">
        <v>123.72</v>
      </c>
      <c r="S2" t="n">
        <v>26.24</v>
      </c>
      <c r="T2" t="n">
        <v>47159.04</v>
      </c>
      <c r="U2" t="n">
        <v>0.21</v>
      </c>
      <c r="V2" t="n">
        <v>0.77</v>
      </c>
      <c r="W2" t="n">
        <v>3.18</v>
      </c>
      <c r="X2" t="n">
        <v>3.06</v>
      </c>
      <c r="Y2" t="n">
        <v>0.5</v>
      </c>
      <c r="Z2" t="n">
        <v>10</v>
      </c>
      <c r="AA2" t="n">
        <v>463.8543710169732</v>
      </c>
      <c r="AB2" t="n">
        <v>634.6660142360096</v>
      </c>
      <c r="AC2" t="n">
        <v>574.0943805966695</v>
      </c>
      <c r="AD2" t="n">
        <v>463854.3710169732</v>
      </c>
      <c r="AE2" t="n">
        <v>634666.0142360096</v>
      </c>
      <c r="AF2" t="n">
        <v>1.302581105124738e-06</v>
      </c>
      <c r="AG2" t="n">
        <v>17</v>
      </c>
      <c r="AH2" t="n">
        <v>574094.3805966695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4.5281</v>
      </c>
      <c r="E3" t="n">
        <v>22.08</v>
      </c>
      <c r="F3" t="n">
        <v>18.16</v>
      </c>
      <c r="G3" t="n">
        <v>15.57</v>
      </c>
      <c r="H3" t="n">
        <v>0.28</v>
      </c>
      <c r="I3" t="n">
        <v>70</v>
      </c>
      <c r="J3" t="n">
        <v>125.95</v>
      </c>
      <c r="K3" t="n">
        <v>45</v>
      </c>
      <c r="L3" t="n">
        <v>2</v>
      </c>
      <c r="M3" t="n">
        <v>68</v>
      </c>
      <c r="N3" t="n">
        <v>18.95</v>
      </c>
      <c r="O3" t="n">
        <v>15767.7</v>
      </c>
      <c r="P3" t="n">
        <v>190.55</v>
      </c>
      <c r="Q3" t="n">
        <v>183.32</v>
      </c>
      <c r="R3" t="n">
        <v>72.06</v>
      </c>
      <c r="S3" t="n">
        <v>26.24</v>
      </c>
      <c r="T3" t="n">
        <v>21738.75</v>
      </c>
      <c r="U3" t="n">
        <v>0.36</v>
      </c>
      <c r="V3" t="n">
        <v>0.84</v>
      </c>
      <c r="W3" t="n">
        <v>3.05</v>
      </c>
      <c r="X3" t="n">
        <v>1.41</v>
      </c>
      <c r="Y3" t="n">
        <v>0.5</v>
      </c>
      <c r="Z3" t="n">
        <v>10</v>
      </c>
      <c r="AA3" t="n">
        <v>377.0323649447797</v>
      </c>
      <c r="AB3" t="n">
        <v>515.8723152114568</v>
      </c>
      <c r="AC3" t="n">
        <v>466.6381854790164</v>
      </c>
      <c r="AD3" t="n">
        <v>377032.3649447797</v>
      </c>
      <c r="AE3" t="n">
        <v>515872.3152114568</v>
      </c>
      <c r="AF3" t="n">
        <v>1.522592158117437e-06</v>
      </c>
      <c r="AG3" t="n">
        <v>15</v>
      </c>
      <c r="AH3" t="n">
        <v>466638.1854790164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4.7837</v>
      </c>
      <c r="E4" t="n">
        <v>20.9</v>
      </c>
      <c r="F4" t="n">
        <v>17.62</v>
      </c>
      <c r="G4" t="n">
        <v>23.5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184.28</v>
      </c>
      <c r="Q4" t="n">
        <v>183.29</v>
      </c>
      <c r="R4" t="n">
        <v>55.16</v>
      </c>
      <c r="S4" t="n">
        <v>26.24</v>
      </c>
      <c r="T4" t="n">
        <v>13412.89</v>
      </c>
      <c r="U4" t="n">
        <v>0.48</v>
      </c>
      <c r="V4" t="n">
        <v>0.86</v>
      </c>
      <c r="W4" t="n">
        <v>3.01</v>
      </c>
      <c r="X4" t="n">
        <v>0.87</v>
      </c>
      <c r="Y4" t="n">
        <v>0.5</v>
      </c>
      <c r="Z4" t="n">
        <v>10</v>
      </c>
      <c r="AA4" t="n">
        <v>347.5676645569504</v>
      </c>
      <c r="AB4" t="n">
        <v>475.5574122499895</v>
      </c>
      <c r="AC4" t="n">
        <v>430.1708802738697</v>
      </c>
      <c r="AD4" t="n">
        <v>347567.6645569504</v>
      </c>
      <c r="AE4" t="n">
        <v>475557.4122499895</v>
      </c>
      <c r="AF4" t="n">
        <v>1.608538704265891e-06</v>
      </c>
      <c r="AG4" t="n">
        <v>14</v>
      </c>
      <c r="AH4" t="n">
        <v>430170.8802738697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4.8947</v>
      </c>
      <c r="E5" t="n">
        <v>20.43</v>
      </c>
      <c r="F5" t="n">
        <v>17.43</v>
      </c>
      <c r="G5" t="n">
        <v>30.76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181.61</v>
      </c>
      <c r="Q5" t="n">
        <v>183.32</v>
      </c>
      <c r="R5" t="n">
        <v>48.95</v>
      </c>
      <c r="S5" t="n">
        <v>26.24</v>
      </c>
      <c r="T5" t="n">
        <v>10361.48</v>
      </c>
      <c r="U5" t="n">
        <v>0.54</v>
      </c>
      <c r="V5" t="n">
        <v>0.87</v>
      </c>
      <c r="W5" t="n">
        <v>3</v>
      </c>
      <c r="X5" t="n">
        <v>0.67</v>
      </c>
      <c r="Y5" t="n">
        <v>0.5</v>
      </c>
      <c r="Z5" t="n">
        <v>10</v>
      </c>
      <c r="AA5" t="n">
        <v>339.1804472036049</v>
      </c>
      <c r="AB5" t="n">
        <v>464.081651449227</v>
      </c>
      <c r="AC5" t="n">
        <v>419.7903499776007</v>
      </c>
      <c r="AD5" t="n">
        <v>339180.4472036049</v>
      </c>
      <c r="AE5" t="n">
        <v>464081.651449227</v>
      </c>
      <c r="AF5" t="n">
        <v>1.645862908579187e-06</v>
      </c>
      <c r="AG5" t="n">
        <v>14</v>
      </c>
      <c r="AH5" t="n">
        <v>419790.3499776007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4.9749</v>
      </c>
      <c r="E6" t="n">
        <v>20.1</v>
      </c>
      <c r="F6" t="n">
        <v>17.28</v>
      </c>
      <c r="G6" t="n">
        <v>38.4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179.55</v>
      </c>
      <c r="Q6" t="n">
        <v>183.28</v>
      </c>
      <c r="R6" t="n">
        <v>44.58</v>
      </c>
      <c r="S6" t="n">
        <v>26.24</v>
      </c>
      <c r="T6" t="n">
        <v>8211.129999999999</v>
      </c>
      <c r="U6" t="n">
        <v>0.59</v>
      </c>
      <c r="V6" t="n">
        <v>0.88</v>
      </c>
      <c r="W6" t="n">
        <v>2.98</v>
      </c>
      <c r="X6" t="n">
        <v>0.52</v>
      </c>
      <c r="Y6" t="n">
        <v>0.5</v>
      </c>
      <c r="Z6" t="n">
        <v>10</v>
      </c>
      <c r="AA6" t="n">
        <v>333.1963546078997</v>
      </c>
      <c r="AB6" t="n">
        <v>455.89395196025</v>
      </c>
      <c r="AC6" t="n">
        <v>412.3840730363431</v>
      </c>
      <c r="AD6" t="n">
        <v>333196.3546078997</v>
      </c>
      <c r="AE6" t="n">
        <v>455893.95196025</v>
      </c>
      <c r="AF6" t="n">
        <v>1.672830486830776e-06</v>
      </c>
      <c r="AG6" t="n">
        <v>14</v>
      </c>
      <c r="AH6" t="n">
        <v>412384.0730363431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5.0186</v>
      </c>
      <c r="E7" t="n">
        <v>19.93</v>
      </c>
      <c r="F7" t="n">
        <v>17.21</v>
      </c>
      <c r="G7" t="n">
        <v>44.88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178.08</v>
      </c>
      <c r="Q7" t="n">
        <v>183.27</v>
      </c>
      <c r="R7" t="n">
        <v>42.09</v>
      </c>
      <c r="S7" t="n">
        <v>26.24</v>
      </c>
      <c r="T7" t="n">
        <v>6985.18</v>
      </c>
      <c r="U7" t="n">
        <v>0.62</v>
      </c>
      <c r="V7" t="n">
        <v>0.88</v>
      </c>
      <c r="W7" t="n">
        <v>2.98</v>
      </c>
      <c r="X7" t="n">
        <v>0.45</v>
      </c>
      <c r="Y7" t="n">
        <v>0.5</v>
      </c>
      <c r="Z7" t="n">
        <v>10</v>
      </c>
      <c r="AA7" t="n">
        <v>321.3335507199121</v>
      </c>
      <c r="AB7" t="n">
        <v>439.662740330734</v>
      </c>
      <c r="AC7" t="n">
        <v>397.7019454640997</v>
      </c>
      <c r="AD7" t="n">
        <v>321333.5507199121</v>
      </c>
      <c r="AE7" t="n">
        <v>439662.740330734</v>
      </c>
      <c r="AF7" t="n">
        <v>1.687524790691056e-06</v>
      </c>
      <c r="AG7" t="n">
        <v>13</v>
      </c>
      <c r="AH7" t="n">
        <v>397701.9454640996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5.0566</v>
      </c>
      <c r="E8" t="n">
        <v>19.78</v>
      </c>
      <c r="F8" t="n">
        <v>17.13</v>
      </c>
      <c r="G8" t="n">
        <v>51.4</v>
      </c>
      <c r="H8" t="n">
        <v>0.93</v>
      </c>
      <c r="I8" t="n">
        <v>20</v>
      </c>
      <c r="J8" t="n">
        <v>132.58</v>
      </c>
      <c r="K8" t="n">
        <v>45</v>
      </c>
      <c r="L8" t="n">
        <v>7</v>
      </c>
      <c r="M8" t="n">
        <v>18</v>
      </c>
      <c r="N8" t="n">
        <v>20.59</v>
      </c>
      <c r="O8" t="n">
        <v>16585.95</v>
      </c>
      <c r="P8" t="n">
        <v>176.54</v>
      </c>
      <c r="Q8" t="n">
        <v>183.26</v>
      </c>
      <c r="R8" t="n">
        <v>40.04</v>
      </c>
      <c r="S8" t="n">
        <v>26.24</v>
      </c>
      <c r="T8" t="n">
        <v>5975.07</v>
      </c>
      <c r="U8" t="n">
        <v>0.66</v>
      </c>
      <c r="V8" t="n">
        <v>0.89</v>
      </c>
      <c r="W8" t="n">
        <v>2.97</v>
      </c>
      <c r="X8" t="n">
        <v>0.38</v>
      </c>
      <c r="Y8" t="n">
        <v>0.5</v>
      </c>
      <c r="Z8" t="n">
        <v>10</v>
      </c>
      <c r="AA8" t="n">
        <v>317.9991031763464</v>
      </c>
      <c r="AB8" t="n">
        <v>435.1004020961839</v>
      </c>
      <c r="AC8" t="n">
        <v>393.575030387373</v>
      </c>
      <c r="AD8" t="n">
        <v>317999.1031763464</v>
      </c>
      <c r="AE8" t="n">
        <v>435100.4020961839</v>
      </c>
      <c r="AF8" t="n">
        <v>1.700302446221734e-06</v>
      </c>
      <c r="AG8" t="n">
        <v>13</v>
      </c>
      <c r="AH8" t="n">
        <v>393575.0303873731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5.0893</v>
      </c>
      <c r="E9" t="n">
        <v>19.65</v>
      </c>
      <c r="F9" t="n">
        <v>17.08</v>
      </c>
      <c r="G9" t="n">
        <v>60.29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175.36</v>
      </c>
      <c r="Q9" t="n">
        <v>183.26</v>
      </c>
      <c r="R9" t="n">
        <v>38.67</v>
      </c>
      <c r="S9" t="n">
        <v>26.24</v>
      </c>
      <c r="T9" t="n">
        <v>5307.45</v>
      </c>
      <c r="U9" t="n">
        <v>0.68</v>
      </c>
      <c r="V9" t="n">
        <v>0.89</v>
      </c>
      <c r="W9" t="n">
        <v>2.96</v>
      </c>
      <c r="X9" t="n">
        <v>0.33</v>
      </c>
      <c r="Y9" t="n">
        <v>0.5</v>
      </c>
      <c r="Z9" t="n">
        <v>10</v>
      </c>
      <c r="AA9" t="n">
        <v>315.3449689055588</v>
      </c>
      <c r="AB9" t="n">
        <v>431.4688984947523</v>
      </c>
      <c r="AC9" t="n">
        <v>390.2901123928147</v>
      </c>
      <c r="AD9" t="n">
        <v>315344.9689055588</v>
      </c>
      <c r="AE9" t="n">
        <v>431468.8984947523</v>
      </c>
      <c r="AF9" t="n">
        <v>1.711297955059975e-06</v>
      </c>
      <c r="AG9" t="n">
        <v>13</v>
      </c>
      <c r="AH9" t="n">
        <v>390290.1123928147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5.1157</v>
      </c>
      <c r="E10" t="n">
        <v>19.55</v>
      </c>
      <c r="F10" t="n">
        <v>17.03</v>
      </c>
      <c r="G10" t="n">
        <v>68.13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174.68</v>
      </c>
      <c r="Q10" t="n">
        <v>183.28</v>
      </c>
      <c r="R10" t="n">
        <v>36.93</v>
      </c>
      <c r="S10" t="n">
        <v>26.24</v>
      </c>
      <c r="T10" t="n">
        <v>4444.93</v>
      </c>
      <c r="U10" t="n">
        <v>0.71</v>
      </c>
      <c r="V10" t="n">
        <v>0.89</v>
      </c>
      <c r="W10" t="n">
        <v>2.96</v>
      </c>
      <c r="X10" t="n">
        <v>0.28</v>
      </c>
      <c r="Y10" t="n">
        <v>0.5</v>
      </c>
      <c r="Z10" t="n">
        <v>10</v>
      </c>
      <c r="AA10" t="n">
        <v>313.506757200348</v>
      </c>
      <c r="AB10" t="n">
        <v>428.953776143506</v>
      </c>
      <c r="AC10" t="n">
        <v>388.015029788775</v>
      </c>
      <c r="AD10" t="n">
        <v>313506.757200348</v>
      </c>
      <c r="AE10" t="n">
        <v>428953.776143506</v>
      </c>
      <c r="AF10" t="n">
        <v>1.720175063112867e-06</v>
      </c>
      <c r="AG10" t="n">
        <v>13</v>
      </c>
      <c r="AH10" t="n">
        <v>388015.029788775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5.1242</v>
      </c>
      <c r="E11" t="n">
        <v>19.52</v>
      </c>
      <c r="F11" t="n">
        <v>17.03</v>
      </c>
      <c r="G11" t="n">
        <v>72.97</v>
      </c>
      <c r="H11" t="n">
        <v>1.29</v>
      </c>
      <c r="I11" t="n">
        <v>14</v>
      </c>
      <c r="J11" t="n">
        <v>136.61</v>
      </c>
      <c r="K11" t="n">
        <v>45</v>
      </c>
      <c r="L11" t="n">
        <v>10</v>
      </c>
      <c r="M11" t="n">
        <v>12</v>
      </c>
      <c r="N11" t="n">
        <v>21.61</v>
      </c>
      <c r="O11" t="n">
        <v>17082.76</v>
      </c>
      <c r="P11" t="n">
        <v>173.91</v>
      </c>
      <c r="Q11" t="n">
        <v>183.28</v>
      </c>
      <c r="R11" t="n">
        <v>36.53</v>
      </c>
      <c r="S11" t="n">
        <v>26.24</v>
      </c>
      <c r="T11" t="n">
        <v>4249.9</v>
      </c>
      <c r="U11" t="n">
        <v>0.72</v>
      </c>
      <c r="V11" t="n">
        <v>0.89</v>
      </c>
      <c r="W11" t="n">
        <v>2.97</v>
      </c>
      <c r="X11" t="n">
        <v>0.27</v>
      </c>
      <c r="Y11" t="n">
        <v>0.5</v>
      </c>
      <c r="Z11" t="n">
        <v>10</v>
      </c>
      <c r="AA11" t="n">
        <v>312.3507732822967</v>
      </c>
      <c r="AB11" t="n">
        <v>427.372107948417</v>
      </c>
      <c r="AC11" t="n">
        <v>386.5843137863401</v>
      </c>
      <c r="AD11" t="n">
        <v>312350.7732822967</v>
      </c>
      <c r="AE11" t="n">
        <v>427372.107948417</v>
      </c>
      <c r="AF11" t="n">
        <v>1.723033222902624e-06</v>
      </c>
      <c r="AG11" t="n">
        <v>13</v>
      </c>
      <c r="AH11" t="n">
        <v>386584.3137863401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5.1379</v>
      </c>
      <c r="E12" t="n">
        <v>19.46</v>
      </c>
      <c r="F12" t="n">
        <v>17</v>
      </c>
      <c r="G12" t="n">
        <v>78.45999999999999</v>
      </c>
      <c r="H12" t="n">
        <v>1.41</v>
      </c>
      <c r="I12" t="n">
        <v>13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173.02</v>
      </c>
      <c r="Q12" t="n">
        <v>183.27</v>
      </c>
      <c r="R12" t="n">
        <v>35.77</v>
      </c>
      <c r="S12" t="n">
        <v>26.24</v>
      </c>
      <c r="T12" t="n">
        <v>3878.2</v>
      </c>
      <c r="U12" t="n">
        <v>0.73</v>
      </c>
      <c r="V12" t="n">
        <v>0.89</v>
      </c>
      <c r="W12" t="n">
        <v>2.96</v>
      </c>
      <c r="X12" t="n">
        <v>0.24</v>
      </c>
      <c r="Y12" t="n">
        <v>0.5</v>
      </c>
      <c r="Z12" t="n">
        <v>10</v>
      </c>
      <c r="AA12" t="n">
        <v>310.8357654360785</v>
      </c>
      <c r="AB12" t="n">
        <v>425.2992073757922</v>
      </c>
      <c r="AC12" t="n">
        <v>384.7092479350324</v>
      </c>
      <c r="AD12" t="n">
        <v>310835.7654360785</v>
      </c>
      <c r="AE12" t="n">
        <v>425299.2073757921</v>
      </c>
      <c r="AF12" t="n">
        <v>1.727639903975526e-06</v>
      </c>
      <c r="AG12" t="n">
        <v>13</v>
      </c>
      <c r="AH12" t="n">
        <v>384709.2479350324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5.1516</v>
      </c>
      <c r="E13" t="n">
        <v>19.41</v>
      </c>
      <c r="F13" t="n">
        <v>16.97</v>
      </c>
      <c r="G13" t="n">
        <v>84.86</v>
      </c>
      <c r="H13" t="n">
        <v>1.52</v>
      </c>
      <c r="I13" t="n">
        <v>12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171.89</v>
      </c>
      <c r="Q13" t="n">
        <v>183.26</v>
      </c>
      <c r="R13" t="n">
        <v>35.09</v>
      </c>
      <c r="S13" t="n">
        <v>26.24</v>
      </c>
      <c r="T13" t="n">
        <v>3541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309.0752884460826</v>
      </c>
      <c r="AB13" t="n">
        <v>422.8904450913165</v>
      </c>
      <c r="AC13" t="n">
        <v>382.5303745422679</v>
      </c>
      <c r="AD13" t="n">
        <v>309075.2884460826</v>
      </c>
      <c r="AE13" t="n">
        <v>422890.4450913165</v>
      </c>
      <c r="AF13" t="n">
        <v>1.732246585048428e-06</v>
      </c>
      <c r="AG13" t="n">
        <v>13</v>
      </c>
      <c r="AH13" t="n">
        <v>382530.3745422679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5.1625</v>
      </c>
      <c r="E14" t="n">
        <v>19.37</v>
      </c>
      <c r="F14" t="n">
        <v>16.96</v>
      </c>
      <c r="G14" t="n">
        <v>92.48999999999999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9</v>
      </c>
      <c r="N14" t="n">
        <v>22.68</v>
      </c>
      <c r="O14" t="n">
        <v>17583.88</v>
      </c>
      <c r="P14" t="n">
        <v>171.33</v>
      </c>
      <c r="Q14" t="n">
        <v>183.26</v>
      </c>
      <c r="R14" t="n">
        <v>34.5</v>
      </c>
      <c r="S14" t="n">
        <v>26.24</v>
      </c>
      <c r="T14" t="n">
        <v>3248.96</v>
      </c>
      <c r="U14" t="n">
        <v>0.76</v>
      </c>
      <c r="V14" t="n">
        <v>0.9</v>
      </c>
      <c r="W14" t="n">
        <v>2.96</v>
      </c>
      <c r="X14" t="n">
        <v>0.2</v>
      </c>
      <c r="Y14" t="n">
        <v>0.5</v>
      </c>
      <c r="Z14" t="n">
        <v>10</v>
      </c>
      <c r="AA14" t="n">
        <v>308.0532893120148</v>
      </c>
      <c r="AB14" t="n">
        <v>421.4921007886653</v>
      </c>
      <c r="AC14" t="n">
        <v>381.2654862572731</v>
      </c>
      <c r="AD14" t="n">
        <v>308053.2893120148</v>
      </c>
      <c r="AE14" t="n">
        <v>421492.1007886652</v>
      </c>
      <c r="AF14" t="n">
        <v>1.735911754661175e-06</v>
      </c>
      <c r="AG14" t="n">
        <v>13</v>
      </c>
      <c r="AH14" t="n">
        <v>381265.4862572731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5.1774</v>
      </c>
      <c r="E15" t="n">
        <v>19.31</v>
      </c>
      <c r="F15" t="n">
        <v>16.93</v>
      </c>
      <c r="G15" t="n">
        <v>101.56</v>
      </c>
      <c r="H15" t="n">
        <v>1.74</v>
      </c>
      <c r="I15" t="n">
        <v>10</v>
      </c>
      <c r="J15" t="n">
        <v>142.04</v>
      </c>
      <c r="K15" t="n">
        <v>45</v>
      </c>
      <c r="L15" t="n">
        <v>14</v>
      </c>
      <c r="M15" t="n">
        <v>8</v>
      </c>
      <c r="N15" t="n">
        <v>23.04</v>
      </c>
      <c r="O15" t="n">
        <v>17751.93</v>
      </c>
      <c r="P15" t="n">
        <v>170.79</v>
      </c>
      <c r="Q15" t="n">
        <v>183.26</v>
      </c>
      <c r="R15" t="n">
        <v>33.6</v>
      </c>
      <c r="S15" t="n">
        <v>26.24</v>
      </c>
      <c r="T15" t="n">
        <v>2807.4</v>
      </c>
      <c r="U15" t="n">
        <v>0.78</v>
      </c>
      <c r="V15" t="n">
        <v>0.9</v>
      </c>
      <c r="W15" t="n">
        <v>2.95</v>
      </c>
      <c r="X15" t="n">
        <v>0.17</v>
      </c>
      <c r="Y15" t="n">
        <v>0.5</v>
      </c>
      <c r="Z15" t="n">
        <v>10</v>
      </c>
      <c r="AA15" t="n">
        <v>306.8830999271701</v>
      </c>
      <c r="AB15" t="n">
        <v>419.8909960472087</v>
      </c>
      <c r="AC15" t="n">
        <v>379.8171887051766</v>
      </c>
      <c r="AD15" t="n">
        <v>306883.0999271701</v>
      </c>
      <c r="AE15" t="n">
        <v>419890.9960472087</v>
      </c>
      <c r="AF15" t="n">
        <v>1.740921940645572e-06</v>
      </c>
      <c r="AG15" t="n">
        <v>13</v>
      </c>
      <c r="AH15" t="n">
        <v>379817.1887051766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5.1764</v>
      </c>
      <c r="E16" t="n">
        <v>19.32</v>
      </c>
      <c r="F16" t="n">
        <v>16.93</v>
      </c>
      <c r="G16" t="n">
        <v>101.58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169.12</v>
      </c>
      <c r="Q16" t="n">
        <v>183.27</v>
      </c>
      <c r="R16" t="n">
        <v>33.8</v>
      </c>
      <c r="S16" t="n">
        <v>26.24</v>
      </c>
      <c r="T16" t="n">
        <v>2906.65</v>
      </c>
      <c r="U16" t="n">
        <v>0.78</v>
      </c>
      <c r="V16" t="n">
        <v>0.9</v>
      </c>
      <c r="W16" t="n">
        <v>2.95</v>
      </c>
      <c r="X16" t="n">
        <v>0.17</v>
      </c>
      <c r="Y16" t="n">
        <v>0.5</v>
      </c>
      <c r="Z16" t="n">
        <v>10</v>
      </c>
      <c r="AA16" t="n">
        <v>305.1655374547619</v>
      </c>
      <c r="AB16" t="n">
        <v>417.5409512989512</v>
      </c>
      <c r="AC16" t="n">
        <v>377.6914289293842</v>
      </c>
      <c r="AD16" t="n">
        <v>305165.5374547619</v>
      </c>
      <c r="AE16" t="n">
        <v>417540.9512989512</v>
      </c>
      <c r="AF16" t="n">
        <v>1.74058568655266e-06</v>
      </c>
      <c r="AG16" t="n">
        <v>13</v>
      </c>
      <c r="AH16" t="n">
        <v>377691.4289293842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5.1859</v>
      </c>
      <c r="E17" t="n">
        <v>19.28</v>
      </c>
      <c r="F17" t="n">
        <v>16.92</v>
      </c>
      <c r="G17" t="n">
        <v>112.81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7</v>
      </c>
      <c r="N17" t="n">
        <v>23.78</v>
      </c>
      <c r="O17" t="n">
        <v>18089.56</v>
      </c>
      <c r="P17" t="n">
        <v>169.46</v>
      </c>
      <c r="Q17" t="n">
        <v>183.27</v>
      </c>
      <c r="R17" t="n">
        <v>33.39</v>
      </c>
      <c r="S17" t="n">
        <v>26.24</v>
      </c>
      <c r="T17" t="n">
        <v>2706.25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305.1536005630916</v>
      </c>
      <c r="AB17" t="n">
        <v>417.5246187171493</v>
      </c>
      <c r="AC17" t="n">
        <v>377.6766551062667</v>
      </c>
      <c r="AD17" t="n">
        <v>305153.6005630916</v>
      </c>
      <c r="AE17" t="n">
        <v>417524.6187171494</v>
      </c>
      <c r="AF17" t="n">
        <v>1.74378010043533e-06</v>
      </c>
      <c r="AG17" t="n">
        <v>13</v>
      </c>
      <c r="AH17" t="n">
        <v>377676.6551062667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5.1878</v>
      </c>
      <c r="E18" t="n">
        <v>19.28</v>
      </c>
      <c r="F18" t="n">
        <v>16.91</v>
      </c>
      <c r="G18" t="n">
        <v>112.76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7</v>
      </c>
      <c r="N18" t="n">
        <v>24.15</v>
      </c>
      <c r="O18" t="n">
        <v>18259.16</v>
      </c>
      <c r="P18" t="n">
        <v>168.35</v>
      </c>
      <c r="Q18" t="n">
        <v>183.26</v>
      </c>
      <c r="R18" t="n">
        <v>33.2</v>
      </c>
      <c r="S18" t="n">
        <v>26.24</v>
      </c>
      <c r="T18" t="n">
        <v>2611.37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303.9071294161733</v>
      </c>
      <c r="AB18" t="n">
        <v>415.8191419035097</v>
      </c>
      <c r="AC18" t="n">
        <v>376.1339466060691</v>
      </c>
      <c r="AD18" t="n">
        <v>303907.1294161733</v>
      </c>
      <c r="AE18" t="n">
        <v>415819.1419035097</v>
      </c>
      <c r="AF18" t="n">
        <v>1.744418983211864e-06</v>
      </c>
      <c r="AG18" t="n">
        <v>13</v>
      </c>
      <c r="AH18" t="n">
        <v>376133.9466060691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5.1999</v>
      </c>
      <c r="E19" t="n">
        <v>19.23</v>
      </c>
      <c r="F19" t="n">
        <v>16.89</v>
      </c>
      <c r="G19" t="n">
        <v>126.71</v>
      </c>
      <c r="H19" t="n">
        <v>2.16</v>
      </c>
      <c r="I19" t="n">
        <v>8</v>
      </c>
      <c r="J19" t="n">
        <v>147.53</v>
      </c>
      <c r="K19" t="n">
        <v>45</v>
      </c>
      <c r="L19" t="n">
        <v>18</v>
      </c>
      <c r="M19" t="n">
        <v>6</v>
      </c>
      <c r="N19" t="n">
        <v>24.53</v>
      </c>
      <c r="O19" t="n">
        <v>18429.27</v>
      </c>
      <c r="P19" t="n">
        <v>168.03</v>
      </c>
      <c r="Q19" t="n">
        <v>183.26</v>
      </c>
      <c r="R19" t="n">
        <v>32.61</v>
      </c>
      <c r="S19" t="n">
        <v>26.24</v>
      </c>
      <c r="T19" t="n">
        <v>2322.69</v>
      </c>
      <c r="U19" t="n">
        <v>0.8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303.099199430267</v>
      </c>
      <c r="AB19" t="n">
        <v>414.7136964534375</v>
      </c>
      <c r="AC19" t="n">
        <v>375.1340033182493</v>
      </c>
      <c r="AD19" t="n">
        <v>303099.199430267</v>
      </c>
      <c r="AE19" t="n">
        <v>414713.6964534375</v>
      </c>
      <c r="AF19" t="n">
        <v>1.748487657736106e-06</v>
      </c>
      <c r="AG19" t="n">
        <v>13</v>
      </c>
      <c r="AH19" t="n">
        <v>375134.0033182492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5.2003</v>
      </c>
      <c r="E20" t="n">
        <v>19.23</v>
      </c>
      <c r="F20" t="n">
        <v>16.89</v>
      </c>
      <c r="G20" t="n">
        <v>126.7</v>
      </c>
      <c r="H20" t="n">
        <v>2.26</v>
      </c>
      <c r="I20" t="n">
        <v>8</v>
      </c>
      <c r="J20" t="n">
        <v>148.91</v>
      </c>
      <c r="K20" t="n">
        <v>45</v>
      </c>
      <c r="L20" t="n">
        <v>19</v>
      </c>
      <c r="M20" t="n">
        <v>6</v>
      </c>
      <c r="N20" t="n">
        <v>24.92</v>
      </c>
      <c r="O20" t="n">
        <v>18599.92</v>
      </c>
      <c r="P20" t="n">
        <v>167.5</v>
      </c>
      <c r="Q20" t="n">
        <v>183.29</v>
      </c>
      <c r="R20" t="n">
        <v>32.6</v>
      </c>
      <c r="S20" t="n">
        <v>26.24</v>
      </c>
      <c r="T20" t="n">
        <v>2316.22</v>
      </c>
      <c r="U20" t="n">
        <v>0.8100000000000001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302.5296867771224</v>
      </c>
      <c r="AB20" t="n">
        <v>413.9344641162799</v>
      </c>
      <c r="AC20" t="n">
        <v>374.4291398216906</v>
      </c>
      <c r="AD20" t="n">
        <v>302529.6867771224</v>
      </c>
      <c r="AE20" t="n">
        <v>413934.4641162799</v>
      </c>
      <c r="AF20" t="n">
        <v>1.748622159373271e-06</v>
      </c>
      <c r="AG20" t="n">
        <v>13</v>
      </c>
      <c r="AH20" t="n">
        <v>374429.1398216906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5.2132</v>
      </c>
      <c r="E21" t="n">
        <v>19.18</v>
      </c>
      <c r="F21" t="n">
        <v>16.87</v>
      </c>
      <c r="G21" t="n">
        <v>144.61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166.15</v>
      </c>
      <c r="Q21" t="n">
        <v>183.26</v>
      </c>
      <c r="R21" t="n">
        <v>31.83</v>
      </c>
      <c r="S21" t="n">
        <v>26.24</v>
      </c>
      <c r="T21" t="n">
        <v>1935.13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300.6222120953634</v>
      </c>
      <c r="AB21" t="n">
        <v>411.3245731048535</v>
      </c>
      <c r="AC21" t="n">
        <v>372.0683331453896</v>
      </c>
      <c r="AD21" t="n">
        <v>300622.2120953634</v>
      </c>
      <c r="AE21" t="n">
        <v>411324.5731048535</v>
      </c>
      <c r="AF21" t="n">
        <v>1.752959837171843e-06</v>
      </c>
      <c r="AG21" t="n">
        <v>13</v>
      </c>
      <c r="AH21" t="n">
        <v>372068.3331453896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5.2138</v>
      </c>
      <c r="E22" t="n">
        <v>19.18</v>
      </c>
      <c r="F22" t="n">
        <v>16.87</v>
      </c>
      <c r="G22" t="n">
        <v>144.59</v>
      </c>
      <c r="H22" t="n">
        <v>2.45</v>
      </c>
      <c r="I22" t="n">
        <v>7</v>
      </c>
      <c r="J22" t="n">
        <v>151.69</v>
      </c>
      <c r="K22" t="n">
        <v>45</v>
      </c>
      <c r="L22" t="n">
        <v>21</v>
      </c>
      <c r="M22" t="n">
        <v>5</v>
      </c>
      <c r="N22" t="n">
        <v>25.7</v>
      </c>
      <c r="O22" t="n">
        <v>18942.82</v>
      </c>
      <c r="P22" t="n">
        <v>166.41</v>
      </c>
      <c r="Q22" t="n">
        <v>183.26</v>
      </c>
      <c r="R22" t="n">
        <v>31.9</v>
      </c>
      <c r="S22" t="n">
        <v>26.24</v>
      </c>
      <c r="T22" t="n">
        <v>1972.67</v>
      </c>
      <c r="U22" t="n">
        <v>0.82</v>
      </c>
      <c r="V22" t="n">
        <v>0.9</v>
      </c>
      <c r="W22" t="n">
        <v>2.95</v>
      </c>
      <c r="X22" t="n">
        <v>0.11</v>
      </c>
      <c r="Y22" t="n">
        <v>0.5</v>
      </c>
      <c r="Z22" t="n">
        <v>10</v>
      </c>
      <c r="AA22" t="n">
        <v>300.8716074510195</v>
      </c>
      <c r="AB22" t="n">
        <v>411.6658068330088</v>
      </c>
      <c r="AC22" t="n">
        <v>372.3770000054543</v>
      </c>
      <c r="AD22" t="n">
        <v>300871.6074510195</v>
      </c>
      <c r="AE22" t="n">
        <v>411665.8068330088</v>
      </c>
      <c r="AF22" t="n">
        <v>1.753161589627591e-06</v>
      </c>
      <c r="AG22" t="n">
        <v>13</v>
      </c>
      <c r="AH22" t="n">
        <v>372377.0000054543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5.2115</v>
      </c>
      <c r="E23" t="n">
        <v>19.19</v>
      </c>
      <c r="F23" t="n">
        <v>16.88</v>
      </c>
      <c r="G23" t="n">
        <v>144.66</v>
      </c>
      <c r="H23" t="n">
        <v>2.54</v>
      </c>
      <c r="I23" t="n">
        <v>7</v>
      </c>
      <c r="J23" t="n">
        <v>153.09</v>
      </c>
      <c r="K23" t="n">
        <v>45</v>
      </c>
      <c r="L23" t="n">
        <v>22</v>
      </c>
      <c r="M23" t="n">
        <v>5</v>
      </c>
      <c r="N23" t="n">
        <v>26.09</v>
      </c>
      <c r="O23" t="n">
        <v>19115.09</v>
      </c>
      <c r="P23" t="n">
        <v>165.65</v>
      </c>
      <c r="Q23" t="n">
        <v>183.28</v>
      </c>
      <c r="R23" t="n">
        <v>32.06</v>
      </c>
      <c r="S23" t="n">
        <v>26.24</v>
      </c>
      <c r="T23" t="n">
        <v>2051.65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300.1728359421882</v>
      </c>
      <c r="AB23" t="n">
        <v>410.7097168270025</v>
      </c>
      <c r="AC23" t="n">
        <v>371.5121578877405</v>
      </c>
      <c r="AD23" t="n">
        <v>300172.8359421882</v>
      </c>
      <c r="AE23" t="n">
        <v>410709.7168270025</v>
      </c>
      <c r="AF23" t="n">
        <v>1.752388205213892e-06</v>
      </c>
      <c r="AG23" t="n">
        <v>13</v>
      </c>
      <c r="AH23" t="n">
        <v>371512.1578877405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5.212</v>
      </c>
      <c r="E24" t="n">
        <v>19.19</v>
      </c>
      <c r="F24" t="n">
        <v>16.88</v>
      </c>
      <c r="G24" t="n">
        <v>144.65</v>
      </c>
      <c r="H24" t="n">
        <v>2.64</v>
      </c>
      <c r="I24" t="n">
        <v>7</v>
      </c>
      <c r="J24" t="n">
        <v>154.49</v>
      </c>
      <c r="K24" t="n">
        <v>45</v>
      </c>
      <c r="L24" t="n">
        <v>23</v>
      </c>
      <c r="M24" t="n">
        <v>5</v>
      </c>
      <c r="N24" t="n">
        <v>26.49</v>
      </c>
      <c r="O24" t="n">
        <v>19287.9</v>
      </c>
      <c r="P24" t="n">
        <v>164.17</v>
      </c>
      <c r="Q24" t="n">
        <v>183.26</v>
      </c>
      <c r="R24" t="n">
        <v>32.1</v>
      </c>
      <c r="S24" t="n">
        <v>26.24</v>
      </c>
      <c r="T24" t="n">
        <v>2071.92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298.609255021346</v>
      </c>
      <c r="AB24" t="n">
        <v>408.5703564307843</v>
      </c>
      <c r="AC24" t="n">
        <v>369.5769750451263</v>
      </c>
      <c r="AD24" t="n">
        <v>298609.255021346</v>
      </c>
      <c r="AE24" t="n">
        <v>408570.3564307843</v>
      </c>
      <c r="AF24" t="n">
        <v>1.752556332260348e-06</v>
      </c>
      <c r="AG24" t="n">
        <v>13</v>
      </c>
      <c r="AH24" t="n">
        <v>369576.9750451263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5.2259</v>
      </c>
      <c r="E25" t="n">
        <v>19.14</v>
      </c>
      <c r="F25" t="n">
        <v>16.85</v>
      </c>
      <c r="G25" t="n">
        <v>168.5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163.45</v>
      </c>
      <c r="Q25" t="n">
        <v>183.26</v>
      </c>
      <c r="R25" t="n">
        <v>31.11</v>
      </c>
      <c r="S25" t="n">
        <v>26.24</v>
      </c>
      <c r="T25" t="n">
        <v>1582.58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297.3255778800927</v>
      </c>
      <c r="AB25" t="n">
        <v>406.813972734283</v>
      </c>
      <c r="AC25" t="n">
        <v>367.988218143519</v>
      </c>
      <c r="AD25" t="n">
        <v>297325.5778800927</v>
      </c>
      <c r="AE25" t="n">
        <v>406813.972734283</v>
      </c>
      <c r="AF25" t="n">
        <v>1.757230264151833e-06</v>
      </c>
      <c r="AG25" t="n">
        <v>13</v>
      </c>
      <c r="AH25" t="n">
        <v>367988.218143519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5.225</v>
      </c>
      <c r="E26" t="n">
        <v>19.14</v>
      </c>
      <c r="F26" t="n">
        <v>16.85</v>
      </c>
      <c r="G26" t="n">
        <v>168.53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164.51</v>
      </c>
      <c r="Q26" t="n">
        <v>183.26</v>
      </c>
      <c r="R26" t="n">
        <v>31.28</v>
      </c>
      <c r="S26" t="n">
        <v>26.24</v>
      </c>
      <c r="T26" t="n">
        <v>1666.89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298.4619274864691</v>
      </c>
      <c r="AB26" t="n">
        <v>408.3687763979335</v>
      </c>
      <c r="AC26" t="n">
        <v>369.3946335276914</v>
      </c>
      <c r="AD26" t="n">
        <v>298461.927486469</v>
      </c>
      <c r="AE26" t="n">
        <v>408368.7763979335</v>
      </c>
      <c r="AF26" t="n">
        <v>1.756927635468211e-06</v>
      </c>
      <c r="AG26" t="n">
        <v>13</v>
      </c>
      <c r="AH26" t="n">
        <v>369394.6335276914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5.2258</v>
      </c>
      <c r="E27" t="n">
        <v>19.14</v>
      </c>
      <c r="F27" t="n">
        <v>16.85</v>
      </c>
      <c r="G27" t="n">
        <v>168.5</v>
      </c>
      <c r="H27" t="n">
        <v>2.9</v>
      </c>
      <c r="I27" t="n">
        <v>6</v>
      </c>
      <c r="J27" t="n">
        <v>158.72</v>
      </c>
      <c r="K27" t="n">
        <v>45</v>
      </c>
      <c r="L27" t="n">
        <v>26</v>
      </c>
      <c r="M27" t="n">
        <v>4</v>
      </c>
      <c r="N27" t="n">
        <v>27.72</v>
      </c>
      <c r="O27" t="n">
        <v>19809.69</v>
      </c>
      <c r="P27" t="n">
        <v>164.08</v>
      </c>
      <c r="Q27" t="n">
        <v>183.26</v>
      </c>
      <c r="R27" t="n">
        <v>31.19</v>
      </c>
      <c r="S27" t="n">
        <v>26.24</v>
      </c>
      <c r="T27" t="n">
        <v>1620.14</v>
      </c>
      <c r="U27" t="n">
        <v>0.84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297.9852292612103</v>
      </c>
      <c r="AB27" t="n">
        <v>407.7165368556931</v>
      </c>
      <c r="AC27" t="n">
        <v>368.8046428119384</v>
      </c>
      <c r="AD27" t="n">
        <v>297985.2292612103</v>
      </c>
      <c r="AE27" t="n">
        <v>407716.5368556931</v>
      </c>
      <c r="AF27" t="n">
        <v>1.757196638742541e-06</v>
      </c>
      <c r="AG27" t="n">
        <v>13</v>
      </c>
      <c r="AH27" t="n">
        <v>368804.6428119384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5.2244</v>
      </c>
      <c r="E28" t="n">
        <v>19.14</v>
      </c>
      <c r="F28" t="n">
        <v>16.86</v>
      </c>
      <c r="G28" t="n">
        <v>168.55</v>
      </c>
      <c r="H28" t="n">
        <v>2.99</v>
      </c>
      <c r="I28" t="n">
        <v>6</v>
      </c>
      <c r="J28" t="n">
        <v>160.14</v>
      </c>
      <c r="K28" t="n">
        <v>45</v>
      </c>
      <c r="L28" t="n">
        <v>27</v>
      </c>
      <c r="M28" t="n">
        <v>4</v>
      </c>
      <c r="N28" t="n">
        <v>28.14</v>
      </c>
      <c r="O28" t="n">
        <v>19984.89</v>
      </c>
      <c r="P28" t="n">
        <v>163.17</v>
      </c>
      <c r="Q28" t="n">
        <v>183.26</v>
      </c>
      <c r="R28" t="n">
        <v>31.35</v>
      </c>
      <c r="S28" t="n">
        <v>26.24</v>
      </c>
      <c r="T28" t="n">
        <v>1703.78</v>
      </c>
      <c r="U28" t="n">
        <v>0.84</v>
      </c>
      <c r="V28" t="n">
        <v>0.9</v>
      </c>
      <c r="W28" t="n">
        <v>2.95</v>
      </c>
      <c r="X28" t="n">
        <v>0.1</v>
      </c>
      <c r="Y28" t="n">
        <v>0.5</v>
      </c>
      <c r="Z28" t="n">
        <v>10</v>
      </c>
      <c r="AA28" t="n">
        <v>297.0982136284605</v>
      </c>
      <c r="AB28" t="n">
        <v>406.5028829345969</v>
      </c>
      <c r="AC28" t="n">
        <v>367.7068183176978</v>
      </c>
      <c r="AD28" t="n">
        <v>297098.2136284605</v>
      </c>
      <c r="AE28" t="n">
        <v>406502.8829345969</v>
      </c>
      <c r="AF28" t="n">
        <v>1.756725883012464e-06</v>
      </c>
      <c r="AG28" t="n">
        <v>13</v>
      </c>
      <c r="AH28" t="n">
        <v>367706.8183176977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5.2252</v>
      </c>
      <c r="E29" t="n">
        <v>19.14</v>
      </c>
      <c r="F29" t="n">
        <v>16.85</v>
      </c>
      <c r="G29" t="n">
        <v>168.53</v>
      </c>
      <c r="H29" t="n">
        <v>3.07</v>
      </c>
      <c r="I29" t="n">
        <v>6</v>
      </c>
      <c r="J29" t="n">
        <v>161.57</v>
      </c>
      <c r="K29" t="n">
        <v>45</v>
      </c>
      <c r="L29" t="n">
        <v>28</v>
      </c>
      <c r="M29" t="n">
        <v>4</v>
      </c>
      <c r="N29" t="n">
        <v>28.57</v>
      </c>
      <c r="O29" t="n">
        <v>20160.55</v>
      </c>
      <c r="P29" t="n">
        <v>161.49</v>
      </c>
      <c r="Q29" t="n">
        <v>183.26</v>
      </c>
      <c r="R29" t="n">
        <v>31.21</v>
      </c>
      <c r="S29" t="n">
        <v>26.24</v>
      </c>
      <c r="T29" t="n">
        <v>1629.66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295.3094191188168</v>
      </c>
      <c r="AB29" t="n">
        <v>404.0553753704583</v>
      </c>
      <c r="AC29" t="n">
        <v>365.492897440382</v>
      </c>
      <c r="AD29" t="n">
        <v>295309.4191188168</v>
      </c>
      <c r="AE29" t="n">
        <v>404055.3753704583</v>
      </c>
      <c r="AF29" t="n">
        <v>1.756994886286794e-06</v>
      </c>
      <c r="AG29" t="n">
        <v>13</v>
      </c>
      <c r="AH29" t="n">
        <v>365492.897440382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5.2348</v>
      </c>
      <c r="E30" t="n">
        <v>19.1</v>
      </c>
      <c r="F30" t="n">
        <v>16.84</v>
      </c>
      <c r="G30" t="n">
        <v>202.12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3</v>
      </c>
      <c r="N30" t="n">
        <v>29</v>
      </c>
      <c r="O30" t="n">
        <v>20336.78</v>
      </c>
      <c r="P30" t="n">
        <v>160.36</v>
      </c>
      <c r="Q30" t="n">
        <v>183.26</v>
      </c>
      <c r="R30" t="n">
        <v>30.99</v>
      </c>
      <c r="S30" t="n">
        <v>26.24</v>
      </c>
      <c r="T30" t="n">
        <v>1528.54</v>
      </c>
      <c r="U30" t="n">
        <v>0.85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293.7837600353495</v>
      </c>
      <c r="AB30" t="n">
        <v>401.9679013051299</v>
      </c>
      <c r="AC30" t="n">
        <v>363.6046489700603</v>
      </c>
      <c r="AD30" t="n">
        <v>293783.7600353495</v>
      </c>
      <c r="AE30" t="n">
        <v>401967.9013051299</v>
      </c>
      <c r="AF30" t="n">
        <v>1.760222925578754e-06</v>
      </c>
      <c r="AG30" t="n">
        <v>13</v>
      </c>
      <c r="AH30" t="n">
        <v>363604.6489700603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5.2365</v>
      </c>
      <c r="E31" t="n">
        <v>19.1</v>
      </c>
      <c r="F31" t="n">
        <v>16.84</v>
      </c>
      <c r="G31" t="n">
        <v>202.04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3</v>
      </c>
      <c r="N31" t="n">
        <v>29.43</v>
      </c>
      <c r="O31" t="n">
        <v>20513.61</v>
      </c>
      <c r="P31" t="n">
        <v>160.88</v>
      </c>
      <c r="Q31" t="n">
        <v>183.27</v>
      </c>
      <c r="R31" t="n">
        <v>30.8</v>
      </c>
      <c r="S31" t="n">
        <v>26.24</v>
      </c>
      <c r="T31" t="n">
        <v>1432.04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294.2643693375046</v>
      </c>
      <c r="AB31" t="n">
        <v>402.6254921553244</v>
      </c>
      <c r="AC31" t="n">
        <v>364.1994802724469</v>
      </c>
      <c r="AD31" t="n">
        <v>294264.3693375046</v>
      </c>
      <c r="AE31" t="n">
        <v>402625.4921553244</v>
      </c>
      <c r="AF31" t="n">
        <v>1.760794557536706e-06</v>
      </c>
      <c r="AG31" t="n">
        <v>13</v>
      </c>
      <c r="AH31" t="n">
        <v>364199.4802724469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5.237</v>
      </c>
      <c r="E32" t="n">
        <v>19.1</v>
      </c>
      <c r="F32" t="n">
        <v>16.84</v>
      </c>
      <c r="G32" t="n">
        <v>202.02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3</v>
      </c>
      <c r="N32" t="n">
        <v>29.87</v>
      </c>
      <c r="O32" t="n">
        <v>20691.03</v>
      </c>
      <c r="P32" t="n">
        <v>161.17</v>
      </c>
      <c r="Q32" t="n">
        <v>183.26</v>
      </c>
      <c r="R32" t="n">
        <v>30.73</v>
      </c>
      <c r="S32" t="n">
        <v>26.24</v>
      </c>
      <c r="T32" t="n">
        <v>1398.4</v>
      </c>
      <c r="U32" t="n">
        <v>0.85</v>
      </c>
      <c r="V32" t="n">
        <v>0.9</v>
      </c>
      <c r="W32" t="n">
        <v>2.95</v>
      </c>
      <c r="X32" t="n">
        <v>0.08</v>
      </c>
      <c r="Y32" t="n">
        <v>0.5</v>
      </c>
      <c r="Z32" t="n">
        <v>10</v>
      </c>
      <c r="AA32" t="n">
        <v>294.5480884777355</v>
      </c>
      <c r="AB32" t="n">
        <v>403.0136891997934</v>
      </c>
      <c r="AC32" t="n">
        <v>364.5506283358297</v>
      </c>
      <c r="AD32" t="n">
        <v>294548.0884777355</v>
      </c>
      <c r="AE32" t="n">
        <v>403013.6891997934</v>
      </c>
      <c r="AF32" t="n">
        <v>1.760962684583162e-06</v>
      </c>
      <c r="AG32" t="n">
        <v>13</v>
      </c>
      <c r="AH32" t="n">
        <v>364550.6283358297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5.2364</v>
      </c>
      <c r="E33" t="n">
        <v>19.1</v>
      </c>
      <c r="F33" t="n">
        <v>16.84</v>
      </c>
      <c r="G33" t="n">
        <v>202.04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3</v>
      </c>
      <c r="N33" t="n">
        <v>30.31</v>
      </c>
      <c r="O33" t="n">
        <v>20869.05</v>
      </c>
      <c r="P33" t="n">
        <v>161.08</v>
      </c>
      <c r="Q33" t="n">
        <v>183.26</v>
      </c>
      <c r="R33" t="n">
        <v>30.75</v>
      </c>
      <c r="S33" t="n">
        <v>26.24</v>
      </c>
      <c r="T33" t="n">
        <v>1408.01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294.4757469791662</v>
      </c>
      <c r="AB33" t="n">
        <v>402.9147083699693</v>
      </c>
      <c r="AC33" t="n">
        <v>364.4610940974836</v>
      </c>
      <c r="AD33" t="n">
        <v>294475.7469791662</v>
      </c>
      <c r="AE33" t="n">
        <v>402914.7083699693</v>
      </c>
      <c r="AF33" t="n">
        <v>1.760760932127415e-06</v>
      </c>
      <c r="AG33" t="n">
        <v>13</v>
      </c>
      <c r="AH33" t="n">
        <v>364461.0940974836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5.2383</v>
      </c>
      <c r="E34" t="n">
        <v>19.09</v>
      </c>
      <c r="F34" t="n">
        <v>16.83</v>
      </c>
      <c r="G34" t="n">
        <v>201.96</v>
      </c>
      <c r="H34" t="n">
        <v>3.47</v>
      </c>
      <c r="I34" t="n">
        <v>5</v>
      </c>
      <c r="J34" t="n">
        <v>168.76</v>
      </c>
      <c r="K34" t="n">
        <v>45</v>
      </c>
      <c r="L34" t="n">
        <v>33</v>
      </c>
      <c r="M34" t="n">
        <v>3</v>
      </c>
      <c r="N34" t="n">
        <v>30.76</v>
      </c>
      <c r="O34" t="n">
        <v>21047.68</v>
      </c>
      <c r="P34" t="n">
        <v>160.26</v>
      </c>
      <c r="Q34" t="n">
        <v>183.26</v>
      </c>
      <c r="R34" t="n">
        <v>30.56</v>
      </c>
      <c r="S34" t="n">
        <v>26.24</v>
      </c>
      <c r="T34" t="n">
        <v>1312.8</v>
      </c>
      <c r="U34" t="n">
        <v>0.86</v>
      </c>
      <c r="V34" t="n">
        <v>0.9</v>
      </c>
      <c r="W34" t="n">
        <v>2.95</v>
      </c>
      <c r="X34" t="n">
        <v>0.07000000000000001</v>
      </c>
      <c r="Y34" t="n">
        <v>0.5</v>
      </c>
      <c r="Z34" t="n">
        <v>10</v>
      </c>
      <c r="AA34" t="n">
        <v>293.5464403129281</v>
      </c>
      <c r="AB34" t="n">
        <v>401.6431899911057</v>
      </c>
      <c r="AC34" t="n">
        <v>363.3109276481115</v>
      </c>
      <c r="AD34" t="n">
        <v>293546.4403129281</v>
      </c>
      <c r="AE34" t="n">
        <v>401643.1899911057</v>
      </c>
      <c r="AF34" t="n">
        <v>1.761399814903949e-06</v>
      </c>
      <c r="AG34" t="n">
        <v>13</v>
      </c>
      <c r="AH34" t="n">
        <v>363310.9276481115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5.239</v>
      </c>
      <c r="E35" t="n">
        <v>19.09</v>
      </c>
      <c r="F35" t="n">
        <v>16.83</v>
      </c>
      <c r="G35" t="n">
        <v>201.93</v>
      </c>
      <c r="H35" t="n">
        <v>3.54</v>
      </c>
      <c r="I35" t="n">
        <v>5</v>
      </c>
      <c r="J35" t="n">
        <v>170.21</v>
      </c>
      <c r="K35" t="n">
        <v>45</v>
      </c>
      <c r="L35" t="n">
        <v>34</v>
      </c>
      <c r="M35" t="n">
        <v>3</v>
      </c>
      <c r="N35" t="n">
        <v>31.22</v>
      </c>
      <c r="O35" t="n">
        <v>21226.92</v>
      </c>
      <c r="P35" t="n">
        <v>159.04</v>
      </c>
      <c r="Q35" t="n">
        <v>183.27</v>
      </c>
      <c r="R35" t="n">
        <v>30.41</v>
      </c>
      <c r="S35" t="n">
        <v>26.24</v>
      </c>
      <c r="T35" t="n">
        <v>1238.32</v>
      </c>
      <c r="U35" t="n">
        <v>0.86</v>
      </c>
      <c r="V35" t="n">
        <v>0.9</v>
      </c>
      <c r="W35" t="n">
        <v>2.95</v>
      </c>
      <c r="X35" t="n">
        <v>0.07000000000000001</v>
      </c>
      <c r="Y35" t="n">
        <v>0.5</v>
      </c>
      <c r="Z35" t="n">
        <v>10</v>
      </c>
      <c r="AA35" t="n">
        <v>292.2546002504711</v>
      </c>
      <c r="AB35" t="n">
        <v>399.8756374256908</v>
      </c>
      <c r="AC35" t="n">
        <v>361.712067818764</v>
      </c>
      <c r="AD35" t="n">
        <v>292254.6002504711</v>
      </c>
      <c r="AE35" t="n">
        <v>399875.6374256908</v>
      </c>
      <c r="AF35" t="n">
        <v>1.761635192768987e-06</v>
      </c>
      <c r="AG35" t="n">
        <v>13</v>
      </c>
      <c r="AH35" t="n">
        <v>361712.067818764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5.2393</v>
      </c>
      <c r="E36" t="n">
        <v>19.09</v>
      </c>
      <c r="F36" t="n">
        <v>16.83</v>
      </c>
      <c r="G36" t="n">
        <v>201.92</v>
      </c>
      <c r="H36" t="n">
        <v>3.61</v>
      </c>
      <c r="I36" t="n">
        <v>5</v>
      </c>
      <c r="J36" t="n">
        <v>171.67</v>
      </c>
      <c r="K36" t="n">
        <v>45</v>
      </c>
      <c r="L36" t="n">
        <v>35</v>
      </c>
      <c r="M36" t="n">
        <v>2</v>
      </c>
      <c r="N36" t="n">
        <v>31.67</v>
      </c>
      <c r="O36" t="n">
        <v>21406.78</v>
      </c>
      <c r="P36" t="n">
        <v>157.87</v>
      </c>
      <c r="Q36" t="n">
        <v>183.26</v>
      </c>
      <c r="R36" t="n">
        <v>30.4</v>
      </c>
      <c r="S36" t="n">
        <v>26.24</v>
      </c>
      <c r="T36" t="n">
        <v>1232.96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291.0288855365146</v>
      </c>
      <c r="AB36" t="n">
        <v>398.1985604793387</v>
      </c>
      <c r="AC36" t="n">
        <v>360.1950487423795</v>
      </c>
      <c r="AD36" t="n">
        <v>291028.8855365146</v>
      </c>
      <c r="AE36" t="n">
        <v>398198.5604793387</v>
      </c>
      <c r="AF36" t="n">
        <v>1.761736068996861e-06</v>
      </c>
      <c r="AG36" t="n">
        <v>13</v>
      </c>
      <c r="AH36" t="n">
        <v>360195.0487423795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5.2374</v>
      </c>
      <c r="E37" t="n">
        <v>19.09</v>
      </c>
      <c r="F37" t="n">
        <v>16.83</v>
      </c>
      <c r="G37" t="n">
        <v>202</v>
      </c>
      <c r="H37" t="n">
        <v>3.69</v>
      </c>
      <c r="I37" t="n">
        <v>5</v>
      </c>
      <c r="J37" t="n">
        <v>173.13</v>
      </c>
      <c r="K37" t="n">
        <v>45</v>
      </c>
      <c r="L37" t="n">
        <v>36</v>
      </c>
      <c r="M37" t="n">
        <v>2</v>
      </c>
      <c r="N37" t="n">
        <v>32.14</v>
      </c>
      <c r="O37" t="n">
        <v>21587.26</v>
      </c>
      <c r="P37" t="n">
        <v>157.25</v>
      </c>
      <c r="Q37" t="n">
        <v>183.26</v>
      </c>
      <c r="R37" t="n">
        <v>30.6</v>
      </c>
      <c r="S37" t="n">
        <v>26.24</v>
      </c>
      <c r="T37" t="n">
        <v>1332.29</v>
      </c>
      <c r="U37" t="n">
        <v>0.86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290.4504869967759</v>
      </c>
      <c r="AB37" t="n">
        <v>397.4071700801255</v>
      </c>
      <c r="AC37" t="n">
        <v>359.4791875321438</v>
      </c>
      <c r="AD37" t="n">
        <v>290450.4869967758</v>
      </c>
      <c r="AE37" t="n">
        <v>397407.1700801255</v>
      </c>
      <c r="AF37" t="n">
        <v>1.761097186220327e-06</v>
      </c>
      <c r="AG37" t="n">
        <v>13</v>
      </c>
      <c r="AH37" t="n">
        <v>359479.1875321438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5.2369</v>
      </c>
      <c r="E38" t="n">
        <v>19.1</v>
      </c>
      <c r="F38" t="n">
        <v>16.84</v>
      </c>
      <c r="G38" t="n">
        <v>202.02</v>
      </c>
      <c r="H38" t="n">
        <v>3.76</v>
      </c>
      <c r="I38" t="n">
        <v>5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157.2</v>
      </c>
      <c r="Q38" t="n">
        <v>183.26</v>
      </c>
      <c r="R38" t="n">
        <v>30.6</v>
      </c>
      <c r="S38" t="n">
        <v>26.24</v>
      </c>
      <c r="T38" t="n">
        <v>1332.07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290.4261688364389</v>
      </c>
      <c r="AB38" t="n">
        <v>397.3738969003109</v>
      </c>
      <c r="AC38" t="n">
        <v>359.4490898979116</v>
      </c>
      <c r="AD38" t="n">
        <v>290426.1688364389</v>
      </c>
      <c r="AE38" t="n">
        <v>397373.8969003109</v>
      </c>
      <c r="AF38" t="n">
        <v>1.760929059173871e-06</v>
      </c>
      <c r="AG38" t="n">
        <v>13</v>
      </c>
      <c r="AH38" t="n">
        <v>359449.0898979116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5.2365</v>
      </c>
      <c r="E39" t="n">
        <v>19.1</v>
      </c>
      <c r="F39" t="n">
        <v>16.84</v>
      </c>
      <c r="G39" t="n">
        <v>202.04</v>
      </c>
      <c r="H39" t="n">
        <v>3.83</v>
      </c>
      <c r="I39" t="n">
        <v>5</v>
      </c>
      <c r="J39" t="n">
        <v>176.08</v>
      </c>
      <c r="K39" t="n">
        <v>45</v>
      </c>
      <c r="L39" t="n">
        <v>38</v>
      </c>
      <c r="M39" t="n">
        <v>0</v>
      </c>
      <c r="N39" t="n">
        <v>33.08</v>
      </c>
      <c r="O39" t="n">
        <v>21950.14</v>
      </c>
      <c r="P39" t="n">
        <v>157.83</v>
      </c>
      <c r="Q39" t="n">
        <v>183.26</v>
      </c>
      <c r="R39" t="n">
        <v>30.57</v>
      </c>
      <c r="S39" t="n">
        <v>26.24</v>
      </c>
      <c r="T39" t="n">
        <v>1316.32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291.0946999726189</v>
      </c>
      <c r="AB39" t="n">
        <v>398.2886106943446</v>
      </c>
      <c r="AC39" t="n">
        <v>360.2765046912515</v>
      </c>
      <c r="AD39" t="n">
        <v>291094.6999726189</v>
      </c>
      <c r="AE39" t="n">
        <v>398288.6106943446</v>
      </c>
      <c r="AF39" t="n">
        <v>1.760794557536706e-06</v>
      </c>
      <c r="AG39" t="n">
        <v>13</v>
      </c>
      <c r="AH39" t="n">
        <v>360276.5046912516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2024-09-25T21:19:08Z</dcterms:created>
  <dcterms:modified xmlns:dcterms="http://purl.org/dc/terms/" xmlns:xsi="http://www.w3.org/2001/XMLSchema-instance" xsi:type="dcterms:W3CDTF">2024-09-25T21:19:08Z</dcterms:modified>
</cp:coreProperties>
</file>