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xVal>
          <yVal>
            <numRef>
              <f>gráficos!$B$7:$B$537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  <c r="AA2" t="n">
        <v>4197.92929767659</v>
      </c>
      <c r="AB2" t="n">
        <v>5743.792064651324</v>
      </c>
      <c r="AC2" t="n">
        <v>5195.612611463578</v>
      </c>
      <c r="AD2" t="n">
        <v>4197929.29767659</v>
      </c>
      <c r="AE2" t="n">
        <v>5743792.064651323</v>
      </c>
      <c r="AF2" t="n">
        <v>7.953391102672119e-07</v>
      </c>
      <c r="AG2" t="n">
        <v>27</v>
      </c>
      <c r="AH2" t="n">
        <v>5195612.611463578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  <c r="AA3" t="n">
        <v>1979.345034284887</v>
      </c>
      <c r="AB3" t="n">
        <v>2708.227198448579</v>
      </c>
      <c r="AC3" t="n">
        <v>2449.757795649392</v>
      </c>
      <c r="AD3" t="n">
        <v>1979345.034284887</v>
      </c>
      <c r="AE3" t="n">
        <v>2708227.198448579</v>
      </c>
      <c r="AF3" t="n">
        <v>1.258762985781935e-06</v>
      </c>
      <c r="AG3" t="n">
        <v>17</v>
      </c>
      <c r="AH3" t="n">
        <v>2449757.795649393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  <c r="AA4" t="n">
        <v>1611.519574544644</v>
      </c>
      <c r="AB4" t="n">
        <v>2204.952177117962</v>
      </c>
      <c r="AC4" t="n">
        <v>1994.51463600364</v>
      </c>
      <c r="AD4" t="n">
        <v>1611519.574544644</v>
      </c>
      <c r="AE4" t="n">
        <v>2204952.177117962</v>
      </c>
      <c r="AF4" t="n">
        <v>1.437295134545803e-06</v>
      </c>
      <c r="AG4" t="n">
        <v>15</v>
      </c>
      <c r="AH4" t="n">
        <v>1994514.63600364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  <c r="AA5" t="n">
        <v>1458.101045134429</v>
      </c>
      <c r="AB5" t="n">
        <v>1995.038176831074</v>
      </c>
      <c r="AC5" t="n">
        <v>1804.634533287983</v>
      </c>
      <c r="AD5" t="n">
        <v>1458101.045134429</v>
      </c>
      <c r="AE5" t="n">
        <v>1995038.176831074</v>
      </c>
      <c r="AF5" t="n">
        <v>1.533961844588162e-06</v>
      </c>
      <c r="AG5" t="n">
        <v>14</v>
      </c>
      <c r="AH5" t="n">
        <v>1804634.533287983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  <c r="AA6" t="n">
        <v>1382.564688580028</v>
      </c>
      <c r="AB6" t="n">
        <v>1891.686001364483</v>
      </c>
      <c r="AC6" t="n">
        <v>1711.146144392234</v>
      </c>
      <c r="AD6" t="n">
        <v>1382564.688580028</v>
      </c>
      <c r="AE6" t="n">
        <v>1891686.001364483</v>
      </c>
      <c r="AF6" t="n">
        <v>1.592250036957877e-06</v>
      </c>
      <c r="AG6" t="n">
        <v>14</v>
      </c>
      <c r="AH6" t="n">
        <v>1711146.144392234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  <c r="AA7" t="n">
        <v>1331.535109424757</v>
      </c>
      <c r="AB7" t="n">
        <v>1821.865079898095</v>
      </c>
      <c r="AC7" t="n">
        <v>1647.988833676319</v>
      </c>
      <c r="AD7" t="n">
        <v>1331535.109424757</v>
      </c>
      <c r="AE7" t="n">
        <v>1821865.079898095</v>
      </c>
      <c r="AF7" t="n">
        <v>1.634296126285244e-06</v>
      </c>
      <c r="AG7" t="n">
        <v>14</v>
      </c>
      <c r="AH7" t="n">
        <v>1647988.833676319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  <c r="AA8" t="n">
        <v>1292.40482444947</v>
      </c>
      <c r="AB8" t="n">
        <v>1768.32529768857</v>
      </c>
      <c r="AC8" t="n">
        <v>1599.558813137315</v>
      </c>
      <c r="AD8" t="n">
        <v>1292404.82444947</v>
      </c>
      <c r="AE8" t="n">
        <v>1768325.29768857</v>
      </c>
      <c r="AF8" t="n">
        <v>1.661540944291763e-06</v>
      </c>
      <c r="AG8" t="n">
        <v>13</v>
      </c>
      <c r="AH8" t="n">
        <v>1599558.813137315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  <c r="AA9" t="n">
        <v>1267.158697385016</v>
      </c>
      <c r="AB9" t="n">
        <v>1733.782432858465</v>
      </c>
      <c r="AC9" t="n">
        <v>1568.312670845381</v>
      </c>
      <c r="AD9" t="n">
        <v>1267158.697385016</v>
      </c>
      <c r="AE9" t="n">
        <v>1733782.432858465</v>
      </c>
      <c r="AF9" t="n">
        <v>1.684725236537694e-06</v>
      </c>
      <c r="AG9" t="n">
        <v>13</v>
      </c>
      <c r="AH9" t="n">
        <v>1568312.670845381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  <c r="AA10" t="n">
        <v>1249.356797648533</v>
      </c>
      <c r="AB10" t="n">
        <v>1709.425088274621</v>
      </c>
      <c r="AC10" t="n">
        <v>1546.279957042871</v>
      </c>
      <c r="AD10" t="n">
        <v>1249356.797648533</v>
      </c>
      <c r="AE10" t="n">
        <v>1709425.088274621</v>
      </c>
      <c r="AF10" t="n">
        <v>1.70149127838786e-06</v>
      </c>
      <c r="AG10" t="n">
        <v>13</v>
      </c>
      <c r="AH10" t="n">
        <v>1546279.957042871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  <c r="AA11" t="n">
        <v>1235.071457312728</v>
      </c>
      <c r="AB11" t="n">
        <v>1689.879255402436</v>
      </c>
      <c r="AC11" t="n">
        <v>1528.599551027258</v>
      </c>
      <c r="AD11" t="n">
        <v>1235071.457312728</v>
      </c>
      <c r="AE11" t="n">
        <v>1689879.255402436</v>
      </c>
      <c r="AF11" t="n">
        <v>1.715113687391119e-06</v>
      </c>
      <c r="AG11" t="n">
        <v>13</v>
      </c>
      <c r="AH11" t="n">
        <v>1528599.551027258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  <c r="AA12" t="n">
        <v>1223.176169615145</v>
      </c>
      <c r="AB12" t="n">
        <v>1673.603597991548</v>
      </c>
      <c r="AC12" t="n">
        <v>1513.877219516637</v>
      </c>
      <c r="AD12" t="n">
        <v>1223176.169615146</v>
      </c>
      <c r="AE12" t="n">
        <v>1673603.597991548</v>
      </c>
      <c r="AF12" t="n">
        <v>1.726771325865062e-06</v>
      </c>
      <c r="AG12" t="n">
        <v>13</v>
      </c>
      <c r="AH12" t="n">
        <v>1513877.219516637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  <c r="AA13" t="n">
        <v>1213.042915733739</v>
      </c>
      <c r="AB13" t="n">
        <v>1659.738832983398</v>
      </c>
      <c r="AC13" t="n">
        <v>1501.335688221544</v>
      </c>
      <c r="AD13" t="n">
        <v>1213042.91573374</v>
      </c>
      <c r="AE13" t="n">
        <v>1659738.832983398</v>
      </c>
      <c r="AF13" t="n">
        <v>1.737119117319461e-06</v>
      </c>
      <c r="AG13" t="n">
        <v>13</v>
      </c>
      <c r="AH13" t="n">
        <v>1501335.688221544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  <c r="AA14" t="n">
        <v>1205.099839430923</v>
      </c>
      <c r="AB14" t="n">
        <v>1648.87076556209</v>
      </c>
      <c r="AC14" t="n">
        <v>1491.504853901498</v>
      </c>
      <c r="AD14" t="n">
        <v>1205099.839430923</v>
      </c>
      <c r="AE14" t="n">
        <v>1648870.76556209</v>
      </c>
      <c r="AF14" t="n">
        <v>1.744585245330862e-06</v>
      </c>
      <c r="AG14" t="n">
        <v>13</v>
      </c>
      <c r="AH14" t="n">
        <v>1491504.853901498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  <c r="AA15" t="n">
        <v>1197.313694763682</v>
      </c>
      <c r="AB15" t="n">
        <v>1638.21741892791</v>
      </c>
      <c r="AC15" t="n">
        <v>1481.868247718018</v>
      </c>
      <c r="AD15" t="n">
        <v>1197313.694763682</v>
      </c>
      <c r="AE15" t="n">
        <v>1638217.41892791</v>
      </c>
      <c r="AF15" t="n">
        <v>1.752051373342264e-06</v>
      </c>
      <c r="AG15" t="n">
        <v>13</v>
      </c>
      <c r="AH15" t="n">
        <v>1481868.247718018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  <c r="AA16" t="n">
        <v>1190.060985232567</v>
      </c>
      <c r="AB16" t="n">
        <v>1628.293941780477</v>
      </c>
      <c r="AC16" t="n">
        <v>1472.891853301848</v>
      </c>
      <c r="AD16" t="n">
        <v>1190060.985232567</v>
      </c>
      <c r="AE16" t="n">
        <v>1628293.941780477</v>
      </c>
      <c r="AF16" t="n">
        <v>1.759386516651711e-06</v>
      </c>
      <c r="AG16" t="n">
        <v>13</v>
      </c>
      <c r="AH16" t="n">
        <v>1472891.853301848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  <c r="AA17" t="n">
        <v>1184.234175883088</v>
      </c>
      <c r="AB17" t="n">
        <v>1620.321444167833</v>
      </c>
      <c r="AC17" t="n">
        <v>1465.680239671884</v>
      </c>
      <c r="AD17" t="n">
        <v>1184234.175883088</v>
      </c>
      <c r="AE17" t="n">
        <v>1620321.444167833</v>
      </c>
      <c r="AF17" t="n">
        <v>1.764887874133797e-06</v>
      </c>
      <c r="AG17" t="n">
        <v>13</v>
      </c>
      <c r="AH17" t="n">
        <v>1465680.239671885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  <c r="AA18" t="n">
        <v>1179.146556572804</v>
      </c>
      <c r="AB18" t="n">
        <v>1613.36033897758</v>
      </c>
      <c r="AC18" t="n">
        <v>1459.383492591016</v>
      </c>
      <c r="AD18" t="n">
        <v>1179146.556572804</v>
      </c>
      <c r="AE18" t="n">
        <v>1613360.33897758</v>
      </c>
      <c r="AF18" t="n">
        <v>1.770258246913928e-06</v>
      </c>
      <c r="AG18" t="n">
        <v>13</v>
      </c>
      <c r="AH18" t="n">
        <v>1459383.492591016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  <c r="AA19" t="n">
        <v>1176.62400141008</v>
      </c>
      <c r="AB19" t="n">
        <v>1609.908867716662</v>
      </c>
      <c r="AC19" t="n">
        <v>1456.26142490307</v>
      </c>
      <c r="AD19" t="n">
        <v>1176624.00141008</v>
      </c>
      <c r="AE19" t="n">
        <v>1609908.867716662</v>
      </c>
      <c r="AF19" t="n">
        <v>1.774056803270606e-06</v>
      </c>
      <c r="AG19" t="n">
        <v>13</v>
      </c>
      <c r="AH19" t="n">
        <v>1456261.42490307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  <c r="AA20" t="n">
        <v>1163.908567406321</v>
      </c>
      <c r="AB20" t="n">
        <v>1592.511049947361</v>
      </c>
      <c r="AC20" t="n">
        <v>1440.52403044368</v>
      </c>
      <c r="AD20" t="n">
        <v>1163908.567406321</v>
      </c>
      <c r="AE20" t="n">
        <v>1592511.049947361</v>
      </c>
      <c r="AF20" t="n">
        <v>1.77772437492533e-06</v>
      </c>
      <c r="AG20" t="n">
        <v>12</v>
      </c>
      <c r="AH20" t="n">
        <v>1440524.03044368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  <c r="AA21" t="n">
        <v>1160.260493347478</v>
      </c>
      <c r="AB21" t="n">
        <v>1587.519594078384</v>
      </c>
      <c r="AC21" t="n">
        <v>1436.008952117286</v>
      </c>
      <c r="AD21" t="n">
        <v>1160260.493347478</v>
      </c>
      <c r="AE21" t="n">
        <v>1587519.594078384</v>
      </c>
      <c r="AF21" t="n">
        <v>1.781522931282008e-06</v>
      </c>
      <c r="AG21" t="n">
        <v>12</v>
      </c>
      <c r="AH21" t="n">
        <v>1436008.952117286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  <c r="AA22" t="n">
        <v>1158.633164730661</v>
      </c>
      <c r="AB22" t="n">
        <v>1585.293011272182</v>
      </c>
      <c r="AC22" t="n">
        <v>1433.99487124908</v>
      </c>
      <c r="AD22" t="n">
        <v>1158633.164730661</v>
      </c>
      <c r="AE22" t="n">
        <v>1585293.011272182</v>
      </c>
      <c r="AF22" t="n">
        <v>1.783094747705461e-06</v>
      </c>
      <c r="AG22" t="n">
        <v>12</v>
      </c>
      <c r="AH22" t="n">
        <v>1433994.87124908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  <c r="AA23" t="n">
        <v>1155.089799155075</v>
      </c>
      <c r="AB23" t="n">
        <v>1580.444822169409</v>
      </c>
      <c r="AC23" t="n">
        <v>1429.609386509799</v>
      </c>
      <c r="AD23" t="n">
        <v>1155089.799155075</v>
      </c>
      <c r="AE23" t="n">
        <v>1580444.822169409</v>
      </c>
      <c r="AF23" t="n">
        <v>1.787024288764093e-06</v>
      </c>
      <c r="AG23" t="n">
        <v>12</v>
      </c>
      <c r="AH23" t="n">
        <v>1429609.386509799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  <c r="AA24" t="n">
        <v>1153.342496872783</v>
      </c>
      <c r="AB24" t="n">
        <v>1578.054086101241</v>
      </c>
      <c r="AC24" t="n">
        <v>1427.446818936558</v>
      </c>
      <c r="AD24" t="n">
        <v>1153342.496872783</v>
      </c>
      <c r="AE24" t="n">
        <v>1578054.086101241</v>
      </c>
      <c r="AF24" t="n">
        <v>1.788596105187546e-06</v>
      </c>
      <c r="AG24" t="n">
        <v>12</v>
      </c>
      <c r="AH24" t="n">
        <v>1427446.818936558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  <c r="AA25" t="n">
        <v>1149.980667637474</v>
      </c>
      <c r="AB25" t="n">
        <v>1573.454283028053</v>
      </c>
      <c r="AC25" t="n">
        <v>1423.286014612812</v>
      </c>
      <c r="AD25" t="n">
        <v>1149980.667637474</v>
      </c>
      <c r="AE25" t="n">
        <v>1573454.283028053</v>
      </c>
      <c r="AF25" t="n">
        <v>1.792525646246179e-06</v>
      </c>
      <c r="AG25" t="n">
        <v>12</v>
      </c>
      <c r="AH25" t="n">
        <v>1423286.014612812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  <c r="AA26" t="n">
        <v>1148.464940301954</v>
      </c>
      <c r="AB26" t="n">
        <v>1571.380398018425</v>
      </c>
      <c r="AC26" t="n">
        <v>1421.410058277786</v>
      </c>
      <c r="AD26" t="n">
        <v>1148464.940301954</v>
      </c>
      <c r="AE26" t="n">
        <v>1571380.398018425</v>
      </c>
      <c r="AF26" t="n">
        <v>1.794228447371586e-06</v>
      </c>
      <c r="AG26" t="n">
        <v>12</v>
      </c>
      <c r="AH26" t="n">
        <v>1421410.058277786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  <c r="AA27" t="n">
        <v>1147.547444077306</v>
      </c>
      <c r="AB27" t="n">
        <v>1570.125039206784</v>
      </c>
      <c r="AC27" t="n">
        <v>1420.274509149221</v>
      </c>
      <c r="AD27" t="n">
        <v>1147547.444077306</v>
      </c>
      <c r="AE27" t="n">
        <v>1570125.039206784</v>
      </c>
      <c r="AF27" t="n">
        <v>1.795931248496993e-06</v>
      </c>
      <c r="AG27" t="n">
        <v>12</v>
      </c>
      <c r="AH27" t="n">
        <v>1420274.509149221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  <c r="AA28" t="n">
        <v>1146.24957473488</v>
      </c>
      <c r="AB28" t="n">
        <v>1568.349237114522</v>
      </c>
      <c r="AC28" t="n">
        <v>1418.668187116291</v>
      </c>
      <c r="AD28" t="n">
        <v>1146249.57473488</v>
      </c>
      <c r="AE28" t="n">
        <v>1568349.237114522</v>
      </c>
      <c r="AF28" t="n">
        <v>1.79789601902631e-06</v>
      </c>
      <c r="AG28" t="n">
        <v>12</v>
      </c>
      <c r="AH28" t="n">
        <v>1418668.187116291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  <c r="AA29" t="n">
        <v>1144.439689523392</v>
      </c>
      <c r="AB29" t="n">
        <v>1565.872872321664</v>
      </c>
      <c r="AC29" t="n">
        <v>1416.428163103663</v>
      </c>
      <c r="AD29" t="n">
        <v>1144439.689523392</v>
      </c>
      <c r="AE29" t="n">
        <v>1565872.872321664</v>
      </c>
      <c r="AF29" t="n">
        <v>1.799860789555626e-06</v>
      </c>
      <c r="AG29" t="n">
        <v>12</v>
      </c>
      <c r="AH29" t="n">
        <v>1416428.163103663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  <c r="AA30" t="n">
        <v>1142.752433283003</v>
      </c>
      <c r="AB30" t="n">
        <v>1563.564293897072</v>
      </c>
      <c r="AC30" t="n">
        <v>1414.339912163804</v>
      </c>
      <c r="AD30" t="n">
        <v>1142752.433283003</v>
      </c>
      <c r="AE30" t="n">
        <v>1563564.293897072</v>
      </c>
      <c r="AF30" t="n">
        <v>1.801825560084942e-06</v>
      </c>
      <c r="AG30" t="n">
        <v>12</v>
      </c>
      <c r="AH30" t="n">
        <v>1414339.912163804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  <c r="AA31" t="n">
        <v>1140.372758837343</v>
      </c>
      <c r="AB31" t="n">
        <v>1560.308318336692</v>
      </c>
      <c r="AC31" t="n">
        <v>1411.394682341117</v>
      </c>
      <c r="AD31" t="n">
        <v>1140372.758837343</v>
      </c>
      <c r="AE31" t="n">
        <v>1560308.318336692</v>
      </c>
      <c r="AF31" t="n">
        <v>1.804052300018167e-06</v>
      </c>
      <c r="AG31" t="n">
        <v>12</v>
      </c>
      <c r="AH31" t="n">
        <v>1411394.682341116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  <c r="AA32" t="n">
        <v>1140.776379237057</v>
      </c>
      <c r="AB32" t="n">
        <v>1560.860569574057</v>
      </c>
      <c r="AC32" t="n">
        <v>1411.894227495476</v>
      </c>
      <c r="AD32" t="n">
        <v>1140776.379237057</v>
      </c>
      <c r="AE32" t="n">
        <v>1560860.569574057</v>
      </c>
      <c r="AF32" t="n">
        <v>1.803004422402532e-06</v>
      </c>
      <c r="AG32" t="n">
        <v>12</v>
      </c>
      <c r="AH32" t="n">
        <v>1411894.227495476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  <c r="AA33" t="n">
        <v>1140.889826168276</v>
      </c>
      <c r="AB33" t="n">
        <v>1561.015792670275</v>
      </c>
      <c r="AC33" t="n">
        <v>1412.034636317249</v>
      </c>
      <c r="AD33" t="n">
        <v>1140889.826168276</v>
      </c>
      <c r="AE33" t="n">
        <v>1561015.792670276</v>
      </c>
      <c r="AF33" t="n">
        <v>1.805362147037712e-06</v>
      </c>
      <c r="AG33" t="n">
        <v>12</v>
      </c>
      <c r="AH33" t="n">
        <v>1412034.636317249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  <c r="AA34" t="n">
        <v>1138.588703932214</v>
      </c>
      <c r="AB34" t="n">
        <v>1557.867295708548</v>
      </c>
      <c r="AC34" t="n">
        <v>1409.186627486605</v>
      </c>
      <c r="AD34" t="n">
        <v>1138588.703932214</v>
      </c>
      <c r="AE34" t="n">
        <v>1557867.295708548</v>
      </c>
      <c r="AF34" t="n">
        <v>1.807195932865073e-06</v>
      </c>
      <c r="AG34" t="n">
        <v>12</v>
      </c>
      <c r="AH34" t="n">
        <v>1409186.627486605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  <c r="AA35" t="n">
        <v>1138.392866188621</v>
      </c>
      <c r="AB35" t="n">
        <v>1557.599341868013</v>
      </c>
      <c r="AC35" t="n">
        <v>1408.944246784535</v>
      </c>
      <c r="AD35" t="n">
        <v>1138392.866188621</v>
      </c>
      <c r="AE35" t="n">
        <v>1557599.341868013</v>
      </c>
      <c r="AF35" t="n">
        <v>1.807719871672891e-06</v>
      </c>
      <c r="AG35" t="n">
        <v>12</v>
      </c>
      <c r="AH35" t="n">
        <v>1408944.246784535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  <c r="AA36" t="n">
        <v>1138.837061778645</v>
      </c>
      <c r="AB36" t="n">
        <v>1558.20710987081</v>
      </c>
      <c r="AC36" t="n">
        <v>1409.494010262153</v>
      </c>
      <c r="AD36" t="n">
        <v>1138837.061778645</v>
      </c>
      <c r="AE36" t="n">
        <v>1558207.10987081</v>
      </c>
      <c r="AF36" t="n">
        <v>1.809291688096344e-06</v>
      </c>
      <c r="AG36" t="n">
        <v>12</v>
      </c>
      <c r="AH36" t="n">
        <v>1409494.010262153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  <c r="AA37" t="n">
        <v>1138.175449903496</v>
      </c>
      <c r="AB37" t="n">
        <v>1557.301863314974</v>
      </c>
      <c r="AC37" t="n">
        <v>1408.675159167085</v>
      </c>
      <c r="AD37" t="n">
        <v>1138175.449903496</v>
      </c>
      <c r="AE37" t="n">
        <v>1557301.863314974</v>
      </c>
      <c r="AF37" t="n">
        <v>1.809160703394389e-06</v>
      </c>
      <c r="AG37" t="n">
        <v>12</v>
      </c>
      <c r="AH37" t="n">
        <v>1408675.159167085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  <c r="AA38" t="n">
        <v>1136.873536584251</v>
      </c>
      <c r="AB38" t="n">
        <v>1555.520528075221</v>
      </c>
      <c r="AC38" t="n">
        <v>1407.063832062494</v>
      </c>
      <c r="AD38" t="n">
        <v>1136873.536584251</v>
      </c>
      <c r="AE38" t="n">
        <v>1555520.528075221</v>
      </c>
      <c r="AF38" t="n">
        <v>1.811387443327614e-06</v>
      </c>
      <c r="AG38" t="n">
        <v>12</v>
      </c>
      <c r="AH38" t="n">
        <v>1407063.832062494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  <c r="AA39" t="n">
        <v>1136.835985628966</v>
      </c>
      <c r="AB39" t="n">
        <v>1555.46914920157</v>
      </c>
      <c r="AC39" t="n">
        <v>1407.017356716434</v>
      </c>
      <c r="AD39" t="n">
        <v>1136835.985628966</v>
      </c>
      <c r="AE39" t="n">
        <v>1555469.14920157</v>
      </c>
      <c r="AF39" t="n">
        <v>1.811518428029569e-06</v>
      </c>
      <c r="AG39" t="n">
        <v>12</v>
      </c>
      <c r="AH39" t="n">
        <v>1407017.356716434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  <c r="AA40" t="n">
        <v>1138.427190662777</v>
      </c>
      <c r="AB40" t="n">
        <v>1557.646306127842</v>
      </c>
      <c r="AC40" t="n">
        <v>1408.986728841321</v>
      </c>
      <c r="AD40" t="n">
        <v>1138427.190662777</v>
      </c>
      <c r="AE40" t="n">
        <v>1557646.306127842</v>
      </c>
      <c r="AF40" t="n">
        <v>1.812828275049113e-06</v>
      </c>
      <c r="AG40" t="n">
        <v>12</v>
      </c>
      <c r="AH40" t="n">
        <v>1408986.728841321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  <c r="AA41" t="n">
        <v>1135.765358775035</v>
      </c>
      <c r="AB41" t="n">
        <v>1554.004270307297</v>
      </c>
      <c r="AC41" t="n">
        <v>1405.69228380786</v>
      </c>
      <c r="AD41" t="n">
        <v>1135765.358775035</v>
      </c>
      <c r="AE41" t="n">
        <v>1554004.270307297</v>
      </c>
      <c r="AF41" t="n">
        <v>1.813352213856931e-06</v>
      </c>
      <c r="AG41" t="n">
        <v>12</v>
      </c>
      <c r="AH41" t="n">
        <v>1405692.28380786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0.7199</v>
      </c>
      <c r="E2" t="n">
        <v>138.9</v>
      </c>
      <c r="F2" t="n">
        <v>105.9</v>
      </c>
      <c r="G2" t="n">
        <v>6.67</v>
      </c>
      <c r="H2" t="n">
        <v>0.11</v>
      </c>
      <c r="I2" t="n">
        <v>952</v>
      </c>
      <c r="J2" t="n">
        <v>159.12</v>
      </c>
      <c r="K2" t="n">
        <v>50.28</v>
      </c>
      <c r="L2" t="n">
        <v>1</v>
      </c>
      <c r="M2" t="n">
        <v>950</v>
      </c>
      <c r="N2" t="n">
        <v>27.84</v>
      </c>
      <c r="O2" t="n">
        <v>19859.16</v>
      </c>
      <c r="P2" t="n">
        <v>1306.77</v>
      </c>
      <c r="Q2" t="n">
        <v>748.42</v>
      </c>
      <c r="R2" t="n">
        <v>1371.03</v>
      </c>
      <c r="S2" t="n">
        <v>106.02</v>
      </c>
      <c r="T2" t="n">
        <v>623685.13</v>
      </c>
      <c r="U2" t="n">
        <v>0.08</v>
      </c>
      <c r="V2" t="n">
        <v>0.58</v>
      </c>
      <c r="W2" t="n">
        <v>13.88</v>
      </c>
      <c r="X2" t="n">
        <v>37.55</v>
      </c>
      <c r="Y2" t="n">
        <v>0.5</v>
      </c>
      <c r="Z2" t="n">
        <v>10</v>
      </c>
      <c r="AA2" t="n">
        <v>2889.707235180529</v>
      </c>
      <c r="AB2" t="n">
        <v>3953.824924060009</v>
      </c>
      <c r="AC2" t="n">
        <v>3576.477422535706</v>
      </c>
      <c r="AD2" t="n">
        <v>2889707.235180529</v>
      </c>
      <c r="AE2" t="n">
        <v>3953824.924060009</v>
      </c>
      <c r="AF2" t="n">
        <v>9.544960912462476e-07</v>
      </c>
      <c r="AG2" t="n">
        <v>23</v>
      </c>
      <c r="AH2" t="n">
        <v>3576477.422535706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1.037</v>
      </c>
      <c r="E3" t="n">
        <v>96.43000000000001</v>
      </c>
      <c r="F3" t="n">
        <v>82.28</v>
      </c>
      <c r="G3" t="n">
        <v>13.45</v>
      </c>
      <c r="H3" t="n">
        <v>0.22</v>
      </c>
      <c r="I3" t="n">
        <v>367</v>
      </c>
      <c r="J3" t="n">
        <v>160.54</v>
      </c>
      <c r="K3" t="n">
        <v>50.28</v>
      </c>
      <c r="L3" t="n">
        <v>2</v>
      </c>
      <c r="M3" t="n">
        <v>365</v>
      </c>
      <c r="N3" t="n">
        <v>28.26</v>
      </c>
      <c r="O3" t="n">
        <v>20034.4</v>
      </c>
      <c r="P3" t="n">
        <v>1014.29</v>
      </c>
      <c r="Q3" t="n">
        <v>748</v>
      </c>
      <c r="R3" t="n">
        <v>579.8</v>
      </c>
      <c r="S3" t="n">
        <v>106.02</v>
      </c>
      <c r="T3" t="n">
        <v>230991.8</v>
      </c>
      <c r="U3" t="n">
        <v>0.18</v>
      </c>
      <c r="V3" t="n">
        <v>0.75</v>
      </c>
      <c r="W3" t="n">
        <v>12.9</v>
      </c>
      <c r="X3" t="n">
        <v>13.95</v>
      </c>
      <c r="Y3" t="n">
        <v>0.5</v>
      </c>
      <c r="Z3" t="n">
        <v>10</v>
      </c>
      <c r="AA3" t="n">
        <v>1588.344434716258</v>
      </c>
      <c r="AB3" t="n">
        <v>2173.242928389754</v>
      </c>
      <c r="AC3" t="n">
        <v>1965.831673469842</v>
      </c>
      <c r="AD3" t="n">
        <v>1588344.434716258</v>
      </c>
      <c r="AE3" t="n">
        <v>2173242.928389754</v>
      </c>
      <c r="AF3" t="n">
        <v>1.374930471763243e-06</v>
      </c>
      <c r="AG3" t="n">
        <v>16</v>
      </c>
      <c r="AH3" t="n">
        <v>1965831.673469842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76.91</v>
      </c>
      <c r="G4" t="n">
        <v>20.24</v>
      </c>
      <c r="H4" t="n">
        <v>0.33</v>
      </c>
      <c r="I4" t="n">
        <v>228</v>
      </c>
      <c r="J4" t="n">
        <v>161.97</v>
      </c>
      <c r="K4" t="n">
        <v>50.28</v>
      </c>
      <c r="L4" t="n">
        <v>3</v>
      </c>
      <c r="M4" t="n">
        <v>226</v>
      </c>
      <c r="N4" t="n">
        <v>28.69</v>
      </c>
      <c r="O4" t="n">
        <v>20210.21</v>
      </c>
      <c r="P4" t="n">
        <v>946.76</v>
      </c>
      <c r="Q4" t="n">
        <v>747.92</v>
      </c>
      <c r="R4" t="n">
        <v>401.07</v>
      </c>
      <c r="S4" t="n">
        <v>106.02</v>
      </c>
      <c r="T4" t="n">
        <v>142324.96</v>
      </c>
      <c r="U4" t="n">
        <v>0.26</v>
      </c>
      <c r="V4" t="n">
        <v>0.8</v>
      </c>
      <c r="W4" t="n">
        <v>12.66</v>
      </c>
      <c r="X4" t="n">
        <v>8.58</v>
      </c>
      <c r="Y4" t="n">
        <v>0.5</v>
      </c>
      <c r="Z4" t="n">
        <v>10</v>
      </c>
      <c r="AA4" t="n">
        <v>1344.947472958159</v>
      </c>
      <c r="AB4" t="n">
        <v>1840.216467396214</v>
      </c>
      <c r="AC4" t="n">
        <v>1664.588790507951</v>
      </c>
      <c r="AD4" t="n">
        <v>1344947.472958159</v>
      </c>
      <c r="AE4" t="n">
        <v>1840216.467396214</v>
      </c>
      <c r="AF4" t="n">
        <v>1.531383505194355e-06</v>
      </c>
      <c r="AG4" t="n">
        <v>15</v>
      </c>
      <c r="AH4" t="n">
        <v>1664588.790507951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1.2166</v>
      </c>
      <c r="E5" t="n">
        <v>82.19</v>
      </c>
      <c r="F5" t="n">
        <v>74.52</v>
      </c>
      <c r="G5" t="n">
        <v>26.94</v>
      </c>
      <c r="H5" t="n">
        <v>0.43</v>
      </c>
      <c r="I5" t="n">
        <v>166</v>
      </c>
      <c r="J5" t="n">
        <v>163.4</v>
      </c>
      <c r="K5" t="n">
        <v>50.28</v>
      </c>
      <c r="L5" t="n">
        <v>4</v>
      </c>
      <c r="M5" t="n">
        <v>164</v>
      </c>
      <c r="N5" t="n">
        <v>29.12</v>
      </c>
      <c r="O5" t="n">
        <v>20386.62</v>
      </c>
      <c r="P5" t="n">
        <v>915.78</v>
      </c>
      <c r="Q5" t="n">
        <v>747.99</v>
      </c>
      <c r="R5" t="n">
        <v>321.51</v>
      </c>
      <c r="S5" t="n">
        <v>106.02</v>
      </c>
      <c r="T5" t="n">
        <v>102853.86</v>
      </c>
      <c r="U5" t="n">
        <v>0.33</v>
      </c>
      <c r="V5" t="n">
        <v>0.83</v>
      </c>
      <c r="W5" t="n">
        <v>12.55</v>
      </c>
      <c r="X5" t="n">
        <v>6.2</v>
      </c>
      <c r="Y5" t="n">
        <v>0.5</v>
      </c>
      <c r="Z5" t="n">
        <v>10</v>
      </c>
      <c r="AA5" t="n">
        <v>1237.250777119858</v>
      </c>
      <c r="AB5" t="n">
        <v>1692.861096907356</v>
      </c>
      <c r="AC5" t="n">
        <v>1531.296809763989</v>
      </c>
      <c r="AD5" t="n">
        <v>1237250.777119858</v>
      </c>
      <c r="AE5" t="n">
        <v>1692861.096907356</v>
      </c>
      <c r="AF5" t="n">
        <v>1.613057292138054e-06</v>
      </c>
      <c r="AG5" t="n">
        <v>14</v>
      </c>
      <c r="AH5" t="n">
        <v>1531296.809763989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1.2548</v>
      </c>
      <c r="E6" t="n">
        <v>79.69</v>
      </c>
      <c r="F6" t="n">
        <v>73.18000000000001</v>
      </c>
      <c r="G6" t="n">
        <v>33.77</v>
      </c>
      <c r="H6" t="n">
        <v>0.54</v>
      </c>
      <c r="I6" t="n">
        <v>130</v>
      </c>
      <c r="J6" t="n">
        <v>164.83</v>
      </c>
      <c r="K6" t="n">
        <v>50.28</v>
      </c>
      <c r="L6" t="n">
        <v>5</v>
      </c>
      <c r="M6" t="n">
        <v>128</v>
      </c>
      <c r="N6" t="n">
        <v>29.55</v>
      </c>
      <c r="O6" t="n">
        <v>20563.61</v>
      </c>
      <c r="P6" t="n">
        <v>897.64</v>
      </c>
      <c r="Q6" t="n">
        <v>747.9400000000001</v>
      </c>
      <c r="R6" t="n">
        <v>277.06</v>
      </c>
      <c r="S6" t="n">
        <v>106.02</v>
      </c>
      <c r="T6" t="n">
        <v>80807.13</v>
      </c>
      <c r="U6" t="n">
        <v>0.38</v>
      </c>
      <c r="V6" t="n">
        <v>0.84</v>
      </c>
      <c r="W6" t="n">
        <v>12.48</v>
      </c>
      <c r="X6" t="n">
        <v>4.85</v>
      </c>
      <c r="Y6" t="n">
        <v>0.5</v>
      </c>
      <c r="Z6" t="n">
        <v>10</v>
      </c>
      <c r="AA6" t="n">
        <v>1173.48528601853</v>
      </c>
      <c r="AB6" t="n">
        <v>1605.614338847593</v>
      </c>
      <c r="AC6" t="n">
        <v>1452.376759841855</v>
      </c>
      <c r="AD6" t="n">
        <v>1173485.28601853</v>
      </c>
      <c r="AE6" t="n">
        <v>1605614.338847592</v>
      </c>
      <c r="AF6" t="n">
        <v>1.663705647028464e-06</v>
      </c>
      <c r="AG6" t="n">
        <v>13</v>
      </c>
      <c r="AH6" t="n">
        <v>1452376.759841855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1.281</v>
      </c>
      <c r="E7" t="n">
        <v>78.06</v>
      </c>
      <c r="F7" t="n">
        <v>72.29000000000001</v>
      </c>
      <c r="G7" t="n">
        <v>40.54</v>
      </c>
      <c r="H7" t="n">
        <v>0.64</v>
      </c>
      <c r="I7" t="n">
        <v>107</v>
      </c>
      <c r="J7" t="n">
        <v>166.27</v>
      </c>
      <c r="K7" t="n">
        <v>50.28</v>
      </c>
      <c r="L7" t="n">
        <v>6</v>
      </c>
      <c r="M7" t="n">
        <v>105</v>
      </c>
      <c r="N7" t="n">
        <v>29.99</v>
      </c>
      <c r="O7" t="n">
        <v>20741.2</v>
      </c>
      <c r="P7" t="n">
        <v>885.41</v>
      </c>
      <c r="Q7" t="n">
        <v>747.85</v>
      </c>
      <c r="R7" t="n">
        <v>247.13</v>
      </c>
      <c r="S7" t="n">
        <v>106.02</v>
      </c>
      <c r="T7" t="n">
        <v>65956.95</v>
      </c>
      <c r="U7" t="n">
        <v>0.43</v>
      </c>
      <c r="V7" t="n">
        <v>0.85</v>
      </c>
      <c r="W7" t="n">
        <v>12.46</v>
      </c>
      <c r="X7" t="n">
        <v>3.97</v>
      </c>
      <c r="Y7" t="n">
        <v>0.5</v>
      </c>
      <c r="Z7" t="n">
        <v>10</v>
      </c>
      <c r="AA7" t="n">
        <v>1137.71191528628</v>
      </c>
      <c r="AB7" t="n">
        <v>1556.667634801996</v>
      </c>
      <c r="AC7" t="n">
        <v>1408.10146053324</v>
      </c>
      <c r="AD7" t="n">
        <v>1137711.91528628</v>
      </c>
      <c r="AE7" t="n">
        <v>1556667.634801996</v>
      </c>
      <c r="AF7" t="n">
        <v>1.69844352394283e-06</v>
      </c>
      <c r="AG7" t="n">
        <v>13</v>
      </c>
      <c r="AH7" t="n">
        <v>1408101.460533241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1.2993</v>
      </c>
      <c r="E8" t="n">
        <v>76.95999999999999</v>
      </c>
      <c r="F8" t="n">
        <v>71.70999999999999</v>
      </c>
      <c r="G8" t="n">
        <v>47.28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876.96</v>
      </c>
      <c r="Q8" t="n">
        <v>747.86</v>
      </c>
      <c r="R8" t="n">
        <v>227.64</v>
      </c>
      <c r="S8" t="n">
        <v>106.02</v>
      </c>
      <c r="T8" t="n">
        <v>56292.82</v>
      </c>
      <c r="U8" t="n">
        <v>0.47</v>
      </c>
      <c r="V8" t="n">
        <v>0.86</v>
      </c>
      <c r="W8" t="n">
        <v>12.43</v>
      </c>
      <c r="X8" t="n">
        <v>3.38</v>
      </c>
      <c r="Y8" t="n">
        <v>0.5</v>
      </c>
      <c r="Z8" t="n">
        <v>10</v>
      </c>
      <c r="AA8" t="n">
        <v>1113.726504342284</v>
      </c>
      <c r="AB8" t="n">
        <v>1523.849737386771</v>
      </c>
      <c r="AC8" t="n">
        <v>1378.415657187116</v>
      </c>
      <c r="AD8" t="n">
        <v>1113726.504342284</v>
      </c>
      <c r="AE8" t="n">
        <v>1523849.737386771</v>
      </c>
      <c r="AF8" t="n">
        <v>1.722707002856299e-06</v>
      </c>
      <c r="AG8" t="n">
        <v>13</v>
      </c>
      <c r="AH8" t="n">
        <v>1378415.657187116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1.314</v>
      </c>
      <c r="E9" t="n">
        <v>76.09999999999999</v>
      </c>
      <c r="F9" t="n">
        <v>71.23</v>
      </c>
      <c r="G9" t="n">
        <v>54.1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869.7</v>
      </c>
      <c r="Q9" t="n">
        <v>747.8</v>
      </c>
      <c r="R9" t="n">
        <v>211.48</v>
      </c>
      <c r="S9" t="n">
        <v>106.02</v>
      </c>
      <c r="T9" t="n">
        <v>48275.04</v>
      </c>
      <c r="U9" t="n">
        <v>0.5</v>
      </c>
      <c r="V9" t="n">
        <v>0.87</v>
      </c>
      <c r="W9" t="n">
        <v>12.42</v>
      </c>
      <c r="X9" t="n">
        <v>2.91</v>
      </c>
      <c r="Y9" t="n">
        <v>0.5</v>
      </c>
      <c r="Z9" t="n">
        <v>10</v>
      </c>
      <c r="AA9" t="n">
        <v>1094.438039491409</v>
      </c>
      <c r="AB9" t="n">
        <v>1497.458408830792</v>
      </c>
      <c r="AC9" t="n">
        <v>1354.543079988057</v>
      </c>
      <c r="AD9" t="n">
        <v>1094438.039491409</v>
      </c>
      <c r="AE9" t="n">
        <v>1497458.408830792</v>
      </c>
      <c r="AF9" t="n">
        <v>1.742197338376954e-06</v>
      </c>
      <c r="AG9" t="n">
        <v>13</v>
      </c>
      <c r="AH9" t="n">
        <v>1354543.079988057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1.325</v>
      </c>
      <c r="E10" t="n">
        <v>75.47</v>
      </c>
      <c r="F10" t="n">
        <v>70.89</v>
      </c>
      <c r="G10" t="n">
        <v>60.76</v>
      </c>
      <c r="H10" t="n">
        <v>0.9399999999999999</v>
      </c>
      <c r="I10" t="n">
        <v>70</v>
      </c>
      <c r="J10" t="n">
        <v>170.62</v>
      </c>
      <c r="K10" t="n">
        <v>50.28</v>
      </c>
      <c r="L10" t="n">
        <v>9</v>
      </c>
      <c r="M10" t="n">
        <v>68</v>
      </c>
      <c r="N10" t="n">
        <v>31.34</v>
      </c>
      <c r="O10" t="n">
        <v>21277.6</v>
      </c>
      <c r="P10" t="n">
        <v>863.5599999999999</v>
      </c>
      <c r="Q10" t="n">
        <v>747.78</v>
      </c>
      <c r="R10" t="n">
        <v>200.91</v>
      </c>
      <c r="S10" t="n">
        <v>106.02</v>
      </c>
      <c r="T10" t="n">
        <v>43033.34</v>
      </c>
      <c r="U10" t="n">
        <v>0.53</v>
      </c>
      <c r="V10" t="n">
        <v>0.87</v>
      </c>
      <c r="W10" t="n">
        <v>12.38</v>
      </c>
      <c r="X10" t="n">
        <v>2.57</v>
      </c>
      <c r="Y10" t="n">
        <v>0.5</v>
      </c>
      <c r="Z10" t="n">
        <v>10</v>
      </c>
      <c r="AA10" t="n">
        <v>1079.580239478005</v>
      </c>
      <c r="AB10" t="n">
        <v>1477.129311372577</v>
      </c>
      <c r="AC10" t="n">
        <v>1336.154163059186</v>
      </c>
      <c r="AD10" t="n">
        <v>1079580.239478005</v>
      </c>
      <c r="AE10" t="n">
        <v>1477129.311372577</v>
      </c>
      <c r="AF10" t="n">
        <v>1.756781943188329e-06</v>
      </c>
      <c r="AG10" t="n">
        <v>13</v>
      </c>
      <c r="AH10" t="n">
        <v>1336154.163059186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1.3337</v>
      </c>
      <c r="E11" t="n">
        <v>74.98</v>
      </c>
      <c r="F11" t="n">
        <v>70.63</v>
      </c>
      <c r="G11" t="n">
        <v>67.26000000000001</v>
      </c>
      <c r="H11" t="n">
        <v>1.03</v>
      </c>
      <c r="I11" t="n">
        <v>63</v>
      </c>
      <c r="J11" t="n">
        <v>172.08</v>
      </c>
      <c r="K11" t="n">
        <v>50.28</v>
      </c>
      <c r="L11" t="n">
        <v>10</v>
      </c>
      <c r="M11" t="n">
        <v>61</v>
      </c>
      <c r="N11" t="n">
        <v>31.8</v>
      </c>
      <c r="O11" t="n">
        <v>21457.64</v>
      </c>
      <c r="P11" t="n">
        <v>859.35</v>
      </c>
      <c r="Q11" t="n">
        <v>747.84</v>
      </c>
      <c r="R11" t="n">
        <v>192.19</v>
      </c>
      <c r="S11" t="n">
        <v>106.02</v>
      </c>
      <c r="T11" t="n">
        <v>38708.07</v>
      </c>
      <c r="U11" t="n">
        <v>0.55</v>
      </c>
      <c r="V11" t="n">
        <v>0.87</v>
      </c>
      <c r="W11" t="n">
        <v>12.36</v>
      </c>
      <c r="X11" t="n">
        <v>2.31</v>
      </c>
      <c r="Y11" t="n">
        <v>0.5</v>
      </c>
      <c r="Z11" t="n">
        <v>10</v>
      </c>
      <c r="AA11" t="n">
        <v>1068.671995751697</v>
      </c>
      <c r="AB11" t="n">
        <v>1462.204171068493</v>
      </c>
      <c r="AC11" t="n">
        <v>1322.653457198159</v>
      </c>
      <c r="AD11" t="n">
        <v>1068671.995751697</v>
      </c>
      <c r="AE11" t="n">
        <v>1462204.171068493</v>
      </c>
      <c r="AF11" t="n">
        <v>1.768317039720962e-06</v>
      </c>
      <c r="AG11" t="n">
        <v>13</v>
      </c>
      <c r="AH11" t="n">
        <v>1322653.457198159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1.3407</v>
      </c>
      <c r="E12" t="n">
        <v>74.59</v>
      </c>
      <c r="F12" t="n">
        <v>70.43000000000001</v>
      </c>
      <c r="G12" t="n">
        <v>74.13</v>
      </c>
      <c r="H12" t="n">
        <v>1.12</v>
      </c>
      <c r="I12" t="n">
        <v>57</v>
      </c>
      <c r="J12" t="n">
        <v>173.55</v>
      </c>
      <c r="K12" t="n">
        <v>50.28</v>
      </c>
      <c r="L12" t="n">
        <v>11</v>
      </c>
      <c r="M12" t="n">
        <v>55</v>
      </c>
      <c r="N12" t="n">
        <v>32.27</v>
      </c>
      <c r="O12" t="n">
        <v>21638.31</v>
      </c>
      <c r="P12" t="n">
        <v>855.87</v>
      </c>
      <c r="Q12" t="n">
        <v>747.86</v>
      </c>
      <c r="R12" t="n">
        <v>185.18</v>
      </c>
      <c r="S12" t="n">
        <v>106.02</v>
      </c>
      <c r="T12" t="n">
        <v>35232.11</v>
      </c>
      <c r="U12" t="n">
        <v>0.57</v>
      </c>
      <c r="V12" t="n">
        <v>0.88</v>
      </c>
      <c r="W12" t="n">
        <v>12.37</v>
      </c>
      <c r="X12" t="n">
        <v>2.11</v>
      </c>
      <c r="Y12" t="n">
        <v>0.5</v>
      </c>
      <c r="Z12" t="n">
        <v>10</v>
      </c>
      <c r="AA12" t="n">
        <v>1059.914475733022</v>
      </c>
      <c r="AB12" t="n">
        <v>1450.221745824426</v>
      </c>
      <c r="AC12" t="n">
        <v>1311.814617801946</v>
      </c>
      <c r="AD12" t="n">
        <v>1059914.475733022</v>
      </c>
      <c r="AE12" t="n">
        <v>1450221.745824426</v>
      </c>
      <c r="AF12" t="n">
        <v>1.777598151873655e-06</v>
      </c>
      <c r="AG12" t="n">
        <v>13</v>
      </c>
      <c r="AH12" t="n">
        <v>1311814.617801947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1.3477</v>
      </c>
      <c r="E13" t="n">
        <v>74.2</v>
      </c>
      <c r="F13" t="n">
        <v>70.2</v>
      </c>
      <c r="G13" t="n">
        <v>81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50</v>
      </c>
      <c r="N13" t="n">
        <v>32.74</v>
      </c>
      <c r="O13" t="n">
        <v>21819.6</v>
      </c>
      <c r="P13" t="n">
        <v>851.6799999999999</v>
      </c>
      <c r="Q13" t="n">
        <v>747.8</v>
      </c>
      <c r="R13" t="n">
        <v>177.93</v>
      </c>
      <c r="S13" t="n">
        <v>106.02</v>
      </c>
      <c r="T13" t="n">
        <v>31633.2</v>
      </c>
      <c r="U13" t="n">
        <v>0.6</v>
      </c>
      <c r="V13" t="n">
        <v>0.88</v>
      </c>
      <c r="W13" t="n">
        <v>12.35</v>
      </c>
      <c r="X13" t="n">
        <v>1.88</v>
      </c>
      <c r="Y13" t="n">
        <v>0.5</v>
      </c>
      <c r="Z13" t="n">
        <v>10</v>
      </c>
      <c r="AA13" t="n">
        <v>1050.49724105814</v>
      </c>
      <c r="AB13" t="n">
        <v>1437.336669883181</v>
      </c>
      <c r="AC13" t="n">
        <v>1300.159275424216</v>
      </c>
      <c r="AD13" t="n">
        <v>1050497.24105814</v>
      </c>
      <c r="AE13" t="n">
        <v>1437336.669883181</v>
      </c>
      <c r="AF13" t="n">
        <v>1.786879264026348e-06</v>
      </c>
      <c r="AG13" t="n">
        <v>13</v>
      </c>
      <c r="AH13" t="n">
        <v>1300159.275424216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1.3524</v>
      </c>
      <c r="E14" t="n">
        <v>73.94</v>
      </c>
      <c r="F14" t="n">
        <v>70.06999999999999</v>
      </c>
      <c r="G14" t="n">
        <v>87.59</v>
      </c>
      <c r="H14" t="n">
        <v>1.31</v>
      </c>
      <c r="I14" t="n">
        <v>48</v>
      </c>
      <c r="J14" t="n">
        <v>176.49</v>
      </c>
      <c r="K14" t="n">
        <v>50.28</v>
      </c>
      <c r="L14" t="n">
        <v>13</v>
      </c>
      <c r="M14" t="n">
        <v>46</v>
      </c>
      <c r="N14" t="n">
        <v>33.21</v>
      </c>
      <c r="O14" t="n">
        <v>22001.54</v>
      </c>
      <c r="P14" t="n">
        <v>848.4400000000001</v>
      </c>
      <c r="Q14" t="n">
        <v>747.79</v>
      </c>
      <c r="R14" t="n">
        <v>173.52</v>
      </c>
      <c r="S14" t="n">
        <v>106.02</v>
      </c>
      <c r="T14" t="n">
        <v>29450.46</v>
      </c>
      <c r="U14" t="n">
        <v>0.61</v>
      </c>
      <c r="V14" t="n">
        <v>0.88</v>
      </c>
      <c r="W14" t="n">
        <v>12.35</v>
      </c>
      <c r="X14" t="n">
        <v>1.75</v>
      </c>
      <c r="Y14" t="n">
        <v>0.5</v>
      </c>
      <c r="Z14" t="n">
        <v>10</v>
      </c>
      <c r="AA14" t="n">
        <v>1043.827225286536</v>
      </c>
      <c r="AB14" t="n">
        <v>1428.210460044144</v>
      </c>
      <c r="AC14" t="n">
        <v>1291.9040582435</v>
      </c>
      <c r="AD14" t="n">
        <v>1043827.225286536</v>
      </c>
      <c r="AE14" t="n">
        <v>1428210.460044144</v>
      </c>
      <c r="AF14" t="n">
        <v>1.793110867900299e-06</v>
      </c>
      <c r="AG14" t="n">
        <v>13</v>
      </c>
      <c r="AH14" t="n">
        <v>1291904.0582435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1.356</v>
      </c>
      <c r="E15" t="n">
        <v>73.75</v>
      </c>
      <c r="F15" t="n">
        <v>69.97</v>
      </c>
      <c r="G15" t="n">
        <v>93.3</v>
      </c>
      <c r="H15" t="n">
        <v>1.4</v>
      </c>
      <c r="I15" t="n">
        <v>45</v>
      </c>
      <c r="J15" t="n">
        <v>177.97</v>
      </c>
      <c r="K15" t="n">
        <v>50.28</v>
      </c>
      <c r="L15" t="n">
        <v>14</v>
      </c>
      <c r="M15" t="n">
        <v>43</v>
      </c>
      <c r="N15" t="n">
        <v>33.69</v>
      </c>
      <c r="O15" t="n">
        <v>22184.13</v>
      </c>
      <c r="P15" t="n">
        <v>846.3099999999999</v>
      </c>
      <c r="Q15" t="n">
        <v>747.79</v>
      </c>
      <c r="R15" t="n">
        <v>170.05</v>
      </c>
      <c r="S15" t="n">
        <v>106.02</v>
      </c>
      <c r="T15" t="n">
        <v>27728.4</v>
      </c>
      <c r="U15" t="n">
        <v>0.62</v>
      </c>
      <c r="V15" t="n">
        <v>0.88</v>
      </c>
      <c r="W15" t="n">
        <v>12.35</v>
      </c>
      <c r="X15" t="n">
        <v>1.65</v>
      </c>
      <c r="Y15" t="n">
        <v>0.5</v>
      </c>
      <c r="Z15" t="n">
        <v>10</v>
      </c>
      <c r="AA15" t="n">
        <v>1039.101936596386</v>
      </c>
      <c r="AB15" t="n">
        <v>1421.745111593256</v>
      </c>
      <c r="AC15" t="n">
        <v>1286.055753574592</v>
      </c>
      <c r="AD15" t="n">
        <v>1039101.936596386</v>
      </c>
      <c r="AE15" t="n">
        <v>1421745.111593256</v>
      </c>
      <c r="AF15" t="n">
        <v>1.797884011293113e-06</v>
      </c>
      <c r="AG15" t="n">
        <v>13</v>
      </c>
      <c r="AH15" t="n">
        <v>1286055.753574592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1.36</v>
      </c>
      <c r="E16" t="n">
        <v>73.53</v>
      </c>
      <c r="F16" t="n">
        <v>69.84999999999999</v>
      </c>
      <c r="G16" t="n">
        <v>99.78</v>
      </c>
      <c r="H16" t="n">
        <v>1.48</v>
      </c>
      <c r="I16" t="n">
        <v>42</v>
      </c>
      <c r="J16" t="n">
        <v>179.46</v>
      </c>
      <c r="K16" t="n">
        <v>50.28</v>
      </c>
      <c r="L16" t="n">
        <v>15</v>
      </c>
      <c r="M16" t="n">
        <v>40</v>
      </c>
      <c r="N16" t="n">
        <v>34.18</v>
      </c>
      <c r="O16" t="n">
        <v>22367.38</v>
      </c>
      <c r="P16" t="n">
        <v>843.46</v>
      </c>
      <c r="Q16" t="n">
        <v>747.79</v>
      </c>
      <c r="R16" t="n">
        <v>166.02</v>
      </c>
      <c r="S16" t="n">
        <v>106.02</v>
      </c>
      <c r="T16" t="n">
        <v>25726.48</v>
      </c>
      <c r="U16" t="n">
        <v>0.64</v>
      </c>
      <c r="V16" t="n">
        <v>0.88</v>
      </c>
      <c r="W16" t="n">
        <v>12.34</v>
      </c>
      <c r="X16" t="n">
        <v>1.53</v>
      </c>
      <c r="Y16" t="n">
        <v>0.5</v>
      </c>
      <c r="Z16" t="n">
        <v>10</v>
      </c>
      <c r="AA16" t="n">
        <v>1024.939137799874</v>
      </c>
      <c r="AB16" t="n">
        <v>1402.366945461283</v>
      </c>
      <c r="AC16" t="n">
        <v>1268.527012420828</v>
      </c>
      <c r="AD16" t="n">
        <v>1024939.137799874</v>
      </c>
      <c r="AE16" t="n">
        <v>1402366.945461283</v>
      </c>
      <c r="AF16" t="n">
        <v>1.803187503951795e-06</v>
      </c>
      <c r="AG16" t="n">
        <v>12</v>
      </c>
      <c r="AH16" t="n">
        <v>1268527.012420828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1.3638</v>
      </c>
      <c r="E17" t="n">
        <v>73.31999999999999</v>
      </c>
      <c r="F17" t="n">
        <v>69.73999999999999</v>
      </c>
      <c r="G17" t="n">
        <v>107.3</v>
      </c>
      <c r="H17" t="n">
        <v>1.57</v>
      </c>
      <c r="I17" t="n">
        <v>39</v>
      </c>
      <c r="J17" t="n">
        <v>180.95</v>
      </c>
      <c r="K17" t="n">
        <v>50.28</v>
      </c>
      <c r="L17" t="n">
        <v>16</v>
      </c>
      <c r="M17" t="n">
        <v>37</v>
      </c>
      <c r="N17" t="n">
        <v>34.67</v>
      </c>
      <c r="O17" t="n">
        <v>22551.28</v>
      </c>
      <c r="P17" t="n">
        <v>841.08</v>
      </c>
      <c r="Q17" t="n">
        <v>747.83</v>
      </c>
      <c r="R17" t="n">
        <v>162.33</v>
      </c>
      <c r="S17" t="n">
        <v>106.02</v>
      </c>
      <c r="T17" t="n">
        <v>23898.85</v>
      </c>
      <c r="U17" t="n">
        <v>0.65</v>
      </c>
      <c r="V17" t="n">
        <v>0.88</v>
      </c>
      <c r="W17" t="n">
        <v>12.34</v>
      </c>
      <c r="X17" t="n">
        <v>1.42</v>
      </c>
      <c r="Y17" t="n">
        <v>0.5</v>
      </c>
      <c r="Z17" t="n">
        <v>10</v>
      </c>
      <c r="AA17" t="n">
        <v>1019.872631093525</v>
      </c>
      <c r="AB17" t="n">
        <v>1395.434727467156</v>
      </c>
      <c r="AC17" t="n">
        <v>1262.256395582631</v>
      </c>
      <c r="AD17" t="n">
        <v>1019872.631093525</v>
      </c>
      <c r="AE17" t="n">
        <v>1395434.727467156</v>
      </c>
      <c r="AF17" t="n">
        <v>1.808225821977542e-06</v>
      </c>
      <c r="AG17" t="n">
        <v>12</v>
      </c>
      <c r="AH17" t="n">
        <v>1262256.395582631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1.3665</v>
      </c>
      <c r="E18" t="n">
        <v>73.18000000000001</v>
      </c>
      <c r="F18" t="n">
        <v>69.67</v>
      </c>
      <c r="G18" t="n">
        <v>112.97</v>
      </c>
      <c r="H18" t="n">
        <v>1.65</v>
      </c>
      <c r="I18" t="n">
        <v>37</v>
      </c>
      <c r="J18" t="n">
        <v>182.45</v>
      </c>
      <c r="K18" t="n">
        <v>50.28</v>
      </c>
      <c r="L18" t="n">
        <v>17</v>
      </c>
      <c r="M18" t="n">
        <v>35</v>
      </c>
      <c r="N18" t="n">
        <v>35.17</v>
      </c>
      <c r="O18" t="n">
        <v>22735.98</v>
      </c>
      <c r="P18" t="n">
        <v>838.89</v>
      </c>
      <c r="Q18" t="n">
        <v>747.83</v>
      </c>
      <c r="R18" t="n">
        <v>159.65</v>
      </c>
      <c r="S18" t="n">
        <v>106.02</v>
      </c>
      <c r="T18" t="n">
        <v>22570.69</v>
      </c>
      <c r="U18" t="n">
        <v>0.66</v>
      </c>
      <c r="V18" t="n">
        <v>0.89</v>
      </c>
      <c r="W18" t="n">
        <v>12.34</v>
      </c>
      <c r="X18" t="n">
        <v>1.35</v>
      </c>
      <c r="Y18" t="n">
        <v>0.5</v>
      </c>
      <c r="Z18" t="n">
        <v>10</v>
      </c>
      <c r="AA18" t="n">
        <v>1015.802220567126</v>
      </c>
      <c r="AB18" t="n">
        <v>1389.865412211098</v>
      </c>
      <c r="AC18" t="n">
        <v>1257.218607958028</v>
      </c>
      <c r="AD18" t="n">
        <v>1015802.220567126</v>
      </c>
      <c r="AE18" t="n">
        <v>1389865.412211098</v>
      </c>
      <c r="AF18" t="n">
        <v>1.811805679522152e-06</v>
      </c>
      <c r="AG18" t="n">
        <v>12</v>
      </c>
      <c r="AH18" t="n">
        <v>1257218.607958028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1.3688</v>
      </c>
      <c r="E19" t="n">
        <v>73.06</v>
      </c>
      <c r="F19" t="n">
        <v>69.61</v>
      </c>
      <c r="G19" t="n">
        <v>119.33</v>
      </c>
      <c r="H19" t="n">
        <v>1.74</v>
      </c>
      <c r="I19" t="n">
        <v>35</v>
      </c>
      <c r="J19" t="n">
        <v>183.95</v>
      </c>
      <c r="K19" t="n">
        <v>50.28</v>
      </c>
      <c r="L19" t="n">
        <v>18</v>
      </c>
      <c r="M19" t="n">
        <v>33</v>
      </c>
      <c r="N19" t="n">
        <v>35.67</v>
      </c>
      <c r="O19" t="n">
        <v>22921.24</v>
      </c>
      <c r="P19" t="n">
        <v>836.74</v>
      </c>
      <c r="Q19" t="n">
        <v>747.8</v>
      </c>
      <c r="R19" t="n">
        <v>158.04</v>
      </c>
      <c r="S19" t="n">
        <v>106.02</v>
      </c>
      <c r="T19" t="n">
        <v>21775.03</v>
      </c>
      <c r="U19" t="n">
        <v>0.67</v>
      </c>
      <c r="V19" t="n">
        <v>0.89</v>
      </c>
      <c r="W19" t="n">
        <v>12.33</v>
      </c>
      <c r="X19" t="n">
        <v>1.29</v>
      </c>
      <c r="Y19" t="n">
        <v>0.5</v>
      </c>
      <c r="Z19" t="n">
        <v>10</v>
      </c>
      <c r="AA19" t="n">
        <v>1012.064369427264</v>
      </c>
      <c r="AB19" t="n">
        <v>1384.751119379185</v>
      </c>
      <c r="AC19" t="n">
        <v>1252.592416056037</v>
      </c>
      <c r="AD19" t="n">
        <v>1012064.369427264</v>
      </c>
      <c r="AE19" t="n">
        <v>1384751.119379184</v>
      </c>
      <c r="AF19" t="n">
        <v>1.814855187800894e-06</v>
      </c>
      <c r="AG19" t="n">
        <v>12</v>
      </c>
      <c r="AH19" t="n">
        <v>1252592.416056037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1.372</v>
      </c>
      <c r="E20" t="n">
        <v>72.89</v>
      </c>
      <c r="F20" t="n">
        <v>69.5</v>
      </c>
      <c r="G20" t="n">
        <v>126.36</v>
      </c>
      <c r="H20" t="n">
        <v>1.82</v>
      </c>
      <c r="I20" t="n">
        <v>33</v>
      </c>
      <c r="J20" t="n">
        <v>185.46</v>
      </c>
      <c r="K20" t="n">
        <v>50.28</v>
      </c>
      <c r="L20" t="n">
        <v>19</v>
      </c>
      <c r="M20" t="n">
        <v>31</v>
      </c>
      <c r="N20" t="n">
        <v>36.18</v>
      </c>
      <c r="O20" t="n">
        <v>23107.19</v>
      </c>
      <c r="P20" t="n">
        <v>834.1799999999999</v>
      </c>
      <c r="Q20" t="n">
        <v>747.79</v>
      </c>
      <c r="R20" t="n">
        <v>154.38</v>
      </c>
      <c r="S20" t="n">
        <v>106.02</v>
      </c>
      <c r="T20" t="n">
        <v>19951.54</v>
      </c>
      <c r="U20" t="n">
        <v>0.6899999999999999</v>
      </c>
      <c r="V20" t="n">
        <v>0.89</v>
      </c>
      <c r="W20" t="n">
        <v>12.32</v>
      </c>
      <c r="X20" t="n">
        <v>1.18</v>
      </c>
      <c r="Y20" t="n">
        <v>0.5</v>
      </c>
      <c r="Z20" t="n">
        <v>10</v>
      </c>
      <c r="AA20" t="n">
        <v>1007.282931645984</v>
      </c>
      <c r="AB20" t="n">
        <v>1378.208945264691</v>
      </c>
      <c r="AC20" t="n">
        <v>1246.674617857032</v>
      </c>
      <c r="AD20" t="n">
        <v>1007282.931645984</v>
      </c>
      <c r="AE20" t="n">
        <v>1378208.945264691</v>
      </c>
      <c r="AF20" t="n">
        <v>1.81909798192784e-06</v>
      </c>
      <c r="AG20" t="n">
        <v>12</v>
      </c>
      <c r="AH20" t="n">
        <v>1246674.617857032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1.3744</v>
      </c>
      <c r="E21" t="n">
        <v>72.76000000000001</v>
      </c>
      <c r="F21" t="n">
        <v>69.43000000000001</v>
      </c>
      <c r="G21" t="n">
        <v>134.39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29</v>
      </c>
      <c r="N21" t="n">
        <v>36.69</v>
      </c>
      <c r="O21" t="n">
        <v>23293.82</v>
      </c>
      <c r="P21" t="n">
        <v>832.14</v>
      </c>
      <c r="Q21" t="n">
        <v>747.83</v>
      </c>
      <c r="R21" t="n">
        <v>151.9</v>
      </c>
      <c r="S21" t="n">
        <v>106.02</v>
      </c>
      <c r="T21" t="n">
        <v>18721.42</v>
      </c>
      <c r="U21" t="n">
        <v>0.7</v>
      </c>
      <c r="V21" t="n">
        <v>0.89</v>
      </c>
      <c r="W21" t="n">
        <v>12.33</v>
      </c>
      <c r="X21" t="n">
        <v>1.11</v>
      </c>
      <c r="Y21" t="n">
        <v>0.5</v>
      </c>
      <c r="Z21" t="n">
        <v>10</v>
      </c>
      <c r="AA21" t="n">
        <v>1003.606550557554</v>
      </c>
      <c r="AB21" t="n">
        <v>1373.178758469014</v>
      </c>
      <c r="AC21" t="n">
        <v>1242.124505029223</v>
      </c>
      <c r="AD21" t="n">
        <v>1003606.550557554</v>
      </c>
      <c r="AE21" t="n">
        <v>1373178.758469014</v>
      </c>
      <c r="AF21" t="n">
        <v>1.822280077523049e-06</v>
      </c>
      <c r="AG21" t="n">
        <v>12</v>
      </c>
      <c r="AH21" t="n">
        <v>1242124.505029223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1.3753</v>
      </c>
      <c r="E22" t="n">
        <v>72.70999999999999</v>
      </c>
      <c r="F22" t="n">
        <v>69.42</v>
      </c>
      <c r="G22" t="n">
        <v>138.84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831.84</v>
      </c>
      <c r="Q22" t="n">
        <v>747.79</v>
      </c>
      <c r="R22" t="n">
        <v>151.61</v>
      </c>
      <c r="S22" t="n">
        <v>106.02</v>
      </c>
      <c r="T22" t="n">
        <v>18581.06</v>
      </c>
      <c r="U22" t="n">
        <v>0.7</v>
      </c>
      <c r="V22" t="n">
        <v>0.89</v>
      </c>
      <c r="W22" t="n">
        <v>12.33</v>
      </c>
      <c r="X22" t="n">
        <v>1.1</v>
      </c>
      <c r="Y22" t="n">
        <v>0.5</v>
      </c>
      <c r="Z22" t="n">
        <v>10</v>
      </c>
      <c r="AA22" t="n">
        <v>1002.709228964697</v>
      </c>
      <c r="AB22" t="n">
        <v>1371.951003478632</v>
      </c>
      <c r="AC22" t="n">
        <v>1241.013925251958</v>
      </c>
      <c r="AD22" t="n">
        <v>1002709.228964697</v>
      </c>
      <c r="AE22" t="n">
        <v>1371951.003478632</v>
      </c>
      <c r="AF22" t="n">
        <v>1.823473363371252e-06</v>
      </c>
      <c r="AG22" t="n">
        <v>12</v>
      </c>
      <c r="AH22" t="n">
        <v>1241013.925251958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1.3785</v>
      </c>
      <c r="E23" t="n">
        <v>72.54000000000001</v>
      </c>
      <c r="F23" t="n">
        <v>69.31</v>
      </c>
      <c r="G23" t="n">
        <v>148.53</v>
      </c>
      <c r="H23" t="n">
        <v>2.05</v>
      </c>
      <c r="I23" t="n">
        <v>28</v>
      </c>
      <c r="J23" t="n">
        <v>190.01</v>
      </c>
      <c r="K23" t="n">
        <v>50.28</v>
      </c>
      <c r="L23" t="n">
        <v>22</v>
      </c>
      <c r="M23" t="n">
        <v>26</v>
      </c>
      <c r="N23" t="n">
        <v>37.74</v>
      </c>
      <c r="O23" t="n">
        <v>23669.2</v>
      </c>
      <c r="P23" t="n">
        <v>828.5599999999999</v>
      </c>
      <c r="Q23" t="n">
        <v>747.8</v>
      </c>
      <c r="R23" t="n">
        <v>148.02</v>
      </c>
      <c r="S23" t="n">
        <v>106.02</v>
      </c>
      <c r="T23" t="n">
        <v>16796.26</v>
      </c>
      <c r="U23" t="n">
        <v>0.72</v>
      </c>
      <c r="V23" t="n">
        <v>0.89</v>
      </c>
      <c r="W23" t="n">
        <v>12.32</v>
      </c>
      <c r="X23" t="n">
        <v>0.99</v>
      </c>
      <c r="Y23" t="n">
        <v>0.5</v>
      </c>
      <c r="Z23" t="n">
        <v>10</v>
      </c>
      <c r="AA23" t="n">
        <v>997.2614605726135</v>
      </c>
      <c r="AB23" t="n">
        <v>1364.497126426004</v>
      </c>
      <c r="AC23" t="n">
        <v>1234.27143576365</v>
      </c>
      <c r="AD23" t="n">
        <v>997261.4605726135</v>
      </c>
      <c r="AE23" t="n">
        <v>1364497.126426004</v>
      </c>
      <c r="AF23" t="n">
        <v>1.827716157498198e-06</v>
      </c>
      <c r="AG23" t="n">
        <v>12</v>
      </c>
      <c r="AH23" t="n">
        <v>1234271.43576365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1.3799</v>
      </c>
      <c r="E24" t="n">
        <v>72.47</v>
      </c>
      <c r="F24" t="n">
        <v>69.28</v>
      </c>
      <c r="G24" t="n">
        <v>153.95</v>
      </c>
      <c r="H24" t="n">
        <v>2.13</v>
      </c>
      <c r="I24" t="n">
        <v>27</v>
      </c>
      <c r="J24" t="n">
        <v>191.55</v>
      </c>
      <c r="K24" t="n">
        <v>50.28</v>
      </c>
      <c r="L24" t="n">
        <v>23</v>
      </c>
      <c r="M24" t="n">
        <v>25</v>
      </c>
      <c r="N24" t="n">
        <v>38.27</v>
      </c>
      <c r="O24" t="n">
        <v>23857.96</v>
      </c>
      <c r="P24" t="n">
        <v>828.04</v>
      </c>
      <c r="Q24" t="n">
        <v>747.79</v>
      </c>
      <c r="R24" t="n">
        <v>146.98</v>
      </c>
      <c r="S24" t="n">
        <v>106.02</v>
      </c>
      <c r="T24" t="n">
        <v>16282.65</v>
      </c>
      <c r="U24" t="n">
        <v>0.72</v>
      </c>
      <c r="V24" t="n">
        <v>0.89</v>
      </c>
      <c r="W24" t="n">
        <v>12.31</v>
      </c>
      <c r="X24" t="n">
        <v>0.96</v>
      </c>
      <c r="Y24" t="n">
        <v>0.5</v>
      </c>
      <c r="Z24" t="n">
        <v>10</v>
      </c>
      <c r="AA24" t="n">
        <v>995.8081694076442</v>
      </c>
      <c r="AB24" t="n">
        <v>1362.508669339412</v>
      </c>
      <c r="AC24" t="n">
        <v>1232.472754230585</v>
      </c>
      <c r="AD24" t="n">
        <v>995808.1694076442</v>
      </c>
      <c r="AE24" t="n">
        <v>1362508.669339412</v>
      </c>
      <c r="AF24" t="n">
        <v>1.829572379928736e-06</v>
      </c>
      <c r="AG24" t="n">
        <v>12</v>
      </c>
      <c r="AH24" t="n">
        <v>1232472.754230585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1.3811</v>
      </c>
      <c r="E25" t="n">
        <v>72.40000000000001</v>
      </c>
      <c r="F25" t="n">
        <v>69.23999999999999</v>
      </c>
      <c r="G25" t="n">
        <v>159.79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826.16</v>
      </c>
      <c r="Q25" t="n">
        <v>747.87</v>
      </c>
      <c r="R25" t="n">
        <v>145.78</v>
      </c>
      <c r="S25" t="n">
        <v>106.02</v>
      </c>
      <c r="T25" t="n">
        <v>15687.45</v>
      </c>
      <c r="U25" t="n">
        <v>0.73</v>
      </c>
      <c r="V25" t="n">
        <v>0.89</v>
      </c>
      <c r="W25" t="n">
        <v>12.31</v>
      </c>
      <c r="X25" t="n">
        <v>0.92</v>
      </c>
      <c r="Y25" t="n">
        <v>0.5</v>
      </c>
      <c r="Z25" t="n">
        <v>10</v>
      </c>
      <c r="AA25" t="n">
        <v>993.1361787427309</v>
      </c>
      <c r="AB25" t="n">
        <v>1358.852733831769</v>
      </c>
      <c r="AC25" t="n">
        <v>1229.165736076654</v>
      </c>
      <c r="AD25" t="n">
        <v>993136.1787427309</v>
      </c>
      <c r="AE25" t="n">
        <v>1358852.733831769</v>
      </c>
      <c r="AF25" t="n">
        <v>1.831163427726341e-06</v>
      </c>
      <c r="AG25" t="n">
        <v>12</v>
      </c>
      <c r="AH25" t="n">
        <v>1229165.736076654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1.3826</v>
      </c>
      <c r="E26" t="n">
        <v>72.33</v>
      </c>
      <c r="F26" t="n">
        <v>69.2</v>
      </c>
      <c r="G26" t="n">
        <v>166.08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825.3</v>
      </c>
      <c r="Q26" t="n">
        <v>747.8</v>
      </c>
      <c r="R26" t="n">
        <v>144.36</v>
      </c>
      <c r="S26" t="n">
        <v>106.02</v>
      </c>
      <c r="T26" t="n">
        <v>14983.2</v>
      </c>
      <c r="U26" t="n">
        <v>0.73</v>
      </c>
      <c r="V26" t="n">
        <v>0.89</v>
      </c>
      <c r="W26" t="n">
        <v>12.31</v>
      </c>
      <c r="X26" t="n">
        <v>0.88</v>
      </c>
      <c r="Y26" t="n">
        <v>0.5</v>
      </c>
      <c r="Z26" t="n">
        <v>10</v>
      </c>
      <c r="AA26" t="n">
        <v>991.2799161652067</v>
      </c>
      <c r="AB26" t="n">
        <v>1356.312913480674</v>
      </c>
      <c r="AC26" t="n">
        <v>1226.868312615208</v>
      </c>
      <c r="AD26" t="n">
        <v>991279.9161652067</v>
      </c>
      <c r="AE26" t="n">
        <v>1356312.913480674</v>
      </c>
      <c r="AF26" t="n">
        <v>1.833152237473347e-06</v>
      </c>
      <c r="AG26" t="n">
        <v>12</v>
      </c>
      <c r="AH26" t="n">
        <v>1226868.312615208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1.3836</v>
      </c>
      <c r="E27" t="n">
        <v>72.28</v>
      </c>
      <c r="F27" t="n">
        <v>69.18000000000001</v>
      </c>
      <c r="G27" t="n">
        <v>172.95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823.24</v>
      </c>
      <c r="Q27" t="n">
        <v>747.78</v>
      </c>
      <c r="R27" t="n">
        <v>143.77</v>
      </c>
      <c r="S27" t="n">
        <v>106.02</v>
      </c>
      <c r="T27" t="n">
        <v>14694.66</v>
      </c>
      <c r="U27" t="n">
        <v>0.74</v>
      </c>
      <c r="V27" t="n">
        <v>0.89</v>
      </c>
      <c r="W27" t="n">
        <v>12.31</v>
      </c>
      <c r="X27" t="n">
        <v>0.86</v>
      </c>
      <c r="Y27" t="n">
        <v>0.5</v>
      </c>
      <c r="Z27" t="n">
        <v>10</v>
      </c>
      <c r="AA27" t="n">
        <v>988.5901578272321</v>
      </c>
      <c r="AB27" t="n">
        <v>1352.632667458895</v>
      </c>
      <c r="AC27" t="n">
        <v>1223.53930410849</v>
      </c>
      <c r="AD27" t="n">
        <v>988590.1578272321</v>
      </c>
      <c r="AE27" t="n">
        <v>1352632.667458895</v>
      </c>
      <c r="AF27" t="n">
        <v>1.834478110638017e-06</v>
      </c>
      <c r="AG27" t="n">
        <v>12</v>
      </c>
      <c r="AH27" t="n">
        <v>1223539.30410849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1.3853</v>
      </c>
      <c r="E28" t="n">
        <v>72.19</v>
      </c>
      <c r="F28" t="n">
        <v>69.12</v>
      </c>
      <c r="G28" t="n">
        <v>180.31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821.3</v>
      </c>
      <c r="Q28" t="n">
        <v>747.79</v>
      </c>
      <c r="R28" t="n">
        <v>141.66</v>
      </c>
      <c r="S28" t="n">
        <v>106.02</v>
      </c>
      <c r="T28" t="n">
        <v>13644.53</v>
      </c>
      <c r="U28" t="n">
        <v>0.75</v>
      </c>
      <c r="V28" t="n">
        <v>0.89</v>
      </c>
      <c r="W28" t="n">
        <v>12.31</v>
      </c>
      <c r="X28" t="n">
        <v>0.8</v>
      </c>
      <c r="Y28" t="n">
        <v>0.5</v>
      </c>
      <c r="Z28" t="n">
        <v>10</v>
      </c>
      <c r="AA28" t="n">
        <v>985.5318806509991</v>
      </c>
      <c r="AB28" t="n">
        <v>1348.448197704706</v>
      </c>
      <c r="AC28" t="n">
        <v>1219.754194274701</v>
      </c>
      <c r="AD28" t="n">
        <v>985531.8806509991</v>
      </c>
      <c r="AE28" t="n">
        <v>1348448.197704706</v>
      </c>
      <c r="AF28" t="n">
        <v>1.836732095017957e-06</v>
      </c>
      <c r="AG28" t="n">
        <v>12</v>
      </c>
      <c r="AH28" t="n">
        <v>1219754.194274701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1.3864</v>
      </c>
      <c r="E29" t="n">
        <v>72.13</v>
      </c>
      <c r="F29" t="n">
        <v>69.09999999999999</v>
      </c>
      <c r="G29" t="n">
        <v>188.44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820.33</v>
      </c>
      <c r="Q29" t="n">
        <v>747.8</v>
      </c>
      <c r="R29" t="n">
        <v>140.84</v>
      </c>
      <c r="S29" t="n">
        <v>106.02</v>
      </c>
      <c r="T29" t="n">
        <v>13238.65</v>
      </c>
      <c r="U29" t="n">
        <v>0.75</v>
      </c>
      <c r="V29" t="n">
        <v>0.89</v>
      </c>
      <c r="W29" t="n">
        <v>12.31</v>
      </c>
      <c r="X29" t="n">
        <v>0.78</v>
      </c>
      <c r="Y29" t="n">
        <v>0.5</v>
      </c>
      <c r="Z29" t="n">
        <v>10</v>
      </c>
      <c r="AA29" t="n">
        <v>983.8576619213032</v>
      </c>
      <c r="AB29" t="n">
        <v>1346.157457777419</v>
      </c>
      <c r="AC29" t="n">
        <v>1217.682079351</v>
      </c>
      <c r="AD29" t="n">
        <v>983857.6619213033</v>
      </c>
      <c r="AE29" t="n">
        <v>1346157.457777419</v>
      </c>
      <c r="AF29" t="n">
        <v>1.838190555499094e-06</v>
      </c>
      <c r="AG29" t="n">
        <v>12</v>
      </c>
      <c r="AH29" t="n">
        <v>1217682.079351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1.3865</v>
      </c>
      <c r="E30" t="n">
        <v>72.13</v>
      </c>
      <c r="F30" t="n">
        <v>69.09</v>
      </c>
      <c r="G30" t="n">
        <v>188.44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818.7</v>
      </c>
      <c r="Q30" t="n">
        <v>747.8099999999999</v>
      </c>
      <c r="R30" t="n">
        <v>140.9</v>
      </c>
      <c r="S30" t="n">
        <v>106.02</v>
      </c>
      <c r="T30" t="n">
        <v>13266.04</v>
      </c>
      <c r="U30" t="n">
        <v>0.75</v>
      </c>
      <c r="V30" t="n">
        <v>0.89</v>
      </c>
      <c r="W30" t="n">
        <v>12.3</v>
      </c>
      <c r="X30" t="n">
        <v>0.78</v>
      </c>
      <c r="Y30" t="n">
        <v>0.5</v>
      </c>
      <c r="Z30" t="n">
        <v>10</v>
      </c>
      <c r="AA30" t="n">
        <v>982.1836977367616</v>
      </c>
      <c r="AB30" t="n">
        <v>1343.867066130041</v>
      </c>
      <c r="AC30" t="n">
        <v>1215.610279467862</v>
      </c>
      <c r="AD30" t="n">
        <v>982183.6977367615</v>
      </c>
      <c r="AE30" t="n">
        <v>1343867.066130041</v>
      </c>
      <c r="AF30" t="n">
        <v>1.838323142815561e-06</v>
      </c>
      <c r="AG30" t="n">
        <v>12</v>
      </c>
      <c r="AH30" t="n">
        <v>1215610.279467863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1.3876</v>
      </c>
      <c r="E31" t="n">
        <v>72.06999999999999</v>
      </c>
      <c r="F31" t="n">
        <v>69.06999999999999</v>
      </c>
      <c r="G31" t="n">
        <v>197.34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819.9299999999999</v>
      </c>
      <c r="Q31" t="n">
        <v>747.79</v>
      </c>
      <c r="R31" t="n">
        <v>139.72</v>
      </c>
      <c r="S31" t="n">
        <v>106.02</v>
      </c>
      <c r="T31" t="n">
        <v>12681.78</v>
      </c>
      <c r="U31" t="n">
        <v>0.76</v>
      </c>
      <c r="V31" t="n">
        <v>0.89</v>
      </c>
      <c r="W31" t="n">
        <v>12.31</v>
      </c>
      <c r="X31" t="n">
        <v>0.75</v>
      </c>
      <c r="Y31" t="n">
        <v>0.5</v>
      </c>
      <c r="Z31" t="n">
        <v>10</v>
      </c>
      <c r="AA31" t="n">
        <v>982.6705984042321</v>
      </c>
      <c r="AB31" t="n">
        <v>1344.533265103816</v>
      </c>
      <c r="AC31" t="n">
        <v>1216.212897346596</v>
      </c>
      <c r="AD31" t="n">
        <v>982670.5984042322</v>
      </c>
      <c r="AE31" t="n">
        <v>1344533.265103816</v>
      </c>
      <c r="AF31" t="n">
        <v>1.839781603296699e-06</v>
      </c>
      <c r="AG31" t="n">
        <v>12</v>
      </c>
      <c r="AH31" t="n">
        <v>1216212.897346596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1.389</v>
      </c>
      <c r="E32" t="n">
        <v>72</v>
      </c>
      <c r="F32" t="n">
        <v>69.03</v>
      </c>
      <c r="G32" t="n">
        <v>207.08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816.41</v>
      </c>
      <c r="Q32" t="n">
        <v>747.78</v>
      </c>
      <c r="R32" t="n">
        <v>138.48</v>
      </c>
      <c r="S32" t="n">
        <v>106.02</v>
      </c>
      <c r="T32" t="n">
        <v>12069.97</v>
      </c>
      <c r="U32" t="n">
        <v>0.77</v>
      </c>
      <c r="V32" t="n">
        <v>0.89</v>
      </c>
      <c r="W32" t="n">
        <v>12.31</v>
      </c>
      <c r="X32" t="n">
        <v>0.71</v>
      </c>
      <c r="Y32" t="n">
        <v>0.5</v>
      </c>
      <c r="Z32" t="n">
        <v>10</v>
      </c>
      <c r="AA32" t="n">
        <v>978.2921319614748</v>
      </c>
      <c r="AB32" t="n">
        <v>1338.542454152529</v>
      </c>
      <c r="AC32" t="n">
        <v>1210.793840984345</v>
      </c>
      <c r="AD32" t="n">
        <v>978292.1319614748</v>
      </c>
      <c r="AE32" t="n">
        <v>1338542.454152529</v>
      </c>
      <c r="AF32" t="n">
        <v>1.841637825727237e-06</v>
      </c>
      <c r="AG32" t="n">
        <v>12</v>
      </c>
      <c r="AH32" t="n">
        <v>1210793.840984344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1.389</v>
      </c>
      <c r="E33" t="n">
        <v>71.98999999999999</v>
      </c>
      <c r="F33" t="n">
        <v>69.03</v>
      </c>
      <c r="G33" t="n">
        <v>207.08</v>
      </c>
      <c r="H33" t="n">
        <v>2.76</v>
      </c>
      <c r="I33" t="n">
        <v>20</v>
      </c>
      <c r="J33" t="n">
        <v>205.59</v>
      </c>
      <c r="K33" t="n">
        <v>50.28</v>
      </c>
      <c r="L33" t="n">
        <v>32</v>
      </c>
      <c r="M33" t="n">
        <v>18</v>
      </c>
      <c r="N33" t="n">
        <v>43.31</v>
      </c>
      <c r="O33" t="n">
        <v>25590.57</v>
      </c>
      <c r="P33" t="n">
        <v>816.28</v>
      </c>
      <c r="Q33" t="n">
        <v>747.78</v>
      </c>
      <c r="R33" t="n">
        <v>138.54</v>
      </c>
      <c r="S33" t="n">
        <v>106.02</v>
      </c>
      <c r="T33" t="n">
        <v>12100.27</v>
      </c>
      <c r="U33" t="n">
        <v>0.77</v>
      </c>
      <c r="V33" t="n">
        <v>0.89</v>
      </c>
      <c r="W33" t="n">
        <v>12.3</v>
      </c>
      <c r="X33" t="n">
        <v>0.71</v>
      </c>
      <c r="Y33" t="n">
        <v>0.5</v>
      </c>
      <c r="Z33" t="n">
        <v>10</v>
      </c>
      <c r="AA33" t="n">
        <v>978.1648003175397</v>
      </c>
      <c r="AB33" t="n">
        <v>1338.368233379821</v>
      </c>
      <c r="AC33" t="n">
        <v>1210.636247597663</v>
      </c>
      <c r="AD33" t="n">
        <v>978164.8003175397</v>
      </c>
      <c r="AE33" t="n">
        <v>1338368.233379821</v>
      </c>
      <c r="AF33" t="n">
        <v>1.841637825727237e-06</v>
      </c>
      <c r="AG33" t="n">
        <v>12</v>
      </c>
      <c r="AH33" t="n">
        <v>1210636.247597663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1.3902</v>
      </c>
      <c r="E34" t="n">
        <v>71.93000000000001</v>
      </c>
      <c r="F34" t="n">
        <v>68.98999999999999</v>
      </c>
      <c r="G34" t="n">
        <v>217.87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17</v>
      </c>
      <c r="N34" t="n">
        <v>43.91</v>
      </c>
      <c r="O34" t="n">
        <v>25786.97</v>
      </c>
      <c r="P34" t="n">
        <v>816.6900000000001</v>
      </c>
      <c r="Q34" t="n">
        <v>747.79</v>
      </c>
      <c r="R34" t="n">
        <v>137.49</v>
      </c>
      <c r="S34" t="n">
        <v>106.02</v>
      </c>
      <c r="T34" t="n">
        <v>11580.06</v>
      </c>
      <c r="U34" t="n">
        <v>0.77</v>
      </c>
      <c r="V34" t="n">
        <v>0.89</v>
      </c>
      <c r="W34" t="n">
        <v>12.3</v>
      </c>
      <c r="X34" t="n">
        <v>0.68</v>
      </c>
      <c r="Y34" t="n">
        <v>0.5</v>
      </c>
      <c r="Z34" t="n">
        <v>10</v>
      </c>
      <c r="AA34" t="n">
        <v>977.7665892796886</v>
      </c>
      <c r="AB34" t="n">
        <v>1337.823383470002</v>
      </c>
      <c r="AC34" t="n">
        <v>1210.143397398536</v>
      </c>
      <c r="AD34" t="n">
        <v>977766.5892796885</v>
      </c>
      <c r="AE34" t="n">
        <v>1337823.383470002</v>
      </c>
      <c r="AF34" t="n">
        <v>1.843228873524842e-06</v>
      </c>
      <c r="AG34" t="n">
        <v>12</v>
      </c>
      <c r="AH34" t="n">
        <v>1210143.397398536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1.3903</v>
      </c>
      <c r="E35" t="n">
        <v>71.93000000000001</v>
      </c>
      <c r="F35" t="n">
        <v>68.98999999999999</v>
      </c>
      <c r="G35" t="n">
        <v>217.87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811.96</v>
      </c>
      <c r="Q35" t="n">
        <v>747.79</v>
      </c>
      <c r="R35" t="n">
        <v>137.61</v>
      </c>
      <c r="S35" t="n">
        <v>106.02</v>
      </c>
      <c r="T35" t="n">
        <v>11640.73</v>
      </c>
      <c r="U35" t="n">
        <v>0.77</v>
      </c>
      <c r="V35" t="n">
        <v>0.89</v>
      </c>
      <c r="W35" t="n">
        <v>12.3</v>
      </c>
      <c r="X35" t="n">
        <v>0.67</v>
      </c>
      <c r="Y35" t="n">
        <v>0.5</v>
      </c>
      <c r="Z35" t="n">
        <v>10</v>
      </c>
      <c r="AA35" t="n">
        <v>973.0750777845219</v>
      </c>
      <c r="AB35" t="n">
        <v>1331.404250467435</v>
      </c>
      <c r="AC35" t="n">
        <v>1204.336897440424</v>
      </c>
      <c r="AD35" t="n">
        <v>973075.0777845219</v>
      </c>
      <c r="AE35" t="n">
        <v>1331404.250467435</v>
      </c>
      <c r="AF35" t="n">
        <v>1.843361460841309e-06</v>
      </c>
      <c r="AG35" t="n">
        <v>12</v>
      </c>
      <c r="AH35" t="n">
        <v>1204336.897440424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1.3917</v>
      </c>
      <c r="E36" t="n">
        <v>71.86</v>
      </c>
      <c r="F36" t="n">
        <v>68.95</v>
      </c>
      <c r="G36" t="n">
        <v>229.84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16</v>
      </c>
      <c r="N36" t="n">
        <v>45.11</v>
      </c>
      <c r="O36" t="n">
        <v>26182.25</v>
      </c>
      <c r="P36" t="n">
        <v>814.15</v>
      </c>
      <c r="Q36" t="n">
        <v>747.8</v>
      </c>
      <c r="R36" t="n">
        <v>136.12</v>
      </c>
      <c r="S36" t="n">
        <v>106.02</v>
      </c>
      <c r="T36" t="n">
        <v>10897.22</v>
      </c>
      <c r="U36" t="n">
        <v>0.78</v>
      </c>
      <c r="V36" t="n">
        <v>0.89</v>
      </c>
      <c r="W36" t="n">
        <v>12.3</v>
      </c>
      <c r="X36" t="n">
        <v>0.63</v>
      </c>
      <c r="Y36" t="n">
        <v>0.5</v>
      </c>
      <c r="Z36" t="n">
        <v>10</v>
      </c>
      <c r="AA36" t="n">
        <v>974.2967057892721</v>
      </c>
      <c r="AB36" t="n">
        <v>1333.075735797958</v>
      </c>
      <c r="AC36" t="n">
        <v>1205.848858556947</v>
      </c>
      <c r="AD36" t="n">
        <v>974296.7057892721</v>
      </c>
      <c r="AE36" t="n">
        <v>1333075.735797958</v>
      </c>
      <c r="AF36" t="n">
        <v>1.845217683271847e-06</v>
      </c>
      <c r="AG36" t="n">
        <v>12</v>
      </c>
      <c r="AH36" t="n">
        <v>1205848.858556947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1.3914</v>
      </c>
      <c r="E37" t="n">
        <v>71.87</v>
      </c>
      <c r="F37" t="n">
        <v>68.95999999999999</v>
      </c>
      <c r="G37" t="n">
        <v>229.88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16</v>
      </c>
      <c r="N37" t="n">
        <v>45.72</v>
      </c>
      <c r="O37" t="n">
        <v>26381.14</v>
      </c>
      <c r="P37" t="n">
        <v>812.26</v>
      </c>
      <c r="Q37" t="n">
        <v>747.79</v>
      </c>
      <c r="R37" t="n">
        <v>136.58</v>
      </c>
      <c r="S37" t="n">
        <v>106.02</v>
      </c>
      <c r="T37" t="n">
        <v>11130.03</v>
      </c>
      <c r="U37" t="n">
        <v>0.78</v>
      </c>
      <c r="V37" t="n">
        <v>0.89</v>
      </c>
      <c r="W37" t="n">
        <v>12.3</v>
      </c>
      <c r="X37" t="n">
        <v>0.65</v>
      </c>
      <c r="Y37" t="n">
        <v>0.5</v>
      </c>
      <c r="Z37" t="n">
        <v>10</v>
      </c>
      <c r="AA37" t="n">
        <v>972.6475485255355</v>
      </c>
      <c r="AB37" t="n">
        <v>1330.81928607403</v>
      </c>
      <c r="AC37" t="n">
        <v>1203.807761227723</v>
      </c>
      <c r="AD37" t="n">
        <v>972647.5485255355</v>
      </c>
      <c r="AE37" t="n">
        <v>1330819.28607403</v>
      </c>
      <c r="AF37" t="n">
        <v>1.844819921322446e-06</v>
      </c>
      <c r="AG37" t="n">
        <v>12</v>
      </c>
      <c r="AH37" t="n">
        <v>1203807.761227723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1.3929</v>
      </c>
      <c r="E38" t="n">
        <v>71.79000000000001</v>
      </c>
      <c r="F38" t="n">
        <v>68.92</v>
      </c>
      <c r="G38" t="n">
        <v>243.25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15</v>
      </c>
      <c r="N38" t="n">
        <v>46.34</v>
      </c>
      <c r="O38" t="n">
        <v>26580.87</v>
      </c>
      <c r="P38" t="n">
        <v>810.61</v>
      </c>
      <c r="Q38" t="n">
        <v>747.83</v>
      </c>
      <c r="R38" t="n">
        <v>135.09</v>
      </c>
      <c r="S38" t="n">
        <v>106.02</v>
      </c>
      <c r="T38" t="n">
        <v>10387.26</v>
      </c>
      <c r="U38" t="n">
        <v>0.78</v>
      </c>
      <c r="V38" t="n">
        <v>0.9</v>
      </c>
      <c r="W38" t="n">
        <v>12.3</v>
      </c>
      <c r="X38" t="n">
        <v>0.6</v>
      </c>
      <c r="Y38" t="n">
        <v>0.5</v>
      </c>
      <c r="Z38" t="n">
        <v>10</v>
      </c>
      <c r="AA38" t="n">
        <v>970.0554582740216</v>
      </c>
      <c r="AB38" t="n">
        <v>1327.272673836958</v>
      </c>
      <c r="AC38" t="n">
        <v>1200.599632684856</v>
      </c>
      <c r="AD38" t="n">
        <v>970055.4582740216</v>
      </c>
      <c r="AE38" t="n">
        <v>1327272.673836958</v>
      </c>
      <c r="AF38" t="n">
        <v>1.846808731069452e-06</v>
      </c>
      <c r="AG38" t="n">
        <v>12</v>
      </c>
      <c r="AH38" t="n">
        <v>1200599.632684855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1.3932</v>
      </c>
      <c r="E39" t="n">
        <v>71.78</v>
      </c>
      <c r="F39" t="n">
        <v>68.90000000000001</v>
      </c>
      <c r="G39" t="n">
        <v>243.19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15</v>
      </c>
      <c r="N39" t="n">
        <v>46.97</v>
      </c>
      <c r="O39" t="n">
        <v>26781.46</v>
      </c>
      <c r="P39" t="n">
        <v>810.35</v>
      </c>
      <c r="Q39" t="n">
        <v>747.78</v>
      </c>
      <c r="R39" t="n">
        <v>134.62</v>
      </c>
      <c r="S39" t="n">
        <v>106.02</v>
      </c>
      <c r="T39" t="n">
        <v>10151.33</v>
      </c>
      <c r="U39" t="n">
        <v>0.79</v>
      </c>
      <c r="V39" t="n">
        <v>0.9</v>
      </c>
      <c r="W39" t="n">
        <v>12.3</v>
      </c>
      <c r="X39" t="n">
        <v>0.59</v>
      </c>
      <c r="Y39" t="n">
        <v>0.5</v>
      </c>
      <c r="Z39" t="n">
        <v>10</v>
      </c>
      <c r="AA39" t="n">
        <v>969.592929828007</v>
      </c>
      <c r="AB39" t="n">
        <v>1326.639822011806</v>
      </c>
      <c r="AC39" t="n">
        <v>1200.027179349683</v>
      </c>
      <c r="AD39" t="n">
        <v>969592.929828007</v>
      </c>
      <c r="AE39" t="n">
        <v>1326639.822011806</v>
      </c>
      <c r="AF39" t="n">
        <v>1.847206493018853e-06</v>
      </c>
      <c r="AG39" t="n">
        <v>12</v>
      </c>
      <c r="AH39" t="n">
        <v>1200027.179349683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1.3945</v>
      </c>
      <c r="E40" t="n">
        <v>71.70999999999999</v>
      </c>
      <c r="F40" t="n">
        <v>68.87</v>
      </c>
      <c r="G40" t="n">
        <v>258.27</v>
      </c>
      <c r="H40" t="n">
        <v>3.2</v>
      </c>
      <c r="I40" t="n">
        <v>16</v>
      </c>
      <c r="J40" t="n">
        <v>216.88</v>
      </c>
      <c r="K40" t="n">
        <v>50.28</v>
      </c>
      <c r="L40" t="n">
        <v>39</v>
      </c>
      <c r="M40" t="n">
        <v>14</v>
      </c>
      <c r="N40" t="n">
        <v>47.6</v>
      </c>
      <c r="O40" t="n">
        <v>26982.93</v>
      </c>
      <c r="P40" t="n">
        <v>808.25</v>
      </c>
      <c r="Q40" t="n">
        <v>747.79</v>
      </c>
      <c r="R40" t="n">
        <v>133.4</v>
      </c>
      <c r="S40" t="n">
        <v>106.02</v>
      </c>
      <c r="T40" t="n">
        <v>9546.440000000001</v>
      </c>
      <c r="U40" t="n">
        <v>0.79</v>
      </c>
      <c r="V40" t="n">
        <v>0.9</v>
      </c>
      <c r="W40" t="n">
        <v>12.3</v>
      </c>
      <c r="X40" t="n">
        <v>0.55</v>
      </c>
      <c r="Y40" t="n">
        <v>0.5</v>
      </c>
      <c r="Z40" t="n">
        <v>10</v>
      </c>
      <c r="AA40" t="n">
        <v>966.7033212879635</v>
      </c>
      <c r="AB40" t="n">
        <v>1322.686132126787</v>
      </c>
      <c r="AC40" t="n">
        <v>1196.450824078251</v>
      </c>
      <c r="AD40" t="n">
        <v>966703.3212879635</v>
      </c>
      <c r="AE40" t="n">
        <v>1322686.132126787</v>
      </c>
      <c r="AF40" t="n">
        <v>1.848930128132925e-06</v>
      </c>
      <c r="AG40" t="n">
        <v>12</v>
      </c>
      <c r="AH40" t="n">
        <v>1196450.824078251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1.3941</v>
      </c>
      <c r="E41" t="n">
        <v>71.73</v>
      </c>
      <c r="F41" t="n">
        <v>68.89</v>
      </c>
      <c r="G41" t="n">
        <v>258.35</v>
      </c>
      <c r="H41" t="n">
        <v>3.25</v>
      </c>
      <c r="I41" t="n">
        <v>16</v>
      </c>
      <c r="J41" t="n">
        <v>218.52</v>
      </c>
      <c r="K41" t="n">
        <v>50.28</v>
      </c>
      <c r="L41" t="n">
        <v>40</v>
      </c>
      <c r="M41" t="n">
        <v>14</v>
      </c>
      <c r="N41" t="n">
        <v>48.24</v>
      </c>
      <c r="O41" t="n">
        <v>27185.27</v>
      </c>
      <c r="P41" t="n">
        <v>808.9400000000001</v>
      </c>
      <c r="Q41" t="n">
        <v>747.8</v>
      </c>
      <c r="R41" t="n">
        <v>133.81</v>
      </c>
      <c r="S41" t="n">
        <v>106.02</v>
      </c>
      <c r="T41" t="n">
        <v>9755.450000000001</v>
      </c>
      <c r="U41" t="n">
        <v>0.79</v>
      </c>
      <c r="V41" t="n">
        <v>0.9</v>
      </c>
      <c r="W41" t="n">
        <v>12.31</v>
      </c>
      <c r="X41" t="n">
        <v>0.57</v>
      </c>
      <c r="Y41" t="n">
        <v>0.5</v>
      </c>
      <c r="Z41" t="n">
        <v>10</v>
      </c>
      <c r="AA41" t="n">
        <v>967.6464284074982</v>
      </c>
      <c r="AB41" t="n">
        <v>1323.976532894683</v>
      </c>
      <c r="AC41" t="n">
        <v>1197.618070807949</v>
      </c>
      <c r="AD41" t="n">
        <v>967646.4284074982</v>
      </c>
      <c r="AE41" t="n">
        <v>1323976.532894684</v>
      </c>
      <c r="AF41" t="n">
        <v>1.848399778867056e-06</v>
      </c>
      <c r="AG41" t="n">
        <v>12</v>
      </c>
      <c r="AH41" t="n">
        <v>1197618.070807949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1.0217</v>
      </c>
      <c r="E2" t="n">
        <v>97.88</v>
      </c>
      <c r="F2" t="n">
        <v>87.41</v>
      </c>
      <c r="G2" t="n">
        <v>10.53</v>
      </c>
      <c r="H2" t="n">
        <v>0.22</v>
      </c>
      <c r="I2" t="n">
        <v>498</v>
      </c>
      <c r="J2" t="n">
        <v>80.84</v>
      </c>
      <c r="K2" t="n">
        <v>35.1</v>
      </c>
      <c r="L2" t="n">
        <v>1</v>
      </c>
      <c r="M2" t="n">
        <v>496</v>
      </c>
      <c r="N2" t="n">
        <v>9.74</v>
      </c>
      <c r="O2" t="n">
        <v>10204.21</v>
      </c>
      <c r="P2" t="n">
        <v>687.33</v>
      </c>
      <c r="Q2" t="n">
        <v>748.16</v>
      </c>
      <c r="R2" t="n">
        <v>752.09</v>
      </c>
      <c r="S2" t="n">
        <v>106.02</v>
      </c>
      <c r="T2" t="n">
        <v>316485.7</v>
      </c>
      <c r="U2" t="n">
        <v>0.14</v>
      </c>
      <c r="V2" t="n">
        <v>0.71</v>
      </c>
      <c r="W2" t="n">
        <v>13.1</v>
      </c>
      <c r="X2" t="n">
        <v>19.08</v>
      </c>
      <c r="Y2" t="n">
        <v>0.5</v>
      </c>
      <c r="Z2" t="n">
        <v>10</v>
      </c>
      <c r="AA2" t="n">
        <v>1139.985075950028</v>
      </c>
      <c r="AB2" t="n">
        <v>1559.777873506906</v>
      </c>
      <c r="AC2" t="n">
        <v>1410.914862421401</v>
      </c>
      <c r="AD2" t="n">
        <v>1139985.075950028</v>
      </c>
      <c r="AE2" t="n">
        <v>1559777.873506906</v>
      </c>
      <c r="AF2" t="n">
        <v>1.406451569077789e-06</v>
      </c>
      <c r="AG2" t="n">
        <v>16</v>
      </c>
      <c r="AH2" t="n">
        <v>1410914.862421401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1.2185</v>
      </c>
      <c r="E3" t="n">
        <v>82.06999999999999</v>
      </c>
      <c r="F3" t="n">
        <v>76.45999999999999</v>
      </c>
      <c r="G3" t="n">
        <v>21.24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596.11</v>
      </c>
      <c r="Q3" t="n">
        <v>747.85</v>
      </c>
      <c r="R3" t="n">
        <v>386.32</v>
      </c>
      <c r="S3" t="n">
        <v>106.02</v>
      </c>
      <c r="T3" t="n">
        <v>135010.87</v>
      </c>
      <c r="U3" t="n">
        <v>0.27</v>
      </c>
      <c r="V3" t="n">
        <v>0.8100000000000001</v>
      </c>
      <c r="W3" t="n">
        <v>12.63</v>
      </c>
      <c r="X3" t="n">
        <v>8.140000000000001</v>
      </c>
      <c r="Y3" t="n">
        <v>0.5</v>
      </c>
      <c r="Z3" t="n">
        <v>10</v>
      </c>
      <c r="AA3" t="n">
        <v>849.1721436553854</v>
      </c>
      <c r="AB3" t="n">
        <v>1161.874789780283</v>
      </c>
      <c r="AC3" t="n">
        <v>1050.987090545161</v>
      </c>
      <c r="AD3" t="n">
        <v>849172.1436553854</v>
      </c>
      <c r="AE3" t="n">
        <v>1161874.789780283</v>
      </c>
      <c r="AF3" t="n">
        <v>1.677362471294202e-06</v>
      </c>
      <c r="AG3" t="n">
        <v>14</v>
      </c>
      <c r="AH3" t="n">
        <v>1050987.090545161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1.288</v>
      </c>
      <c r="E4" t="n">
        <v>77.64</v>
      </c>
      <c r="F4" t="n">
        <v>73.39</v>
      </c>
      <c r="G4" t="n">
        <v>32.14</v>
      </c>
      <c r="H4" t="n">
        <v>0.63</v>
      </c>
      <c r="I4" t="n">
        <v>137</v>
      </c>
      <c r="J4" t="n">
        <v>83.25</v>
      </c>
      <c r="K4" t="n">
        <v>35.1</v>
      </c>
      <c r="L4" t="n">
        <v>3</v>
      </c>
      <c r="M4" t="n">
        <v>135</v>
      </c>
      <c r="N4" t="n">
        <v>10.15</v>
      </c>
      <c r="O4" t="n">
        <v>10501.19</v>
      </c>
      <c r="P4" t="n">
        <v>566.91</v>
      </c>
      <c r="Q4" t="n">
        <v>747.89</v>
      </c>
      <c r="R4" t="n">
        <v>284.25</v>
      </c>
      <c r="S4" t="n">
        <v>106.02</v>
      </c>
      <c r="T4" t="n">
        <v>84366.48</v>
      </c>
      <c r="U4" t="n">
        <v>0.37</v>
      </c>
      <c r="V4" t="n">
        <v>0.84</v>
      </c>
      <c r="W4" t="n">
        <v>12.49</v>
      </c>
      <c r="X4" t="n">
        <v>5.07</v>
      </c>
      <c r="Y4" t="n">
        <v>0.5</v>
      </c>
      <c r="Z4" t="n">
        <v>10</v>
      </c>
      <c r="AA4" t="n">
        <v>767.9982282871441</v>
      </c>
      <c r="AB4" t="n">
        <v>1050.809057633053</v>
      </c>
      <c r="AC4" t="n">
        <v>950.5213159923293</v>
      </c>
      <c r="AD4" t="n">
        <v>767998.2282871441</v>
      </c>
      <c r="AE4" t="n">
        <v>1050809.057633054</v>
      </c>
      <c r="AF4" t="n">
        <v>1.773034766538312e-06</v>
      </c>
      <c r="AG4" t="n">
        <v>13</v>
      </c>
      <c r="AH4" t="n">
        <v>950521.3159923293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1.3218</v>
      </c>
      <c r="E5" t="n">
        <v>75.65000000000001</v>
      </c>
      <c r="F5" t="n">
        <v>72.04000000000001</v>
      </c>
      <c r="G5" t="n">
        <v>43.22</v>
      </c>
      <c r="H5" t="n">
        <v>0.83</v>
      </c>
      <c r="I5" t="n">
        <v>100</v>
      </c>
      <c r="J5" t="n">
        <v>84.45999999999999</v>
      </c>
      <c r="K5" t="n">
        <v>35.1</v>
      </c>
      <c r="L5" t="n">
        <v>4</v>
      </c>
      <c r="M5" t="n">
        <v>98</v>
      </c>
      <c r="N5" t="n">
        <v>10.36</v>
      </c>
      <c r="O5" t="n">
        <v>10650.22</v>
      </c>
      <c r="P5" t="n">
        <v>551.27</v>
      </c>
      <c r="Q5" t="n">
        <v>747.8099999999999</v>
      </c>
      <c r="R5" t="n">
        <v>239.35</v>
      </c>
      <c r="S5" t="n">
        <v>106.02</v>
      </c>
      <c r="T5" t="n">
        <v>62101.11</v>
      </c>
      <c r="U5" t="n">
        <v>0.44</v>
      </c>
      <c r="V5" t="n">
        <v>0.86</v>
      </c>
      <c r="W5" t="n">
        <v>12.43</v>
      </c>
      <c r="X5" t="n">
        <v>3.72</v>
      </c>
      <c r="Y5" t="n">
        <v>0.5</v>
      </c>
      <c r="Z5" t="n">
        <v>10</v>
      </c>
      <c r="AA5" t="n">
        <v>733.8799526204987</v>
      </c>
      <c r="AB5" t="n">
        <v>1004.126927673858</v>
      </c>
      <c r="AC5" t="n">
        <v>908.2944629976587</v>
      </c>
      <c r="AD5" t="n">
        <v>733879.9526204987</v>
      </c>
      <c r="AE5" t="n">
        <v>1004126.927673858</v>
      </c>
      <c r="AF5" t="n">
        <v>1.819563163362065e-06</v>
      </c>
      <c r="AG5" t="n">
        <v>13</v>
      </c>
      <c r="AH5" t="n">
        <v>908294.4629976586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71.26000000000001</v>
      </c>
      <c r="G6" t="n">
        <v>54.12</v>
      </c>
      <c r="H6" t="n">
        <v>1.02</v>
      </c>
      <c r="I6" t="n">
        <v>79</v>
      </c>
      <c r="J6" t="n">
        <v>85.67</v>
      </c>
      <c r="K6" t="n">
        <v>35.1</v>
      </c>
      <c r="L6" t="n">
        <v>5</v>
      </c>
      <c r="M6" t="n">
        <v>77</v>
      </c>
      <c r="N6" t="n">
        <v>10.57</v>
      </c>
      <c r="O6" t="n">
        <v>10799.59</v>
      </c>
      <c r="P6" t="n">
        <v>539.98</v>
      </c>
      <c r="Q6" t="n">
        <v>747.83</v>
      </c>
      <c r="R6" t="n">
        <v>212.83</v>
      </c>
      <c r="S6" t="n">
        <v>106.02</v>
      </c>
      <c r="T6" t="n">
        <v>48946.79</v>
      </c>
      <c r="U6" t="n">
        <v>0.5</v>
      </c>
      <c r="V6" t="n">
        <v>0.87</v>
      </c>
      <c r="W6" t="n">
        <v>12.4</v>
      </c>
      <c r="X6" t="n">
        <v>2.94</v>
      </c>
      <c r="Y6" t="n">
        <v>0.5</v>
      </c>
      <c r="Z6" t="n">
        <v>10</v>
      </c>
      <c r="AA6" t="n">
        <v>712.3171362998503</v>
      </c>
      <c r="AB6" t="n">
        <v>974.6237310996293</v>
      </c>
      <c r="AC6" t="n">
        <v>881.6070100964776</v>
      </c>
      <c r="AD6" t="n">
        <v>712317.1362998503</v>
      </c>
      <c r="AE6" t="n">
        <v>974623.7310996293</v>
      </c>
      <c r="AF6" t="n">
        <v>1.847507733052071e-06</v>
      </c>
      <c r="AG6" t="n">
        <v>13</v>
      </c>
      <c r="AH6" t="n">
        <v>881607.0100964776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1.3562</v>
      </c>
      <c r="E7" t="n">
        <v>73.73</v>
      </c>
      <c r="F7" t="n">
        <v>70.72</v>
      </c>
      <c r="G7" t="n">
        <v>65.28</v>
      </c>
      <c r="H7" t="n">
        <v>1.21</v>
      </c>
      <c r="I7" t="n">
        <v>65</v>
      </c>
      <c r="J7" t="n">
        <v>86.88</v>
      </c>
      <c r="K7" t="n">
        <v>35.1</v>
      </c>
      <c r="L7" t="n">
        <v>6</v>
      </c>
      <c r="M7" t="n">
        <v>63</v>
      </c>
      <c r="N7" t="n">
        <v>10.78</v>
      </c>
      <c r="O7" t="n">
        <v>10949.33</v>
      </c>
      <c r="P7" t="n">
        <v>531.83</v>
      </c>
      <c r="Q7" t="n">
        <v>747.8099999999999</v>
      </c>
      <c r="R7" t="n">
        <v>195.2</v>
      </c>
      <c r="S7" t="n">
        <v>106.02</v>
      </c>
      <c r="T7" t="n">
        <v>40202.91</v>
      </c>
      <c r="U7" t="n">
        <v>0.54</v>
      </c>
      <c r="V7" t="n">
        <v>0.87</v>
      </c>
      <c r="W7" t="n">
        <v>12.38</v>
      </c>
      <c r="X7" t="n">
        <v>2.4</v>
      </c>
      <c r="Y7" t="n">
        <v>0.5</v>
      </c>
      <c r="Z7" t="n">
        <v>10</v>
      </c>
      <c r="AA7" t="n">
        <v>697.412179144264</v>
      </c>
      <c r="AB7" t="n">
        <v>954.2301111590547</v>
      </c>
      <c r="AC7" t="n">
        <v>863.1597286204061</v>
      </c>
      <c r="AD7" t="n">
        <v>697412.179144264</v>
      </c>
      <c r="AE7" t="n">
        <v>954230.1111590547</v>
      </c>
      <c r="AF7" t="n">
        <v>1.86691750805843e-06</v>
      </c>
      <c r="AG7" t="n">
        <v>13</v>
      </c>
      <c r="AH7" t="n">
        <v>863159.7286204061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1.3669</v>
      </c>
      <c r="E8" t="n">
        <v>73.16</v>
      </c>
      <c r="F8" t="n">
        <v>70.31999999999999</v>
      </c>
      <c r="G8" t="n">
        <v>76.70999999999999</v>
      </c>
      <c r="H8" t="n">
        <v>1.39</v>
      </c>
      <c r="I8" t="n">
        <v>55</v>
      </c>
      <c r="J8" t="n">
        <v>88.09999999999999</v>
      </c>
      <c r="K8" t="n">
        <v>35.1</v>
      </c>
      <c r="L8" t="n">
        <v>7</v>
      </c>
      <c r="M8" t="n">
        <v>53</v>
      </c>
      <c r="N8" t="n">
        <v>11</v>
      </c>
      <c r="O8" t="n">
        <v>11099.43</v>
      </c>
      <c r="P8" t="n">
        <v>521.77</v>
      </c>
      <c r="Q8" t="n">
        <v>747.83</v>
      </c>
      <c r="R8" t="n">
        <v>181.83</v>
      </c>
      <c r="S8" t="n">
        <v>106.02</v>
      </c>
      <c r="T8" t="n">
        <v>33570.07</v>
      </c>
      <c r="U8" t="n">
        <v>0.58</v>
      </c>
      <c r="V8" t="n">
        <v>0.88</v>
      </c>
      <c r="W8" t="n">
        <v>12.36</v>
      </c>
      <c r="X8" t="n">
        <v>2</v>
      </c>
      <c r="Y8" t="n">
        <v>0.5</v>
      </c>
      <c r="Z8" t="n">
        <v>10</v>
      </c>
      <c r="AA8" t="n">
        <v>674.3449973855357</v>
      </c>
      <c r="AB8" t="n">
        <v>922.6685754245259</v>
      </c>
      <c r="AC8" t="n">
        <v>834.6103815594873</v>
      </c>
      <c r="AD8" t="n">
        <v>674344.9973855357</v>
      </c>
      <c r="AE8" t="n">
        <v>922668.5754245259</v>
      </c>
      <c r="AF8" t="n">
        <v>1.88164691178666e-06</v>
      </c>
      <c r="AG8" t="n">
        <v>12</v>
      </c>
      <c r="AH8" t="n">
        <v>834610.3815594873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1.3751</v>
      </c>
      <c r="E9" t="n">
        <v>72.72</v>
      </c>
      <c r="F9" t="n">
        <v>70.02</v>
      </c>
      <c r="G9" t="n">
        <v>89.38</v>
      </c>
      <c r="H9" t="n">
        <v>1.57</v>
      </c>
      <c r="I9" t="n">
        <v>47</v>
      </c>
      <c r="J9" t="n">
        <v>89.31999999999999</v>
      </c>
      <c r="K9" t="n">
        <v>35.1</v>
      </c>
      <c r="L9" t="n">
        <v>8</v>
      </c>
      <c r="M9" t="n">
        <v>45</v>
      </c>
      <c r="N9" t="n">
        <v>11.22</v>
      </c>
      <c r="O9" t="n">
        <v>11249.89</v>
      </c>
      <c r="P9" t="n">
        <v>513.88</v>
      </c>
      <c r="Q9" t="n">
        <v>747.79</v>
      </c>
      <c r="R9" t="n">
        <v>171.53</v>
      </c>
      <c r="S9" t="n">
        <v>106.02</v>
      </c>
      <c r="T9" t="n">
        <v>28458.12</v>
      </c>
      <c r="U9" t="n">
        <v>0.62</v>
      </c>
      <c r="V9" t="n">
        <v>0.88</v>
      </c>
      <c r="W9" t="n">
        <v>12.35</v>
      </c>
      <c r="X9" t="n">
        <v>1.7</v>
      </c>
      <c r="Y9" t="n">
        <v>0.5</v>
      </c>
      <c r="Z9" t="n">
        <v>10</v>
      </c>
      <c r="AA9" t="n">
        <v>662.86841158191</v>
      </c>
      <c r="AB9" t="n">
        <v>906.9658044167732</v>
      </c>
      <c r="AC9" t="n">
        <v>820.4062609777369</v>
      </c>
      <c r="AD9" t="n">
        <v>662868.41158191</v>
      </c>
      <c r="AE9" t="n">
        <v>906965.8044167731</v>
      </c>
      <c r="AF9" t="n">
        <v>1.892934866045677e-06</v>
      </c>
      <c r="AG9" t="n">
        <v>12</v>
      </c>
      <c r="AH9" t="n">
        <v>820406.2609777369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1.3803</v>
      </c>
      <c r="E10" t="n">
        <v>72.45</v>
      </c>
      <c r="F10" t="n">
        <v>69.84</v>
      </c>
      <c r="G10" t="n">
        <v>99.76000000000001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40</v>
      </c>
      <c r="N10" t="n">
        <v>11.44</v>
      </c>
      <c r="O10" t="n">
        <v>11400.71</v>
      </c>
      <c r="P10" t="n">
        <v>507.34</v>
      </c>
      <c r="Q10" t="n">
        <v>747.8099999999999</v>
      </c>
      <c r="R10" t="n">
        <v>165.34</v>
      </c>
      <c r="S10" t="n">
        <v>106.02</v>
      </c>
      <c r="T10" t="n">
        <v>25390.42</v>
      </c>
      <c r="U10" t="n">
        <v>0.64</v>
      </c>
      <c r="V10" t="n">
        <v>0.88</v>
      </c>
      <c r="W10" t="n">
        <v>12.35</v>
      </c>
      <c r="X10" t="n">
        <v>1.52</v>
      </c>
      <c r="Y10" t="n">
        <v>0.5</v>
      </c>
      <c r="Z10" t="n">
        <v>10</v>
      </c>
      <c r="AA10" t="n">
        <v>654.1548074343332</v>
      </c>
      <c r="AB10" t="n">
        <v>895.0434668049742</v>
      </c>
      <c r="AC10" t="n">
        <v>809.621774534502</v>
      </c>
      <c r="AD10" t="n">
        <v>654154.8074343331</v>
      </c>
      <c r="AE10" t="n">
        <v>895043.4668049741</v>
      </c>
      <c r="AF10" t="n">
        <v>1.900093080941639e-06</v>
      </c>
      <c r="AG10" t="n">
        <v>12</v>
      </c>
      <c r="AH10" t="n">
        <v>809621.7745345021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1.3855</v>
      </c>
      <c r="E11" t="n">
        <v>72.18000000000001</v>
      </c>
      <c r="F11" t="n">
        <v>69.65000000000001</v>
      </c>
      <c r="G11" t="n">
        <v>112.94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35</v>
      </c>
      <c r="N11" t="n">
        <v>11.67</v>
      </c>
      <c r="O11" t="n">
        <v>11551.91</v>
      </c>
      <c r="P11" t="n">
        <v>500.33</v>
      </c>
      <c r="Q11" t="n">
        <v>747.8</v>
      </c>
      <c r="R11" t="n">
        <v>159.18</v>
      </c>
      <c r="S11" t="n">
        <v>106.02</v>
      </c>
      <c r="T11" t="n">
        <v>22335.13</v>
      </c>
      <c r="U11" t="n">
        <v>0.67</v>
      </c>
      <c r="V11" t="n">
        <v>0.89</v>
      </c>
      <c r="W11" t="n">
        <v>12.33</v>
      </c>
      <c r="X11" t="n">
        <v>1.33</v>
      </c>
      <c r="Y11" t="n">
        <v>0.5</v>
      </c>
      <c r="Z11" t="n">
        <v>10</v>
      </c>
      <c r="AA11" t="n">
        <v>645.0372080955011</v>
      </c>
      <c r="AB11" t="n">
        <v>882.56836514949</v>
      </c>
      <c r="AC11" t="n">
        <v>798.3372790721022</v>
      </c>
      <c r="AD11" t="n">
        <v>645037.2080955011</v>
      </c>
      <c r="AE11" t="n">
        <v>882568.36514949</v>
      </c>
      <c r="AF11" t="n">
        <v>1.907251295837601e-06</v>
      </c>
      <c r="AG11" t="n">
        <v>12</v>
      </c>
      <c r="AH11" t="n">
        <v>798337.2790721022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1.3893</v>
      </c>
      <c r="E12" t="n">
        <v>71.98</v>
      </c>
      <c r="F12" t="n">
        <v>69.52</v>
      </c>
      <c r="G12" t="n">
        <v>126.4</v>
      </c>
      <c r="H12" t="n">
        <v>2.08</v>
      </c>
      <c r="I12" t="n">
        <v>33</v>
      </c>
      <c r="J12" t="n">
        <v>93</v>
      </c>
      <c r="K12" t="n">
        <v>35.1</v>
      </c>
      <c r="L12" t="n">
        <v>11</v>
      </c>
      <c r="M12" t="n">
        <v>31</v>
      </c>
      <c r="N12" t="n">
        <v>11.9</v>
      </c>
      <c r="O12" t="n">
        <v>11703.47</v>
      </c>
      <c r="P12" t="n">
        <v>491.09</v>
      </c>
      <c r="Q12" t="n">
        <v>747.79</v>
      </c>
      <c r="R12" t="n">
        <v>154.87</v>
      </c>
      <c r="S12" t="n">
        <v>106.02</v>
      </c>
      <c r="T12" t="n">
        <v>20200.41</v>
      </c>
      <c r="U12" t="n">
        <v>0.68</v>
      </c>
      <c r="V12" t="n">
        <v>0.89</v>
      </c>
      <c r="W12" t="n">
        <v>12.33</v>
      </c>
      <c r="X12" t="n">
        <v>1.2</v>
      </c>
      <c r="Y12" t="n">
        <v>0.5</v>
      </c>
      <c r="Z12" t="n">
        <v>10</v>
      </c>
      <c r="AA12" t="n">
        <v>634.3925412383231</v>
      </c>
      <c r="AB12" t="n">
        <v>868.0038623459405</v>
      </c>
      <c r="AC12" t="n">
        <v>785.1627919747156</v>
      </c>
      <c r="AD12" t="n">
        <v>634392.5412383231</v>
      </c>
      <c r="AE12" t="n">
        <v>868003.8623459405</v>
      </c>
      <c r="AF12" t="n">
        <v>1.912482299030805e-06</v>
      </c>
      <c r="AG12" t="n">
        <v>12</v>
      </c>
      <c r="AH12" t="n">
        <v>785162.7919747155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1.3928</v>
      </c>
      <c r="E13" t="n">
        <v>71.8</v>
      </c>
      <c r="F13" t="n">
        <v>69.39</v>
      </c>
      <c r="G13" t="n">
        <v>138.78</v>
      </c>
      <c r="H13" t="n">
        <v>2.24</v>
      </c>
      <c r="I13" t="n">
        <v>30</v>
      </c>
      <c r="J13" t="n">
        <v>94.23</v>
      </c>
      <c r="K13" t="n">
        <v>35.1</v>
      </c>
      <c r="L13" t="n">
        <v>12</v>
      </c>
      <c r="M13" t="n">
        <v>28</v>
      </c>
      <c r="N13" t="n">
        <v>12.13</v>
      </c>
      <c r="O13" t="n">
        <v>11855.41</v>
      </c>
      <c r="P13" t="n">
        <v>486.28</v>
      </c>
      <c r="Q13" t="n">
        <v>747.79</v>
      </c>
      <c r="R13" t="n">
        <v>150.66</v>
      </c>
      <c r="S13" t="n">
        <v>106.02</v>
      </c>
      <c r="T13" t="n">
        <v>18110.77</v>
      </c>
      <c r="U13" t="n">
        <v>0.7</v>
      </c>
      <c r="V13" t="n">
        <v>0.89</v>
      </c>
      <c r="W13" t="n">
        <v>12.32</v>
      </c>
      <c r="X13" t="n">
        <v>1.07</v>
      </c>
      <c r="Y13" t="n">
        <v>0.5</v>
      </c>
      <c r="Z13" t="n">
        <v>10</v>
      </c>
      <c r="AA13" t="n">
        <v>628.2462589477964</v>
      </c>
      <c r="AB13" t="n">
        <v>859.5942477612047</v>
      </c>
      <c r="AC13" t="n">
        <v>777.5557792029784</v>
      </c>
      <c r="AD13" t="n">
        <v>628246.2589477964</v>
      </c>
      <c r="AE13" t="n">
        <v>859594.2477612046</v>
      </c>
      <c r="AF13" t="n">
        <v>1.917300328287702e-06</v>
      </c>
      <c r="AG13" t="n">
        <v>12</v>
      </c>
      <c r="AH13" t="n">
        <v>777555.7792029785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1.3945</v>
      </c>
      <c r="E14" t="n">
        <v>71.70999999999999</v>
      </c>
      <c r="F14" t="n">
        <v>69.33</v>
      </c>
      <c r="G14" t="n">
        <v>148.57</v>
      </c>
      <c r="H14" t="n">
        <v>2.39</v>
      </c>
      <c r="I14" t="n">
        <v>28</v>
      </c>
      <c r="J14" t="n">
        <v>95.45999999999999</v>
      </c>
      <c r="K14" t="n">
        <v>35.1</v>
      </c>
      <c r="L14" t="n">
        <v>13</v>
      </c>
      <c r="M14" t="n">
        <v>26</v>
      </c>
      <c r="N14" t="n">
        <v>12.36</v>
      </c>
      <c r="O14" t="n">
        <v>12007.73</v>
      </c>
      <c r="P14" t="n">
        <v>480.08</v>
      </c>
      <c r="Q14" t="n">
        <v>747.79</v>
      </c>
      <c r="R14" t="n">
        <v>148.85</v>
      </c>
      <c r="S14" t="n">
        <v>106.02</v>
      </c>
      <c r="T14" t="n">
        <v>17215.6</v>
      </c>
      <c r="U14" t="n">
        <v>0.71</v>
      </c>
      <c r="V14" t="n">
        <v>0.89</v>
      </c>
      <c r="W14" t="n">
        <v>12.32</v>
      </c>
      <c r="X14" t="n">
        <v>1.02</v>
      </c>
      <c r="Y14" t="n">
        <v>0.5</v>
      </c>
      <c r="Z14" t="n">
        <v>10</v>
      </c>
      <c r="AA14" t="n">
        <v>621.5050341270348</v>
      </c>
      <c r="AB14" t="n">
        <v>850.3706065595892</v>
      </c>
      <c r="AC14" t="n">
        <v>769.2124293721836</v>
      </c>
      <c r="AD14" t="n">
        <v>621505.0341270348</v>
      </c>
      <c r="AE14" t="n">
        <v>850370.6065595892</v>
      </c>
      <c r="AF14" t="n">
        <v>1.919640513926767e-06</v>
      </c>
      <c r="AG14" t="n">
        <v>12</v>
      </c>
      <c r="AH14" t="n">
        <v>769212.4293721836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1.3968</v>
      </c>
      <c r="E15" t="n">
        <v>71.59</v>
      </c>
      <c r="F15" t="n">
        <v>69.25</v>
      </c>
      <c r="G15" t="n">
        <v>159.81</v>
      </c>
      <c r="H15" t="n">
        <v>2.55</v>
      </c>
      <c r="I15" t="n">
        <v>26</v>
      </c>
      <c r="J15" t="n">
        <v>96.7</v>
      </c>
      <c r="K15" t="n">
        <v>35.1</v>
      </c>
      <c r="L15" t="n">
        <v>14</v>
      </c>
      <c r="M15" t="n">
        <v>22</v>
      </c>
      <c r="N15" t="n">
        <v>12.6</v>
      </c>
      <c r="O15" t="n">
        <v>12160.43</v>
      </c>
      <c r="P15" t="n">
        <v>474.24</v>
      </c>
      <c r="Q15" t="n">
        <v>747.79</v>
      </c>
      <c r="R15" t="n">
        <v>146.4</v>
      </c>
      <c r="S15" t="n">
        <v>106.02</v>
      </c>
      <c r="T15" t="n">
        <v>15998.79</v>
      </c>
      <c r="U15" t="n">
        <v>0.72</v>
      </c>
      <c r="V15" t="n">
        <v>0.89</v>
      </c>
      <c r="W15" t="n">
        <v>12.31</v>
      </c>
      <c r="X15" t="n">
        <v>0.9399999999999999</v>
      </c>
      <c r="Y15" t="n">
        <v>0.5</v>
      </c>
      <c r="Z15" t="n">
        <v>10</v>
      </c>
      <c r="AA15" t="n">
        <v>614.8935849431842</v>
      </c>
      <c r="AB15" t="n">
        <v>841.3245301096922</v>
      </c>
      <c r="AC15" t="n">
        <v>761.029697762417</v>
      </c>
      <c r="AD15" t="n">
        <v>614893.5849431843</v>
      </c>
      <c r="AE15" t="n">
        <v>841324.5301096922</v>
      </c>
      <c r="AF15" t="n">
        <v>1.922806647438442e-06</v>
      </c>
      <c r="AG15" t="n">
        <v>12</v>
      </c>
      <c r="AH15" t="n">
        <v>761029.6977624169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1.3986</v>
      </c>
      <c r="E16" t="n">
        <v>71.5</v>
      </c>
      <c r="F16" t="n">
        <v>69.19</v>
      </c>
      <c r="G16" t="n">
        <v>172.99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14</v>
      </c>
      <c r="N16" t="n">
        <v>12.84</v>
      </c>
      <c r="O16" t="n">
        <v>12313.51</v>
      </c>
      <c r="P16" t="n">
        <v>469.59</v>
      </c>
      <c r="Q16" t="n">
        <v>747.79</v>
      </c>
      <c r="R16" t="n">
        <v>143.77</v>
      </c>
      <c r="S16" t="n">
        <v>106.02</v>
      </c>
      <c r="T16" t="n">
        <v>14691.32</v>
      </c>
      <c r="U16" t="n">
        <v>0.74</v>
      </c>
      <c r="V16" t="n">
        <v>0.89</v>
      </c>
      <c r="W16" t="n">
        <v>12.32</v>
      </c>
      <c r="X16" t="n">
        <v>0.88</v>
      </c>
      <c r="Y16" t="n">
        <v>0.5</v>
      </c>
      <c r="Z16" t="n">
        <v>10</v>
      </c>
      <c r="AA16" t="n">
        <v>609.6592163549004</v>
      </c>
      <c r="AB16" t="n">
        <v>834.1626360831578</v>
      </c>
      <c r="AC16" t="n">
        <v>754.5513248499934</v>
      </c>
      <c r="AD16" t="n">
        <v>609659.2163549004</v>
      </c>
      <c r="AE16" t="n">
        <v>834162.6360831578</v>
      </c>
      <c r="AF16" t="n">
        <v>1.925284491056275e-06</v>
      </c>
      <c r="AG16" t="n">
        <v>12</v>
      </c>
      <c r="AH16" t="n">
        <v>754551.3248499935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1.3997</v>
      </c>
      <c r="E17" t="n">
        <v>71.44</v>
      </c>
      <c r="F17" t="n">
        <v>69.15000000000001</v>
      </c>
      <c r="G17" t="n">
        <v>180.4</v>
      </c>
      <c r="H17" t="n">
        <v>2.84</v>
      </c>
      <c r="I17" t="n">
        <v>23</v>
      </c>
      <c r="J17" t="n">
        <v>99.19</v>
      </c>
      <c r="K17" t="n">
        <v>35.1</v>
      </c>
      <c r="L17" t="n">
        <v>16</v>
      </c>
      <c r="M17" t="n">
        <v>6</v>
      </c>
      <c r="N17" t="n">
        <v>13.09</v>
      </c>
      <c r="O17" t="n">
        <v>12466.97</v>
      </c>
      <c r="P17" t="n">
        <v>468.3</v>
      </c>
      <c r="Q17" t="n">
        <v>747.8</v>
      </c>
      <c r="R17" t="n">
        <v>142.19</v>
      </c>
      <c r="S17" t="n">
        <v>106.02</v>
      </c>
      <c r="T17" t="n">
        <v>13906.05</v>
      </c>
      <c r="U17" t="n">
        <v>0.75</v>
      </c>
      <c r="V17" t="n">
        <v>0.89</v>
      </c>
      <c r="W17" t="n">
        <v>12.33</v>
      </c>
      <c r="X17" t="n">
        <v>0.84</v>
      </c>
      <c r="Y17" t="n">
        <v>0.5</v>
      </c>
      <c r="Z17" t="n">
        <v>10</v>
      </c>
      <c r="AA17" t="n">
        <v>607.9726600719869</v>
      </c>
      <c r="AB17" t="n">
        <v>831.8550153712637</v>
      </c>
      <c r="AC17" t="n">
        <v>752.4639402200763</v>
      </c>
      <c r="AD17" t="n">
        <v>607972.6600719868</v>
      </c>
      <c r="AE17" t="n">
        <v>831855.0153712637</v>
      </c>
      <c r="AF17" t="n">
        <v>1.926798728822729e-06</v>
      </c>
      <c r="AG17" t="n">
        <v>12</v>
      </c>
      <c r="AH17" t="n">
        <v>752463.9402200764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1.3994</v>
      </c>
      <c r="E18" t="n">
        <v>71.45999999999999</v>
      </c>
      <c r="F18" t="n">
        <v>69.17</v>
      </c>
      <c r="G18" t="n">
        <v>180.45</v>
      </c>
      <c r="H18" t="n">
        <v>2.98</v>
      </c>
      <c r="I18" t="n">
        <v>23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471.8</v>
      </c>
      <c r="Q18" t="n">
        <v>747.8200000000001</v>
      </c>
      <c r="R18" t="n">
        <v>142.35</v>
      </c>
      <c r="S18" t="n">
        <v>106.02</v>
      </c>
      <c r="T18" t="n">
        <v>13987.98</v>
      </c>
      <c r="U18" t="n">
        <v>0.74</v>
      </c>
      <c r="V18" t="n">
        <v>0.89</v>
      </c>
      <c r="W18" t="n">
        <v>12.34</v>
      </c>
      <c r="X18" t="n">
        <v>0.85</v>
      </c>
      <c r="Y18" t="n">
        <v>0.5</v>
      </c>
      <c r="Z18" t="n">
        <v>10</v>
      </c>
      <c r="AA18" t="n">
        <v>611.5001118393227</v>
      </c>
      <c r="AB18" t="n">
        <v>836.6814304995213</v>
      </c>
      <c r="AC18" t="n">
        <v>756.8297290624093</v>
      </c>
      <c r="AD18" t="n">
        <v>611500.1118393227</v>
      </c>
      <c r="AE18" t="n">
        <v>836681.4304995213</v>
      </c>
      <c r="AF18" t="n">
        <v>1.926385754886423e-06</v>
      </c>
      <c r="AG18" t="n">
        <v>12</v>
      </c>
      <c r="AH18" t="n">
        <v>756829.7290624094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1.3993</v>
      </c>
      <c r="E19" t="n">
        <v>71.45999999999999</v>
      </c>
      <c r="F19" t="n">
        <v>69.17</v>
      </c>
      <c r="G19" t="n">
        <v>180.45</v>
      </c>
      <c r="H19" t="n">
        <v>3.11</v>
      </c>
      <c r="I19" t="n">
        <v>23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477.03</v>
      </c>
      <c r="Q19" t="n">
        <v>747.85</v>
      </c>
      <c r="R19" t="n">
        <v>142.37</v>
      </c>
      <c r="S19" t="n">
        <v>106.02</v>
      </c>
      <c r="T19" t="n">
        <v>14000.84</v>
      </c>
      <c r="U19" t="n">
        <v>0.74</v>
      </c>
      <c r="V19" t="n">
        <v>0.89</v>
      </c>
      <c r="W19" t="n">
        <v>12.34</v>
      </c>
      <c r="X19" t="n">
        <v>0.85</v>
      </c>
      <c r="Y19" t="n">
        <v>0.5</v>
      </c>
      <c r="Z19" t="n">
        <v>10</v>
      </c>
      <c r="AA19" t="n">
        <v>616.6216939621801</v>
      </c>
      <c r="AB19" t="n">
        <v>843.6890051082715</v>
      </c>
      <c r="AC19" t="n">
        <v>763.168510585693</v>
      </c>
      <c r="AD19" t="n">
        <v>616621.6939621801</v>
      </c>
      <c r="AE19" t="n">
        <v>843689.0051082715</v>
      </c>
      <c r="AF19" t="n">
        <v>1.926248096907655e-06</v>
      </c>
      <c r="AG19" t="n">
        <v>12</v>
      </c>
      <c r="AH19" t="n">
        <v>763168.5105856929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0.9116</v>
      </c>
      <c r="E2" t="n">
        <v>109.69</v>
      </c>
      <c r="F2" t="n">
        <v>93.3</v>
      </c>
      <c r="G2" t="n">
        <v>8.67</v>
      </c>
      <c r="H2" t="n">
        <v>0.16</v>
      </c>
      <c r="I2" t="n">
        <v>646</v>
      </c>
      <c r="J2" t="n">
        <v>107.41</v>
      </c>
      <c r="K2" t="n">
        <v>41.65</v>
      </c>
      <c r="L2" t="n">
        <v>1</v>
      </c>
      <c r="M2" t="n">
        <v>644</v>
      </c>
      <c r="N2" t="n">
        <v>14.77</v>
      </c>
      <c r="O2" t="n">
        <v>13481.73</v>
      </c>
      <c r="P2" t="n">
        <v>890.08</v>
      </c>
      <c r="Q2" t="n">
        <v>748.3</v>
      </c>
      <c r="R2" t="n">
        <v>950.0700000000001</v>
      </c>
      <c r="S2" t="n">
        <v>106.02</v>
      </c>
      <c r="T2" t="n">
        <v>414735.39</v>
      </c>
      <c r="U2" t="n">
        <v>0.11</v>
      </c>
      <c r="V2" t="n">
        <v>0.66</v>
      </c>
      <c r="W2" t="n">
        <v>13.32</v>
      </c>
      <c r="X2" t="n">
        <v>24.96</v>
      </c>
      <c r="Y2" t="n">
        <v>0.5</v>
      </c>
      <c r="Z2" t="n">
        <v>10</v>
      </c>
      <c r="AA2" t="n">
        <v>1607.358909027944</v>
      </c>
      <c r="AB2" t="n">
        <v>2199.259371002405</v>
      </c>
      <c r="AC2" t="n">
        <v>1989.365143313849</v>
      </c>
      <c r="AD2" t="n">
        <v>1607358.909027945</v>
      </c>
      <c r="AE2" t="n">
        <v>2199259.371002405</v>
      </c>
      <c r="AF2" t="n">
        <v>1.236403751737474e-06</v>
      </c>
      <c r="AG2" t="n">
        <v>18</v>
      </c>
      <c r="AH2" t="n">
        <v>1989365.143313849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1.1553</v>
      </c>
      <c r="E3" t="n">
        <v>86.56</v>
      </c>
      <c r="F3" t="n">
        <v>78.52</v>
      </c>
      <c r="G3" t="n">
        <v>17.45</v>
      </c>
      <c r="H3" t="n">
        <v>0.32</v>
      </c>
      <c r="I3" t="n">
        <v>270</v>
      </c>
      <c r="J3" t="n">
        <v>108.68</v>
      </c>
      <c r="K3" t="n">
        <v>41.65</v>
      </c>
      <c r="L3" t="n">
        <v>2</v>
      </c>
      <c r="M3" t="n">
        <v>268</v>
      </c>
      <c r="N3" t="n">
        <v>15.03</v>
      </c>
      <c r="O3" t="n">
        <v>13638.32</v>
      </c>
      <c r="P3" t="n">
        <v>745.9400000000001</v>
      </c>
      <c r="Q3" t="n">
        <v>747.96</v>
      </c>
      <c r="R3" t="n">
        <v>454.87</v>
      </c>
      <c r="S3" t="n">
        <v>106.02</v>
      </c>
      <c r="T3" t="n">
        <v>169012.14</v>
      </c>
      <c r="U3" t="n">
        <v>0.23</v>
      </c>
      <c r="V3" t="n">
        <v>0.79</v>
      </c>
      <c r="W3" t="n">
        <v>12.72</v>
      </c>
      <c r="X3" t="n">
        <v>10.19</v>
      </c>
      <c r="Y3" t="n">
        <v>0.5</v>
      </c>
      <c r="Z3" t="n">
        <v>10</v>
      </c>
      <c r="AA3" t="n">
        <v>1089.297079280714</v>
      </c>
      <c r="AB3" t="n">
        <v>1490.42432026736</v>
      </c>
      <c r="AC3" t="n">
        <v>1348.180314964714</v>
      </c>
      <c r="AD3" t="n">
        <v>1089297.079280714</v>
      </c>
      <c r="AE3" t="n">
        <v>1490424.32026736</v>
      </c>
      <c r="AF3" t="n">
        <v>1.566934241314507e-06</v>
      </c>
      <c r="AG3" t="n">
        <v>15</v>
      </c>
      <c r="AH3" t="n">
        <v>1348180.314964714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1.2424</v>
      </c>
      <c r="E4" t="n">
        <v>80.48999999999999</v>
      </c>
      <c r="F4" t="n">
        <v>74.68000000000001</v>
      </c>
      <c r="G4" t="n">
        <v>26.36</v>
      </c>
      <c r="H4" t="n">
        <v>0.48</v>
      </c>
      <c r="I4" t="n">
        <v>170</v>
      </c>
      <c r="J4" t="n">
        <v>109.96</v>
      </c>
      <c r="K4" t="n">
        <v>41.65</v>
      </c>
      <c r="L4" t="n">
        <v>3</v>
      </c>
      <c r="M4" t="n">
        <v>168</v>
      </c>
      <c r="N4" t="n">
        <v>15.31</v>
      </c>
      <c r="O4" t="n">
        <v>13795.21</v>
      </c>
      <c r="P4" t="n">
        <v>705.91</v>
      </c>
      <c r="Q4" t="n">
        <v>747.92</v>
      </c>
      <c r="R4" t="n">
        <v>327.01</v>
      </c>
      <c r="S4" t="n">
        <v>106.02</v>
      </c>
      <c r="T4" t="n">
        <v>105585.96</v>
      </c>
      <c r="U4" t="n">
        <v>0.32</v>
      </c>
      <c r="V4" t="n">
        <v>0.83</v>
      </c>
      <c r="W4" t="n">
        <v>12.54</v>
      </c>
      <c r="X4" t="n">
        <v>6.35</v>
      </c>
      <c r="Y4" t="n">
        <v>0.5</v>
      </c>
      <c r="Z4" t="n">
        <v>10</v>
      </c>
      <c r="AA4" t="n">
        <v>965.7237151730712</v>
      </c>
      <c r="AB4" t="n">
        <v>1321.345791823219</v>
      </c>
      <c r="AC4" t="n">
        <v>1195.238403972077</v>
      </c>
      <c r="AD4" t="n">
        <v>965723.7151730713</v>
      </c>
      <c r="AE4" t="n">
        <v>1321345.791823219</v>
      </c>
      <c r="AF4" t="n">
        <v>1.685068035496531e-06</v>
      </c>
      <c r="AG4" t="n">
        <v>14</v>
      </c>
      <c r="AH4" t="n">
        <v>1195238.403972077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1.2854</v>
      </c>
      <c r="E5" t="n">
        <v>77.8</v>
      </c>
      <c r="F5" t="n">
        <v>72.98</v>
      </c>
      <c r="G5" t="n">
        <v>35.03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686.74</v>
      </c>
      <c r="Q5" t="n">
        <v>747.84</v>
      </c>
      <c r="R5" t="n">
        <v>270.61</v>
      </c>
      <c r="S5" t="n">
        <v>106.02</v>
      </c>
      <c r="T5" t="n">
        <v>77609.81</v>
      </c>
      <c r="U5" t="n">
        <v>0.39</v>
      </c>
      <c r="V5" t="n">
        <v>0.85</v>
      </c>
      <c r="W5" t="n">
        <v>12.47</v>
      </c>
      <c r="X5" t="n">
        <v>4.66</v>
      </c>
      <c r="Y5" t="n">
        <v>0.5</v>
      </c>
      <c r="Z5" t="n">
        <v>10</v>
      </c>
      <c r="AA5" t="n">
        <v>907.1251888793172</v>
      </c>
      <c r="AB5" t="n">
        <v>1241.168702963578</v>
      </c>
      <c r="AC5" t="n">
        <v>1122.713303943949</v>
      </c>
      <c r="AD5" t="n">
        <v>907125.1888793171</v>
      </c>
      <c r="AE5" t="n">
        <v>1241168.702963578</v>
      </c>
      <c r="AF5" t="n">
        <v>1.743388967182261e-06</v>
      </c>
      <c r="AG5" t="n">
        <v>13</v>
      </c>
      <c r="AH5" t="n">
        <v>1122713.303943949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1.313</v>
      </c>
      <c r="E6" t="n">
        <v>76.16</v>
      </c>
      <c r="F6" t="n">
        <v>71.95</v>
      </c>
      <c r="G6" t="n">
        <v>44.05</v>
      </c>
      <c r="H6" t="n">
        <v>0.78</v>
      </c>
      <c r="I6" t="n">
        <v>98</v>
      </c>
      <c r="J6" t="n">
        <v>112.51</v>
      </c>
      <c r="K6" t="n">
        <v>41.65</v>
      </c>
      <c r="L6" t="n">
        <v>5</v>
      </c>
      <c r="M6" t="n">
        <v>96</v>
      </c>
      <c r="N6" t="n">
        <v>15.86</v>
      </c>
      <c r="O6" t="n">
        <v>14110.24</v>
      </c>
      <c r="P6" t="n">
        <v>673.62</v>
      </c>
      <c r="Q6" t="n">
        <v>747.83</v>
      </c>
      <c r="R6" t="n">
        <v>235.44</v>
      </c>
      <c r="S6" t="n">
        <v>106.02</v>
      </c>
      <c r="T6" t="n">
        <v>60156.22</v>
      </c>
      <c r="U6" t="n">
        <v>0.45</v>
      </c>
      <c r="V6" t="n">
        <v>0.86</v>
      </c>
      <c r="W6" t="n">
        <v>12.44</v>
      </c>
      <c r="X6" t="n">
        <v>3.62</v>
      </c>
      <c r="Y6" t="n">
        <v>0.5</v>
      </c>
      <c r="Z6" t="n">
        <v>10</v>
      </c>
      <c r="AA6" t="n">
        <v>875.7560322561852</v>
      </c>
      <c r="AB6" t="n">
        <v>1198.248038962291</v>
      </c>
      <c r="AC6" t="n">
        <v>1083.888927875414</v>
      </c>
      <c r="AD6" t="n">
        <v>875756.0322561852</v>
      </c>
      <c r="AE6" t="n">
        <v>1198248.038962291</v>
      </c>
      <c r="AF6" t="n">
        <v>1.780822867520078e-06</v>
      </c>
      <c r="AG6" t="n">
        <v>13</v>
      </c>
      <c r="AH6" t="n">
        <v>1083888.927875414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1.3302</v>
      </c>
      <c r="E7" t="n">
        <v>75.18000000000001</v>
      </c>
      <c r="F7" t="n">
        <v>71.34</v>
      </c>
      <c r="G7" t="n">
        <v>52.85</v>
      </c>
      <c r="H7" t="n">
        <v>0.93</v>
      </c>
      <c r="I7" t="n">
        <v>81</v>
      </c>
      <c r="J7" t="n">
        <v>113.79</v>
      </c>
      <c r="K7" t="n">
        <v>41.65</v>
      </c>
      <c r="L7" t="n">
        <v>6</v>
      </c>
      <c r="M7" t="n">
        <v>79</v>
      </c>
      <c r="N7" t="n">
        <v>16.14</v>
      </c>
      <c r="O7" t="n">
        <v>14268.39</v>
      </c>
      <c r="P7" t="n">
        <v>664.25</v>
      </c>
      <c r="Q7" t="n">
        <v>747.84</v>
      </c>
      <c r="R7" t="n">
        <v>215.42</v>
      </c>
      <c r="S7" t="n">
        <v>106.02</v>
      </c>
      <c r="T7" t="n">
        <v>50235.1</v>
      </c>
      <c r="U7" t="n">
        <v>0.49</v>
      </c>
      <c r="V7" t="n">
        <v>0.86</v>
      </c>
      <c r="W7" t="n">
        <v>12.41</v>
      </c>
      <c r="X7" t="n">
        <v>3.02</v>
      </c>
      <c r="Y7" t="n">
        <v>0.5</v>
      </c>
      <c r="Z7" t="n">
        <v>10</v>
      </c>
      <c r="AA7" t="n">
        <v>855.67482006936</v>
      </c>
      <c r="AB7" t="n">
        <v>1170.77203852772</v>
      </c>
      <c r="AC7" t="n">
        <v>1059.03519835951</v>
      </c>
      <c r="AD7" t="n">
        <v>855674.82006936</v>
      </c>
      <c r="AE7" t="n">
        <v>1170772.03852772</v>
      </c>
      <c r="AF7" t="n">
        <v>1.804151240194371e-06</v>
      </c>
      <c r="AG7" t="n">
        <v>13</v>
      </c>
      <c r="AH7" t="n">
        <v>1059035.19835951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1.3432</v>
      </c>
      <c r="E8" t="n">
        <v>74.45</v>
      </c>
      <c r="F8" t="n">
        <v>70.88</v>
      </c>
      <c r="G8" t="n">
        <v>61.63</v>
      </c>
      <c r="H8" t="n">
        <v>1.07</v>
      </c>
      <c r="I8" t="n">
        <v>69</v>
      </c>
      <c r="J8" t="n">
        <v>115.08</v>
      </c>
      <c r="K8" t="n">
        <v>41.65</v>
      </c>
      <c r="L8" t="n">
        <v>7</v>
      </c>
      <c r="M8" t="n">
        <v>67</v>
      </c>
      <c r="N8" t="n">
        <v>16.43</v>
      </c>
      <c r="O8" t="n">
        <v>14426.96</v>
      </c>
      <c r="P8" t="n">
        <v>656.11</v>
      </c>
      <c r="Q8" t="n">
        <v>747.8200000000001</v>
      </c>
      <c r="R8" t="n">
        <v>199.98</v>
      </c>
      <c r="S8" t="n">
        <v>106.02</v>
      </c>
      <c r="T8" t="n">
        <v>42574.68</v>
      </c>
      <c r="U8" t="n">
        <v>0.53</v>
      </c>
      <c r="V8" t="n">
        <v>0.87</v>
      </c>
      <c r="W8" t="n">
        <v>12.4</v>
      </c>
      <c r="X8" t="n">
        <v>2.56</v>
      </c>
      <c r="Y8" t="n">
        <v>0.5</v>
      </c>
      <c r="Z8" t="n">
        <v>10</v>
      </c>
      <c r="AA8" t="n">
        <v>839.7677494122051</v>
      </c>
      <c r="AB8" t="n">
        <v>1149.007282684172</v>
      </c>
      <c r="AC8" t="n">
        <v>1039.347640266643</v>
      </c>
      <c r="AD8" t="n">
        <v>839767.7494122052</v>
      </c>
      <c r="AE8" t="n">
        <v>1149007.282684172</v>
      </c>
      <c r="AF8" t="n">
        <v>1.821783149773777e-06</v>
      </c>
      <c r="AG8" t="n">
        <v>13</v>
      </c>
      <c r="AH8" t="n">
        <v>1039347.640266643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1.3533</v>
      </c>
      <c r="E9" t="n">
        <v>73.89</v>
      </c>
      <c r="F9" t="n">
        <v>70.52</v>
      </c>
      <c r="G9" t="n">
        <v>70.52</v>
      </c>
      <c r="H9" t="n">
        <v>1.21</v>
      </c>
      <c r="I9" t="n">
        <v>60</v>
      </c>
      <c r="J9" t="n">
        <v>116.37</v>
      </c>
      <c r="K9" t="n">
        <v>41.65</v>
      </c>
      <c r="L9" t="n">
        <v>8</v>
      </c>
      <c r="M9" t="n">
        <v>58</v>
      </c>
      <c r="N9" t="n">
        <v>16.72</v>
      </c>
      <c r="O9" t="n">
        <v>14585.96</v>
      </c>
      <c r="P9" t="n">
        <v>649.86</v>
      </c>
      <c r="Q9" t="n">
        <v>747.84</v>
      </c>
      <c r="R9" t="n">
        <v>188.39</v>
      </c>
      <c r="S9" t="n">
        <v>106.02</v>
      </c>
      <c r="T9" t="n">
        <v>36822.2</v>
      </c>
      <c r="U9" t="n">
        <v>0.5600000000000001</v>
      </c>
      <c r="V9" t="n">
        <v>0.87</v>
      </c>
      <c r="W9" t="n">
        <v>12.37</v>
      </c>
      <c r="X9" t="n">
        <v>2.2</v>
      </c>
      <c r="Y9" t="n">
        <v>0.5</v>
      </c>
      <c r="Z9" t="n">
        <v>10</v>
      </c>
      <c r="AA9" t="n">
        <v>827.6922416690652</v>
      </c>
      <c r="AB9" t="n">
        <v>1132.485040256204</v>
      </c>
      <c r="AC9" t="n">
        <v>1024.402257466888</v>
      </c>
      <c r="AD9" t="n">
        <v>827692.2416690652</v>
      </c>
      <c r="AE9" t="n">
        <v>1132485.040256204</v>
      </c>
      <c r="AF9" t="n">
        <v>1.835481787216239e-06</v>
      </c>
      <c r="AG9" t="n">
        <v>13</v>
      </c>
      <c r="AH9" t="n">
        <v>1024402.257466888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1.361</v>
      </c>
      <c r="E10" t="n">
        <v>73.47</v>
      </c>
      <c r="F10" t="n">
        <v>70.26000000000001</v>
      </c>
      <c r="G10" t="n">
        <v>79.54000000000001</v>
      </c>
      <c r="H10" t="n">
        <v>1.35</v>
      </c>
      <c r="I10" t="n">
        <v>53</v>
      </c>
      <c r="J10" t="n">
        <v>117.66</v>
      </c>
      <c r="K10" t="n">
        <v>41.65</v>
      </c>
      <c r="L10" t="n">
        <v>9</v>
      </c>
      <c r="M10" t="n">
        <v>51</v>
      </c>
      <c r="N10" t="n">
        <v>17.01</v>
      </c>
      <c r="O10" t="n">
        <v>14745.39</v>
      </c>
      <c r="P10" t="n">
        <v>643.88</v>
      </c>
      <c r="Q10" t="n">
        <v>747.8099999999999</v>
      </c>
      <c r="R10" t="n">
        <v>179.83</v>
      </c>
      <c r="S10" t="n">
        <v>106.02</v>
      </c>
      <c r="T10" t="n">
        <v>32580.49</v>
      </c>
      <c r="U10" t="n">
        <v>0.59</v>
      </c>
      <c r="V10" t="n">
        <v>0.88</v>
      </c>
      <c r="W10" t="n">
        <v>12.36</v>
      </c>
      <c r="X10" t="n">
        <v>1.94</v>
      </c>
      <c r="Y10" t="n">
        <v>0.5</v>
      </c>
      <c r="Z10" t="n">
        <v>10</v>
      </c>
      <c r="AA10" t="n">
        <v>809.1615993134089</v>
      </c>
      <c r="AB10" t="n">
        <v>1107.130597870952</v>
      </c>
      <c r="AC10" t="n">
        <v>1001.467607477701</v>
      </c>
      <c r="AD10" t="n">
        <v>809161.599313409</v>
      </c>
      <c r="AE10" t="n">
        <v>1107130.597870952</v>
      </c>
      <c r="AF10" t="n">
        <v>1.845925302890196e-06</v>
      </c>
      <c r="AG10" t="n">
        <v>12</v>
      </c>
      <c r="AH10" t="n">
        <v>1001467.607477701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1.3676</v>
      </c>
      <c r="E11" t="n">
        <v>73.12</v>
      </c>
      <c r="F11" t="n">
        <v>70.04000000000001</v>
      </c>
      <c r="G11" t="n">
        <v>89.41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45</v>
      </c>
      <c r="N11" t="n">
        <v>17.31</v>
      </c>
      <c r="O11" t="n">
        <v>14905.25</v>
      </c>
      <c r="P11" t="n">
        <v>637.8099999999999</v>
      </c>
      <c r="Q11" t="n">
        <v>747.8099999999999</v>
      </c>
      <c r="R11" t="n">
        <v>172.15</v>
      </c>
      <c r="S11" t="n">
        <v>106.02</v>
      </c>
      <c r="T11" t="n">
        <v>28767.25</v>
      </c>
      <c r="U11" t="n">
        <v>0.62</v>
      </c>
      <c r="V11" t="n">
        <v>0.88</v>
      </c>
      <c r="W11" t="n">
        <v>12.36</v>
      </c>
      <c r="X11" t="n">
        <v>1.72</v>
      </c>
      <c r="Y11" t="n">
        <v>0.5</v>
      </c>
      <c r="Z11" t="n">
        <v>10</v>
      </c>
      <c r="AA11" t="n">
        <v>799.4996544240589</v>
      </c>
      <c r="AB11" t="n">
        <v>1093.910698618418</v>
      </c>
      <c r="AC11" t="n">
        <v>989.509396855584</v>
      </c>
      <c r="AD11" t="n">
        <v>799499.654424059</v>
      </c>
      <c r="AE11" t="n">
        <v>1093910.698618418</v>
      </c>
      <c r="AF11" t="n">
        <v>1.854876887753587e-06</v>
      </c>
      <c r="AG11" t="n">
        <v>12</v>
      </c>
      <c r="AH11" t="n">
        <v>989509.396855584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1.3722</v>
      </c>
      <c r="E12" t="n">
        <v>72.87</v>
      </c>
      <c r="F12" t="n">
        <v>69.88</v>
      </c>
      <c r="G12" t="n">
        <v>97.51000000000001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632.97</v>
      </c>
      <c r="Q12" t="n">
        <v>747.78</v>
      </c>
      <c r="R12" t="n">
        <v>167.32</v>
      </c>
      <c r="S12" t="n">
        <v>106.02</v>
      </c>
      <c r="T12" t="n">
        <v>26375.82</v>
      </c>
      <c r="U12" t="n">
        <v>0.63</v>
      </c>
      <c r="V12" t="n">
        <v>0.88</v>
      </c>
      <c r="W12" t="n">
        <v>12.34</v>
      </c>
      <c r="X12" t="n">
        <v>1.56</v>
      </c>
      <c r="Y12" t="n">
        <v>0.5</v>
      </c>
      <c r="Z12" t="n">
        <v>10</v>
      </c>
      <c r="AA12" t="n">
        <v>792.2102122474852</v>
      </c>
      <c r="AB12" t="n">
        <v>1083.936962244938</v>
      </c>
      <c r="AC12" t="n">
        <v>980.4875398833616</v>
      </c>
      <c r="AD12" t="n">
        <v>792210.2122474852</v>
      </c>
      <c r="AE12" t="n">
        <v>1083936.962244938</v>
      </c>
      <c r="AF12" t="n">
        <v>1.861115871143223e-06</v>
      </c>
      <c r="AG12" t="n">
        <v>12</v>
      </c>
      <c r="AH12" t="n">
        <v>980487.5398833615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1.3765</v>
      </c>
      <c r="E13" t="n">
        <v>72.65000000000001</v>
      </c>
      <c r="F13" t="n">
        <v>69.75</v>
      </c>
      <c r="G13" t="n">
        <v>107.3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629.1</v>
      </c>
      <c r="Q13" t="n">
        <v>747.79</v>
      </c>
      <c r="R13" t="n">
        <v>162.39</v>
      </c>
      <c r="S13" t="n">
        <v>106.02</v>
      </c>
      <c r="T13" t="n">
        <v>23926.6</v>
      </c>
      <c r="U13" t="n">
        <v>0.65</v>
      </c>
      <c r="V13" t="n">
        <v>0.88</v>
      </c>
      <c r="W13" t="n">
        <v>12.34</v>
      </c>
      <c r="X13" t="n">
        <v>1.43</v>
      </c>
      <c r="Y13" t="n">
        <v>0.5</v>
      </c>
      <c r="Z13" t="n">
        <v>10</v>
      </c>
      <c r="AA13" t="n">
        <v>786.1048971309777</v>
      </c>
      <c r="AB13" t="n">
        <v>1075.583400755039</v>
      </c>
      <c r="AC13" t="n">
        <v>972.9312305777613</v>
      </c>
      <c r="AD13" t="n">
        <v>786104.8971309777</v>
      </c>
      <c r="AE13" t="n">
        <v>1075583.400755039</v>
      </c>
      <c r="AF13" t="n">
        <v>1.866947964311796e-06</v>
      </c>
      <c r="AG13" t="n">
        <v>12</v>
      </c>
      <c r="AH13" t="n">
        <v>972931.2305777613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1.3798</v>
      </c>
      <c r="E14" t="n">
        <v>72.47</v>
      </c>
      <c r="F14" t="n">
        <v>69.64</v>
      </c>
      <c r="G14" t="n">
        <v>116.06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624.46</v>
      </c>
      <c r="Q14" t="n">
        <v>747.78</v>
      </c>
      <c r="R14" t="n">
        <v>158.99</v>
      </c>
      <c r="S14" t="n">
        <v>106.02</v>
      </c>
      <c r="T14" t="n">
        <v>22244.4</v>
      </c>
      <c r="U14" t="n">
        <v>0.67</v>
      </c>
      <c r="V14" t="n">
        <v>0.89</v>
      </c>
      <c r="W14" t="n">
        <v>12.33</v>
      </c>
      <c r="X14" t="n">
        <v>1.32</v>
      </c>
      <c r="Y14" t="n">
        <v>0.5</v>
      </c>
      <c r="Z14" t="n">
        <v>10</v>
      </c>
      <c r="AA14" t="n">
        <v>779.7892450994315</v>
      </c>
      <c r="AB14" t="n">
        <v>1066.942047018574</v>
      </c>
      <c r="AC14" t="n">
        <v>965.1145955136888</v>
      </c>
      <c r="AD14" t="n">
        <v>779789.2450994315</v>
      </c>
      <c r="AE14" t="n">
        <v>1066942.047018574</v>
      </c>
      <c r="AF14" t="n">
        <v>1.871423756743491e-06</v>
      </c>
      <c r="AG14" t="n">
        <v>12</v>
      </c>
      <c r="AH14" t="n">
        <v>965114.5955136887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1.3833</v>
      </c>
      <c r="E15" t="n">
        <v>72.29000000000001</v>
      </c>
      <c r="F15" t="n">
        <v>69.52</v>
      </c>
      <c r="G15" t="n">
        <v>126.4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620.52</v>
      </c>
      <c r="Q15" t="n">
        <v>747.8099999999999</v>
      </c>
      <c r="R15" t="n">
        <v>155.21</v>
      </c>
      <c r="S15" t="n">
        <v>106.02</v>
      </c>
      <c r="T15" t="n">
        <v>20369.47</v>
      </c>
      <c r="U15" t="n">
        <v>0.68</v>
      </c>
      <c r="V15" t="n">
        <v>0.89</v>
      </c>
      <c r="W15" t="n">
        <v>12.32</v>
      </c>
      <c r="X15" t="n">
        <v>1.2</v>
      </c>
      <c r="Y15" t="n">
        <v>0.5</v>
      </c>
      <c r="Z15" t="n">
        <v>10</v>
      </c>
      <c r="AA15" t="n">
        <v>774.0857459018737</v>
      </c>
      <c r="AB15" t="n">
        <v>1059.138267795849</v>
      </c>
      <c r="AC15" t="n">
        <v>958.0555980273078</v>
      </c>
      <c r="AD15" t="n">
        <v>774085.7459018737</v>
      </c>
      <c r="AE15" t="n">
        <v>1059138.267795849</v>
      </c>
      <c r="AF15" t="n">
        <v>1.876170809322563e-06</v>
      </c>
      <c r="AG15" t="n">
        <v>12</v>
      </c>
      <c r="AH15" t="n">
        <v>958055.5980273079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1.3857</v>
      </c>
      <c r="E16" t="n">
        <v>72.17</v>
      </c>
      <c r="F16" t="n">
        <v>69.44</v>
      </c>
      <c r="G16" t="n">
        <v>134.41</v>
      </c>
      <c r="H16" t="n">
        <v>2.11</v>
      </c>
      <c r="I16" t="n">
        <v>31</v>
      </c>
      <c r="J16" t="n">
        <v>125.49</v>
      </c>
      <c r="K16" t="n">
        <v>41.65</v>
      </c>
      <c r="L16" t="n">
        <v>15</v>
      </c>
      <c r="M16" t="n">
        <v>29</v>
      </c>
      <c r="N16" t="n">
        <v>18.84</v>
      </c>
      <c r="O16" t="n">
        <v>15711.24</v>
      </c>
      <c r="P16" t="n">
        <v>616.23</v>
      </c>
      <c r="Q16" t="n">
        <v>747.83</v>
      </c>
      <c r="R16" t="n">
        <v>152.43</v>
      </c>
      <c r="S16" t="n">
        <v>106.02</v>
      </c>
      <c r="T16" t="n">
        <v>18988.99</v>
      </c>
      <c r="U16" t="n">
        <v>0.7</v>
      </c>
      <c r="V16" t="n">
        <v>0.89</v>
      </c>
      <c r="W16" t="n">
        <v>12.32</v>
      </c>
      <c r="X16" t="n">
        <v>1.12</v>
      </c>
      <c r="Y16" t="n">
        <v>0.5</v>
      </c>
      <c r="Z16" t="n">
        <v>10</v>
      </c>
      <c r="AA16" t="n">
        <v>768.6341186649084</v>
      </c>
      <c r="AB16" t="n">
        <v>1051.679110901414</v>
      </c>
      <c r="AC16" t="n">
        <v>951.3083325978851</v>
      </c>
      <c r="AD16" t="n">
        <v>768634.1186649085</v>
      </c>
      <c r="AE16" t="n">
        <v>1051679.110901414</v>
      </c>
      <c r="AF16" t="n">
        <v>1.879425931091068e-06</v>
      </c>
      <c r="AG16" t="n">
        <v>12</v>
      </c>
      <c r="AH16" t="n">
        <v>951308.332597885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1.3879</v>
      </c>
      <c r="E17" t="n">
        <v>72.05</v>
      </c>
      <c r="F17" t="n">
        <v>69.37</v>
      </c>
      <c r="G17" t="n">
        <v>143.52</v>
      </c>
      <c r="H17" t="n">
        <v>2.23</v>
      </c>
      <c r="I17" t="n">
        <v>29</v>
      </c>
      <c r="J17" t="n">
        <v>126.81</v>
      </c>
      <c r="K17" t="n">
        <v>41.65</v>
      </c>
      <c r="L17" t="n">
        <v>16</v>
      </c>
      <c r="M17" t="n">
        <v>27</v>
      </c>
      <c r="N17" t="n">
        <v>19.16</v>
      </c>
      <c r="O17" t="n">
        <v>15873.8</v>
      </c>
      <c r="P17" t="n">
        <v>611.03</v>
      </c>
      <c r="Q17" t="n">
        <v>747.8099999999999</v>
      </c>
      <c r="R17" t="n">
        <v>150.1</v>
      </c>
      <c r="S17" t="n">
        <v>106.02</v>
      </c>
      <c r="T17" t="n">
        <v>17833.06</v>
      </c>
      <c r="U17" t="n">
        <v>0.71</v>
      </c>
      <c r="V17" t="n">
        <v>0.89</v>
      </c>
      <c r="W17" t="n">
        <v>12.32</v>
      </c>
      <c r="X17" t="n">
        <v>1.05</v>
      </c>
      <c r="Y17" t="n">
        <v>0.5</v>
      </c>
      <c r="Z17" t="n">
        <v>10</v>
      </c>
      <c r="AA17" t="n">
        <v>762.4139195234802</v>
      </c>
      <c r="AB17" t="n">
        <v>1043.168360020293</v>
      </c>
      <c r="AC17" t="n">
        <v>943.6098358359444</v>
      </c>
      <c r="AD17" t="n">
        <v>762413.9195234802</v>
      </c>
      <c r="AE17" t="n">
        <v>1043168.360020293</v>
      </c>
      <c r="AF17" t="n">
        <v>1.882409792712199e-06</v>
      </c>
      <c r="AG17" t="n">
        <v>12</v>
      </c>
      <c r="AH17" t="n">
        <v>943609.8358359444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1.3903</v>
      </c>
      <c r="E18" t="n">
        <v>71.93000000000001</v>
      </c>
      <c r="F18" t="n">
        <v>69.29000000000001</v>
      </c>
      <c r="G18" t="n">
        <v>153.98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25</v>
      </c>
      <c r="N18" t="n">
        <v>19.48</v>
      </c>
      <c r="O18" t="n">
        <v>16036.82</v>
      </c>
      <c r="P18" t="n">
        <v>607.47</v>
      </c>
      <c r="Q18" t="n">
        <v>747.78</v>
      </c>
      <c r="R18" t="n">
        <v>147.38</v>
      </c>
      <c r="S18" t="n">
        <v>106.02</v>
      </c>
      <c r="T18" t="n">
        <v>16484.02</v>
      </c>
      <c r="U18" t="n">
        <v>0.72</v>
      </c>
      <c r="V18" t="n">
        <v>0.89</v>
      </c>
      <c r="W18" t="n">
        <v>12.32</v>
      </c>
      <c r="X18" t="n">
        <v>0.97</v>
      </c>
      <c r="Y18" t="n">
        <v>0.5</v>
      </c>
      <c r="Z18" t="n">
        <v>10</v>
      </c>
      <c r="AA18" t="n">
        <v>757.714825773581</v>
      </c>
      <c r="AB18" t="n">
        <v>1036.738852642296</v>
      </c>
      <c r="AC18" t="n">
        <v>937.793951618233</v>
      </c>
      <c r="AD18" t="n">
        <v>757714.8257735809</v>
      </c>
      <c r="AE18" t="n">
        <v>1036738.852642296</v>
      </c>
      <c r="AF18" t="n">
        <v>1.885664914480705e-06</v>
      </c>
      <c r="AG18" t="n">
        <v>12</v>
      </c>
      <c r="AH18" t="n">
        <v>937793.951618233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1.393</v>
      </c>
      <c r="E19" t="n">
        <v>71.79000000000001</v>
      </c>
      <c r="F19" t="n">
        <v>69.2</v>
      </c>
      <c r="G19" t="n">
        <v>166.07</v>
      </c>
      <c r="H19" t="n">
        <v>2.46</v>
      </c>
      <c r="I19" t="n">
        <v>25</v>
      </c>
      <c r="J19" t="n">
        <v>129.46</v>
      </c>
      <c r="K19" t="n">
        <v>41.65</v>
      </c>
      <c r="L19" t="n">
        <v>18</v>
      </c>
      <c r="M19" t="n">
        <v>23</v>
      </c>
      <c r="N19" t="n">
        <v>19.81</v>
      </c>
      <c r="O19" t="n">
        <v>16200.3</v>
      </c>
      <c r="P19" t="n">
        <v>601.95</v>
      </c>
      <c r="Q19" t="n">
        <v>747.78</v>
      </c>
      <c r="R19" t="n">
        <v>144.38</v>
      </c>
      <c r="S19" t="n">
        <v>106.02</v>
      </c>
      <c r="T19" t="n">
        <v>14992.42</v>
      </c>
      <c r="U19" t="n">
        <v>0.73</v>
      </c>
      <c r="V19" t="n">
        <v>0.89</v>
      </c>
      <c r="W19" t="n">
        <v>12.31</v>
      </c>
      <c r="X19" t="n">
        <v>0.88</v>
      </c>
      <c r="Y19" t="n">
        <v>0.5</v>
      </c>
      <c r="Z19" t="n">
        <v>10</v>
      </c>
      <c r="AA19" t="n">
        <v>750.9680576115879</v>
      </c>
      <c r="AB19" t="n">
        <v>1027.507626796653</v>
      </c>
      <c r="AC19" t="n">
        <v>929.443741011191</v>
      </c>
      <c r="AD19" t="n">
        <v>750968.0576115879</v>
      </c>
      <c r="AE19" t="n">
        <v>1027507.626796653</v>
      </c>
      <c r="AF19" t="n">
        <v>1.889326926470274e-06</v>
      </c>
      <c r="AG19" t="n">
        <v>12</v>
      </c>
      <c r="AH19" t="n">
        <v>929443.741011191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1.3935</v>
      </c>
      <c r="E20" t="n">
        <v>71.76000000000001</v>
      </c>
      <c r="F20" t="n">
        <v>69.19</v>
      </c>
      <c r="G20" t="n">
        <v>172.98</v>
      </c>
      <c r="H20" t="n">
        <v>2.57</v>
      </c>
      <c r="I20" t="n">
        <v>24</v>
      </c>
      <c r="J20" t="n">
        <v>130.79</v>
      </c>
      <c r="K20" t="n">
        <v>41.65</v>
      </c>
      <c r="L20" t="n">
        <v>19</v>
      </c>
      <c r="M20" t="n">
        <v>22</v>
      </c>
      <c r="N20" t="n">
        <v>20.14</v>
      </c>
      <c r="O20" t="n">
        <v>16364.25</v>
      </c>
      <c r="P20" t="n">
        <v>598.6</v>
      </c>
      <c r="Q20" t="n">
        <v>747.78</v>
      </c>
      <c r="R20" t="n">
        <v>144.08</v>
      </c>
      <c r="S20" t="n">
        <v>106.02</v>
      </c>
      <c r="T20" t="n">
        <v>14850.39</v>
      </c>
      <c r="U20" t="n">
        <v>0.74</v>
      </c>
      <c r="V20" t="n">
        <v>0.89</v>
      </c>
      <c r="W20" t="n">
        <v>12.31</v>
      </c>
      <c r="X20" t="n">
        <v>0.87</v>
      </c>
      <c r="Y20" t="n">
        <v>0.5</v>
      </c>
      <c r="Z20" t="n">
        <v>10</v>
      </c>
      <c r="AA20" t="n">
        <v>747.454926103149</v>
      </c>
      <c r="AB20" t="n">
        <v>1022.700805278383</v>
      </c>
      <c r="AC20" t="n">
        <v>925.0956757922086</v>
      </c>
      <c r="AD20" t="n">
        <v>747454.926103149</v>
      </c>
      <c r="AE20" t="n">
        <v>1022700.805278383</v>
      </c>
      <c r="AF20" t="n">
        <v>1.890005076838712e-06</v>
      </c>
      <c r="AG20" t="n">
        <v>12</v>
      </c>
      <c r="AH20" t="n">
        <v>925095.6757922085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1.3948</v>
      </c>
      <c r="E21" t="n">
        <v>71.7</v>
      </c>
      <c r="F21" t="n">
        <v>69.15000000000001</v>
      </c>
      <c r="G21" t="n">
        <v>180.39</v>
      </c>
      <c r="H21" t="n">
        <v>2.67</v>
      </c>
      <c r="I21" t="n">
        <v>23</v>
      </c>
      <c r="J21" t="n">
        <v>132.12</v>
      </c>
      <c r="K21" t="n">
        <v>41.65</v>
      </c>
      <c r="L21" t="n">
        <v>20</v>
      </c>
      <c r="M21" t="n">
        <v>21</v>
      </c>
      <c r="N21" t="n">
        <v>20.47</v>
      </c>
      <c r="O21" t="n">
        <v>16528.68</v>
      </c>
      <c r="P21" t="n">
        <v>594.77</v>
      </c>
      <c r="Q21" t="n">
        <v>747.78</v>
      </c>
      <c r="R21" t="n">
        <v>142.57</v>
      </c>
      <c r="S21" t="n">
        <v>106.02</v>
      </c>
      <c r="T21" t="n">
        <v>14098.09</v>
      </c>
      <c r="U21" t="n">
        <v>0.74</v>
      </c>
      <c r="V21" t="n">
        <v>0.89</v>
      </c>
      <c r="W21" t="n">
        <v>12.31</v>
      </c>
      <c r="X21" t="n">
        <v>0.83</v>
      </c>
      <c r="Y21" t="n">
        <v>0.5</v>
      </c>
      <c r="Z21" t="n">
        <v>10</v>
      </c>
      <c r="AA21" t="n">
        <v>743.0798652656182</v>
      </c>
      <c r="AB21" t="n">
        <v>1016.714654026411</v>
      </c>
      <c r="AC21" t="n">
        <v>919.6808344141092</v>
      </c>
      <c r="AD21" t="n">
        <v>743079.8652656182</v>
      </c>
      <c r="AE21" t="n">
        <v>1016714.654026411</v>
      </c>
      <c r="AF21" t="n">
        <v>1.891768267796653e-06</v>
      </c>
      <c r="AG21" t="n">
        <v>12</v>
      </c>
      <c r="AH21" t="n">
        <v>919680.8344141092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1.3975</v>
      </c>
      <c r="E22" t="n">
        <v>71.55</v>
      </c>
      <c r="F22" t="n">
        <v>69.05</v>
      </c>
      <c r="G22" t="n">
        <v>197.29</v>
      </c>
      <c r="H22" t="n">
        <v>2.78</v>
      </c>
      <c r="I22" t="n">
        <v>21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587.16</v>
      </c>
      <c r="Q22" t="n">
        <v>747.8099999999999</v>
      </c>
      <c r="R22" t="n">
        <v>139.52</v>
      </c>
      <c r="S22" t="n">
        <v>106.02</v>
      </c>
      <c r="T22" t="n">
        <v>12582.03</v>
      </c>
      <c r="U22" t="n">
        <v>0.76</v>
      </c>
      <c r="V22" t="n">
        <v>0.89</v>
      </c>
      <c r="W22" t="n">
        <v>12.3</v>
      </c>
      <c r="X22" t="n">
        <v>0.73</v>
      </c>
      <c r="Y22" t="n">
        <v>0.5</v>
      </c>
      <c r="Z22" t="n">
        <v>10</v>
      </c>
      <c r="AA22" t="n">
        <v>734.3394183342909</v>
      </c>
      <c r="AB22" t="n">
        <v>1004.755588933665</v>
      </c>
      <c r="AC22" t="n">
        <v>908.8631257091613</v>
      </c>
      <c r="AD22" t="n">
        <v>734339.418334291</v>
      </c>
      <c r="AE22" t="n">
        <v>1004755.588933665</v>
      </c>
      <c r="AF22" t="n">
        <v>1.895430279786222e-06</v>
      </c>
      <c r="AG22" t="n">
        <v>12</v>
      </c>
      <c r="AH22" t="n">
        <v>908863.1257091613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1.3988</v>
      </c>
      <c r="E23" t="n">
        <v>71.48999999999999</v>
      </c>
      <c r="F23" t="n">
        <v>69.01000000000001</v>
      </c>
      <c r="G23" t="n">
        <v>207.03</v>
      </c>
      <c r="H23" t="n">
        <v>2.88</v>
      </c>
      <c r="I23" t="n">
        <v>20</v>
      </c>
      <c r="J23" t="n">
        <v>134.8</v>
      </c>
      <c r="K23" t="n">
        <v>41.65</v>
      </c>
      <c r="L23" t="n">
        <v>22</v>
      </c>
      <c r="M23" t="n">
        <v>18</v>
      </c>
      <c r="N23" t="n">
        <v>21.15</v>
      </c>
      <c r="O23" t="n">
        <v>16859.1</v>
      </c>
      <c r="P23" t="n">
        <v>584.33</v>
      </c>
      <c r="Q23" t="n">
        <v>747.8</v>
      </c>
      <c r="R23" t="n">
        <v>138.19</v>
      </c>
      <c r="S23" t="n">
        <v>106.02</v>
      </c>
      <c r="T23" t="n">
        <v>11922.43</v>
      </c>
      <c r="U23" t="n">
        <v>0.77</v>
      </c>
      <c r="V23" t="n">
        <v>0.89</v>
      </c>
      <c r="W23" t="n">
        <v>12.3</v>
      </c>
      <c r="X23" t="n">
        <v>0.6899999999999999</v>
      </c>
      <c r="Y23" t="n">
        <v>0.5</v>
      </c>
      <c r="Z23" t="n">
        <v>10</v>
      </c>
      <c r="AA23" t="n">
        <v>730.9616695107644</v>
      </c>
      <c r="AB23" t="n">
        <v>1000.134003977555</v>
      </c>
      <c r="AC23" t="n">
        <v>904.6826183348272</v>
      </c>
      <c r="AD23" t="n">
        <v>730961.6695107644</v>
      </c>
      <c r="AE23" t="n">
        <v>1000134.003977555</v>
      </c>
      <c r="AF23" t="n">
        <v>1.897193470744163e-06</v>
      </c>
      <c r="AG23" t="n">
        <v>12</v>
      </c>
      <c r="AH23" t="n">
        <v>904682.6183348272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1.3987</v>
      </c>
      <c r="E24" t="n">
        <v>71.5</v>
      </c>
      <c r="F24" t="n">
        <v>69.02</v>
      </c>
      <c r="G24" t="n">
        <v>207.05</v>
      </c>
      <c r="H24" t="n">
        <v>2.99</v>
      </c>
      <c r="I24" t="n">
        <v>20</v>
      </c>
      <c r="J24" t="n">
        <v>136.14</v>
      </c>
      <c r="K24" t="n">
        <v>41.65</v>
      </c>
      <c r="L24" t="n">
        <v>23</v>
      </c>
      <c r="M24" t="n">
        <v>18</v>
      </c>
      <c r="N24" t="n">
        <v>21.49</v>
      </c>
      <c r="O24" t="n">
        <v>17024.98</v>
      </c>
      <c r="P24" t="n">
        <v>582.24</v>
      </c>
      <c r="Q24" t="n">
        <v>747.78</v>
      </c>
      <c r="R24" t="n">
        <v>138.32</v>
      </c>
      <c r="S24" t="n">
        <v>106.02</v>
      </c>
      <c r="T24" t="n">
        <v>11986.63</v>
      </c>
      <c r="U24" t="n">
        <v>0.77</v>
      </c>
      <c r="V24" t="n">
        <v>0.89</v>
      </c>
      <c r="W24" t="n">
        <v>12.3</v>
      </c>
      <c r="X24" t="n">
        <v>0.7</v>
      </c>
      <c r="Y24" t="n">
        <v>0.5</v>
      </c>
      <c r="Z24" t="n">
        <v>10</v>
      </c>
      <c r="AA24" t="n">
        <v>728.9828690278858</v>
      </c>
      <c r="AB24" t="n">
        <v>997.4265218583646</v>
      </c>
      <c r="AC24" t="n">
        <v>902.2335345091171</v>
      </c>
      <c r="AD24" t="n">
        <v>728982.8690278858</v>
      </c>
      <c r="AE24" t="n">
        <v>997426.5218583646</v>
      </c>
      <c r="AF24" t="n">
        <v>1.897057840670475e-06</v>
      </c>
      <c r="AG24" t="n">
        <v>12</v>
      </c>
      <c r="AH24" t="n">
        <v>902233.5345091171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1.3996</v>
      </c>
      <c r="E25" t="n">
        <v>71.45</v>
      </c>
      <c r="F25" t="n">
        <v>68.98999999999999</v>
      </c>
      <c r="G25" t="n">
        <v>217.87</v>
      </c>
      <c r="H25" t="n">
        <v>3.09</v>
      </c>
      <c r="I25" t="n">
        <v>19</v>
      </c>
      <c r="J25" t="n">
        <v>137.49</v>
      </c>
      <c r="K25" t="n">
        <v>41.65</v>
      </c>
      <c r="L25" t="n">
        <v>24</v>
      </c>
      <c r="M25" t="n">
        <v>17</v>
      </c>
      <c r="N25" t="n">
        <v>21.84</v>
      </c>
      <c r="O25" t="n">
        <v>17191.35</v>
      </c>
      <c r="P25" t="n">
        <v>576.4400000000001</v>
      </c>
      <c r="Q25" t="n">
        <v>747.79</v>
      </c>
      <c r="R25" t="n">
        <v>137.44</v>
      </c>
      <c r="S25" t="n">
        <v>106.02</v>
      </c>
      <c r="T25" t="n">
        <v>11553.42</v>
      </c>
      <c r="U25" t="n">
        <v>0.77</v>
      </c>
      <c r="V25" t="n">
        <v>0.89</v>
      </c>
      <c r="W25" t="n">
        <v>12.3</v>
      </c>
      <c r="X25" t="n">
        <v>0.67</v>
      </c>
      <c r="Y25" t="n">
        <v>0.5</v>
      </c>
      <c r="Z25" t="n">
        <v>10</v>
      </c>
      <c r="AA25" t="n">
        <v>722.9136852824565</v>
      </c>
      <c r="AB25" t="n">
        <v>989.1223969043784</v>
      </c>
      <c r="AC25" t="n">
        <v>894.721943585827</v>
      </c>
      <c r="AD25" t="n">
        <v>722913.6852824566</v>
      </c>
      <c r="AE25" t="n">
        <v>989122.3969043784</v>
      </c>
      <c r="AF25" t="n">
        <v>1.898278511333665e-06</v>
      </c>
      <c r="AG25" t="n">
        <v>12</v>
      </c>
      <c r="AH25" t="n">
        <v>894721.943585827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1.4007</v>
      </c>
      <c r="E26" t="n">
        <v>71.39</v>
      </c>
      <c r="F26" t="n">
        <v>68.95999999999999</v>
      </c>
      <c r="G26" t="n">
        <v>229.86</v>
      </c>
      <c r="H26" t="n">
        <v>3.18</v>
      </c>
      <c r="I26" t="n">
        <v>18</v>
      </c>
      <c r="J26" t="n">
        <v>138.85</v>
      </c>
      <c r="K26" t="n">
        <v>41.65</v>
      </c>
      <c r="L26" t="n">
        <v>25</v>
      </c>
      <c r="M26" t="n">
        <v>16</v>
      </c>
      <c r="N26" t="n">
        <v>22.2</v>
      </c>
      <c r="O26" t="n">
        <v>17358.22</v>
      </c>
      <c r="P26" t="n">
        <v>576.9299999999999</v>
      </c>
      <c r="Q26" t="n">
        <v>747.79</v>
      </c>
      <c r="R26" t="n">
        <v>136.42</v>
      </c>
      <c r="S26" t="n">
        <v>106.02</v>
      </c>
      <c r="T26" t="n">
        <v>11047.68</v>
      </c>
      <c r="U26" t="n">
        <v>0.78</v>
      </c>
      <c r="V26" t="n">
        <v>0.89</v>
      </c>
      <c r="W26" t="n">
        <v>12.3</v>
      </c>
      <c r="X26" t="n">
        <v>0.64</v>
      </c>
      <c r="Y26" t="n">
        <v>0.5</v>
      </c>
      <c r="Z26" t="n">
        <v>10</v>
      </c>
      <c r="AA26" t="n">
        <v>722.8737103163727</v>
      </c>
      <c r="AB26" t="n">
        <v>989.0677013922115</v>
      </c>
      <c r="AC26" t="n">
        <v>894.6724681365756</v>
      </c>
      <c r="AD26" t="n">
        <v>722873.7103163727</v>
      </c>
      <c r="AE26" t="n">
        <v>989067.7013922115</v>
      </c>
      <c r="AF26" t="n">
        <v>1.89977044214423e-06</v>
      </c>
      <c r="AG26" t="n">
        <v>12</v>
      </c>
      <c r="AH26" t="n">
        <v>894672.4681365757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1.4015</v>
      </c>
      <c r="E27" t="n">
        <v>71.34999999999999</v>
      </c>
      <c r="F27" t="n">
        <v>68.94</v>
      </c>
      <c r="G27" t="n">
        <v>243.32</v>
      </c>
      <c r="H27" t="n">
        <v>3.28</v>
      </c>
      <c r="I27" t="n">
        <v>17</v>
      </c>
      <c r="J27" t="n">
        <v>140.2</v>
      </c>
      <c r="K27" t="n">
        <v>41.65</v>
      </c>
      <c r="L27" t="n">
        <v>26</v>
      </c>
      <c r="M27" t="n">
        <v>11</v>
      </c>
      <c r="N27" t="n">
        <v>22.55</v>
      </c>
      <c r="O27" t="n">
        <v>17525.59</v>
      </c>
      <c r="P27" t="n">
        <v>571.67</v>
      </c>
      <c r="Q27" t="n">
        <v>747.8</v>
      </c>
      <c r="R27" t="n">
        <v>135.48</v>
      </c>
      <c r="S27" t="n">
        <v>106.02</v>
      </c>
      <c r="T27" t="n">
        <v>10583.89</v>
      </c>
      <c r="U27" t="n">
        <v>0.78</v>
      </c>
      <c r="V27" t="n">
        <v>0.89</v>
      </c>
      <c r="W27" t="n">
        <v>12.31</v>
      </c>
      <c r="X27" t="n">
        <v>0.62</v>
      </c>
      <c r="Y27" t="n">
        <v>0.5</v>
      </c>
      <c r="Z27" t="n">
        <v>10</v>
      </c>
      <c r="AA27" t="n">
        <v>717.3942949750891</v>
      </c>
      <c r="AB27" t="n">
        <v>981.570523587523</v>
      </c>
      <c r="AC27" t="n">
        <v>887.8908104592115</v>
      </c>
      <c r="AD27" t="n">
        <v>717394.2949750891</v>
      </c>
      <c r="AE27" t="n">
        <v>981570.523587523</v>
      </c>
      <c r="AF27" t="n">
        <v>1.900855482733732e-06</v>
      </c>
      <c r="AG27" t="n">
        <v>12</v>
      </c>
      <c r="AH27" t="n">
        <v>887890.8104592115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1.4017</v>
      </c>
      <c r="E28" t="n">
        <v>71.34</v>
      </c>
      <c r="F28" t="n">
        <v>68.93000000000001</v>
      </c>
      <c r="G28" t="n">
        <v>243.27</v>
      </c>
      <c r="H28" t="n">
        <v>3.37</v>
      </c>
      <c r="I28" t="n">
        <v>17</v>
      </c>
      <c r="J28" t="n">
        <v>141.56</v>
      </c>
      <c r="K28" t="n">
        <v>41.65</v>
      </c>
      <c r="L28" t="n">
        <v>27</v>
      </c>
      <c r="M28" t="n">
        <v>8</v>
      </c>
      <c r="N28" t="n">
        <v>22.91</v>
      </c>
      <c r="O28" t="n">
        <v>17693.46</v>
      </c>
      <c r="P28" t="n">
        <v>570.9299999999999</v>
      </c>
      <c r="Q28" t="n">
        <v>747.78</v>
      </c>
      <c r="R28" t="n">
        <v>134.97</v>
      </c>
      <c r="S28" t="n">
        <v>106.02</v>
      </c>
      <c r="T28" t="n">
        <v>10330.66</v>
      </c>
      <c r="U28" t="n">
        <v>0.79</v>
      </c>
      <c r="V28" t="n">
        <v>0.89</v>
      </c>
      <c r="W28" t="n">
        <v>12.31</v>
      </c>
      <c r="X28" t="n">
        <v>0.61</v>
      </c>
      <c r="Y28" t="n">
        <v>0.5</v>
      </c>
      <c r="Z28" t="n">
        <v>10</v>
      </c>
      <c r="AA28" t="n">
        <v>716.5790124519825</v>
      </c>
      <c r="AB28" t="n">
        <v>980.4550180716824</v>
      </c>
      <c r="AC28" t="n">
        <v>886.8817672241807</v>
      </c>
      <c r="AD28" t="n">
        <v>716579.0124519825</v>
      </c>
      <c r="AE28" t="n">
        <v>980455.0180716824</v>
      </c>
      <c r="AF28" t="n">
        <v>1.901126742881108e-06</v>
      </c>
      <c r="AG28" t="n">
        <v>12</v>
      </c>
      <c r="AH28" t="n">
        <v>886881.7672241807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1.4018</v>
      </c>
      <c r="E29" t="n">
        <v>71.33</v>
      </c>
      <c r="F29" t="n">
        <v>68.92</v>
      </c>
      <c r="G29" t="n">
        <v>243.25</v>
      </c>
      <c r="H29" t="n">
        <v>3.47</v>
      </c>
      <c r="I29" t="n">
        <v>17</v>
      </c>
      <c r="J29" t="n">
        <v>142.93</v>
      </c>
      <c r="K29" t="n">
        <v>41.65</v>
      </c>
      <c r="L29" t="n">
        <v>28</v>
      </c>
      <c r="M29" t="n">
        <v>3</v>
      </c>
      <c r="N29" t="n">
        <v>23.28</v>
      </c>
      <c r="O29" t="n">
        <v>17861.84</v>
      </c>
      <c r="P29" t="n">
        <v>570.64</v>
      </c>
      <c r="Q29" t="n">
        <v>747.8</v>
      </c>
      <c r="R29" t="n">
        <v>134.61</v>
      </c>
      <c r="S29" t="n">
        <v>106.02</v>
      </c>
      <c r="T29" t="n">
        <v>10148.87</v>
      </c>
      <c r="U29" t="n">
        <v>0.79</v>
      </c>
      <c r="V29" t="n">
        <v>0.9</v>
      </c>
      <c r="W29" t="n">
        <v>12.31</v>
      </c>
      <c r="X29" t="n">
        <v>0.6</v>
      </c>
      <c r="Y29" t="n">
        <v>0.5</v>
      </c>
      <c r="Z29" t="n">
        <v>10</v>
      </c>
      <c r="AA29" t="n">
        <v>716.2446003773412</v>
      </c>
      <c r="AB29" t="n">
        <v>979.9974607179386</v>
      </c>
      <c r="AC29" t="n">
        <v>886.4678785020925</v>
      </c>
      <c r="AD29" t="n">
        <v>716244.6003773412</v>
      </c>
      <c r="AE29" t="n">
        <v>979997.4607179386</v>
      </c>
      <c r="AF29" t="n">
        <v>1.901262372954795e-06</v>
      </c>
      <c r="AG29" t="n">
        <v>12</v>
      </c>
      <c r="AH29" t="n">
        <v>886467.8785020926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1.403</v>
      </c>
      <c r="E30" t="n">
        <v>71.28</v>
      </c>
      <c r="F30" t="n">
        <v>68.88</v>
      </c>
      <c r="G30" t="n">
        <v>258.31</v>
      </c>
      <c r="H30" t="n">
        <v>3.56</v>
      </c>
      <c r="I30" t="n">
        <v>16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573.35</v>
      </c>
      <c r="Q30" t="n">
        <v>747.8099999999999</v>
      </c>
      <c r="R30" t="n">
        <v>133.16</v>
      </c>
      <c r="S30" t="n">
        <v>106.02</v>
      </c>
      <c r="T30" t="n">
        <v>9426.48</v>
      </c>
      <c r="U30" t="n">
        <v>0.8</v>
      </c>
      <c r="V30" t="n">
        <v>0.9</v>
      </c>
      <c r="W30" t="n">
        <v>12.32</v>
      </c>
      <c r="X30" t="n">
        <v>0.57</v>
      </c>
      <c r="Y30" t="n">
        <v>0.5</v>
      </c>
      <c r="Z30" t="n">
        <v>10</v>
      </c>
      <c r="AA30" t="n">
        <v>718.3097654907722</v>
      </c>
      <c r="AB30" t="n">
        <v>982.8231107347897</v>
      </c>
      <c r="AC30" t="n">
        <v>889.0238524471599</v>
      </c>
      <c r="AD30" t="n">
        <v>718309.7654907722</v>
      </c>
      <c r="AE30" t="n">
        <v>982823.1107347896</v>
      </c>
      <c r="AF30" t="n">
        <v>1.902889933839048e-06</v>
      </c>
      <c r="AG30" t="n">
        <v>12</v>
      </c>
      <c r="AH30" t="n">
        <v>889023.8524471599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1.1052</v>
      </c>
      <c r="E2" t="n">
        <v>90.48</v>
      </c>
      <c r="F2" t="n">
        <v>83.23999999999999</v>
      </c>
      <c r="G2" t="n">
        <v>12.74</v>
      </c>
      <c r="H2" t="n">
        <v>0.28</v>
      </c>
      <c r="I2" t="n">
        <v>392</v>
      </c>
      <c r="J2" t="n">
        <v>61.76</v>
      </c>
      <c r="K2" t="n">
        <v>28.92</v>
      </c>
      <c r="L2" t="n">
        <v>1</v>
      </c>
      <c r="M2" t="n">
        <v>390</v>
      </c>
      <c r="N2" t="n">
        <v>6.84</v>
      </c>
      <c r="O2" t="n">
        <v>7851.41</v>
      </c>
      <c r="P2" t="n">
        <v>540.8099999999999</v>
      </c>
      <c r="Q2" t="n">
        <v>748.0599999999999</v>
      </c>
      <c r="R2" t="n">
        <v>613.28</v>
      </c>
      <c r="S2" t="n">
        <v>106.02</v>
      </c>
      <c r="T2" t="n">
        <v>247606.44</v>
      </c>
      <c r="U2" t="n">
        <v>0.17</v>
      </c>
      <c r="V2" t="n">
        <v>0.74</v>
      </c>
      <c r="W2" t="n">
        <v>12.91</v>
      </c>
      <c r="X2" t="n">
        <v>14.91</v>
      </c>
      <c r="Y2" t="n">
        <v>0.5</v>
      </c>
      <c r="Z2" t="n">
        <v>10</v>
      </c>
      <c r="AA2" t="n">
        <v>859.1125092073219</v>
      </c>
      <c r="AB2" t="n">
        <v>1175.47563646642</v>
      </c>
      <c r="AC2" t="n">
        <v>1063.289891512482</v>
      </c>
      <c r="AD2" t="n">
        <v>859112.5092073219</v>
      </c>
      <c r="AE2" t="n">
        <v>1175475.63646642</v>
      </c>
      <c r="AF2" t="n">
        <v>1.540285043005428e-06</v>
      </c>
      <c r="AG2" t="n">
        <v>15</v>
      </c>
      <c r="AH2" t="n">
        <v>1063289.891512482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1.2656</v>
      </c>
      <c r="E3" t="n">
        <v>79.01000000000001</v>
      </c>
      <c r="F3" t="n">
        <v>74.81</v>
      </c>
      <c r="G3" t="n">
        <v>25.95</v>
      </c>
      <c r="H3" t="n">
        <v>0.55</v>
      </c>
      <c r="I3" t="n">
        <v>173</v>
      </c>
      <c r="J3" t="n">
        <v>62.92</v>
      </c>
      <c r="K3" t="n">
        <v>28.92</v>
      </c>
      <c r="L3" t="n">
        <v>2</v>
      </c>
      <c r="M3" t="n">
        <v>171</v>
      </c>
      <c r="N3" t="n">
        <v>7</v>
      </c>
      <c r="O3" t="n">
        <v>7994.37</v>
      </c>
      <c r="P3" t="n">
        <v>478.77</v>
      </c>
      <c r="Q3" t="n">
        <v>747.88</v>
      </c>
      <c r="R3" t="n">
        <v>331.36</v>
      </c>
      <c r="S3" t="n">
        <v>106.02</v>
      </c>
      <c r="T3" t="n">
        <v>107743.55</v>
      </c>
      <c r="U3" t="n">
        <v>0.32</v>
      </c>
      <c r="V3" t="n">
        <v>0.82</v>
      </c>
      <c r="W3" t="n">
        <v>12.57</v>
      </c>
      <c r="X3" t="n">
        <v>6.49</v>
      </c>
      <c r="Y3" t="n">
        <v>0.5</v>
      </c>
      <c r="Z3" t="n">
        <v>10</v>
      </c>
      <c r="AA3" t="n">
        <v>676.5776431853296</v>
      </c>
      <c r="AB3" t="n">
        <v>925.7233799051846</v>
      </c>
      <c r="AC3" t="n">
        <v>837.3736397879569</v>
      </c>
      <c r="AD3" t="n">
        <v>676577.6431853296</v>
      </c>
      <c r="AE3" t="n">
        <v>925723.3799051846</v>
      </c>
      <c r="AF3" t="n">
        <v>1.763829850187903e-06</v>
      </c>
      <c r="AG3" t="n">
        <v>13</v>
      </c>
      <c r="AH3" t="n">
        <v>837373.639787957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1.3204</v>
      </c>
      <c r="E4" t="n">
        <v>75.73</v>
      </c>
      <c r="F4" t="n">
        <v>72.41</v>
      </c>
      <c r="G4" t="n">
        <v>39.5</v>
      </c>
      <c r="H4" t="n">
        <v>0.8100000000000001</v>
      </c>
      <c r="I4" t="n">
        <v>110</v>
      </c>
      <c r="J4" t="n">
        <v>64.08</v>
      </c>
      <c r="K4" t="n">
        <v>28.92</v>
      </c>
      <c r="L4" t="n">
        <v>3</v>
      </c>
      <c r="M4" t="n">
        <v>108</v>
      </c>
      <c r="N4" t="n">
        <v>7.16</v>
      </c>
      <c r="O4" t="n">
        <v>8137.65</v>
      </c>
      <c r="P4" t="n">
        <v>455.69</v>
      </c>
      <c r="Q4" t="n">
        <v>747.87</v>
      </c>
      <c r="R4" t="n">
        <v>250.86</v>
      </c>
      <c r="S4" t="n">
        <v>106.02</v>
      </c>
      <c r="T4" t="n">
        <v>67810.17</v>
      </c>
      <c r="U4" t="n">
        <v>0.42</v>
      </c>
      <c r="V4" t="n">
        <v>0.85</v>
      </c>
      <c r="W4" t="n">
        <v>12.47</v>
      </c>
      <c r="X4" t="n">
        <v>4.09</v>
      </c>
      <c r="Y4" t="n">
        <v>0.5</v>
      </c>
      <c r="Z4" t="n">
        <v>10</v>
      </c>
      <c r="AA4" t="n">
        <v>627.3625912927806</v>
      </c>
      <c r="AB4" t="n">
        <v>858.3851746909464</v>
      </c>
      <c r="AC4" t="n">
        <v>776.4620983696012</v>
      </c>
      <c r="AD4" t="n">
        <v>627362.5912927806</v>
      </c>
      <c r="AE4" t="n">
        <v>858385.1746909465</v>
      </c>
      <c r="AF4" t="n">
        <v>1.840203013739022e-06</v>
      </c>
      <c r="AG4" t="n">
        <v>13</v>
      </c>
      <c r="AH4" t="n">
        <v>776462.0983696012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1.348</v>
      </c>
      <c r="E5" t="n">
        <v>74.18000000000001</v>
      </c>
      <c r="F5" t="n">
        <v>71.27</v>
      </c>
      <c r="G5" t="n">
        <v>53.46</v>
      </c>
      <c r="H5" t="n">
        <v>1.07</v>
      </c>
      <c r="I5" t="n">
        <v>80</v>
      </c>
      <c r="J5" t="n">
        <v>65.25</v>
      </c>
      <c r="K5" t="n">
        <v>28.92</v>
      </c>
      <c r="L5" t="n">
        <v>4</v>
      </c>
      <c r="M5" t="n">
        <v>78</v>
      </c>
      <c r="N5" t="n">
        <v>7.33</v>
      </c>
      <c r="O5" t="n">
        <v>8281.25</v>
      </c>
      <c r="P5" t="n">
        <v>440.69</v>
      </c>
      <c r="Q5" t="n">
        <v>747.8099999999999</v>
      </c>
      <c r="R5" t="n">
        <v>213.49</v>
      </c>
      <c r="S5" t="n">
        <v>106.02</v>
      </c>
      <c r="T5" t="n">
        <v>49273.12</v>
      </c>
      <c r="U5" t="n">
        <v>0.5</v>
      </c>
      <c r="V5" t="n">
        <v>0.87</v>
      </c>
      <c r="W5" t="n">
        <v>12.4</v>
      </c>
      <c r="X5" t="n">
        <v>2.95</v>
      </c>
      <c r="Y5" t="n">
        <v>0.5</v>
      </c>
      <c r="Z5" t="n">
        <v>10</v>
      </c>
      <c r="AA5" t="n">
        <v>600.7322438769154</v>
      </c>
      <c r="AB5" t="n">
        <v>821.9483585085483</v>
      </c>
      <c r="AC5" t="n">
        <v>743.5027607842583</v>
      </c>
      <c r="AD5" t="n">
        <v>600732.2438769154</v>
      </c>
      <c r="AE5" t="n">
        <v>821948.3585085482</v>
      </c>
      <c r="AF5" t="n">
        <v>1.878668329688126e-06</v>
      </c>
      <c r="AG5" t="n">
        <v>13</v>
      </c>
      <c r="AH5" t="n">
        <v>743502.7607842583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1.3642</v>
      </c>
      <c r="E6" t="n">
        <v>73.31</v>
      </c>
      <c r="F6" t="n">
        <v>70.63</v>
      </c>
      <c r="G6" t="n">
        <v>67.27</v>
      </c>
      <c r="H6" t="n">
        <v>1.31</v>
      </c>
      <c r="I6" t="n">
        <v>63</v>
      </c>
      <c r="J6" t="n">
        <v>66.42</v>
      </c>
      <c r="K6" t="n">
        <v>28.92</v>
      </c>
      <c r="L6" t="n">
        <v>5</v>
      </c>
      <c r="M6" t="n">
        <v>61</v>
      </c>
      <c r="N6" t="n">
        <v>7.49</v>
      </c>
      <c r="O6" t="n">
        <v>8425.16</v>
      </c>
      <c r="P6" t="n">
        <v>429.17</v>
      </c>
      <c r="Q6" t="n">
        <v>747.8</v>
      </c>
      <c r="R6" t="n">
        <v>192.38</v>
      </c>
      <c r="S6" t="n">
        <v>106.02</v>
      </c>
      <c r="T6" t="n">
        <v>38804.89</v>
      </c>
      <c r="U6" t="n">
        <v>0.55</v>
      </c>
      <c r="V6" t="n">
        <v>0.87</v>
      </c>
      <c r="W6" t="n">
        <v>12.37</v>
      </c>
      <c r="X6" t="n">
        <v>2.32</v>
      </c>
      <c r="Y6" t="n">
        <v>0.5</v>
      </c>
      <c r="Z6" t="n">
        <v>10</v>
      </c>
      <c r="AA6" t="n">
        <v>574.9108137620057</v>
      </c>
      <c r="AB6" t="n">
        <v>786.61833866423</v>
      </c>
      <c r="AC6" t="n">
        <v>711.5445884478873</v>
      </c>
      <c r="AD6" t="n">
        <v>574910.8137620057</v>
      </c>
      <c r="AE6" t="n">
        <v>786618.33866423</v>
      </c>
      <c r="AF6" t="n">
        <v>1.901245797745209e-06</v>
      </c>
      <c r="AG6" t="n">
        <v>12</v>
      </c>
      <c r="AH6" t="n">
        <v>711544.5884478873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1.3758</v>
      </c>
      <c r="E7" t="n">
        <v>72.68000000000001</v>
      </c>
      <c r="F7" t="n">
        <v>70.18000000000001</v>
      </c>
      <c r="G7" t="n">
        <v>82.56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49</v>
      </c>
      <c r="N7" t="n">
        <v>7.66</v>
      </c>
      <c r="O7" t="n">
        <v>8569.4</v>
      </c>
      <c r="P7" t="n">
        <v>417.98</v>
      </c>
      <c r="Q7" t="n">
        <v>747.83</v>
      </c>
      <c r="R7" t="n">
        <v>177.11</v>
      </c>
      <c r="S7" t="n">
        <v>106.02</v>
      </c>
      <c r="T7" t="n">
        <v>31230.72</v>
      </c>
      <c r="U7" t="n">
        <v>0.6</v>
      </c>
      <c r="V7" t="n">
        <v>0.88</v>
      </c>
      <c r="W7" t="n">
        <v>12.35</v>
      </c>
      <c r="X7" t="n">
        <v>1.86</v>
      </c>
      <c r="Y7" t="n">
        <v>0.5</v>
      </c>
      <c r="Z7" t="n">
        <v>10</v>
      </c>
      <c r="AA7" t="n">
        <v>559.5081797683084</v>
      </c>
      <c r="AB7" t="n">
        <v>765.5437753177995</v>
      </c>
      <c r="AC7" t="n">
        <v>692.4813518489049</v>
      </c>
      <c r="AD7" t="n">
        <v>559508.1797683084</v>
      </c>
      <c r="AE7" t="n">
        <v>765543.7753177995</v>
      </c>
      <c r="AF7" t="n">
        <v>1.917412379810775e-06</v>
      </c>
      <c r="AG7" t="n">
        <v>12</v>
      </c>
      <c r="AH7" t="n">
        <v>692481.3518489049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1.3838</v>
      </c>
      <c r="E8" t="n">
        <v>72.27</v>
      </c>
      <c r="F8" t="n">
        <v>69.87</v>
      </c>
      <c r="G8" t="n">
        <v>97.5</v>
      </c>
      <c r="H8" t="n">
        <v>1.78</v>
      </c>
      <c r="I8" t="n">
        <v>43</v>
      </c>
      <c r="J8" t="n">
        <v>68.76000000000001</v>
      </c>
      <c r="K8" t="n">
        <v>28.92</v>
      </c>
      <c r="L8" t="n">
        <v>7</v>
      </c>
      <c r="M8" t="n">
        <v>41</v>
      </c>
      <c r="N8" t="n">
        <v>7.83</v>
      </c>
      <c r="O8" t="n">
        <v>8713.950000000001</v>
      </c>
      <c r="P8" t="n">
        <v>408.24</v>
      </c>
      <c r="Q8" t="n">
        <v>747.8099999999999</v>
      </c>
      <c r="R8" t="n">
        <v>166.68</v>
      </c>
      <c r="S8" t="n">
        <v>106.02</v>
      </c>
      <c r="T8" t="n">
        <v>26052.53</v>
      </c>
      <c r="U8" t="n">
        <v>0.64</v>
      </c>
      <c r="V8" t="n">
        <v>0.88</v>
      </c>
      <c r="W8" t="n">
        <v>12.34</v>
      </c>
      <c r="X8" t="n">
        <v>1.55</v>
      </c>
      <c r="Y8" t="n">
        <v>0.5</v>
      </c>
      <c r="Z8" t="n">
        <v>10</v>
      </c>
      <c r="AA8" t="n">
        <v>547.0476824759764</v>
      </c>
      <c r="AB8" t="n">
        <v>748.4947732040876</v>
      </c>
      <c r="AC8" t="n">
        <v>677.0594825685007</v>
      </c>
      <c r="AD8" t="n">
        <v>547047.6824759764</v>
      </c>
      <c r="AE8" t="n">
        <v>748494.7732040875</v>
      </c>
      <c r="AF8" t="n">
        <v>1.928561746752544e-06</v>
      </c>
      <c r="AG8" t="n">
        <v>12</v>
      </c>
      <c r="AH8" t="n">
        <v>677059.4825685007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1.3895</v>
      </c>
      <c r="E9" t="n">
        <v>71.97</v>
      </c>
      <c r="F9" t="n">
        <v>69.66</v>
      </c>
      <c r="G9" t="n">
        <v>112.96</v>
      </c>
      <c r="H9" t="n">
        <v>2</v>
      </c>
      <c r="I9" t="n">
        <v>37</v>
      </c>
      <c r="J9" t="n">
        <v>69.93000000000001</v>
      </c>
      <c r="K9" t="n">
        <v>28.92</v>
      </c>
      <c r="L9" t="n">
        <v>8</v>
      </c>
      <c r="M9" t="n">
        <v>32</v>
      </c>
      <c r="N9" t="n">
        <v>8.01</v>
      </c>
      <c r="O9" t="n">
        <v>8858.84</v>
      </c>
      <c r="P9" t="n">
        <v>397.36</v>
      </c>
      <c r="Q9" t="n">
        <v>747.8</v>
      </c>
      <c r="R9" t="n">
        <v>159.47</v>
      </c>
      <c r="S9" t="n">
        <v>106.02</v>
      </c>
      <c r="T9" t="n">
        <v>22477.99</v>
      </c>
      <c r="U9" t="n">
        <v>0.66</v>
      </c>
      <c r="V9" t="n">
        <v>0.89</v>
      </c>
      <c r="W9" t="n">
        <v>12.34</v>
      </c>
      <c r="X9" t="n">
        <v>1.34</v>
      </c>
      <c r="Y9" t="n">
        <v>0.5</v>
      </c>
      <c r="Z9" t="n">
        <v>10</v>
      </c>
      <c r="AA9" t="n">
        <v>534.4065952699755</v>
      </c>
      <c r="AB9" t="n">
        <v>731.1986800034289</v>
      </c>
      <c r="AC9" t="n">
        <v>661.4141042276937</v>
      </c>
      <c r="AD9" t="n">
        <v>534406.5952699755</v>
      </c>
      <c r="AE9" t="n">
        <v>731198.6800034288</v>
      </c>
      <c r="AF9" t="n">
        <v>1.936505670698554e-06</v>
      </c>
      <c r="AG9" t="n">
        <v>12</v>
      </c>
      <c r="AH9" t="n">
        <v>661414.1042276936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1.3932</v>
      </c>
      <c r="E10" t="n">
        <v>71.78</v>
      </c>
      <c r="F10" t="n">
        <v>69.52</v>
      </c>
      <c r="G10" t="n">
        <v>126.4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20</v>
      </c>
      <c r="N10" t="n">
        <v>8.19</v>
      </c>
      <c r="O10" t="n">
        <v>9004.040000000001</v>
      </c>
      <c r="P10" t="n">
        <v>389.06</v>
      </c>
      <c r="Q10" t="n">
        <v>747.79</v>
      </c>
      <c r="R10" t="n">
        <v>154.59</v>
      </c>
      <c r="S10" t="n">
        <v>106.02</v>
      </c>
      <c r="T10" t="n">
        <v>20058.27</v>
      </c>
      <c r="U10" t="n">
        <v>0.6899999999999999</v>
      </c>
      <c r="V10" t="n">
        <v>0.89</v>
      </c>
      <c r="W10" t="n">
        <v>12.34</v>
      </c>
      <c r="X10" t="n">
        <v>1.2</v>
      </c>
      <c r="Y10" t="n">
        <v>0.5</v>
      </c>
      <c r="Z10" t="n">
        <v>10</v>
      </c>
      <c r="AA10" t="n">
        <v>525.0453302117431</v>
      </c>
      <c r="AB10" t="n">
        <v>718.3901841608886</v>
      </c>
      <c r="AC10" t="n">
        <v>649.8280332515285</v>
      </c>
      <c r="AD10" t="n">
        <v>525045.3302117431</v>
      </c>
      <c r="AE10" t="n">
        <v>718390.1841608885</v>
      </c>
      <c r="AF10" t="n">
        <v>1.941662252909123e-06</v>
      </c>
      <c r="AG10" t="n">
        <v>12</v>
      </c>
      <c r="AH10" t="n">
        <v>649828.0332515285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1.3953</v>
      </c>
      <c r="E11" t="n">
        <v>71.67</v>
      </c>
      <c r="F11" t="n">
        <v>69.44</v>
      </c>
      <c r="G11" t="n">
        <v>134.41</v>
      </c>
      <c r="H11" t="n">
        <v>2.42</v>
      </c>
      <c r="I11" t="n">
        <v>31</v>
      </c>
      <c r="J11" t="n">
        <v>72.29000000000001</v>
      </c>
      <c r="K11" t="n">
        <v>28.92</v>
      </c>
      <c r="L11" t="n">
        <v>10</v>
      </c>
      <c r="M11" t="n">
        <v>2</v>
      </c>
      <c r="N11" t="n">
        <v>8.369999999999999</v>
      </c>
      <c r="O11" t="n">
        <v>9149.58</v>
      </c>
      <c r="P11" t="n">
        <v>388.91</v>
      </c>
      <c r="Q11" t="n">
        <v>747.84</v>
      </c>
      <c r="R11" t="n">
        <v>151.3</v>
      </c>
      <c r="S11" t="n">
        <v>106.02</v>
      </c>
      <c r="T11" t="n">
        <v>18424.25</v>
      </c>
      <c r="U11" t="n">
        <v>0.7</v>
      </c>
      <c r="V11" t="n">
        <v>0.89</v>
      </c>
      <c r="W11" t="n">
        <v>12.36</v>
      </c>
      <c r="X11" t="n">
        <v>1.12</v>
      </c>
      <c r="Y11" t="n">
        <v>0.5</v>
      </c>
      <c r="Z11" t="n">
        <v>10</v>
      </c>
      <c r="AA11" t="n">
        <v>524.2009223177012</v>
      </c>
      <c r="AB11" t="n">
        <v>717.2348280276132</v>
      </c>
      <c r="AC11" t="n">
        <v>648.7829426860604</v>
      </c>
      <c r="AD11" t="n">
        <v>524200.9223177012</v>
      </c>
      <c r="AE11" t="n">
        <v>717234.8280276131</v>
      </c>
      <c r="AF11" t="n">
        <v>1.944588961731337e-06</v>
      </c>
      <c r="AG11" t="n">
        <v>12</v>
      </c>
      <c r="AH11" t="n">
        <v>648782.9426860604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1.395</v>
      </c>
      <c r="E12" t="n">
        <v>71.69</v>
      </c>
      <c r="F12" t="n">
        <v>69.45999999999999</v>
      </c>
      <c r="G12" t="n">
        <v>134.44</v>
      </c>
      <c r="H12" t="n">
        <v>2.62</v>
      </c>
      <c r="I12" t="n">
        <v>31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394.1</v>
      </c>
      <c r="Q12" t="n">
        <v>747.83</v>
      </c>
      <c r="R12" t="n">
        <v>151.67</v>
      </c>
      <c r="S12" t="n">
        <v>106.02</v>
      </c>
      <c r="T12" t="n">
        <v>18608.77</v>
      </c>
      <c r="U12" t="n">
        <v>0.7</v>
      </c>
      <c r="V12" t="n">
        <v>0.89</v>
      </c>
      <c r="W12" t="n">
        <v>12.36</v>
      </c>
      <c r="X12" t="n">
        <v>1.14</v>
      </c>
      <c r="Y12" t="n">
        <v>0.5</v>
      </c>
      <c r="Z12" t="n">
        <v>10</v>
      </c>
      <c r="AA12" t="n">
        <v>529.3679661766408</v>
      </c>
      <c r="AB12" t="n">
        <v>724.3046053893013</v>
      </c>
      <c r="AC12" t="n">
        <v>655.1779904188439</v>
      </c>
      <c r="AD12" t="n">
        <v>529367.9661766408</v>
      </c>
      <c r="AE12" t="n">
        <v>724304.6053893013</v>
      </c>
      <c r="AF12" t="n">
        <v>1.944170860471021e-06</v>
      </c>
      <c r="AG12" t="n">
        <v>12</v>
      </c>
      <c r="AH12" t="n">
        <v>655177.9904188439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0.6912</v>
      </c>
      <c r="E2" t="n">
        <v>144.68</v>
      </c>
      <c r="F2" t="n">
        <v>108.18</v>
      </c>
      <c r="G2" t="n">
        <v>6.45</v>
      </c>
      <c r="H2" t="n">
        <v>0.11</v>
      </c>
      <c r="I2" t="n">
        <v>1007</v>
      </c>
      <c r="J2" t="n">
        <v>167.88</v>
      </c>
      <c r="K2" t="n">
        <v>51.39</v>
      </c>
      <c r="L2" t="n">
        <v>1</v>
      </c>
      <c r="M2" t="n">
        <v>1005</v>
      </c>
      <c r="N2" t="n">
        <v>30.49</v>
      </c>
      <c r="O2" t="n">
        <v>20939.59</v>
      </c>
      <c r="P2" t="n">
        <v>1381.6</v>
      </c>
      <c r="Q2" t="n">
        <v>748.53</v>
      </c>
      <c r="R2" t="n">
        <v>1448.11</v>
      </c>
      <c r="S2" t="n">
        <v>106.02</v>
      </c>
      <c r="T2" t="n">
        <v>661947.05</v>
      </c>
      <c r="U2" t="n">
        <v>0.07000000000000001</v>
      </c>
      <c r="V2" t="n">
        <v>0.57</v>
      </c>
      <c r="W2" t="n">
        <v>13.96</v>
      </c>
      <c r="X2" t="n">
        <v>39.82</v>
      </c>
      <c r="Y2" t="n">
        <v>0.5</v>
      </c>
      <c r="Z2" t="n">
        <v>10</v>
      </c>
      <c r="AA2" t="n">
        <v>3168.945806489805</v>
      </c>
      <c r="AB2" t="n">
        <v>4335.891456461709</v>
      </c>
      <c r="AC2" t="n">
        <v>3922.080061318719</v>
      </c>
      <c r="AD2" t="n">
        <v>3168945.806489805</v>
      </c>
      <c r="AE2" t="n">
        <v>4335891.456461709</v>
      </c>
      <c r="AF2" t="n">
        <v>9.135057971619073e-07</v>
      </c>
      <c r="AG2" t="n">
        <v>24</v>
      </c>
      <c r="AH2" t="n">
        <v>3922080.061318719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1.0174</v>
      </c>
      <c r="E3" t="n">
        <v>98.29000000000001</v>
      </c>
      <c r="F3" t="n">
        <v>82.93000000000001</v>
      </c>
      <c r="G3" t="n">
        <v>12.99</v>
      </c>
      <c r="H3" t="n">
        <v>0.21</v>
      </c>
      <c r="I3" t="n">
        <v>383</v>
      </c>
      <c r="J3" t="n">
        <v>169.33</v>
      </c>
      <c r="K3" t="n">
        <v>51.39</v>
      </c>
      <c r="L3" t="n">
        <v>2</v>
      </c>
      <c r="M3" t="n">
        <v>381</v>
      </c>
      <c r="N3" t="n">
        <v>30.94</v>
      </c>
      <c r="O3" t="n">
        <v>21118.46</v>
      </c>
      <c r="P3" t="n">
        <v>1058.51</v>
      </c>
      <c r="Q3" t="n">
        <v>748.11</v>
      </c>
      <c r="R3" t="n">
        <v>601.83</v>
      </c>
      <c r="S3" t="n">
        <v>106.02</v>
      </c>
      <c r="T3" t="n">
        <v>241927.06</v>
      </c>
      <c r="U3" t="n">
        <v>0.18</v>
      </c>
      <c r="V3" t="n">
        <v>0.74</v>
      </c>
      <c r="W3" t="n">
        <v>12.92</v>
      </c>
      <c r="X3" t="n">
        <v>14.6</v>
      </c>
      <c r="Y3" t="n">
        <v>0.5</v>
      </c>
      <c r="Z3" t="n">
        <v>10</v>
      </c>
      <c r="AA3" t="n">
        <v>1679.964911061913</v>
      </c>
      <c r="AB3" t="n">
        <v>2298.602106136023</v>
      </c>
      <c r="AC3" t="n">
        <v>2079.226747234719</v>
      </c>
      <c r="AD3" t="n">
        <v>1679964.911061913</v>
      </c>
      <c r="AE3" t="n">
        <v>2298602.106136023</v>
      </c>
      <c r="AF3" t="n">
        <v>1.344619210116499e-06</v>
      </c>
      <c r="AG3" t="n">
        <v>16</v>
      </c>
      <c r="AH3" t="n">
        <v>2079226.747234719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1.1411</v>
      </c>
      <c r="E4" t="n">
        <v>87.64</v>
      </c>
      <c r="F4" t="n">
        <v>77.23</v>
      </c>
      <c r="G4" t="n">
        <v>19.55</v>
      </c>
      <c r="H4" t="n">
        <v>0.31</v>
      </c>
      <c r="I4" t="n">
        <v>237</v>
      </c>
      <c r="J4" t="n">
        <v>170.79</v>
      </c>
      <c r="K4" t="n">
        <v>51.39</v>
      </c>
      <c r="L4" t="n">
        <v>3</v>
      </c>
      <c r="M4" t="n">
        <v>235</v>
      </c>
      <c r="N4" t="n">
        <v>31.4</v>
      </c>
      <c r="O4" t="n">
        <v>21297.94</v>
      </c>
      <c r="P4" t="n">
        <v>984.46</v>
      </c>
      <c r="Q4" t="n">
        <v>747.91</v>
      </c>
      <c r="R4" t="n">
        <v>411.63</v>
      </c>
      <c r="S4" t="n">
        <v>106.02</v>
      </c>
      <c r="T4" t="n">
        <v>147560.19</v>
      </c>
      <c r="U4" t="n">
        <v>0.26</v>
      </c>
      <c r="V4" t="n">
        <v>0.8</v>
      </c>
      <c r="W4" t="n">
        <v>12.68</v>
      </c>
      <c r="X4" t="n">
        <v>8.91</v>
      </c>
      <c r="Y4" t="n">
        <v>0.5</v>
      </c>
      <c r="Z4" t="n">
        <v>10</v>
      </c>
      <c r="AA4" t="n">
        <v>1408.140715693992</v>
      </c>
      <c r="AB4" t="n">
        <v>1926.680249996491</v>
      </c>
      <c r="AC4" t="n">
        <v>1742.80059104954</v>
      </c>
      <c r="AD4" t="n">
        <v>1408140.715693992</v>
      </c>
      <c r="AE4" t="n">
        <v>1926680.249996491</v>
      </c>
      <c r="AF4" t="n">
        <v>1.508103971558814e-06</v>
      </c>
      <c r="AG4" t="n">
        <v>15</v>
      </c>
      <c r="AH4" t="n">
        <v>1742800.59104954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1.2055</v>
      </c>
      <c r="E5" t="n">
        <v>82.95</v>
      </c>
      <c r="F5" t="n">
        <v>74.75</v>
      </c>
      <c r="G5" t="n">
        <v>26.08</v>
      </c>
      <c r="H5" t="n">
        <v>0.41</v>
      </c>
      <c r="I5" t="n">
        <v>172</v>
      </c>
      <c r="J5" t="n">
        <v>172.25</v>
      </c>
      <c r="K5" t="n">
        <v>51.39</v>
      </c>
      <c r="L5" t="n">
        <v>4</v>
      </c>
      <c r="M5" t="n">
        <v>170</v>
      </c>
      <c r="N5" t="n">
        <v>31.86</v>
      </c>
      <c r="O5" t="n">
        <v>21478.05</v>
      </c>
      <c r="P5" t="n">
        <v>951.52</v>
      </c>
      <c r="Q5" t="n">
        <v>747.9</v>
      </c>
      <c r="R5" t="n">
        <v>329.03</v>
      </c>
      <c r="S5" t="n">
        <v>106.02</v>
      </c>
      <c r="T5" t="n">
        <v>106583.45</v>
      </c>
      <c r="U5" t="n">
        <v>0.32</v>
      </c>
      <c r="V5" t="n">
        <v>0.83</v>
      </c>
      <c r="W5" t="n">
        <v>12.56</v>
      </c>
      <c r="X5" t="n">
        <v>6.43</v>
      </c>
      <c r="Y5" t="n">
        <v>0.5</v>
      </c>
      <c r="Z5" t="n">
        <v>10</v>
      </c>
      <c r="AA5" t="n">
        <v>1290.918740220972</v>
      </c>
      <c r="AB5" t="n">
        <v>1766.291971685731</v>
      </c>
      <c r="AC5" t="n">
        <v>1597.719544914396</v>
      </c>
      <c r="AD5" t="n">
        <v>1290918.740220972</v>
      </c>
      <c r="AE5" t="n">
        <v>1766291.971685731</v>
      </c>
      <c r="AF5" t="n">
        <v>1.59321649085457e-06</v>
      </c>
      <c r="AG5" t="n">
        <v>14</v>
      </c>
      <c r="AH5" t="n">
        <v>1597719.544914396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1.2455</v>
      </c>
      <c r="E6" t="n">
        <v>80.29000000000001</v>
      </c>
      <c r="F6" t="n">
        <v>73.34</v>
      </c>
      <c r="G6" t="n">
        <v>32.6</v>
      </c>
      <c r="H6" t="n">
        <v>0.51</v>
      </c>
      <c r="I6" t="n">
        <v>135</v>
      </c>
      <c r="J6" t="n">
        <v>173.71</v>
      </c>
      <c r="K6" t="n">
        <v>51.39</v>
      </c>
      <c r="L6" t="n">
        <v>5</v>
      </c>
      <c r="M6" t="n">
        <v>133</v>
      </c>
      <c r="N6" t="n">
        <v>32.32</v>
      </c>
      <c r="O6" t="n">
        <v>21658.78</v>
      </c>
      <c r="P6" t="n">
        <v>932.4400000000001</v>
      </c>
      <c r="Q6" t="n">
        <v>747.86</v>
      </c>
      <c r="R6" t="n">
        <v>282.37</v>
      </c>
      <c r="S6" t="n">
        <v>106.02</v>
      </c>
      <c r="T6" t="n">
        <v>83440.66</v>
      </c>
      <c r="U6" t="n">
        <v>0.38</v>
      </c>
      <c r="V6" t="n">
        <v>0.84</v>
      </c>
      <c r="W6" t="n">
        <v>12.5</v>
      </c>
      <c r="X6" t="n">
        <v>5.02</v>
      </c>
      <c r="Y6" t="n">
        <v>0.5</v>
      </c>
      <c r="Z6" t="n">
        <v>10</v>
      </c>
      <c r="AA6" t="n">
        <v>1230.707876215344</v>
      </c>
      <c r="AB6" t="n">
        <v>1683.908811237384</v>
      </c>
      <c r="AC6" t="n">
        <v>1523.198917673747</v>
      </c>
      <c r="AD6" t="n">
        <v>1230707.876215344</v>
      </c>
      <c r="AE6" t="n">
        <v>1683908.811237384</v>
      </c>
      <c r="AF6" t="n">
        <v>1.64608140967181e-06</v>
      </c>
      <c r="AG6" t="n">
        <v>14</v>
      </c>
      <c r="AH6" t="n">
        <v>1523198.917673747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1.2732</v>
      </c>
      <c r="E7" t="n">
        <v>78.54000000000001</v>
      </c>
      <c r="F7" t="n">
        <v>72.41</v>
      </c>
      <c r="G7" t="n">
        <v>39.14</v>
      </c>
      <c r="H7" t="n">
        <v>0.61</v>
      </c>
      <c r="I7" t="n">
        <v>111</v>
      </c>
      <c r="J7" t="n">
        <v>175.18</v>
      </c>
      <c r="K7" t="n">
        <v>51.39</v>
      </c>
      <c r="L7" t="n">
        <v>6</v>
      </c>
      <c r="M7" t="n">
        <v>109</v>
      </c>
      <c r="N7" t="n">
        <v>32.79</v>
      </c>
      <c r="O7" t="n">
        <v>21840.16</v>
      </c>
      <c r="P7" t="n">
        <v>919.38</v>
      </c>
      <c r="Q7" t="n">
        <v>747.88</v>
      </c>
      <c r="R7" t="n">
        <v>251.71</v>
      </c>
      <c r="S7" t="n">
        <v>106.02</v>
      </c>
      <c r="T7" t="n">
        <v>68226.27</v>
      </c>
      <c r="U7" t="n">
        <v>0.42</v>
      </c>
      <c r="V7" t="n">
        <v>0.85</v>
      </c>
      <c r="W7" t="n">
        <v>12.44</v>
      </c>
      <c r="X7" t="n">
        <v>4.09</v>
      </c>
      <c r="Y7" t="n">
        <v>0.5</v>
      </c>
      <c r="Z7" t="n">
        <v>10</v>
      </c>
      <c r="AA7" t="n">
        <v>1182.971651138012</v>
      </c>
      <c r="AB7" t="n">
        <v>1618.59400211296</v>
      </c>
      <c r="AC7" t="n">
        <v>1464.117662262248</v>
      </c>
      <c r="AD7" t="n">
        <v>1182971.651138012</v>
      </c>
      <c r="AE7" t="n">
        <v>1618594.00211296</v>
      </c>
      <c r="AF7" t="n">
        <v>1.682690365952749e-06</v>
      </c>
      <c r="AG7" t="n">
        <v>13</v>
      </c>
      <c r="AH7" t="n">
        <v>1464117.662262248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1.2914</v>
      </c>
      <c r="E8" t="n">
        <v>77.43000000000001</v>
      </c>
      <c r="F8" t="n">
        <v>71.84</v>
      </c>
      <c r="G8" t="n">
        <v>45.37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910.89</v>
      </c>
      <c r="Q8" t="n">
        <v>747.86</v>
      </c>
      <c r="R8" t="n">
        <v>232.15</v>
      </c>
      <c r="S8" t="n">
        <v>106.02</v>
      </c>
      <c r="T8" t="n">
        <v>58530.8</v>
      </c>
      <c r="U8" t="n">
        <v>0.46</v>
      </c>
      <c r="V8" t="n">
        <v>0.86</v>
      </c>
      <c r="W8" t="n">
        <v>12.44</v>
      </c>
      <c r="X8" t="n">
        <v>3.52</v>
      </c>
      <c r="Y8" t="n">
        <v>0.5</v>
      </c>
      <c r="Z8" t="n">
        <v>10</v>
      </c>
      <c r="AA8" t="n">
        <v>1158.239516496228</v>
      </c>
      <c r="AB8" t="n">
        <v>1584.754404391297</v>
      </c>
      <c r="AC8" t="n">
        <v>1433.507668252967</v>
      </c>
      <c r="AD8" t="n">
        <v>1158239.516496228</v>
      </c>
      <c r="AE8" t="n">
        <v>1584754.404391297</v>
      </c>
      <c r="AF8" t="n">
        <v>1.706743904014593e-06</v>
      </c>
      <c r="AG8" t="n">
        <v>13</v>
      </c>
      <c r="AH8" t="n">
        <v>1433507.668252967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1.3073</v>
      </c>
      <c r="E9" t="n">
        <v>76.5</v>
      </c>
      <c r="F9" t="n">
        <v>71.34</v>
      </c>
      <c r="G9" t="n">
        <v>52.2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903.4400000000001</v>
      </c>
      <c r="Q9" t="n">
        <v>747.86</v>
      </c>
      <c r="R9" t="n">
        <v>215.43</v>
      </c>
      <c r="S9" t="n">
        <v>106.02</v>
      </c>
      <c r="T9" t="n">
        <v>50232.32</v>
      </c>
      <c r="U9" t="n">
        <v>0.49</v>
      </c>
      <c r="V9" t="n">
        <v>0.86</v>
      </c>
      <c r="W9" t="n">
        <v>12.42</v>
      </c>
      <c r="X9" t="n">
        <v>3.02</v>
      </c>
      <c r="Y9" t="n">
        <v>0.5</v>
      </c>
      <c r="Z9" t="n">
        <v>10</v>
      </c>
      <c r="AA9" t="n">
        <v>1137.159783858609</v>
      </c>
      <c r="AB9" t="n">
        <v>1555.912184224338</v>
      </c>
      <c r="AC9" t="n">
        <v>1407.418109098432</v>
      </c>
      <c r="AD9" t="n">
        <v>1137159.783858609</v>
      </c>
      <c r="AE9" t="n">
        <v>1555912.184224338</v>
      </c>
      <c r="AF9" t="n">
        <v>1.727757709244446e-06</v>
      </c>
      <c r="AG9" t="n">
        <v>13</v>
      </c>
      <c r="AH9" t="n">
        <v>1407418.109098432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70.97</v>
      </c>
      <c r="G10" t="n">
        <v>58.33</v>
      </c>
      <c r="H10" t="n">
        <v>0.89</v>
      </c>
      <c r="I10" t="n">
        <v>73</v>
      </c>
      <c r="J10" t="n">
        <v>179.63</v>
      </c>
      <c r="K10" t="n">
        <v>51.39</v>
      </c>
      <c r="L10" t="n">
        <v>9</v>
      </c>
      <c r="M10" t="n">
        <v>71</v>
      </c>
      <c r="N10" t="n">
        <v>34.24</v>
      </c>
      <c r="O10" t="n">
        <v>22388.15</v>
      </c>
      <c r="P10" t="n">
        <v>897.77</v>
      </c>
      <c r="Q10" t="n">
        <v>747.8</v>
      </c>
      <c r="R10" t="n">
        <v>203.61</v>
      </c>
      <c r="S10" t="n">
        <v>106.02</v>
      </c>
      <c r="T10" t="n">
        <v>44368.86</v>
      </c>
      <c r="U10" t="n">
        <v>0.52</v>
      </c>
      <c r="V10" t="n">
        <v>0.87</v>
      </c>
      <c r="W10" t="n">
        <v>12.38</v>
      </c>
      <c r="X10" t="n">
        <v>2.65</v>
      </c>
      <c r="Y10" t="n">
        <v>0.5</v>
      </c>
      <c r="Z10" t="n">
        <v>10</v>
      </c>
      <c r="AA10" t="n">
        <v>1121.853151594987</v>
      </c>
      <c r="AB10" t="n">
        <v>1534.968974680293</v>
      </c>
      <c r="AC10" t="n">
        <v>1388.473690079292</v>
      </c>
      <c r="AD10" t="n">
        <v>1121853.151594987</v>
      </c>
      <c r="AE10" t="n">
        <v>1534968.974680293</v>
      </c>
      <c r="AF10" t="n">
        <v>1.743088535701446e-06</v>
      </c>
      <c r="AG10" t="n">
        <v>13</v>
      </c>
      <c r="AH10" t="n">
        <v>1388473.690079292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1.3281</v>
      </c>
      <c r="E11" t="n">
        <v>75.3</v>
      </c>
      <c r="F11" t="n">
        <v>70.72</v>
      </c>
      <c r="G11" t="n">
        <v>65.28</v>
      </c>
      <c r="H11" t="n">
        <v>0.98</v>
      </c>
      <c r="I11" t="n">
        <v>65</v>
      </c>
      <c r="J11" t="n">
        <v>181.12</v>
      </c>
      <c r="K11" t="n">
        <v>51.39</v>
      </c>
      <c r="L11" t="n">
        <v>10</v>
      </c>
      <c r="M11" t="n">
        <v>63</v>
      </c>
      <c r="N11" t="n">
        <v>34.73</v>
      </c>
      <c r="O11" t="n">
        <v>22572.13</v>
      </c>
      <c r="P11" t="n">
        <v>892.9400000000001</v>
      </c>
      <c r="Q11" t="n">
        <v>747.85</v>
      </c>
      <c r="R11" t="n">
        <v>194.73</v>
      </c>
      <c r="S11" t="n">
        <v>106.02</v>
      </c>
      <c r="T11" t="n">
        <v>39966.87</v>
      </c>
      <c r="U11" t="n">
        <v>0.54</v>
      </c>
      <c r="V11" t="n">
        <v>0.87</v>
      </c>
      <c r="W11" t="n">
        <v>12.39</v>
      </c>
      <c r="X11" t="n">
        <v>2.4</v>
      </c>
      <c r="Y11" t="n">
        <v>0.5</v>
      </c>
      <c r="Z11" t="n">
        <v>10</v>
      </c>
      <c r="AA11" t="n">
        <v>1109.61343844006</v>
      </c>
      <c r="AB11" t="n">
        <v>1518.222059163687</v>
      </c>
      <c r="AC11" t="n">
        <v>1373.325076675148</v>
      </c>
      <c r="AD11" t="n">
        <v>1109613.43844006</v>
      </c>
      <c r="AE11" t="n">
        <v>1518222.059163687</v>
      </c>
      <c r="AF11" t="n">
        <v>1.755247467029411e-06</v>
      </c>
      <c r="AG11" t="n">
        <v>13</v>
      </c>
      <c r="AH11" t="n">
        <v>1373325.076675148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1.336</v>
      </c>
      <c r="E12" t="n">
        <v>74.84999999999999</v>
      </c>
      <c r="F12" t="n">
        <v>70.48</v>
      </c>
      <c r="G12" t="n">
        <v>71.67</v>
      </c>
      <c r="H12" t="n">
        <v>1.07</v>
      </c>
      <c r="I12" t="n">
        <v>59</v>
      </c>
      <c r="J12" t="n">
        <v>182.62</v>
      </c>
      <c r="K12" t="n">
        <v>51.39</v>
      </c>
      <c r="L12" t="n">
        <v>11</v>
      </c>
      <c r="M12" t="n">
        <v>57</v>
      </c>
      <c r="N12" t="n">
        <v>35.22</v>
      </c>
      <c r="O12" t="n">
        <v>22756.91</v>
      </c>
      <c r="P12" t="n">
        <v>889.21</v>
      </c>
      <c r="Q12" t="n">
        <v>747.83</v>
      </c>
      <c r="R12" t="n">
        <v>187.12</v>
      </c>
      <c r="S12" t="n">
        <v>106.02</v>
      </c>
      <c r="T12" t="n">
        <v>36195.03</v>
      </c>
      <c r="U12" t="n">
        <v>0.57</v>
      </c>
      <c r="V12" t="n">
        <v>0.88</v>
      </c>
      <c r="W12" t="n">
        <v>12.37</v>
      </c>
      <c r="X12" t="n">
        <v>2.16</v>
      </c>
      <c r="Y12" t="n">
        <v>0.5</v>
      </c>
      <c r="Z12" t="n">
        <v>10</v>
      </c>
      <c r="AA12" t="n">
        <v>1099.63329920929</v>
      </c>
      <c r="AB12" t="n">
        <v>1504.566792375479</v>
      </c>
      <c r="AC12" t="n">
        <v>1360.973049383919</v>
      </c>
      <c r="AD12" t="n">
        <v>1099633.29920929</v>
      </c>
      <c r="AE12" t="n">
        <v>1504566.792375479</v>
      </c>
      <c r="AF12" t="n">
        <v>1.765688288495816e-06</v>
      </c>
      <c r="AG12" t="n">
        <v>13</v>
      </c>
      <c r="AH12" t="n">
        <v>1360973.049383919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1.3421</v>
      </c>
      <c r="E13" t="n">
        <v>74.51000000000001</v>
      </c>
      <c r="F13" t="n">
        <v>70.31</v>
      </c>
      <c r="G13" t="n">
        <v>78.12</v>
      </c>
      <c r="H13" t="n">
        <v>1.16</v>
      </c>
      <c r="I13" t="n">
        <v>54</v>
      </c>
      <c r="J13" t="n">
        <v>184.12</v>
      </c>
      <c r="K13" t="n">
        <v>51.39</v>
      </c>
      <c r="L13" t="n">
        <v>12</v>
      </c>
      <c r="M13" t="n">
        <v>52</v>
      </c>
      <c r="N13" t="n">
        <v>35.73</v>
      </c>
      <c r="O13" t="n">
        <v>22942.24</v>
      </c>
      <c r="P13" t="n">
        <v>886.5</v>
      </c>
      <c r="Q13" t="n">
        <v>747.8</v>
      </c>
      <c r="R13" t="n">
        <v>181.09</v>
      </c>
      <c r="S13" t="n">
        <v>106.02</v>
      </c>
      <c r="T13" t="n">
        <v>33203.78</v>
      </c>
      <c r="U13" t="n">
        <v>0.59</v>
      </c>
      <c r="V13" t="n">
        <v>0.88</v>
      </c>
      <c r="W13" t="n">
        <v>12.37</v>
      </c>
      <c r="X13" t="n">
        <v>1.99</v>
      </c>
      <c r="Y13" t="n">
        <v>0.5</v>
      </c>
      <c r="Z13" t="n">
        <v>10</v>
      </c>
      <c r="AA13" t="n">
        <v>1092.197796437696</v>
      </c>
      <c r="AB13" t="n">
        <v>1494.393209452153</v>
      </c>
      <c r="AC13" t="n">
        <v>1351.770418936081</v>
      </c>
      <c r="AD13" t="n">
        <v>1092197.796437696</v>
      </c>
      <c r="AE13" t="n">
        <v>1494393.209452153</v>
      </c>
      <c r="AF13" t="n">
        <v>1.773750188615445e-06</v>
      </c>
      <c r="AG13" t="n">
        <v>13</v>
      </c>
      <c r="AH13" t="n">
        <v>1351770.418936081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1.3473</v>
      </c>
      <c r="E14" t="n">
        <v>74.22</v>
      </c>
      <c r="F14" t="n">
        <v>70.16</v>
      </c>
      <c r="G14" t="n">
        <v>84.19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48</v>
      </c>
      <c r="N14" t="n">
        <v>36.24</v>
      </c>
      <c r="O14" t="n">
        <v>23128.27</v>
      </c>
      <c r="P14" t="n">
        <v>883.25</v>
      </c>
      <c r="Q14" t="n">
        <v>747.8</v>
      </c>
      <c r="R14" t="n">
        <v>176.05</v>
      </c>
      <c r="S14" t="n">
        <v>106.02</v>
      </c>
      <c r="T14" t="n">
        <v>30704.22</v>
      </c>
      <c r="U14" t="n">
        <v>0.6</v>
      </c>
      <c r="V14" t="n">
        <v>0.88</v>
      </c>
      <c r="W14" t="n">
        <v>12.36</v>
      </c>
      <c r="X14" t="n">
        <v>1.84</v>
      </c>
      <c r="Y14" t="n">
        <v>0.5</v>
      </c>
      <c r="Z14" t="n">
        <v>10</v>
      </c>
      <c r="AA14" t="n">
        <v>1084.957564576727</v>
      </c>
      <c r="AB14" t="n">
        <v>1484.48680480349</v>
      </c>
      <c r="AC14" t="n">
        <v>1342.80946764336</v>
      </c>
      <c r="AD14" t="n">
        <v>1084957.564576728</v>
      </c>
      <c r="AE14" t="n">
        <v>1484486.80480349</v>
      </c>
      <c r="AF14" t="n">
        <v>1.780622628061686e-06</v>
      </c>
      <c r="AG14" t="n">
        <v>13</v>
      </c>
      <c r="AH14" t="n">
        <v>1342809.46764336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1.3525</v>
      </c>
      <c r="E15" t="n">
        <v>73.94</v>
      </c>
      <c r="F15" t="n">
        <v>70</v>
      </c>
      <c r="G15" t="n">
        <v>91.31</v>
      </c>
      <c r="H15" t="n">
        <v>1.33</v>
      </c>
      <c r="I15" t="n">
        <v>46</v>
      </c>
      <c r="J15" t="n">
        <v>187.14</v>
      </c>
      <c r="K15" t="n">
        <v>51.39</v>
      </c>
      <c r="L15" t="n">
        <v>14</v>
      </c>
      <c r="M15" t="n">
        <v>44</v>
      </c>
      <c r="N15" t="n">
        <v>36.75</v>
      </c>
      <c r="O15" t="n">
        <v>23314.98</v>
      </c>
      <c r="P15" t="n">
        <v>879.46</v>
      </c>
      <c r="Q15" t="n">
        <v>747.78</v>
      </c>
      <c r="R15" t="n">
        <v>171.26</v>
      </c>
      <c r="S15" t="n">
        <v>106.02</v>
      </c>
      <c r="T15" t="n">
        <v>28330.28</v>
      </c>
      <c r="U15" t="n">
        <v>0.62</v>
      </c>
      <c r="V15" t="n">
        <v>0.88</v>
      </c>
      <c r="W15" t="n">
        <v>12.35</v>
      </c>
      <c r="X15" t="n">
        <v>1.69</v>
      </c>
      <c r="Y15" t="n">
        <v>0.5</v>
      </c>
      <c r="Z15" t="n">
        <v>10</v>
      </c>
      <c r="AA15" t="n">
        <v>1077.218260419416</v>
      </c>
      <c r="AB15" t="n">
        <v>1473.897547421454</v>
      </c>
      <c r="AC15" t="n">
        <v>1333.23083412375</v>
      </c>
      <c r="AD15" t="n">
        <v>1077218.260419416</v>
      </c>
      <c r="AE15" t="n">
        <v>1473897.547421454</v>
      </c>
      <c r="AF15" t="n">
        <v>1.787495067507927e-06</v>
      </c>
      <c r="AG15" t="n">
        <v>13</v>
      </c>
      <c r="AH15" t="n">
        <v>1333230.83412375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1.3568</v>
      </c>
      <c r="E16" t="n">
        <v>73.7</v>
      </c>
      <c r="F16" t="n">
        <v>69.87</v>
      </c>
      <c r="G16" t="n">
        <v>97.5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41</v>
      </c>
      <c r="N16" t="n">
        <v>37.27</v>
      </c>
      <c r="O16" t="n">
        <v>23502.4</v>
      </c>
      <c r="P16" t="n">
        <v>877.34</v>
      </c>
      <c r="Q16" t="n">
        <v>747.79</v>
      </c>
      <c r="R16" t="n">
        <v>166.85</v>
      </c>
      <c r="S16" t="n">
        <v>106.02</v>
      </c>
      <c r="T16" t="n">
        <v>26140.33</v>
      </c>
      <c r="U16" t="n">
        <v>0.64</v>
      </c>
      <c r="V16" t="n">
        <v>0.88</v>
      </c>
      <c r="W16" t="n">
        <v>12.34</v>
      </c>
      <c r="X16" t="n">
        <v>1.56</v>
      </c>
      <c r="Y16" t="n">
        <v>0.5</v>
      </c>
      <c r="Z16" t="n">
        <v>10</v>
      </c>
      <c r="AA16" t="n">
        <v>1063.405034466652</v>
      </c>
      <c r="AB16" t="n">
        <v>1454.997682276362</v>
      </c>
      <c r="AC16" t="n">
        <v>1316.134745581978</v>
      </c>
      <c r="AD16" t="n">
        <v>1063405.034466652</v>
      </c>
      <c r="AE16" t="n">
        <v>1454997.682276361</v>
      </c>
      <c r="AF16" t="n">
        <v>1.793178046280781e-06</v>
      </c>
      <c r="AG16" t="n">
        <v>12</v>
      </c>
      <c r="AH16" t="n">
        <v>1316134.745581978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1.359</v>
      </c>
      <c r="E17" t="n">
        <v>73.58</v>
      </c>
      <c r="F17" t="n">
        <v>69.81999999999999</v>
      </c>
      <c r="G17" t="n">
        <v>102.18</v>
      </c>
      <c r="H17" t="n">
        <v>1.49</v>
      </c>
      <c r="I17" t="n">
        <v>41</v>
      </c>
      <c r="J17" t="n">
        <v>190.19</v>
      </c>
      <c r="K17" t="n">
        <v>51.39</v>
      </c>
      <c r="L17" t="n">
        <v>16</v>
      </c>
      <c r="M17" t="n">
        <v>39</v>
      </c>
      <c r="N17" t="n">
        <v>37.79</v>
      </c>
      <c r="O17" t="n">
        <v>23690.52</v>
      </c>
      <c r="P17" t="n">
        <v>875.5700000000001</v>
      </c>
      <c r="Q17" t="n">
        <v>747.8099999999999</v>
      </c>
      <c r="R17" t="n">
        <v>165.09</v>
      </c>
      <c r="S17" t="n">
        <v>106.02</v>
      </c>
      <c r="T17" t="n">
        <v>25267.07</v>
      </c>
      <c r="U17" t="n">
        <v>0.64</v>
      </c>
      <c r="V17" t="n">
        <v>0.88</v>
      </c>
      <c r="W17" t="n">
        <v>12.34</v>
      </c>
      <c r="X17" t="n">
        <v>1.5</v>
      </c>
      <c r="Y17" t="n">
        <v>0.5</v>
      </c>
      <c r="Z17" t="n">
        <v>10</v>
      </c>
      <c r="AA17" t="n">
        <v>1060.021166542193</v>
      </c>
      <c r="AB17" t="n">
        <v>1450.3677248964</v>
      </c>
      <c r="AC17" t="n">
        <v>1311.946664836174</v>
      </c>
      <c r="AD17" t="n">
        <v>1060021.166542193</v>
      </c>
      <c r="AE17" t="n">
        <v>1450367.7248964</v>
      </c>
      <c r="AF17" t="n">
        <v>1.796085616815729e-06</v>
      </c>
      <c r="AG17" t="n">
        <v>12</v>
      </c>
      <c r="AH17" t="n">
        <v>1311946.664836174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1.3632</v>
      </c>
      <c r="E18" t="n">
        <v>73.36</v>
      </c>
      <c r="F18" t="n">
        <v>69.7</v>
      </c>
      <c r="G18" t="n">
        <v>110.05</v>
      </c>
      <c r="H18" t="n">
        <v>1.57</v>
      </c>
      <c r="I18" t="n">
        <v>38</v>
      </c>
      <c r="J18" t="n">
        <v>191.72</v>
      </c>
      <c r="K18" t="n">
        <v>51.39</v>
      </c>
      <c r="L18" t="n">
        <v>17</v>
      </c>
      <c r="M18" t="n">
        <v>36</v>
      </c>
      <c r="N18" t="n">
        <v>38.33</v>
      </c>
      <c r="O18" t="n">
        <v>23879.37</v>
      </c>
      <c r="P18" t="n">
        <v>873.65</v>
      </c>
      <c r="Q18" t="n">
        <v>747.83</v>
      </c>
      <c r="R18" t="n">
        <v>161.1</v>
      </c>
      <c r="S18" t="n">
        <v>106.02</v>
      </c>
      <c r="T18" t="n">
        <v>23290.77</v>
      </c>
      <c r="U18" t="n">
        <v>0.66</v>
      </c>
      <c r="V18" t="n">
        <v>0.89</v>
      </c>
      <c r="W18" t="n">
        <v>12.33</v>
      </c>
      <c r="X18" t="n">
        <v>1.38</v>
      </c>
      <c r="Y18" t="n">
        <v>0.5</v>
      </c>
      <c r="Z18" t="n">
        <v>10</v>
      </c>
      <c r="AA18" t="n">
        <v>1055.019432389946</v>
      </c>
      <c r="AB18" t="n">
        <v>1443.524131568358</v>
      </c>
      <c r="AC18" t="n">
        <v>1305.756214450317</v>
      </c>
      <c r="AD18" t="n">
        <v>1055019.432389946</v>
      </c>
      <c r="AE18" t="n">
        <v>1443524.131568358</v>
      </c>
      <c r="AF18" t="n">
        <v>1.801636433291539e-06</v>
      </c>
      <c r="AG18" t="n">
        <v>12</v>
      </c>
      <c r="AH18" t="n">
        <v>1305756.214450317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1.3658</v>
      </c>
      <c r="E19" t="n">
        <v>73.22</v>
      </c>
      <c r="F19" t="n">
        <v>69.62</v>
      </c>
      <c r="G19" t="n">
        <v>116.04</v>
      </c>
      <c r="H19" t="n">
        <v>1.65</v>
      </c>
      <c r="I19" t="n">
        <v>36</v>
      </c>
      <c r="J19" t="n">
        <v>193.26</v>
      </c>
      <c r="K19" t="n">
        <v>51.39</v>
      </c>
      <c r="L19" t="n">
        <v>18</v>
      </c>
      <c r="M19" t="n">
        <v>34</v>
      </c>
      <c r="N19" t="n">
        <v>38.86</v>
      </c>
      <c r="O19" t="n">
        <v>24068.93</v>
      </c>
      <c r="P19" t="n">
        <v>871.39</v>
      </c>
      <c r="Q19" t="n">
        <v>747.8200000000001</v>
      </c>
      <c r="R19" t="n">
        <v>158.55</v>
      </c>
      <c r="S19" t="n">
        <v>106.02</v>
      </c>
      <c r="T19" t="n">
        <v>22022.81</v>
      </c>
      <c r="U19" t="n">
        <v>0.67</v>
      </c>
      <c r="V19" t="n">
        <v>0.89</v>
      </c>
      <c r="W19" t="n">
        <v>12.33</v>
      </c>
      <c r="X19" t="n">
        <v>1.3</v>
      </c>
      <c r="Y19" t="n">
        <v>0.5</v>
      </c>
      <c r="Z19" t="n">
        <v>10</v>
      </c>
      <c r="AA19" t="n">
        <v>1050.864734789575</v>
      </c>
      <c r="AB19" t="n">
        <v>1437.839491019209</v>
      </c>
      <c r="AC19" t="n">
        <v>1300.614108016735</v>
      </c>
      <c r="AD19" t="n">
        <v>1050864.734789575</v>
      </c>
      <c r="AE19" t="n">
        <v>1437839.491019209</v>
      </c>
      <c r="AF19" t="n">
        <v>1.80507265301466e-06</v>
      </c>
      <c r="AG19" t="n">
        <v>12</v>
      </c>
      <c r="AH19" t="n">
        <v>1300614.108016735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1.3685</v>
      </c>
      <c r="E20" t="n">
        <v>73.06999999999999</v>
      </c>
      <c r="F20" t="n">
        <v>69.55</v>
      </c>
      <c r="G20" t="n">
        <v>122.73</v>
      </c>
      <c r="H20" t="n">
        <v>1.73</v>
      </c>
      <c r="I20" t="n">
        <v>34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869.6900000000001</v>
      </c>
      <c r="Q20" t="n">
        <v>747.79</v>
      </c>
      <c r="R20" t="n">
        <v>155.93</v>
      </c>
      <c r="S20" t="n">
        <v>106.02</v>
      </c>
      <c r="T20" t="n">
        <v>20723.14</v>
      </c>
      <c r="U20" t="n">
        <v>0.68</v>
      </c>
      <c r="V20" t="n">
        <v>0.89</v>
      </c>
      <c r="W20" t="n">
        <v>12.32</v>
      </c>
      <c r="X20" t="n">
        <v>1.23</v>
      </c>
      <c r="Y20" t="n">
        <v>0.5</v>
      </c>
      <c r="Z20" t="n">
        <v>10</v>
      </c>
      <c r="AA20" t="n">
        <v>1047.225021732797</v>
      </c>
      <c r="AB20" t="n">
        <v>1432.859475042118</v>
      </c>
      <c r="AC20" t="n">
        <v>1296.109377775002</v>
      </c>
      <c r="AD20" t="n">
        <v>1047225.021732797</v>
      </c>
      <c r="AE20" t="n">
        <v>1432859.475042118</v>
      </c>
      <c r="AF20" t="n">
        <v>1.808641035034823e-06</v>
      </c>
      <c r="AG20" t="n">
        <v>12</v>
      </c>
      <c r="AH20" t="n">
        <v>1296109.377775002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1.3698</v>
      </c>
      <c r="E21" t="n">
        <v>73</v>
      </c>
      <c r="F21" t="n">
        <v>69.51000000000001</v>
      </c>
      <c r="G21" t="n">
        <v>126.38</v>
      </c>
      <c r="H21" t="n">
        <v>1.81</v>
      </c>
      <c r="I21" t="n">
        <v>33</v>
      </c>
      <c r="J21" t="n">
        <v>196.35</v>
      </c>
      <c r="K21" t="n">
        <v>51.39</v>
      </c>
      <c r="L21" t="n">
        <v>20</v>
      </c>
      <c r="M21" t="n">
        <v>31</v>
      </c>
      <c r="N21" t="n">
        <v>39.96</v>
      </c>
      <c r="O21" t="n">
        <v>24450.27</v>
      </c>
      <c r="P21" t="n">
        <v>868.51</v>
      </c>
      <c r="Q21" t="n">
        <v>747.8099999999999</v>
      </c>
      <c r="R21" t="n">
        <v>154.88</v>
      </c>
      <c r="S21" t="n">
        <v>106.02</v>
      </c>
      <c r="T21" t="n">
        <v>20202.53</v>
      </c>
      <c r="U21" t="n">
        <v>0.68</v>
      </c>
      <c r="V21" t="n">
        <v>0.89</v>
      </c>
      <c r="W21" t="n">
        <v>12.32</v>
      </c>
      <c r="X21" t="n">
        <v>1.19</v>
      </c>
      <c r="Y21" t="n">
        <v>0.5</v>
      </c>
      <c r="Z21" t="n">
        <v>10</v>
      </c>
      <c r="AA21" t="n">
        <v>1045.111476149847</v>
      </c>
      <c r="AB21" t="n">
        <v>1429.967628732475</v>
      </c>
      <c r="AC21" t="n">
        <v>1293.493525218419</v>
      </c>
      <c r="AD21" t="n">
        <v>1045111.476149847</v>
      </c>
      <c r="AE21" t="n">
        <v>1429967.628732475</v>
      </c>
      <c r="AF21" t="n">
        <v>1.810359144896384e-06</v>
      </c>
      <c r="AG21" t="n">
        <v>12</v>
      </c>
      <c r="AH21" t="n">
        <v>1293493.525218419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1.3724</v>
      </c>
      <c r="E22" t="n">
        <v>72.86</v>
      </c>
      <c r="F22" t="n">
        <v>69.44</v>
      </c>
      <c r="G22" t="n">
        <v>134.4</v>
      </c>
      <c r="H22" t="n">
        <v>1.88</v>
      </c>
      <c r="I22" t="n">
        <v>31</v>
      </c>
      <c r="J22" t="n">
        <v>197.9</v>
      </c>
      <c r="K22" t="n">
        <v>51.39</v>
      </c>
      <c r="L22" t="n">
        <v>21</v>
      </c>
      <c r="M22" t="n">
        <v>29</v>
      </c>
      <c r="N22" t="n">
        <v>40.51</v>
      </c>
      <c r="O22" t="n">
        <v>24642.07</v>
      </c>
      <c r="P22" t="n">
        <v>866.9</v>
      </c>
      <c r="Q22" t="n">
        <v>747.78</v>
      </c>
      <c r="R22" t="n">
        <v>152.27</v>
      </c>
      <c r="S22" t="n">
        <v>106.02</v>
      </c>
      <c r="T22" t="n">
        <v>18909.14</v>
      </c>
      <c r="U22" t="n">
        <v>0.7</v>
      </c>
      <c r="V22" t="n">
        <v>0.89</v>
      </c>
      <c r="W22" t="n">
        <v>12.32</v>
      </c>
      <c r="X22" t="n">
        <v>1.12</v>
      </c>
      <c r="Y22" t="n">
        <v>0.5</v>
      </c>
      <c r="Z22" t="n">
        <v>10</v>
      </c>
      <c r="AA22" t="n">
        <v>1041.651276686415</v>
      </c>
      <c r="AB22" t="n">
        <v>1425.233231173381</v>
      </c>
      <c r="AC22" t="n">
        <v>1289.210971917596</v>
      </c>
      <c r="AD22" t="n">
        <v>1041651.276686415</v>
      </c>
      <c r="AE22" t="n">
        <v>1425233.231173381</v>
      </c>
      <c r="AF22" t="n">
        <v>1.813795364619504e-06</v>
      </c>
      <c r="AG22" t="n">
        <v>12</v>
      </c>
      <c r="AH22" t="n">
        <v>1289210.971917596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1.3736</v>
      </c>
      <c r="E23" t="n">
        <v>72.8</v>
      </c>
      <c r="F23" t="n">
        <v>69.41</v>
      </c>
      <c r="G23" t="n">
        <v>138.82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865.5599999999999</v>
      </c>
      <c r="Q23" t="n">
        <v>747.8</v>
      </c>
      <c r="R23" t="n">
        <v>151.42</v>
      </c>
      <c r="S23" t="n">
        <v>106.02</v>
      </c>
      <c r="T23" t="n">
        <v>18488.04</v>
      </c>
      <c r="U23" t="n">
        <v>0.7</v>
      </c>
      <c r="V23" t="n">
        <v>0.89</v>
      </c>
      <c r="W23" t="n">
        <v>12.32</v>
      </c>
      <c r="X23" t="n">
        <v>1.09</v>
      </c>
      <c r="Y23" t="n">
        <v>0.5</v>
      </c>
      <c r="Z23" t="n">
        <v>10</v>
      </c>
      <c r="AA23" t="n">
        <v>1039.470079657099</v>
      </c>
      <c r="AB23" t="n">
        <v>1422.248821170249</v>
      </c>
      <c r="AC23" t="n">
        <v>1286.511389816518</v>
      </c>
      <c r="AD23" t="n">
        <v>1039470.079657099</v>
      </c>
      <c r="AE23" t="n">
        <v>1422248.821170249</v>
      </c>
      <c r="AF23" t="n">
        <v>1.815381312184021e-06</v>
      </c>
      <c r="AG23" t="n">
        <v>12</v>
      </c>
      <c r="AH23" t="n">
        <v>1286511.389816517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1.3768</v>
      </c>
      <c r="E24" t="n">
        <v>72.63</v>
      </c>
      <c r="F24" t="n">
        <v>69.31</v>
      </c>
      <c r="G24" t="n">
        <v>148.52</v>
      </c>
      <c r="H24" t="n">
        <v>2.03</v>
      </c>
      <c r="I24" t="n">
        <v>28</v>
      </c>
      <c r="J24" t="n">
        <v>201.03</v>
      </c>
      <c r="K24" t="n">
        <v>51.39</v>
      </c>
      <c r="L24" t="n">
        <v>23</v>
      </c>
      <c r="M24" t="n">
        <v>26</v>
      </c>
      <c r="N24" t="n">
        <v>41.64</v>
      </c>
      <c r="O24" t="n">
        <v>25027.94</v>
      </c>
      <c r="P24" t="n">
        <v>863.4</v>
      </c>
      <c r="Q24" t="n">
        <v>747.79</v>
      </c>
      <c r="R24" t="n">
        <v>148.08</v>
      </c>
      <c r="S24" t="n">
        <v>106.02</v>
      </c>
      <c r="T24" t="n">
        <v>16828.9</v>
      </c>
      <c r="U24" t="n">
        <v>0.72</v>
      </c>
      <c r="V24" t="n">
        <v>0.89</v>
      </c>
      <c r="W24" t="n">
        <v>12.32</v>
      </c>
      <c r="X24" t="n">
        <v>0.99</v>
      </c>
      <c r="Y24" t="n">
        <v>0.5</v>
      </c>
      <c r="Z24" t="n">
        <v>10</v>
      </c>
      <c r="AA24" t="n">
        <v>1035.046029188137</v>
      </c>
      <c r="AB24" t="n">
        <v>1416.195640143283</v>
      </c>
      <c r="AC24" t="n">
        <v>1281.035915891072</v>
      </c>
      <c r="AD24" t="n">
        <v>1035046.029188137</v>
      </c>
      <c r="AE24" t="n">
        <v>1416195.640143283</v>
      </c>
      <c r="AF24" t="n">
        <v>1.819610505689401e-06</v>
      </c>
      <c r="AG24" t="n">
        <v>12</v>
      </c>
      <c r="AH24" t="n">
        <v>1281035.915891072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1.3779</v>
      </c>
      <c r="E25" t="n">
        <v>72.58</v>
      </c>
      <c r="F25" t="n">
        <v>69.29000000000001</v>
      </c>
      <c r="G25" t="n">
        <v>153.98</v>
      </c>
      <c r="H25" t="n">
        <v>2.1</v>
      </c>
      <c r="I25" t="n">
        <v>27</v>
      </c>
      <c r="J25" t="n">
        <v>202.61</v>
      </c>
      <c r="K25" t="n">
        <v>51.39</v>
      </c>
      <c r="L25" t="n">
        <v>24</v>
      </c>
      <c r="M25" t="n">
        <v>25</v>
      </c>
      <c r="N25" t="n">
        <v>42.21</v>
      </c>
      <c r="O25" t="n">
        <v>25222.04</v>
      </c>
      <c r="P25" t="n">
        <v>862.92</v>
      </c>
      <c r="Q25" t="n">
        <v>747.8</v>
      </c>
      <c r="R25" t="n">
        <v>147.31</v>
      </c>
      <c r="S25" t="n">
        <v>106.02</v>
      </c>
      <c r="T25" t="n">
        <v>16451.01</v>
      </c>
      <c r="U25" t="n">
        <v>0.72</v>
      </c>
      <c r="V25" t="n">
        <v>0.89</v>
      </c>
      <c r="W25" t="n">
        <v>12.32</v>
      </c>
      <c r="X25" t="n">
        <v>0.97</v>
      </c>
      <c r="Y25" t="n">
        <v>0.5</v>
      </c>
      <c r="Z25" t="n">
        <v>10</v>
      </c>
      <c r="AA25" t="n">
        <v>1033.805496202325</v>
      </c>
      <c r="AB25" t="n">
        <v>1414.498288183643</v>
      </c>
      <c r="AC25" t="n">
        <v>1279.500556820211</v>
      </c>
      <c r="AD25" t="n">
        <v>1033805.496202325</v>
      </c>
      <c r="AE25" t="n">
        <v>1414498.288183643</v>
      </c>
      <c r="AF25" t="n">
        <v>1.821064290956875e-06</v>
      </c>
      <c r="AG25" t="n">
        <v>12</v>
      </c>
      <c r="AH25" t="n">
        <v>1279500.556820211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1.3793</v>
      </c>
      <c r="E26" t="n">
        <v>72.5</v>
      </c>
      <c r="F26" t="n">
        <v>69.25</v>
      </c>
      <c r="G26" t="n">
        <v>159.8</v>
      </c>
      <c r="H26" t="n">
        <v>2.17</v>
      </c>
      <c r="I26" t="n">
        <v>26</v>
      </c>
      <c r="J26" t="n">
        <v>204.19</v>
      </c>
      <c r="K26" t="n">
        <v>51.39</v>
      </c>
      <c r="L26" t="n">
        <v>25</v>
      </c>
      <c r="M26" t="n">
        <v>24</v>
      </c>
      <c r="N26" t="n">
        <v>42.79</v>
      </c>
      <c r="O26" t="n">
        <v>25417.05</v>
      </c>
      <c r="P26" t="n">
        <v>861.3099999999999</v>
      </c>
      <c r="Q26" t="n">
        <v>747.79</v>
      </c>
      <c r="R26" t="n">
        <v>145.99</v>
      </c>
      <c r="S26" t="n">
        <v>106.02</v>
      </c>
      <c r="T26" t="n">
        <v>15791.74</v>
      </c>
      <c r="U26" t="n">
        <v>0.73</v>
      </c>
      <c r="V26" t="n">
        <v>0.89</v>
      </c>
      <c r="W26" t="n">
        <v>12.31</v>
      </c>
      <c r="X26" t="n">
        <v>0.93</v>
      </c>
      <c r="Y26" t="n">
        <v>0.5</v>
      </c>
      <c r="Z26" t="n">
        <v>10</v>
      </c>
      <c r="AA26" t="n">
        <v>1031.227550133455</v>
      </c>
      <c r="AB26" t="n">
        <v>1410.971028641261</v>
      </c>
      <c r="AC26" t="n">
        <v>1276.309933978015</v>
      </c>
      <c r="AD26" t="n">
        <v>1031227.550133455</v>
      </c>
      <c r="AE26" t="n">
        <v>1410971.028641261</v>
      </c>
      <c r="AF26" t="n">
        <v>1.822914563115478e-06</v>
      </c>
      <c r="AG26" t="n">
        <v>12</v>
      </c>
      <c r="AH26" t="n">
        <v>1276309.933978015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1.3808</v>
      </c>
      <c r="E27" t="n">
        <v>72.42</v>
      </c>
      <c r="F27" t="n">
        <v>69.2</v>
      </c>
      <c r="G27" t="n">
        <v>166.09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860.25</v>
      </c>
      <c r="Q27" t="n">
        <v>747.78</v>
      </c>
      <c r="R27" t="n">
        <v>144.5</v>
      </c>
      <c r="S27" t="n">
        <v>106.02</v>
      </c>
      <c r="T27" t="n">
        <v>15052.52</v>
      </c>
      <c r="U27" t="n">
        <v>0.73</v>
      </c>
      <c r="V27" t="n">
        <v>0.89</v>
      </c>
      <c r="W27" t="n">
        <v>12.31</v>
      </c>
      <c r="X27" t="n">
        <v>0.89</v>
      </c>
      <c r="Y27" t="n">
        <v>0.5</v>
      </c>
      <c r="Z27" t="n">
        <v>10</v>
      </c>
      <c r="AA27" t="n">
        <v>1029.11839950566</v>
      </c>
      <c r="AB27" t="n">
        <v>1408.085195703153</v>
      </c>
      <c r="AC27" t="n">
        <v>1273.699520885228</v>
      </c>
      <c r="AD27" t="n">
        <v>1029118.39950566</v>
      </c>
      <c r="AE27" t="n">
        <v>1408085.195703153</v>
      </c>
      <c r="AF27" t="n">
        <v>1.824896997571125e-06</v>
      </c>
      <c r="AG27" t="n">
        <v>12</v>
      </c>
      <c r="AH27" t="n">
        <v>1273699.520885228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1.3818</v>
      </c>
      <c r="E28" t="n">
        <v>72.37</v>
      </c>
      <c r="F28" t="n">
        <v>69.18000000000001</v>
      </c>
      <c r="G28" t="n">
        <v>172.96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859.04</v>
      </c>
      <c r="Q28" t="n">
        <v>747.79</v>
      </c>
      <c r="R28" t="n">
        <v>143.88</v>
      </c>
      <c r="S28" t="n">
        <v>106.02</v>
      </c>
      <c r="T28" t="n">
        <v>14747.42</v>
      </c>
      <c r="U28" t="n">
        <v>0.74</v>
      </c>
      <c r="V28" t="n">
        <v>0.89</v>
      </c>
      <c r="W28" t="n">
        <v>12.31</v>
      </c>
      <c r="X28" t="n">
        <v>0.86</v>
      </c>
      <c r="Y28" t="n">
        <v>0.5</v>
      </c>
      <c r="Z28" t="n">
        <v>10</v>
      </c>
      <c r="AA28" t="n">
        <v>1027.234353300616</v>
      </c>
      <c r="AB28" t="n">
        <v>1405.50736056716</v>
      </c>
      <c r="AC28" t="n">
        <v>1271.367710716599</v>
      </c>
      <c r="AD28" t="n">
        <v>1027234.353300616</v>
      </c>
      <c r="AE28" t="n">
        <v>1405507.36056716</v>
      </c>
      <c r="AF28" t="n">
        <v>1.826218620541556e-06</v>
      </c>
      <c r="AG28" t="n">
        <v>12</v>
      </c>
      <c r="AH28" t="n">
        <v>1271367.710716599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1.3834</v>
      </c>
      <c r="E29" t="n">
        <v>72.29000000000001</v>
      </c>
      <c r="F29" t="n">
        <v>69.13</v>
      </c>
      <c r="G29" t="n">
        <v>180.35</v>
      </c>
      <c r="H29" t="n">
        <v>2.38</v>
      </c>
      <c r="I29" t="n">
        <v>23</v>
      </c>
      <c r="J29" t="n">
        <v>208.97</v>
      </c>
      <c r="K29" t="n">
        <v>51.39</v>
      </c>
      <c r="L29" t="n">
        <v>28</v>
      </c>
      <c r="M29" t="n">
        <v>21</v>
      </c>
      <c r="N29" t="n">
        <v>44.57</v>
      </c>
      <c r="O29" t="n">
        <v>26006.56</v>
      </c>
      <c r="P29" t="n">
        <v>856.12</v>
      </c>
      <c r="Q29" t="n">
        <v>747.79</v>
      </c>
      <c r="R29" t="n">
        <v>142.1</v>
      </c>
      <c r="S29" t="n">
        <v>106.02</v>
      </c>
      <c r="T29" t="n">
        <v>13862.98</v>
      </c>
      <c r="U29" t="n">
        <v>0.75</v>
      </c>
      <c r="V29" t="n">
        <v>0.89</v>
      </c>
      <c r="W29" t="n">
        <v>12.31</v>
      </c>
      <c r="X29" t="n">
        <v>0.82</v>
      </c>
      <c r="Y29" t="n">
        <v>0.5</v>
      </c>
      <c r="Z29" t="n">
        <v>10</v>
      </c>
      <c r="AA29" t="n">
        <v>1023.237504868156</v>
      </c>
      <c r="AB29" t="n">
        <v>1400.03869621336</v>
      </c>
      <c r="AC29" t="n">
        <v>1266.420968013408</v>
      </c>
      <c r="AD29" t="n">
        <v>1023237.504868156</v>
      </c>
      <c r="AE29" t="n">
        <v>1400038.69621336</v>
      </c>
      <c r="AF29" t="n">
        <v>1.828333217294245e-06</v>
      </c>
      <c r="AG29" t="n">
        <v>12</v>
      </c>
      <c r="AH29" t="n">
        <v>1266420.968013408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1.3831</v>
      </c>
      <c r="E30" t="n">
        <v>72.3</v>
      </c>
      <c r="F30" t="n">
        <v>69.15000000000001</v>
      </c>
      <c r="G30" t="n">
        <v>180.38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857.8099999999999</v>
      </c>
      <c r="Q30" t="n">
        <v>747.78</v>
      </c>
      <c r="R30" t="n">
        <v>142.42</v>
      </c>
      <c r="S30" t="n">
        <v>106.02</v>
      </c>
      <c r="T30" t="n">
        <v>14025.04</v>
      </c>
      <c r="U30" t="n">
        <v>0.74</v>
      </c>
      <c r="V30" t="n">
        <v>0.89</v>
      </c>
      <c r="W30" t="n">
        <v>12.32</v>
      </c>
      <c r="X30" t="n">
        <v>0.83</v>
      </c>
      <c r="Y30" t="n">
        <v>0.5</v>
      </c>
      <c r="Z30" t="n">
        <v>10</v>
      </c>
      <c r="AA30" t="n">
        <v>1025.122038885871</v>
      </c>
      <c r="AB30" t="n">
        <v>1402.617198796171</v>
      </c>
      <c r="AC30" t="n">
        <v>1268.753381928666</v>
      </c>
      <c r="AD30" t="n">
        <v>1025122.038885871</v>
      </c>
      <c r="AE30" t="n">
        <v>1402617.198796171</v>
      </c>
      <c r="AF30" t="n">
        <v>1.827936730403116e-06</v>
      </c>
      <c r="AG30" t="n">
        <v>12</v>
      </c>
      <c r="AH30" t="n">
        <v>1268753.381928666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1.3845</v>
      </c>
      <c r="E31" t="n">
        <v>72.23</v>
      </c>
      <c r="F31" t="n">
        <v>69.11</v>
      </c>
      <c r="G31" t="n">
        <v>188.48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856.87</v>
      </c>
      <c r="Q31" t="n">
        <v>747.79</v>
      </c>
      <c r="R31" t="n">
        <v>141.34</v>
      </c>
      <c r="S31" t="n">
        <v>106.02</v>
      </c>
      <c r="T31" t="n">
        <v>13486.55</v>
      </c>
      <c r="U31" t="n">
        <v>0.75</v>
      </c>
      <c r="V31" t="n">
        <v>0.89</v>
      </c>
      <c r="W31" t="n">
        <v>12.31</v>
      </c>
      <c r="X31" t="n">
        <v>0.79</v>
      </c>
      <c r="Y31" t="n">
        <v>0.5</v>
      </c>
      <c r="Z31" t="n">
        <v>10</v>
      </c>
      <c r="AA31" t="n">
        <v>1023.220936601592</v>
      </c>
      <c r="AB31" t="n">
        <v>1400.016026780107</v>
      </c>
      <c r="AC31" t="n">
        <v>1266.400462119048</v>
      </c>
      <c r="AD31" t="n">
        <v>1023220.936601592</v>
      </c>
      <c r="AE31" t="n">
        <v>1400016.026780107</v>
      </c>
      <c r="AF31" t="n">
        <v>1.82978700256172e-06</v>
      </c>
      <c r="AG31" t="n">
        <v>12</v>
      </c>
      <c r="AH31" t="n">
        <v>1266400.462119048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1.3858</v>
      </c>
      <c r="E32" t="n">
        <v>72.16</v>
      </c>
      <c r="F32" t="n">
        <v>69.08</v>
      </c>
      <c r="G32" t="n">
        <v>197.36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856.05</v>
      </c>
      <c r="Q32" t="n">
        <v>747.8</v>
      </c>
      <c r="R32" t="n">
        <v>140.07</v>
      </c>
      <c r="S32" t="n">
        <v>106.02</v>
      </c>
      <c r="T32" t="n">
        <v>12856.58</v>
      </c>
      <c r="U32" t="n">
        <v>0.76</v>
      </c>
      <c r="V32" t="n">
        <v>0.89</v>
      </c>
      <c r="W32" t="n">
        <v>12.31</v>
      </c>
      <c r="X32" t="n">
        <v>0.76</v>
      </c>
      <c r="Y32" t="n">
        <v>0.5</v>
      </c>
      <c r="Z32" t="n">
        <v>10</v>
      </c>
      <c r="AA32" t="n">
        <v>1021.519014338487</v>
      </c>
      <c r="AB32" t="n">
        <v>1397.687381656216</v>
      </c>
      <c r="AC32" t="n">
        <v>1264.294059617506</v>
      </c>
      <c r="AD32" t="n">
        <v>1021519.014338487</v>
      </c>
      <c r="AE32" t="n">
        <v>1397687.381656216</v>
      </c>
      <c r="AF32" t="n">
        <v>1.83150511242328e-06</v>
      </c>
      <c r="AG32" t="n">
        <v>12</v>
      </c>
      <c r="AH32" t="n">
        <v>1264294.059617506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1.3861</v>
      </c>
      <c r="E33" t="n">
        <v>72.14</v>
      </c>
      <c r="F33" t="n">
        <v>69.06</v>
      </c>
      <c r="G33" t="n">
        <v>197.31</v>
      </c>
      <c r="H33" t="n">
        <v>2.64</v>
      </c>
      <c r="I33" t="n">
        <v>21</v>
      </c>
      <c r="J33" t="n">
        <v>215.43</v>
      </c>
      <c r="K33" t="n">
        <v>51.39</v>
      </c>
      <c r="L33" t="n">
        <v>32</v>
      </c>
      <c r="M33" t="n">
        <v>19</v>
      </c>
      <c r="N33" t="n">
        <v>47.04</v>
      </c>
      <c r="O33" t="n">
        <v>26804.21</v>
      </c>
      <c r="P33" t="n">
        <v>853.85</v>
      </c>
      <c r="Q33" t="n">
        <v>747.78</v>
      </c>
      <c r="R33" t="n">
        <v>139.84</v>
      </c>
      <c r="S33" t="n">
        <v>106.02</v>
      </c>
      <c r="T33" t="n">
        <v>12742.91</v>
      </c>
      <c r="U33" t="n">
        <v>0.76</v>
      </c>
      <c r="V33" t="n">
        <v>0.89</v>
      </c>
      <c r="W33" t="n">
        <v>12.3</v>
      </c>
      <c r="X33" t="n">
        <v>0.74</v>
      </c>
      <c r="Y33" t="n">
        <v>0.5</v>
      </c>
      <c r="Z33" t="n">
        <v>10</v>
      </c>
      <c r="AA33" t="n">
        <v>1019.138354090287</v>
      </c>
      <c r="AB33" t="n">
        <v>1394.430057277311</v>
      </c>
      <c r="AC33" t="n">
        <v>1261.347609705641</v>
      </c>
      <c r="AD33" t="n">
        <v>1019138.354090287</v>
      </c>
      <c r="AE33" t="n">
        <v>1394430.057277311</v>
      </c>
      <c r="AF33" t="n">
        <v>1.831901599314409e-06</v>
      </c>
      <c r="AG33" t="n">
        <v>12</v>
      </c>
      <c r="AH33" t="n">
        <v>1261347.609705641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1.3874</v>
      </c>
      <c r="E34" t="n">
        <v>72.08</v>
      </c>
      <c r="F34" t="n">
        <v>69.03</v>
      </c>
      <c r="G34" t="n">
        <v>207.08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854.0700000000001</v>
      </c>
      <c r="Q34" t="n">
        <v>747.78</v>
      </c>
      <c r="R34" t="n">
        <v>138.48</v>
      </c>
      <c r="S34" t="n">
        <v>106.02</v>
      </c>
      <c r="T34" t="n">
        <v>12069.95</v>
      </c>
      <c r="U34" t="n">
        <v>0.77</v>
      </c>
      <c r="V34" t="n">
        <v>0.89</v>
      </c>
      <c r="W34" t="n">
        <v>12.31</v>
      </c>
      <c r="X34" t="n">
        <v>0.71</v>
      </c>
      <c r="Y34" t="n">
        <v>0.5</v>
      </c>
      <c r="Z34" t="n">
        <v>10</v>
      </c>
      <c r="AA34" t="n">
        <v>1018.462047842964</v>
      </c>
      <c r="AB34" t="n">
        <v>1393.504705233197</v>
      </c>
      <c r="AC34" t="n">
        <v>1260.510571961877</v>
      </c>
      <c r="AD34" t="n">
        <v>1018462.047842964</v>
      </c>
      <c r="AE34" t="n">
        <v>1393504.705233197</v>
      </c>
      <c r="AF34" t="n">
        <v>1.833619709175969e-06</v>
      </c>
      <c r="AG34" t="n">
        <v>12</v>
      </c>
      <c r="AH34" t="n">
        <v>1260510.571961877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1.3891</v>
      </c>
      <c r="E35" t="n">
        <v>71.98999999999999</v>
      </c>
      <c r="F35" t="n">
        <v>68.97</v>
      </c>
      <c r="G35" t="n">
        <v>217.81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852.48</v>
      </c>
      <c r="Q35" t="n">
        <v>747.8</v>
      </c>
      <c r="R35" t="n">
        <v>136.84</v>
      </c>
      <c r="S35" t="n">
        <v>106.02</v>
      </c>
      <c r="T35" t="n">
        <v>11254.05</v>
      </c>
      <c r="U35" t="n">
        <v>0.77</v>
      </c>
      <c r="V35" t="n">
        <v>0.89</v>
      </c>
      <c r="W35" t="n">
        <v>12.3</v>
      </c>
      <c r="X35" t="n">
        <v>0.65</v>
      </c>
      <c r="Y35" t="n">
        <v>0.5</v>
      </c>
      <c r="Z35" t="n">
        <v>10</v>
      </c>
      <c r="AA35" t="n">
        <v>1015.717170396769</v>
      </c>
      <c r="AB35" t="n">
        <v>1389.749042815867</v>
      </c>
      <c r="AC35" t="n">
        <v>1257.113344694552</v>
      </c>
      <c r="AD35" t="n">
        <v>1015717.170396769</v>
      </c>
      <c r="AE35" t="n">
        <v>1389749.042815867</v>
      </c>
      <c r="AF35" t="n">
        <v>1.835866468225702e-06</v>
      </c>
      <c r="AG35" t="n">
        <v>12</v>
      </c>
      <c r="AH35" t="n">
        <v>1257113.344694552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1.3887</v>
      </c>
      <c r="E36" t="n">
        <v>72.01000000000001</v>
      </c>
      <c r="F36" t="n">
        <v>68.98999999999999</v>
      </c>
      <c r="G36" t="n">
        <v>217.88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852.88</v>
      </c>
      <c r="Q36" t="n">
        <v>747.78</v>
      </c>
      <c r="R36" t="n">
        <v>137.67</v>
      </c>
      <c r="S36" t="n">
        <v>106.02</v>
      </c>
      <c r="T36" t="n">
        <v>11666.83</v>
      </c>
      <c r="U36" t="n">
        <v>0.77</v>
      </c>
      <c r="V36" t="n">
        <v>0.89</v>
      </c>
      <c r="W36" t="n">
        <v>12.3</v>
      </c>
      <c r="X36" t="n">
        <v>0.68</v>
      </c>
      <c r="Y36" t="n">
        <v>0.5</v>
      </c>
      <c r="Z36" t="n">
        <v>10</v>
      </c>
      <c r="AA36" t="n">
        <v>1016.394396248028</v>
      </c>
      <c r="AB36" t="n">
        <v>1390.675653102656</v>
      </c>
      <c r="AC36" t="n">
        <v>1257.951520596075</v>
      </c>
      <c r="AD36" t="n">
        <v>1016394.396248028</v>
      </c>
      <c r="AE36" t="n">
        <v>1390675.653102656</v>
      </c>
      <c r="AF36" t="n">
        <v>1.83533781903753e-06</v>
      </c>
      <c r="AG36" t="n">
        <v>12</v>
      </c>
      <c r="AH36" t="n">
        <v>1257951.520596075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1.3904</v>
      </c>
      <c r="E37" t="n">
        <v>71.92</v>
      </c>
      <c r="F37" t="n">
        <v>68.94</v>
      </c>
      <c r="G37" t="n">
        <v>229.8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16</v>
      </c>
      <c r="N37" t="n">
        <v>49.62</v>
      </c>
      <c r="O37" t="n">
        <v>27615.8</v>
      </c>
      <c r="P37" t="n">
        <v>849.78</v>
      </c>
      <c r="Q37" t="n">
        <v>747.79</v>
      </c>
      <c r="R37" t="n">
        <v>135.66</v>
      </c>
      <c r="S37" t="n">
        <v>106.02</v>
      </c>
      <c r="T37" t="n">
        <v>10666.9</v>
      </c>
      <c r="U37" t="n">
        <v>0.78</v>
      </c>
      <c r="V37" t="n">
        <v>0.89</v>
      </c>
      <c r="W37" t="n">
        <v>12.3</v>
      </c>
      <c r="X37" t="n">
        <v>0.62</v>
      </c>
      <c r="Y37" t="n">
        <v>0.5</v>
      </c>
      <c r="Z37" t="n">
        <v>10</v>
      </c>
      <c r="AA37" t="n">
        <v>1012.188337325268</v>
      </c>
      <c r="AB37" t="n">
        <v>1384.920737726311</v>
      </c>
      <c r="AC37" t="n">
        <v>1252.745846266175</v>
      </c>
      <c r="AD37" t="n">
        <v>1012188.337325268</v>
      </c>
      <c r="AE37" t="n">
        <v>1384920.737726311</v>
      </c>
      <c r="AF37" t="n">
        <v>1.837584578087262e-06</v>
      </c>
      <c r="AG37" t="n">
        <v>12</v>
      </c>
      <c r="AH37" t="n">
        <v>1252745.846266175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1.3903</v>
      </c>
      <c r="E38" t="n">
        <v>71.93000000000001</v>
      </c>
      <c r="F38" t="n">
        <v>68.95</v>
      </c>
      <c r="G38" t="n">
        <v>229.82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16</v>
      </c>
      <c r="N38" t="n">
        <v>50.29</v>
      </c>
      <c r="O38" t="n">
        <v>27821.09</v>
      </c>
      <c r="P38" t="n">
        <v>853.25</v>
      </c>
      <c r="Q38" t="n">
        <v>747.78</v>
      </c>
      <c r="R38" t="n">
        <v>135.96</v>
      </c>
      <c r="S38" t="n">
        <v>106.02</v>
      </c>
      <c r="T38" t="n">
        <v>10817.47</v>
      </c>
      <c r="U38" t="n">
        <v>0.78</v>
      </c>
      <c r="V38" t="n">
        <v>0.89</v>
      </c>
      <c r="W38" t="n">
        <v>12.3</v>
      </c>
      <c r="X38" t="n">
        <v>0.63</v>
      </c>
      <c r="Y38" t="n">
        <v>0.5</v>
      </c>
      <c r="Z38" t="n">
        <v>10</v>
      </c>
      <c r="AA38" t="n">
        <v>1015.660557520244</v>
      </c>
      <c r="AB38" t="n">
        <v>1389.671582580622</v>
      </c>
      <c r="AC38" t="n">
        <v>1257.043277155442</v>
      </c>
      <c r="AD38" t="n">
        <v>1015660.557520244</v>
      </c>
      <c r="AE38" t="n">
        <v>1389671.582580622</v>
      </c>
      <c r="AF38" t="n">
        <v>1.837452415790219e-06</v>
      </c>
      <c r="AG38" t="n">
        <v>12</v>
      </c>
      <c r="AH38" t="n">
        <v>1257043.277155442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1.3914</v>
      </c>
      <c r="E39" t="n">
        <v>71.87</v>
      </c>
      <c r="F39" t="n">
        <v>68.92</v>
      </c>
      <c r="G39" t="n">
        <v>243.26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15</v>
      </c>
      <c r="N39" t="n">
        <v>50.96</v>
      </c>
      <c r="O39" t="n">
        <v>28027.19</v>
      </c>
      <c r="P39" t="n">
        <v>847.6799999999999</v>
      </c>
      <c r="Q39" t="n">
        <v>747.8</v>
      </c>
      <c r="R39" t="n">
        <v>135.24</v>
      </c>
      <c r="S39" t="n">
        <v>106.02</v>
      </c>
      <c r="T39" t="n">
        <v>10462.96</v>
      </c>
      <c r="U39" t="n">
        <v>0.78</v>
      </c>
      <c r="V39" t="n">
        <v>0.9</v>
      </c>
      <c r="W39" t="n">
        <v>12.3</v>
      </c>
      <c r="X39" t="n">
        <v>0.61</v>
      </c>
      <c r="Y39" t="n">
        <v>0.5</v>
      </c>
      <c r="Z39" t="n">
        <v>10</v>
      </c>
      <c r="AA39" t="n">
        <v>1009.459229401523</v>
      </c>
      <c r="AB39" t="n">
        <v>1381.1866518653</v>
      </c>
      <c r="AC39" t="n">
        <v>1249.368136318916</v>
      </c>
      <c r="AD39" t="n">
        <v>1009459.229401523</v>
      </c>
      <c r="AE39" t="n">
        <v>1381186.6518653</v>
      </c>
      <c r="AF39" t="n">
        <v>1.838906201057693e-06</v>
      </c>
      <c r="AG39" t="n">
        <v>12</v>
      </c>
      <c r="AH39" t="n">
        <v>1249368.136318916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1.3916</v>
      </c>
      <c r="E40" t="n">
        <v>71.86</v>
      </c>
      <c r="F40" t="n">
        <v>68.91</v>
      </c>
      <c r="G40" t="n">
        <v>243.22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15</v>
      </c>
      <c r="N40" t="n">
        <v>51.64</v>
      </c>
      <c r="O40" t="n">
        <v>28234.24</v>
      </c>
      <c r="P40" t="n">
        <v>850.1799999999999</v>
      </c>
      <c r="Q40" t="n">
        <v>747.78</v>
      </c>
      <c r="R40" t="n">
        <v>134.8</v>
      </c>
      <c r="S40" t="n">
        <v>106.02</v>
      </c>
      <c r="T40" t="n">
        <v>10244.2</v>
      </c>
      <c r="U40" t="n">
        <v>0.79</v>
      </c>
      <c r="V40" t="n">
        <v>0.9</v>
      </c>
      <c r="W40" t="n">
        <v>12.3</v>
      </c>
      <c r="X40" t="n">
        <v>0.59</v>
      </c>
      <c r="Y40" t="n">
        <v>0.5</v>
      </c>
      <c r="Z40" t="n">
        <v>10</v>
      </c>
      <c r="AA40" t="n">
        <v>1011.761860797811</v>
      </c>
      <c r="AB40" t="n">
        <v>1384.337213726628</v>
      </c>
      <c r="AC40" t="n">
        <v>1252.218012978041</v>
      </c>
      <c r="AD40" t="n">
        <v>1011761.860797811</v>
      </c>
      <c r="AE40" t="n">
        <v>1384337.213726628</v>
      </c>
      <c r="AF40" t="n">
        <v>1.839170525651779e-06</v>
      </c>
      <c r="AG40" t="n">
        <v>12</v>
      </c>
      <c r="AH40" t="n">
        <v>1252218.012978041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1.3916</v>
      </c>
      <c r="E41" t="n">
        <v>71.86</v>
      </c>
      <c r="F41" t="n">
        <v>68.91</v>
      </c>
      <c r="G41" t="n">
        <v>243.22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848.7</v>
      </c>
      <c r="Q41" t="n">
        <v>747.78</v>
      </c>
      <c r="R41" t="n">
        <v>134.71</v>
      </c>
      <c r="S41" t="n">
        <v>106.02</v>
      </c>
      <c r="T41" t="n">
        <v>10199.43</v>
      </c>
      <c r="U41" t="n">
        <v>0.79</v>
      </c>
      <c r="V41" t="n">
        <v>0.9</v>
      </c>
      <c r="W41" t="n">
        <v>12.3</v>
      </c>
      <c r="X41" t="n">
        <v>0.6</v>
      </c>
      <c r="Y41" t="n">
        <v>0.5</v>
      </c>
      <c r="Z41" t="n">
        <v>10</v>
      </c>
      <c r="AA41" t="n">
        <v>1010.314947410506</v>
      </c>
      <c r="AB41" t="n">
        <v>1382.357482996804</v>
      </c>
      <c r="AC41" t="n">
        <v>1250.427224970501</v>
      </c>
      <c r="AD41" t="n">
        <v>1010314.947410506</v>
      </c>
      <c r="AE41" t="n">
        <v>1382357.482996804</v>
      </c>
      <c r="AF41" t="n">
        <v>1.839170525651779e-06</v>
      </c>
      <c r="AG41" t="n">
        <v>12</v>
      </c>
      <c r="AH41" t="n">
        <v>1250427.224970501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1.1528</v>
      </c>
      <c r="E2" t="n">
        <v>86.73999999999999</v>
      </c>
      <c r="F2" t="n">
        <v>80.94</v>
      </c>
      <c r="G2" t="n">
        <v>14.63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458.79</v>
      </c>
      <c r="Q2" t="n">
        <v>748.05</v>
      </c>
      <c r="R2" t="n">
        <v>535.51</v>
      </c>
      <c r="S2" t="n">
        <v>106.02</v>
      </c>
      <c r="T2" t="n">
        <v>209022.55</v>
      </c>
      <c r="U2" t="n">
        <v>0.2</v>
      </c>
      <c r="V2" t="n">
        <v>0.76</v>
      </c>
      <c r="W2" t="n">
        <v>12.83</v>
      </c>
      <c r="X2" t="n">
        <v>12.61</v>
      </c>
      <c r="Y2" t="n">
        <v>0.5</v>
      </c>
      <c r="Z2" t="n">
        <v>10</v>
      </c>
      <c r="AA2" t="n">
        <v>723.2339671037886</v>
      </c>
      <c r="AB2" t="n">
        <v>989.5606206221618</v>
      </c>
      <c r="AC2" t="n">
        <v>895.1183438470359</v>
      </c>
      <c r="AD2" t="n">
        <v>723233.9671037886</v>
      </c>
      <c r="AE2" t="n">
        <v>989560.6206221618</v>
      </c>
      <c r="AF2" t="n">
        <v>1.618522889103292e-06</v>
      </c>
      <c r="AG2" t="n">
        <v>15</v>
      </c>
      <c r="AH2" t="n">
        <v>895118.3438470359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1.2921</v>
      </c>
      <c r="E3" t="n">
        <v>77.39</v>
      </c>
      <c r="F3" t="n">
        <v>73.84</v>
      </c>
      <c r="G3" t="n">
        <v>29.93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146</v>
      </c>
      <c r="N3" t="n">
        <v>5.64</v>
      </c>
      <c r="O3" t="n">
        <v>6705.1</v>
      </c>
      <c r="P3" t="n">
        <v>409.21</v>
      </c>
      <c r="Q3" t="n">
        <v>747.88</v>
      </c>
      <c r="R3" t="n">
        <v>298.56</v>
      </c>
      <c r="S3" t="n">
        <v>106.02</v>
      </c>
      <c r="T3" t="n">
        <v>91469.94</v>
      </c>
      <c r="U3" t="n">
        <v>0.36</v>
      </c>
      <c r="V3" t="n">
        <v>0.84</v>
      </c>
      <c r="W3" t="n">
        <v>12.53</v>
      </c>
      <c r="X3" t="n">
        <v>5.52</v>
      </c>
      <c r="Y3" t="n">
        <v>0.5</v>
      </c>
      <c r="Z3" t="n">
        <v>10</v>
      </c>
      <c r="AA3" t="n">
        <v>585.3852184508536</v>
      </c>
      <c r="AB3" t="n">
        <v>800.9498812576335</v>
      </c>
      <c r="AC3" t="n">
        <v>724.5083487306227</v>
      </c>
      <c r="AD3" t="n">
        <v>585385.2184508536</v>
      </c>
      <c r="AE3" t="n">
        <v>800949.8812576334</v>
      </c>
      <c r="AF3" t="n">
        <v>1.814099084845908e-06</v>
      </c>
      <c r="AG3" t="n">
        <v>13</v>
      </c>
      <c r="AH3" t="n">
        <v>724508.3487306228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1.339</v>
      </c>
      <c r="E4" t="n">
        <v>74.68000000000001</v>
      </c>
      <c r="F4" t="n">
        <v>71.79000000000001</v>
      </c>
      <c r="G4" t="n">
        <v>45.82</v>
      </c>
      <c r="H4" t="n">
        <v>0.97</v>
      </c>
      <c r="I4" t="n">
        <v>94</v>
      </c>
      <c r="J4" t="n">
        <v>53.61</v>
      </c>
      <c r="K4" t="n">
        <v>24.83</v>
      </c>
      <c r="L4" t="n">
        <v>3</v>
      </c>
      <c r="M4" t="n">
        <v>92</v>
      </c>
      <c r="N4" t="n">
        <v>5.78</v>
      </c>
      <c r="O4" t="n">
        <v>6845.59</v>
      </c>
      <c r="P4" t="n">
        <v>388.34</v>
      </c>
      <c r="Q4" t="n">
        <v>747.86</v>
      </c>
      <c r="R4" t="n">
        <v>230.97</v>
      </c>
      <c r="S4" t="n">
        <v>106.02</v>
      </c>
      <c r="T4" t="n">
        <v>57942.16</v>
      </c>
      <c r="U4" t="n">
        <v>0.46</v>
      </c>
      <c r="V4" t="n">
        <v>0.86</v>
      </c>
      <c r="W4" t="n">
        <v>12.41</v>
      </c>
      <c r="X4" t="n">
        <v>3.46</v>
      </c>
      <c r="Y4" t="n">
        <v>0.5</v>
      </c>
      <c r="Z4" t="n">
        <v>10</v>
      </c>
      <c r="AA4" t="n">
        <v>546.0086232381037</v>
      </c>
      <c r="AB4" t="n">
        <v>747.0730865147716</v>
      </c>
      <c r="AC4" t="n">
        <v>675.7734796614634</v>
      </c>
      <c r="AD4" t="n">
        <v>546008.6232381037</v>
      </c>
      <c r="AE4" t="n">
        <v>747073.0865147716</v>
      </c>
      <c r="AF4" t="n">
        <v>1.879946346729101e-06</v>
      </c>
      <c r="AG4" t="n">
        <v>13</v>
      </c>
      <c r="AH4" t="n">
        <v>675773.4796614634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1.3621</v>
      </c>
      <c r="E5" t="n">
        <v>73.41</v>
      </c>
      <c r="F5" t="n">
        <v>70.83</v>
      </c>
      <c r="G5" t="n">
        <v>62.5</v>
      </c>
      <c r="H5" t="n">
        <v>1.27</v>
      </c>
      <c r="I5" t="n">
        <v>68</v>
      </c>
      <c r="J5" t="n">
        <v>54.75</v>
      </c>
      <c r="K5" t="n">
        <v>24.83</v>
      </c>
      <c r="L5" t="n">
        <v>4</v>
      </c>
      <c r="M5" t="n">
        <v>66</v>
      </c>
      <c r="N5" t="n">
        <v>5.92</v>
      </c>
      <c r="O5" t="n">
        <v>6986.39</v>
      </c>
      <c r="P5" t="n">
        <v>372.53</v>
      </c>
      <c r="Q5" t="n">
        <v>747.8200000000001</v>
      </c>
      <c r="R5" t="n">
        <v>198.97</v>
      </c>
      <c r="S5" t="n">
        <v>106.02</v>
      </c>
      <c r="T5" t="n">
        <v>42072.69</v>
      </c>
      <c r="U5" t="n">
        <v>0.53</v>
      </c>
      <c r="V5" t="n">
        <v>0.87</v>
      </c>
      <c r="W5" t="n">
        <v>12.38</v>
      </c>
      <c r="X5" t="n">
        <v>2.52</v>
      </c>
      <c r="Y5" t="n">
        <v>0.5</v>
      </c>
      <c r="Z5" t="n">
        <v>10</v>
      </c>
      <c r="AA5" t="n">
        <v>514.1777648374576</v>
      </c>
      <c r="AB5" t="n">
        <v>703.5207017726441</v>
      </c>
      <c r="AC5" t="n">
        <v>636.3776733929687</v>
      </c>
      <c r="AD5" t="n">
        <v>514177.7648374576</v>
      </c>
      <c r="AE5" t="n">
        <v>703520.7017726441</v>
      </c>
      <c r="AF5" t="n">
        <v>1.912378580193957e-06</v>
      </c>
      <c r="AG5" t="n">
        <v>12</v>
      </c>
      <c r="AH5" t="n">
        <v>636377.6733929687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1.3761</v>
      </c>
      <c r="E6" t="n">
        <v>72.67</v>
      </c>
      <c r="F6" t="n">
        <v>70.27</v>
      </c>
      <c r="G6" t="n">
        <v>79.56</v>
      </c>
      <c r="H6" t="n">
        <v>1.55</v>
      </c>
      <c r="I6" t="n">
        <v>53</v>
      </c>
      <c r="J6" t="n">
        <v>55.89</v>
      </c>
      <c r="K6" t="n">
        <v>24.83</v>
      </c>
      <c r="L6" t="n">
        <v>5</v>
      </c>
      <c r="M6" t="n">
        <v>51</v>
      </c>
      <c r="N6" t="n">
        <v>6.07</v>
      </c>
      <c r="O6" t="n">
        <v>7127.49</v>
      </c>
      <c r="P6" t="n">
        <v>359.45</v>
      </c>
      <c r="Q6" t="n">
        <v>747.83</v>
      </c>
      <c r="R6" t="n">
        <v>180.01</v>
      </c>
      <c r="S6" t="n">
        <v>106.02</v>
      </c>
      <c r="T6" t="n">
        <v>32668.41</v>
      </c>
      <c r="U6" t="n">
        <v>0.59</v>
      </c>
      <c r="V6" t="n">
        <v>0.88</v>
      </c>
      <c r="W6" t="n">
        <v>12.36</v>
      </c>
      <c r="X6" t="n">
        <v>1.95</v>
      </c>
      <c r="Y6" t="n">
        <v>0.5</v>
      </c>
      <c r="Z6" t="n">
        <v>10</v>
      </c>
      <c r="AA6" t="n">
        <v>496.6445753179783</v>
      </c>
      <c r="AB6" t="n">
        <v>679.5310183623625</v>
      </c>
      <c r="AC6" t="n">
        <v>614.6775316976322</v>
      </c>
      <c r="AD6" t="n">
        <v>496644.5753179783</v>
      </c>
      <c r="AE6" t="n">
        <v>679531.0183623625</v>
      </c>
      <c r="AF6" t="n">
        <v>1.932034479263567e-06</v>
      </c>
      <c r="AG6" t="n">
        <v>12</v>
      </c>
      <c r="AH6" t="n">
        <v>614677.5316976322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1.386</v>
      </c>
      <c r="E7" t="n">
        <v>72.15000000000001</v>
      </c>
      <c r="F7" t="n">
        <v>69.88</v>
      </c>
      <c r="G7" t="n">
        <v>97.51000000000001</v>
      </c>
      <c r="H7" t="n">
        <v>1.82</v>
      </c>
      <c r="I7" t="n">
        <v>43</v>
      </c>
      <c r="J7" t="n">
        <v>57.04</v>
      </c>
      <c r="K7" t="n">
        <v>24.83</v>
      </c>
      <c r="L7" t="n">
        <v>6</v>
      </c>
      <c r="M7" t="n">
        <v>34</v>
      </c>
      <c r="N7" t="n">
        <v>6.21</v>
      </c>
      <c r="O7" t="n">
        <v>7268.89</v>
      </c>
      <c r="P7" t="n">
        <v>346.37</v>
      </c>
      <c r="Q7" t="n">
        <v>747.79</v>
      </c>
      <c r="R7" t="n">
        <v>167.07</v>
      </c>
      <c r="S7" t="n">
        <v>106.02</v>
      </c>
      <c r="T7" t="n">
        <v>26250.32</v>
      </c>
      <c r="U7" t="n">
        <v>0.63</v>
      </c>
      <c r="V7" t="n">
        <v>0.88</v>
      </c>
      <c r="W7" t="n">
        <v>12.34</v>
      </c>
      <c r="X7" t="n">
        <v>1.56</v>
      </c>
      <c r="Y7" t="n">
        <v>0.5</v>
      </c>
      <c r="Z7" t="n">
        <v>10</v>
      </c>
      <c r="AA7" t="n">
        <v>480.7036105210119</v>
      </c>
      <c r="AB7" t="n">
        <v>657.7198870614201</v>
      </c>
      <c r="AC7" t="n">
        <v>594.9480241559367</v>
      </c>
      <c r="AD7" t="n">
        <v>480703.6105210119</v>
      </c>
      <c r="AE7" t="n">
        <v>657719.8870614201</v>
      </c>
      <c r="AF7" t="n">
        <v>1.945934007891362e-06</v>
      </c>
      <c r="AG7" t="n">
        <v>12</v>
      </c>
      <c r="AH7" t="n">
        <v>594948.0241559367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1.3893</v>
      </c>
      <c r="E8" t="n">
        <v>71.98</v>
      </c>
      <c r="F8" t="n">
        <v>69.75</v>
      </c>
      <c r="G8" t="n">
        <v>107.31</v>
      </c>
      <c r="H8" t="n">
        <v>2.09</v>
      </c>
      <c r="I8" t="n">
        <v>39</v>
      </c>
      <c r="J8" t="n">
        <v>58.19</v>
      </c>
      <c r="K8" t="n">
        <v>24.83</v>
      </c>
      <c r="L8" t="n">
        <v>7</v>
      </c>
      <c r="M8" t="n">
        <v>8</v>
      </c>
      <c r="N8" t="n">
        <v>6.36</v>
      </c>
      <c r="O8" t="n">
        <v>7410.59</v>
      </c>
      <c r="P8" t="n">
        <v>343.01</v>
      </c>
      <c r="Q8" t="n">
        <v>747.88</v>
      </c>
      <c r="R8" t="n">
        <v>161.26</v>
      </c>
      <c r="S8" t="n">
        <v>106.02</v>
      </c>
      <c r="T8" t="n">
        <v>23361.9</v>
      </c>
      <c r="U8" t="n">
        <v>0.66</v>
      </c>
      <c r="V8" t="n">
        <v>0.88</v>
      </c>
      <c r="W8" t="n">
        <v>12.38</v>
      </c>
      <c r="X8" t="n">
        <v>1.43</v>
      </c>
      <c r="Y8" t="n">
        <v>0.5</v>
      </c>
      <c r="Z8" t="n">
        <v>10</v>
      </c>
      <c r="AA8" t="n">
        <v>476.4197043015998</v>
      </c>
      <c r="AB8" t="n">
        <v>651.8584575794168</v>
      </c>
      <c r="AC8" t="n">
        <v>589.6460012771278</v>
      </c>
      <c r="AD8" t="n">
        <v>476419.7043015998</v>
      </c>
      <c r="AE8" t="n">
        <v>651858.4575794168</v>
      </c>
      <c r="AF8" t="n">
        <v>1.950567184100627e-06</v>
      </c>
      <c r="AG8" t="n">
        <v>12</v>
      </c>
      <c r="AH8" t="n">
        <v>589646.0012771278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1.3883</v>
      </c>
      <c r="E9" t="n">
        <v>72.03</v>
      </c>
      <c r="F9" t="n">
        <v>69.8</v>
      </c>
      <c r="G9" t="n">
        <v>107.39</v>
      </c>
      <c r="H9" t="n">
        <v>2.34</v>
      </c>
      <c r="I9" t="n">
        <v>39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348.83</v>
      </c>
      <c r="Q9" t="n">
        <v>747.8099999999999</v>
      </c>
      <c r="R9" t="n">
        <v>162.72</v>
      </c>
      <c r="S9" t="n">
        <v>106.02</v>
      </c>
      <c r="T9" t="n">
        <v>24093.03</v>
      </c>
      <c r="U9" t="n">
        <v>0.65</v>
      </c>
      <c r="V9" t="n">
        <v>0.88</v>
      </c>
      <c r="W9" t="n">
        <v>12.39</v>
      </c>
      <c r="X9" t="n">
        <v>1.49</v>
      </c>
      <c r="Y9" t="n">
        <v>0.5</v>
      </c>
      <c r="Z9" t="n">
        <v>10</v>
      </c>
      <c r="AA9" t="n">
        <v>482.4279961088466</v>
      </c>
      <c r="AB9" t="n">
        <v>660.0792674972189</v>
      </c>
      <c r="AC9" t="n">
        <v>597.082228634354</v>
      </c>
      <c r="AD9" t="n">
        <v>482427.9961088466</v>
      </c>
      <c r="AE9" t="n">
        <v>660079.2674972189</v>
      </c>
      <c r="AF9" t="n">
        <v>1.949163191309941e-06</v>
      </c>
      <c r="AG9" t="n">
        <v>12</v>
      </c>
      <c r="AH9" t="n">
        <v>597082.228634354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0.8122</v>
      </c>
      <c r="E2" t="n">
        <v>123.12</v>
      </c>
      <c r="F2" t="n">
        <v>99.31999999999999</v>
      </c>
      <c r="G2" t="n">
        <v>7.51</v>
      </c>
      <c r="H2" t="n">
        <v>0.13</v>
      </c>
      <c r="I2" t="n">
        <v>794</v>
      </c>
      <c r="J2" t="n">
        <v>133.21</v>
      </c>
      <c r="K2" t="n">
        <v>46.47</v>
      </c>
      <c r="L2" t="n">
        <v>1</v>
      </c>
      <c r="M2" t="n">
        <v>792</v>
      </c>
      <c r="N2" t="n">
        <v>20.75</v>
      </c>
      <c r="O2" t="n">
        <v>16663.42</v>
      </c>
      <c r="P2" t="n">
        <v>1092.28</v>
      </c>
      <c r="Q2" t="n">
        <v>748.4299999999999</v>
      </c>
      <c r="R2" t="n">
        <v>1151.72</v>
      </c>
      <c r="S2" t="n">
        <v>106.02</v>
      </c>
      <c r="T2" t="n">
        <v>514817.05</v>
      </c>
      <c r="U2" t="n">
        <v>0.09</v>
      </c>
      <c r="V2" t="n">
        <v>0.62</v>
      </c>
      <c r="W2" t="n">
        <v>13.57</v>
      </c>
      <c r="X2" t="n">
        <v>30.98</v>
      </c>
      <c r="Y2" t="n">
        <v>0.5</v>
      </c>
      <c r="Z2" t="n">
        <v>10</v>
      </c>
      <c r="AA2" t="n">
        <v>2178.040210246041</v>
      </c>
      <c r="AB2" t="n">
        <v>2980.090704011133</v>
      </c>
      <c r="AC2" t="n">
        <v>2695.675029803882</v>
      </c>
      <c r="AD2" t="n">
        <v>2178040.210246041</v>
      </c>
      <c r="AE2" t="n">
        <v>2980090.704011133</v>
      </c>
      <c r="AF2" t="n">
        <v>1.088232144874475e-06</v>
      </c>
      <c r="AG2" t="n">
        <v>21</v>
      </c>
      <c r="AH2" t="n">
        <v>2695675.029803882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1.096</v>
      </c>
      <c r="E3" t="n">
        <v>91.23999999999999</v>
      </c>
      <c r="F3" t="n">
        <v>80.37</v>
      </c>
      <c r="G3" t="n">
        <v>15.12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881.97</v>
      </c>
      <c r="Q3" t="n">
        <v>748.02</v>
      </c>
      <c r="R3" t="n">
        <v>516.8</v>
      </c>
      <c r="S3" t="n">
        <v>106.02</v>
      </c>
      <c r="T3" t="n">
        <v>199733.57</v>
      </c>
      <c r="U3" t="n">
        <v>0.21</v>
      </c>
      <c r="V3" t="n">
        <v>0.77</v>
      </c>
      <c r="W3" t="n">
        <v>12.81</v>
      </c>
      <c r="X3" t="n">
        <v>12.05</v>
      </c>
      <c r="Y3" t="n">
        <v>0.5</v>
      </c>
      <c r="Z3" t="n">
        <v>10</v>
      </c>
      <c r="AA3" t="n">
        <v>1324.423147435377</v>
      </c>
      <c r="AB3" t="n">
        <v>1812.134179746606</v>
      </c>
      <c r="AC3" t="n">
        <v>1639.186636977885</v>
      </c>
      <c r="AD3" t="n">
        <v>1324423.147435377</v>
      </c>
      <c r="AE3" t="n">
        <v>1812134.179746606</v>
      </c>
      <c r="AF3" t="n">
        <v>1.468483662623029e-06</v>
      </c>
      <c r="AG3" t="n">
        <v>15</v>
      </c>
      <c r="AH3" t="n">
        <v>1639186.636977884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1.1985</v>
      </c>
      <c r="E4" t="n">
        <v>83.44</v>
      </c>
      <c r="F4" t="n">
        <v>75.81</v>
      </c>
      <c r="G4" t="n">
        <v>22.74</v>
      </c>
      <c r="H4" t="n">
        <v>0.39</v>
      </c>
      <c r="I4" t="n">
        <v>200</v>
      </c>
      <c r="J4" t="n">
        <v>135.9</v>
      </c>
      <c r="K4" t="n">
        <v>46.47</v>
      </c>
      <c r="L4" t="n">
        <v>3</v>
      </c>
      <c r="M4" t="n">
        <v>198</v>
      </c>
      <c r="N4" t="n">
        <v>21.43</v>
      </c>
      <c r="O4" t="n">
        <v>16994.64</v>
      </c>
      <c r="P4" t="n">
        <v>829.59</v>
      </c>
      <c r="Q4" t="n">
        <v>747.91</v>
      </c>
      <c r="R4" t="n">
        <v>365.02</v>
      </c>
      <c r="S4" t="n">
        <v>106.02</v>
      </c>
      <c r="T4" t="n">
        <v>124438.66</v>
      </c>
      <c r="U4" t="n">
        <v>0.29</v>
      </c>
      <c r="V4" t="n">
        <v>0.8100000000000001</v>
      </c>
      <c r="W4" t="n">
        <v>12.59</v>
      </c>
      <c r="X4" t="n">
        <v>7.49</v>
      </c>
      <c r="Y4" t="n">
        <v>0.5</v>
      </c>
      <c r="Z4" t="n">
        <v>10</v>
      </c>
      <c r="AA4" t="n">
        <v>1148.845181825053</v>
      </c>
      <c r="AB4" t="n">
        <v>1571.9006612454</v>
      </c>
      <c r="AC4" t="n">
        <v>1421.880668312572</v>
      </c>
      <c r="AD4" t="n">
        <v>1148845.181825053</v>
      </c>
      <c r="AE4" t="n">
        <v>1571900.6612454</v>
      </c>
      <c r="AF4" t="n">
        <v>1.605819041654836e-06</v>
      </c>
      <c r="AG4" t="n">
        <v>14</v>
      </c>
      <c r="AH4" t="n">
        <v>1421880.668312572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1.2512</v>
      </c>
      <c r="E5" t="n">
        <v>79.92</v>
      </c>
      <c r="F5" t="n">
        <v>73.77</v>
      </c>
      <c r="G5" t="n">
        <v>30.32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805.03</v>
      </c>
      <c r="Q5" t="n">
        <v>747.96</v>
      </c>
      <c r="R5" t="n">
        <v>296.36</v>
      </c>
      <c r="S5" t="n">
        <v>106.02</v>
      </c>
      <c r="T5" t="n">
        <v>90379.72</v>
      </c>
      <c r="U5" t="n">
        <v>0.36</v>
      </c>
      <c r="V5" t="n">
        <v>0.84</v>
      </c>
      <c r="W5" t="n">
        <v>12.52</v>
      </c>
      <c r="X5" t="n">
        <v>5.45</v>
      </c>
      <c r="Y5" t="n">
        <v>0.5</v>
      </c>
      <c r="Z5" t="n">
        <v>10</v>
      </c>
      <c r="AA5" t="n">
        <v>1076.451381938584</v>
      </c>
      <c r="AB5" t="n">
        <v>1472.848270451689</v>
      </c>
      <c r="AC5" t="n">
        <v>1332.28169867531</v>
      </c>
      <c r="AD5" t="n">
        <v>1076451.381938584</v>
      </c>
      <c r="AE5" t="n">
        <v>1472848.270451689</v>
      </c>
      <c r="AF5" t="n">
        <v>1.676429524337531e-06</v>
      </c>
      <c r="AG5" t="n">
        <v>14</v>
      </c>
      <c r="AH5" t="n">
        <v>1332281.69867531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1.2837</v>
      </c>
      <c r="E6" t="n">
        <v>77.90000000000001</v>
      </c>
      <c r="F6" t="n">
        <v>72.59</v>
      </c>
      <c r="G6" t="n">
        <v>37.87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789.77</v>
      </c>
      <c r="Q6" t="n">
        <v>747.87</v>
      </c>
      <c r="R6" t="n">
        <v>257.16</v>
      </c>
      <c r="S6" t="n">
        <v>106.02</v>
      </c>
      <c r="T6" t="n">
        <v>70932.38</v>
      </c>
      <c r="U6" t="n">
        <v>0.41</v>
      </c>
      <c r="V6" t="n">
        <v>0.85</v>
      </c>
      <c r="W6" t="n">
        <v>12.46</v>
      </c>
      <c r="X6" t="n">
        <v>4.27</v>
      </c>
      <c r="Y6" t="n">
        <v>0.5</v>
      </c>
      <c r="Z6" t="n">
        <v>10</v>
      </c>
      <c r="AA6" t="n">
        <v>1026.380844972724</v>
      </c>
      <c r="AB6" t="n">
        <v>1404.339552818808</v>
      </c>
      <c r="AC6" t="n">
        <v>1270.311356900722</v>
      </c>
      <c r="AD6" t="n">
        <v>1026380.844972724</v>
      </c>
      <c r="AE6" t="n">
        <v>1404339.552818808</v>
      </c>
      <c r="AF6" t="n">
        <v>1.719974888420787e-06</v>
      </c>
      <c r="AG6" t="n">
        <v>13</v>
      </c>
      <c r="AH6" t="n">
        <v>1270311.356900722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1.305</v>
      </c>
      <c r="E7" t="n">
        <v>76.63</v>
      </c>
      <c r="F7" t="n">
        <v>71.86</v>
      </c>
      <c r="G7" t="n">
        <v>45.39</v>
      </c>
      <c r="H7" t="n">
        <v>0.76</v>
      </c>
      <c r="I7" t="n">
        <v>95</v>
      </c>
      <c r="J7" t="n">
        <v>139.95</v>
      </c>
      <c r="K7" t="n">
        <v>46.47</v>
      </c>
      <c r="L7" t="n">
        <v>6</v>
      </c>
      <c r="M7" t="n">
        <v>93</v>
      </c>
      <c r="N7" t="n">
        <v>22.49</v>
      </c>
      <c r="O7" t="n">
        <v>17494.97</v>
      </c>
      <c r="P7" t="n">
        <v>779.55</v>
      </c>
      <c r="Q7" t="n">
        <v>747.86</v>
      </c>
      <c r="R7" t="n">
        <v>233.24</v>
      </c>
      <c r="S7" t="n">
        <v>106.02</v>
      </c>
      <c r="T7" t="n">
        <v>59072.29</v>
      </c>
      <c r="U7" t="n">
        <v>0.45</v>
      </c>
      <c r="V7" t="n">
        <v>0.86</v>
      </c>
      <c r="W7" t="n">
        <v>12.43</v>
      </c>
      <c r="X7" t="n">
        <v>3.54</v>
      </c>
      <c r="Y7" t="n">
        <v>0.5</v>
      </c>
      <c r="Z7" t="n">
        <v>10</v>
      </c>
      <c r="AA7" t="n">
        <v>999.9855153656018</v>
      </c>
      <c r="AB7" t="n">
        <v>1368.224298370587</v>
      </c>
      <c r="AC7" t="n">
        <v>1237.64289164896</v>
      </c>
      <c r="AD7" t="n">
        <v>999985.5153656019</v>
      </c>
      <c r="AE7" t="n">
        <v>1368224.298370587</v>
      </c>
      <c r="AF7" t="n">
        <v>1.748513850112275e-06</v>
      </c>
      <c r="AG7" t="n">
        <v>13</v>
      </c>
      <c r="AH7" t="n">
        <v>1237642.89164896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1.3222</v>
      </c>
      <c r="E8" t="n">
        <v>75.63</v>
      </c>
      <c r="F8" t="n">
        <v>71.27</v>
      </c>
      <c r="G8" t="n">
        <v>53.46</v>
      </c>
      <c r="H8" t="n">
        <v>0.88</v>
      </c>
      <c r="I8" t="n">
        <v>80</v>
      </c>
      <c r="J8" t="n">
        <v>141.31</v>
      </c>
      <c r="K8" t="n">
        <v>46.47</v>
      </c>
      <c r="L8" t="n">
        <v>7</v>
      </c>
      <c r="M8" t="n">
        <v>78</v>
      </c>
      <c r="N8" t="n">
        <v>22.85</v>
      </c>
      <c r="O8" t="n">
        <v>17662.75</v>
      </c>
      <c r="P8" t="n">
        <v>770.67</v>
      </c>
      <c r="Q8" t="n">
        <v>747.8</v>
      </c>
      <c r="R8" t="n">
        <v>213.38</v>
      </c>
      <c r="S8" t="n">
        <v>106.02</v>
      </c>
      <c r="T8" t="n">
        <v>49219.76</v>
      </c>
      <c r="U8" t="n">
        <v>0.5</v>
      </c>
      <c r="V8" t="n">
        <v>0.87</v>
      </c>
      <c r="W8" t="n">
        <v>12.41</v>
      </c>
      <c r="X8" t="n">
        <v>2.96</v>
      </c>
      <c r="Y8" t="n">
        <v>0.5</v>
      </c>
      <c r="Z8" t="n">
        <v>10</v>
      </c>
      <c r="AA8" t="n">
        <v>978.6456746723259</v>
      </c>
      <c r="AB8" t="n">
        <v>1339.026186886719</v>
      </c>
      <c r="AC8" t="n">
        <v>1211.231406945306</v>
      </c>
      <c r="AD8" t="n">
        <v>978645.6746723258</v>
      </c>
      <c r="AE8" t="n">
        <v>1339026.186886719</v>
      </c>
      <c r="AF8" t="n">
        <v>1.77155939664249e-06</v>
      </c>
      <c r="AG8" t="n">
        <v>13</v>
      </c>
      <c r="AH8" t="n">
        <v>1211231.406945306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1.3328</v>
      </c>
      <c r="E9" t="n">
        <v>75.03</v>
      </c>
      <c r="F9" t="n">
        <v>70.94</v>
      </c>
      <c r="G9" t="n">
        <v>60.81</v>
      </c>
      <c r="H9" t="n">
        <v>0.99</v>
      </c>
      <c r="I9" t="n">
        <v>70</v>
      </c>
      <c r="J9" t="n">
        <v>142.68</v>
      </c>
      <c r="K9" t="n">
        <v>46.47</v>
      </c>
      <c r="L9" t="n">
        <v>8</v>
      </c>
      <c r="M9" t="n">
        <v>68</v>
      </c>
      <c r="N9" t="n">
        <v>23.21</v>
      </c>
      <c r="O9" t="n">
        <v>17831.04</v>
      </c>
      <c r="P9" t="n">
        <v>765.2</v>
      </c>
      <c r="Q9" t="n">
        <v>747.8200000000001</v>
      </c>
      <c r="R9" t="n">
        <v>202.31</v>
      </c>
      <c r="S9" t="n">
        <v>106.02</v>
      </c>
      <c r="T9" t="n">
        <v>43732.84</v>
      </c>
      <c r="U9" t="n">
        <v>0.52</v>
      </c>
      <c r="V9" t="n">
        <v>0.87</v>
      </c>
      <c r="W9" t="n">
        <v>12.39</v>
      </c>
      <c r="X9" t="n">
        <v>2.62</v>
      </c>
      <c r="Y9" t="n">
        <v>0.5</v>
      </c>
      <c r="Z9" t="n">
        <v>10</v>
      </c>
      <c r="AA9" t="n">
        <v>965.8066681831751</v>
      </c>
      <c r="AB9" t="n">
        <v>1321.459291791272</v>
      </c>
      <c r="AC9" t="n">
        <v>1195.341071662477</v>
      </c>
      <c r="AD9" t="n">
        <v>965806.6681831751</v>
      </c>
      <c r="AE9" t="n">
        <v>1321459.291791272</v>
      </c>
      <c r="AF9" t="n">
        <v>1.785761884620414e-06</v>
      </c>
      <c r="AG9" t="n">
        <v>13</v>
      </c>
      <c r="AH9" t="n">
        <v>1195341.071662477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1.3431</v>
      </c>
      <c r="E10" t="n">
        <v>74.45</v>
      </c>
      <c r="F10" t="n">
        <v>70.58</v>
      </c>
      <c r="G10" t="n">
        <v>68.31</v>
      </c>
      <c r="H10" t="n">
        <v>1.11</v>
      </c>
      <c r="I10" t="n">
        <v>62</v>
      </c>
      <c r="J10" t="n">
        <v>144.05</v>
      </c>
      <c r="K10" t="n">
        <v>46.47</v>
      </c>
      <c r="L10" t="n">
        <v>9</v>
      </c>
      <c r="M10" t="n">
        <v>60</v>
      </c>
      <c r="N10" t="n">
        <v>23.58</v>
      </c>
      <c r="O10" t="n">
        <v>17999.83</v>
      </c>
      <c r="P10" t="n">
        <v>758.54</v>
      </c>
      <c r="Q10" t="n">
        <v>747.8</v>
      </c>
      <c r="R10" t="n">
        <v>190.46</v>
      </c>
      <c r="S10" t="n">
        <v>106.02</v>
      </c>
      <c r="T10" t="n">
        <v>37846.73</v>
      </c>
      <c r="U10" t="n">
        <v>0.5600000000000001</v>
      </c>
      <c r="V10" t="n">
        <v>0.87</v>
      </c>
      <c r="W10" t="n">
        <v>12.37</v>
      </c>
      <c r="X10" t="n">
        <v>2.26</v>
      </c>
      <c r="Y10" t="n">
        <v>0.5</v>
      </c>
      <c r="Z10" t="n">
        <v>10</v>
      </c>
      <c r="AA10" t="n">
        <v>952.1218572408748</v>
      </c>
      <c r="AB10" t="n">
        <v>1302.735129728767</v>
      </c>
      <c r="AC10" t="n">
        <v>1178.403917347691</v>
      </c>
      <c r="AD10" t="n">
        <v>952121.8572408748</v>
      </c>
      <c r="AE10" t="n">
        <v>1302735.129728767</v>
      </c>
      <c r="AF10" t="n">
        <v>1.799562415391415e-06</v>
      </c>
      <c r="AG10" t="n">
        <v>13</v>
      </c>
      <c r="AH10" t="n">
        <v>1178403.917347691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1.3516</v>
      </c>
      <c r="E11" t="n">
        <v>73.98999999999999</v>
      </c>
      <c r="F11" t="n">
        <v>70.31</v>
      </c>
      <c r="G11" t="n">
        <v>76.7</v>
      </c>
      <c r="H11" t="n">
        <v>1.22</v>
      </c>
      <c r="I11" t="n">
        <v>55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753.73</v>
      </c>
      <c r="Q11" t="n">
        <v>747.8099999999999</v>
      </c>
      <c r="R11" t="n">
        <v>181.28</v>
      </c>
      <c r="S11" t="n">
        <v>106.02</v>
      </c>
      <c r="T11" t="n">
        <v>33292.84</v>
      </c>
      <c r="U11" t="n">
        <v>0.58</v>
      </c>
      <c r="V11" t="n">
        <v>0.88</v>
      </c>
      <c r="W11" t="n">
        <v>12.36</v>
      </c>
      <c r="X11" t="n">
        <v>1.99</v>
      </c>
      <c r="Y11" t="n">
        <v>0.5</v>
      </c>
      <c r="Z11" t="n">
        <v>10</v>
      </c>
      <c r="AA11" t="n">
        <v>941.7043891092143</v>
      </c>
      <c r="AB11" t="n">
        <v>1288.481490244771</v>
      </c>
      <c r="AC11" t="n">
        <v>1165.510625210939</v>
      </c>
      <c r="AD11" t="n">
        <v>941704.3891092143</v>
      </c>
      <c r="AE11" t="n">
        <v>1288481.490244771</v>
      </c>
      <c r="AF11" t="n">
        <v>1.810951202920882e-06</v>
      </c>
      <c r="AG11" t="n">
        <v>13</v>
      </c>
      <c r="AH11" t="n">
        <v>1165510.625210939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1.357</v>
      </c>
      <c r="E12" t="n">
        <v>73.69</v>
      </c>
      <c r="F12" t="n">
        <v>70.15000000000001</v>
      </c>
      <c r="G12" t="n">
        <v>84.18000000000001</v>
      </c>
      <c r="H12" t="n">
        <v>1.33</v>
      </c>
      <c r="I12" t="n">
        <v>50</v>
      </c>
      <c r="J12" t="n">
        <v>146.8</v>
      </c>
      <c r="K12" t="n">
        <v>46.47</v>
      </c>
      <c r="L12" t="n">
        <v>11</v>
      </c>
      <c r="M12" t="n">
        <v>48</v>
      </c>
      <c r="N12" t="n">
        <v>24.33</v>
      </c>
      <c r="O12" t="n">
        <v>18338.99</v>
      </c>
      <c r="P12" t="n">
        <v>749.98</v>
      </c>
      <c r="Q12" t="n">
        <v>747.84</v>
      </c>
      <c r="R12" t="n">
        <v>175.91</v>
      </c>
      <c r="S12" t="n">
        <v>106.02</v>
      </c>
      <c r="T12" t="n">
        <v>30634.71</v>
      </c>
      <c r="U12" t="n">
        <v>0.6</v>
      </c>
      <c r="V12" t="n">
        <v>0.88</v>
      </c>
      <c r="W12" t="n">
        <v>12.35</v>
      </c>
      <c r="X12" t="n">
        <v>1.83</v>
      </c>
      <c r="Y12" t="n">
        <v>0.5</v>
      </c>
      <c r="Z12" t="n">
        <v>10</v>
      </c>
      <c r="AA12" t="n">
        <v>926.116796037683</v>
      </c>
      <c r="AB12" t="n">
        <v>1267.15385772823</v>
      </c>
      <c r="AC12" t="n">
        <v>1146.218472008256</v>
      </c>
      <c r="AD12" t="n">
        <v>926116.796037683</v>
      </c>
      <c r="AE12" t="n">
        <v>1267153.85772823</v>
      </c>
      <c r="AF12" t="n">
        <v>1.818186432645484e-06</v>
      </c>
      <c r="AG12" t="n">
        <v>12</v>
      </c>
      <c r="AH12" t="n">
        <v>1146218.472008256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1.3617</v>
      </c>
      <c r="E13" t="n">
        <v>73.44</v>
      </c>
      <c r="F13" t="n">
        <v>70</v>
      </c>
      <c r="G13" t="n">
        <v>91.31</v>
      </c>
      <c r="H13" t="n">
        <v>1.43</v>
      </c>
      <c r="I13" t="n">
        <v>46</v>
      </c>
      <c r="J13" t="n">
        <v>148.18</v>
      </c>
      <c r="K13" t="n">
        <v>46.47</v>
      </c>
      <c r="L13" t="n">
        <v>12</v>
      </c>
      <c r="M13" t="n">
        <v>44</v>
      </c>
      <c r="N13" t="n">
        <v>24.71</v>
      </c>
      <c r="O13" t="n">
        <v>18509.36</v>
      </c>
      <c r="P13" t="n">
        <v>746.3099999999999</v>
      </c>
      <c r="Q13" t="n">
        <v>747.83</v>
      </c>
      <c r="R13" t="n">
        <v>171.33</v>
      </c>
      <c r="S13" t="n">
        <v>106.02</v>
      </c>
      <c r="T13" t="n">
        <v>28363.75</v>
      </c>
      <c r="U13" t="n">
        <v>0.62</v>
      </c>
      <c r="V13" t="n">
        <v>0.88</v>
      </c>
      <c r="W13" t="n">
        <v>12.34</v>
      </c>
      <c r="X13" t="n">
        <v>1.68</v>
      </c>
      <c r="Y13" t="n">
        <v>0.5</v>
      </c>
      <c r="Z13" t="n">
        <v>10</v>
      </c>
      <c r="AA13" t="n">
        <v>919.4500187347608</v>
      </c>
      <c r="AB13" t="n">
        <v>1258.032078904915</v>
      </c>
      <c r="AC13" t="n">
        <v>1137.967262953341</v>
      </c>
      <c r="AD13" t="n">
        <v>919450.0187347608</v>
      </c>
      <c r="AE13" t="n">
        <v>1258032.078904915</v>
      </c>
      <c r="AF13" t="n">
        <v>1.824483762220601e-06</v>
      </c>
      <c r="AG13" t="n">
        <v>12</v>
      </c>
      <c r="AH13" t="n">
        <v>1137967.262953341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1.3665</v>
      </c>
      <c r="E14" t="n">
        <v>73.18000000000001</v>
      </c>
      <c r="F14" t="n">
        <v>69.86</v>
      </c>
      <c r="G14" t="n">
        <v>99.79000000000001</v>
      </c>
      <c r="H14" t="n">
        <v>1.54</v>
      </c>
      <c r="I14" t="n">
        <v>42</v>
      </c>
      <c r="J14" t="n">
        <v>149.56</v>
      </c>
      <c r="K14" t="n">
        <v>46.47</v>
      </c>
      <c r="L14" t="n">
        <v>13</v>
      </c>
      <c r="M14" t="n">
        <v>40</v>
      </c>
      <c r="N14" t="n">
        <v>25.1</v>
      </c>
      <c r="O14" t="n">
        <v>18680.25</v>
      </c>
      <c r="P14" t="n">
        <v>742.0599999999999</v>
      </c>
      <c r="Q14" t="n">
        <v>747.83</v>
      </c>
      <c r="R14" t="n">
        <v>166.07</v>
      </c>
      <c r="S14" t="n">
        <v>106.02</v>
      </c>
      <c r="T14" t="n">
        <v>25754.54</v>
      </c>
      <c r="U14" t="n">
        <v>0.64</v>
      </c>
      <c r="V14" t="n">
        <v>0.88</v>
      </c>
      <c r="W14" t="n">
        <v>12.34</v>
      </c>
      <c r="X14" t="n">
        <v>1.54</v>
      </c>
      <c r="Y14" t="n">
        <v>0.5</v>
      </c>
      <c r="Z14" t="n">
        <v>10</v>
      </c>
      <c r="AA14" t="n">
        <v>912.2025620214304</v>
      </c>
      <c r="AB14" t="n">
        <v>1248.115788894512</v>
      </c>
      <c r="AC14" t="n">
        <v>1128.99736974393</v>
      </c>
      <c r="AD14" t="n">
        <v>912202.5620214303</v>
      </c>
      <c r="AE14" t="n">
        <v>1248115.788894512</v>
      </c>
      <c r="AF14" t="n">
        <v>1.830915077531359e-06</v>
      </c>
      <c r="AG14" t="n">
        <v>12</v>
      </c>
      <c r="AH14" t="n">
        <v>1128997.36974393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1.3706</v>
      </c>
      <c r="E15" t="n">
        <v>72.95999999999999</v>
      </c>
      <c r="F15" t="n">
        <v>69.72</v>
      </c>
      <c r="G15" t="n">
        <v>107.26</v>
      </c>
      <c r="H15" t="n">
        <v>1.64</v>
      </c>
      <c r="I15" t="n">
        <v>39</v>
      </c>
      <c r="J15" t="n">
        <v>150.95</v>
      </c>
      <c r="K15" t="n">
        <v>46.47</v>
      </c>
      <c r="L15" t="n">
        <v>14</v>
      </c>
      <c r="M15" t="n">
        <v>37</v>
      </c>
      <c r="N15" t="n">
        <v>25.49</v>
      </c>
      <c r="O15" t="n">
        <v>18851.69</v>
      </c>
      <c r="P15" t="n">
        <v>738.3</v>
      </c>
      <c r="Q15" t="n">
        <v>747.8099999999999</v>
      </c>
      <c r="R15" t="n">
        <v>161.55</v>
      </c>
      <c r="S15" t="n">
        <v>106.02</v>
      </c>
      <c r="T15" t="n">
        <v>23510.65</v>
      </c>
      <c r="U15" t="n">
        <v>0.66</v>
      </c>
      <c r="V15" t="n">
        <v>0.88</v>
      </c>
      <c r="W15" t="n">
        <v>12.34</v>
      </c>
      <c r="X15" t="n">
        <v>1.4</v>
      </c>
      <c r="Y15" t="n">
        <v>0.5</v>
      </c>
      <c r="Z15" t="n">
        <v>10</v>
      </c>
      <c r="AA15" t="n">
        <v>905.9024964400139</v>
      </c>
      <c r="AB15" t="n">
        <v>1239.49576122674</v>
      </c>
      <c r="AC15" t="n">
        <v>1121.200025418486</v>
      </c>
      <c r="AD15" t="n">
        <v>905902.4964400139</v>
      </c>
      <c r="AE15" t="n">
        <v>1239495.76122674</v>
      </c>
      <c r="AF15" t="n">
        <v>1.836408492692632e-06</v>
      </c>
      <c r="AG15" t="n">
        <v>12</v>
      </c>
      <c r="AH15" t="n">
        <v>1121200.025418486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1.3726</v>
      </c>
      <c r="E16" t="n">
        <v>72.84999999999999</v>
      </c>
      <c r="F16" t="n">
        <v>69.67</v>
      </c>
      <c r="G16" t="n">
        <v>112.97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735.9400000000001</v>
      </c>
      <c r="Q16" t="n">
        <v>747.79</v>
      </c>
      <c r="R16" t="n">
        <v>159.73</v>
      </c>
      <c r="S16" t="n">
        <v>106.02</v>
      </c>
      <c r="T16" t="n">
        <v>22607.82</v>
      </c>
      <c r="U16" t="n">
        <v>0.66</v>
      </c>
      <c r="V16" t="n">
        <v>0.89</v>
      </c>
      <c r="W16" t="n">
        <v>12.34</v>
      </c>
      <c r="X16" t="n">
        <v>1.35</v>
      </c>
      <c r="Y16" t="n">
        <v>0.5</v>
      </c>
      <c r="Z16" t="n">
        <v>10</v>
      </c>
      <c r="AA16" t="n">
        <v>902.3404301071214</v>
      </c>
      <c r="AB16" t="n">
        <v>1234.621984922801</v>
      </c>
      <c r="AC16" t="n">
        <v>1116.791395484607</v>
      </c>
      <c r="AD16" t="n">
        <v>902340.4301071214</v>
      </c>
      <c r="AE16" t="n">
        <v>1234621.984922801</v>
      </c>
      <c r="AF16" t="n">
        <v>1.839088207405447e-06</v>
      </c>
      <c r="AG16" t="n">
        <v>12</v>
      </c>
      <c r="AH16" t="n">
        <v>1116791.395484607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1.3766</v>
      </c>
      <c r="E17" t="n">
        <v>72.64</v>
      </c>
      <c r="F17" t="n">
        <v>69.54000000000001</v>
      </c>
      <c r="G17" t="n">
        <v>122.72</v>
      </c>
      <c r="H17" t="n">
        <v>1.84</v>
      </c>
      <c r="I17" t="n">
        <v>34</v>
      </c>
      <c r="J17" t="n">
        <v>153.75</v>
      </c>
      <c r="K17" t="n">
        <v>46.47</v>
      </c>
      <c r="L17" t="n">
        <v>16</v>
      </c>
      <c r="M17" t="n">
        <v>32</v>
      </c>
      <c r="N17" t="n">
        <v>26.28</v>
      </c>
      <c r="O17" t="n">
        <v>19196.18</v>
      </c>
      <c r="P17" t="n">
        <v>732.42</v>
      </c>
      <c r="Q17" t="n">
        <v>747.78</v>
      </c>
      <c r="R17" t="n">
        <v>155.58</v>
      </c>
      <c r="S17" t="n">
        <v>106.02</v>
      </c>
      <c r="T17" t="n">
        <v>20546.85</v>
      </c>
      <c r="U17" t="n">
        <v>0.68</v>
      </c>
      <c r="V17" t="n">
        <v>0.89</v>
      </c>
      <c r="W17" t="n">
        <v>12.33</v>
      </c>
      <c r="X17" t="n">
        <v>1.22</v>
      </c>
      <c r="Y17" t="n">
        <v>0.5</v>
      </c>
      <c r="Z17" t="n">
        <v>10</v>
      </c>
      <c r="AA17" t="n">
        <v>896.4027377239368</v>
      </c>
      <c r="AB17" t="n">
        <v>1226.497772251627</v>
      </c>
      <c r="AC17" t="n">
        <v>1109.442546268366</v>
      </c>
      <c r="AD17" t="n">
        <v>896402.7377239368</v>
      </c>
      <c r="AE17" t="n">
        <v>1226497.772251627</v>
      </c>
      <c r="AF17" t="n">
        <v>1.844447636831079e-06</v>
      </c>
      <c r="AG17" t="n">
        <v>12</v>
      </c>
      <c r="AH17" t="n">
        <v>1109442.546268366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1.3791</v>
      </c>
      <c r="E18" t="n">
        <v>72.51000000000001</v>
      </c>
      <c r="F18" t="n">
        <v>69.45999999999999</v>
      </c>
      <c r="G18" t="n">
        <v>130.24</v>
      </c>
      <c r="H18" t="n">
        <v>1.94</v>
      </c>
      <c r="I18" t="n">
        <v>32</v>
      </c>
      <c r="J18" t="n">
        <v>155.15</v>
      </c>
      <c r="K18" t="n">
        <v>46.47</v>
      </c>
      <c r="L18" t="n">
        <v>17</v>
      </c>
      <c r="M18" t="n">
        <v>30</v>
      </c>
      <c r="N18" t="n">
        <v>26.68</v>
      </c>
      <c r="O18" t="n">
        <v>19369.26</v>
      </c>
      <c r="P18" t="n">
        <v>729.54</v>
      </c>
      <c r="Q18" t="n">
        <v>747.8099999999999</v>
      </c>
      <c r="R18" t="n">
        <v>153.07</v>
      </c>
      <c r="S18" t="n">
        <v>106.02</v>
      </c>
      <c r="T18" t="n">
        <v>19301.81</v>
      </c>
      <c r="U18" t="n">
        <v>0.6899999999999999</v>
      </c>
      <c r="V18" t="n">
        <v>0.89</v>
      </c>
      <c r="W18" t="n">
        <v>12.32</v>
      </c>
      <c r="X18" t="n">
        <v>1.14</v>
      </c>
      <c r="Y18" t="n">
        <v>0.5</v>
      </c>
      <c r="Z18" t="n">
        <v>10</v>
      </c>
      <c r="AA18" t="n">
        <v>892.0396186378924</v>
      </c>
      <c r="AB18" t="n">
        <v>1220.527960230872</v>
      </c>
      <c r="AC18" t="n">
        <v>1104.042484728189</v>
      </c>
      <c r="AD18" t="n">
        <v>892039.6186378924</v>
      </c>
      <c r="AE18" t="n">
        <v>1220527.960230873</v>
      </c>
      <c r="AF18" t="n">
        <v>1.847797280222098e-06</v>
      </c>
      <c r="AG18" t="n">
        <v>12</v>
      </c>
      <c r="AH18" t="n">
        <v>1104042.484728188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1.3811</v>
      </c>
      <c r="E19" t="n">
        <v>72.41</v>
      </c>
      <c r="F19" t="n">
        <v>69.41</v>
      </c>
      <c r="G19" t="n">
        <v>138.82</v>
      </c>
      <c r="H19" t="n">
        <v>2.04</v>
      </c>
      <c r="I19" t="n">
        <v>30</v>
      </c>
      <c r="J19" t="n">
        <v>156.56</v>
      </c>
      <c r="K19" t="n">
        <v>46.47</v>
      </c>
      <c r="L19" t="n">
        <v>18</v>
      </c>
      <c r="M19" t="n">
        <v>28</v>
      </c>
      <c r="N19" t="n">
        <v>27.09</v>
      </c>
      <c r="O19" t="n">
        <v>19542.89</v>
      </c>
      <c r="P19" t="n">
        <v>726.83</v>
      </c>
      <c r="Q19" t="n">
        <v>747.79</v>
      </c>
      <c r="R19" t="n">
        <v>151.21</v>
      </c>
      <c r="S19" t="n">
        <v>106.02</v>
      </c>
      <c r="T19" t="n">
        <v>18385.81</v>
      </c>
      <c r="U19" t="n">
        <v>0.7</v>
      </c>
      <c r="V19" t="n">
        <v>0.89</v>
      </c>
      <c r="W19" t="n">
        <v>12.33</v>
      </c>
      <c r="X19" t="n">
        <v>1.09</v>
      </c>
      <c r="Y19" t="n">
        <v>0.5</v>
      </c>
      <c r="Z19" t="n">
        <v>10</v>
      </c>
      <c r="AA19" t="n">
        <v>888.1747733207303</v>
      </c>
      <c r="AB19" t="n">
        <v>1215.23990836299</v>
      </c>
      <c r="AC19" t="n">
        <v>1099.259117108749</v>
      </c>
      <c r="AD19" t="n">
        <v>888174.7733207303</v>
      </c>
      <c r="AE19" t="n">
        <v>1215239.90836299</v>
      </c>
      <c r="AF19" t="n">
        <v>1.850476994934914e-06</v>
      </c>
      <c r="AG19" t="n">
        <v>12</v>
      </c>
      <c r="AH19" t="n">
        <v>1099259.117108749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1.3822</v>
      </c>
      <c r="E20" t="n">
        <v>72.34999999999999</v>
      </c>
      <c r="F20" t="n">
        <v>69.38</v>
      </c>
      <c r="G20" t="n">
        <v>143.54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723.97</v>
      </c>
      <c r="Q20" t="n">
        <v>747.8099999999999</v>
      </c>
      <c r="R20" t="n">
        <v>150.18</v>
      </c>
      <c r="S20" t="n">
        <v>106.02</v>
      </c>
      <c r="T20" t="n">
        <v>17874.74</v>
      </c>
      <c r="U20" t="n">
        <v>0.71</v>
      </c>
      <c r="V20" t="n">
        <v>0.89</v>
      </c>
      <c r="W20" t="n">
        <v>12.32</v>
      </c>
      <c r="X20" t="n">
        <v>1.06</v>
      </c>
      <c r="Y20" t="n">
        <v>0.5</v>
      </c>
      <c r="Z20" t="n">
        <v>10</v>
      </c>
      <c r="AA20" t="n">
        <v>884.7033497801829</v>
      </c>
      <c r="AB20" t="n">
        <v>1210.490153526414</v>
      </c>
      <c r="AC20" t="n">
        <v>1094.962672207454</v>
      </c>
      <c r="AD20" t="n">
        <v>884703.3497801828</v>
      </c>
      <c r="AE20" t="n">
        <v>1210490.153526414</v>
      </c>
      <c r="AF20" t="n">
        <v>1.851950838026963e-06</v>
      </c>
      <c r="AG20" t="n">
        <v>12</v>
      </c>
      <c r="AH20" t="n">
        <v>1094962.672207454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1.3852</v>
      </c>
      <c r="E21" t="n">
        <v>72.19</v>
      </c>
      <c r="F21" t="n">
        <v>69.28</v>
      </c>
      <c r="G21" t="n">
        <v>153.95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721.49</v>
      </c>
      <c r="Q21" t="n">
        <v>747.79</v>
      </c>
      <c r="R21" t="n">
        <v>146.72</v>
      </c>
      <c r="S21" t="n">
        <v>106.02</v>
      </c>
      <c r="T21" t="n">
        <v>16155.37</v>
      </c>
      <c r="U21" t="n">
        <v>0.72</v>
      </c>
      <c r="V21" t="n">
        <v>0.89</v>
      </c>
      <c r="W21" t="n">
        <v>12.32</v>
      </c>
      <c r="X21" t="n">
        <v>0.96</v>
      </c>
      <c r="Y21" t="n">
        <v>0.5</v>
      </c>
      <c r="Z21" t="n">
        <v>10</v>
      </c>
      <c r="AA21" t="n">
        <v>880.4705404577402</v>
      </c>
      <c r="AB21" t="n">
        <v>1204.698637073081</v>
      </c>
      <c r="AC21" t="n">
        <v>1089.723889955981</v>
      </c>
      <c r="AD21" t="n">
        <v>880470.5404577402</v>
      </c>
      <c r="AE21" t="n">
        <v>1204698.637073081</v>
      </c>
      <c r="AF21" t="n">
        <v>1.855970410096186e-06</v>
      </c>
      <c r="AG21" t="n">
        <v>12</v>
      </c>
      <c r="AH21" t="n">
        <v>1089723.889955981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1.386</v>
      </c>
      <c r="E22" t="n">
        <v>72.15000000000001</v>
      </c>
      <c r="F22" t="n">
        <v>69.26000000000001</v>
      </c>
      <c r="G22" t="n">
        <v>159.83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719.1900000000001</v>
      </c>
      <c r="Q22" t="n">
        <v>747.78</v>
      </c>
      <c r="R22" t="n">
        <v>146.27</v>
      </c>
      <c r="S22" t="n">
        <v>106.02</v>
      </c>
      <c r="T22" t="n">
        <v>15934.15</v>
      </c>
      <c r="U22" t="n">
        <v>0.72</v>
      </c>
      <c r="V22" t="n">
        <v>0.89</v>
      </c>
      <c r="W22" t="n">
        <v>12.32</v>
      </c>
      <c r="X22" t="n">
        <v>0.9399999999999999</v>
      </c>
      <c r="Y22" t="n">
        <v>0.5</v>
      </c>
      <c r="Z22" t="n">
        <v>10</v>
      </c>
      <c r="AA22" t="n">
        <v>877.7431268294398</v>
      </c>
      <c r="AB22" t="n">
        <v>1200.966869421843</v>
      </c>
      <c r="AC22" t="n">
        <v>1086.348276971809</v>
      </c>
      <c r="AD22" t="n">
        <v>877743.1268294398</v>
      </c>
      <c r="AE22" t="n">
        <v>1200966.869421843</v>
      </c>
      <c r="AF22" t="n">
        <v>1.857042295981312e-06</v>
      </c>
      <c r="AG22" t="n">
        <v>12</v>
      </c>
      <c r="AH22" t="n">
        <v>1086348.276971809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1.3876</v>
      </c>
      <c r="E23" t="n">
        <v>72.06999999999999</v>
      </c>
      <c r="F23" t="n">
        <v>69.20999999999999</v>
      </c>
      <c r="G23" t="n">
        <v>166.1</v>
      </c>
      <c r="H23" t="n">
        <v>2.4</v>
      </c>
      <c r="I23" t="n">
        <v>25</v>
      </c>
      <c r="J23" t="n">
        <v>162.24</v>
      </c>
      <c r="K23" t="n">
        <v>46.47</v>
      </c>
      <c r="L23" t="n">
        <v>22</v>
      </c>
      <c r="M23" t="n">
        <v>23</v>
      </c>
      <c r="N23" t="n">
        <v>28.77</v>
      </c>
      <c r="O23" t="n">
        <v>20243.25</v>
      </c>
      <c r="P23" t="n">
        <v>716.79</v>
      </c>
      <c r="Q23" t="n">
        <v>747.79</v>
      </c>
      <c r="R23" t="n">
        <v>144.51</v>
      </c>
      <c r="S23" t="n">
        <v>106.02</v>
      </c>
      <c r="T23" t="n">
        <v>15060.86</v>
      </c>
      <c r="U23" t="n">
        <v>0.73</v>
      </c>
      <c r="V23" t="n">
        <v>0.89</v>
      </c>
      <c r="W23" t="n">
        <v>12.32</v>
      </c>
      <c r="X23" t="n">
        <v>0.89</v>
      </c>
      <c r="Y23" t="n">
        <v>0.5</v>
      </c>
      <c r="Z23" t="n">
        <v>10</v>
      </c>
      <c r="AA23" t="n">
        <v>874.4446433123111</v>
      </c>
      <c r="AB23" t="n">
        <v>1196.453738754885</v>
      </c>
      <c r="AC23" t="n">
        <v>1082.265873161487</v>
      </c>
      <c r="AD23" t="n">
        <v>874444.643312311</v>
      </c>
      <c r="AE23" t="n">
        <v>1196453.738754885</v>
      </c>
      <c r="AF23" t="n">
        <v>1.859186067751565e-06</v>
      </c>
      <c r="AG23" t="n">
        <v>12</v>
      </c>
      <c r="AH23" t="n">
        <v>1082265.873161487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1.3883</v>
      </c>
      <c r="E24" t="n">
        <v>72.03</v>
      </c>
      <c r="F24" t="n">
        <v>69.2</v>
      </c>
      <c r="G24" t="n">
        <v>172.99</v>
      </c>
      <c r="H24" t="n">
        <v>2.49</v>
      </c>
      <c r="I24" t="n">
        <v>24</v>
      </c>
      <c r="J24" t="n">
        <v>163.67</v>
      </c>
      <c r="K24" t="n">
        <v>46.47</v>
      </c>
      <c r="L24" t="n">
        <v>23</v>
      </c>
      <c r="M24" t="n">
        <v>22</v>
      </c>
      <c r="N24" t="n">
        <v>29.2</v>
      </c>
      <c r="O24" t="n">
        <v>20419.76</v>
      </c>
      <c r="P24" t="n">
        <v>712.75</v>
      </c>
      <c r="Q24" t="n">
        <v>747.78</v>
      </c>
      <c r="R24" t="n">
        <v>144.34</v>
      </c>
      <c r="S24" t="n">
        <v>106.02</v>
      </c>
      <c r="T24" t="n">
        <v>14976.28</v>
      </c>
      <c r="U24" t="n">
        <v>0.73</v>
      </c>
      <c r="V24" t="n">
        <v>0.89</v>
      </c>
      <c r="W24" t="n">
        <v>12.31</v>
      </c>
      <c r="X24" t="n">
        <v>0.88</v>
      </c>
      <c r="Y24" t="n">
        <v>0.5</v>
      </c>
      <c r="Z24" t="n">
        <v>10</v>
      </c>
      <c r="AA24" t="n">
        <v>870.0858405822933</v>
      </c>
      <c r="AB24" t="n">
        <v>1190.48983256287</v>
      </c>
      <c r="AC24" t="n">
        <v>1076.871153806043</v>
      </c>
      <c r="AD24" t="n">
        <v>870085.8405822932</v>
      </c>
      <c r="AE24" t="n">
        <v>1190489.83256287</v>
      </c>
      <c r="AF24" t="n">
        <v>1.860123967901051e-06</v>
      </c>
      <c r="AG24" t="n">
        <v>12</v>
      </c>
      <c r="AH24" t="n">
        <v>1076871.153806043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1.3897</v>
      </c>
      <c r="E25" t="n">
        <v>71.95999999999999</v>
      </c>
      <c r="F25" t="n">
        <v>69.15000000000001</v>
      </c>
      <c r="G25" t="n">
        <v>180.39</v>
      </c>
      <c r="H25" t="n">
        <v>2.58</v>
      </c>
      <c r="I25" t="n">
        <v>23</v>
      </c>
      <c r="J25" t="n">
        <v>165.1</v>
      </c>
      <c r="K25" t="n">
        <v>46.47</v>
      </c>
      <c r="L25" t="n">
        <v>24</v>
      </c>
      <c r="M25" t="n">
        <v>21</v>
      </c>
      <c r="N25" t="n">
        <v>29.64</v>
      </c>
      <c r="O25" t="n">
        <v>20596.86</v>
      </c>
      <c r="P25" t="n">
        <v>712.08</v>
      </c>
      <c r="Q25" t="n">
        <v>747.8</v>
      </c>
      <c r="R25" t="n">
        <v>142.81</v>
      </c>
      <c r="S25" t="n">
        <v>106.02</v>
      </c>
      <c r="T25" t="n">
        <v>14216.23</v>
      </c>
      <c r="U25" t="n">
        <v>0.74</v>
      </c>
      <c r="V25" t="n">
        <v>0.89</v>
      </c>
      <c r="W25" t="n">
        <v>12.31</v>
      </c>
      <c r="X25" t="n">
        <v>0.83</v>
      </c>
      <c r="Y25" t="n">
        <v>0.5</v>
      </c>
      <c r="Z25" t="n">
        <v>10</v>
      </c>
      <c r="AA25" t="n">
        <v>868.6053773426679</v>
      </c>
      <c r="AB25" t="n">
        <v>1188.464197444985</v>
      </c>
      <c r="AC25" t="n">
        <v>1075.038842460813</v>
      </c>
      <c r="AD25" t="n">
        <v>868605.3773426679</v>
      </c>
      <c r="AE25" t="n">
        <v>1188464.197444985</v>
      </c>
      <c r="AF25" t="n">
        <v>1.861999768200022e-06</v>
      </c>
      <c r="AG25" t="n">
        <v>12</v>
      </c>
      <c r="AH25" t="n">
        <v>1075038.842460813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1.3916</v>
      </c>
      <c r="E26" t="n">
        <v>71.86</v>
      </c>
      <c r="F26" t="n">
        <v>69.08</v>
      </c>
      <c r="G26" t="n">
        <v>188.4</v>
      </c>
      <c r="H26" t="n">
        <v>2.66</v>
      </c>
      <c r="I26" t="n">
        <v>22</v>
      </c>
      <c r="J26" t="n">
        <v>166.54</v>
      </c>
      <c r="K26" t="n">
        <v>46.47</v>
      </c>
      <c r="L26" t="n">
        <v>25</v>
      </c>
      <c r="M26" t="n">
        <v>20</v>
      </c>
      <c r="N26" t="n">
        <v>30.08</v>
      </c>
      <c r="O26" t="n">
        <v>20774.56</v>
      </c>
      <c r="P26" t="n">
        <v>707.86</v>
      </c>
      <c r="Q26" t="n">
        <v>747.79</v>
      </c>
      <c r="R26" t="n">
        <v>140.35</v>
      </c>
      <c r="S26" t="n">
        <v>106.02</v>
      </c>
      <c r="T26" t="n">
        <v>12993.81</v>
      </c>
      <c r="U26" t="n">
        <v>0.76</v>
      </c>
      <c r="V26" t="n">
        <v>0.89</v>
      </c>
      <c r="W26" t="n">
        <v>12.3</v>
      </c>
      <c r="X26" t="n">
        <v>0.76</v>
      </c>
      <c r="Y26" t="n">
        <v>0.5</v>
      </c>
      <c r="Z26" t="n">
        <v>10</v>
      </c>
      <c r="AA26" t="n">
        <v>863.3620814056394</v>
      </c>
      <c r="AB26" t="n">
        <v>1181.290088626052</v>
      </c>
      <c r="AC26" t="n">
        <v>1068.549420518633</v>
      </c>
      <c r="AD26" t="n">
        <v>863362.0814056394</v>
      </c>
      <c r="AE26" t="n">
        <v>1181290.088626052</v>
      </c>
      <c r="AF26" t="n">
        <v>1.864545497177197e-06</v>
      </c>
      <c r="AG26" t="n">
        <v>12</v>
      </c>
      <c r="AH26" t="n">
        <v>1068549.420518633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1.3926</v>
      </c>
      <c r="E27" t="n">
        <v>71.81</v>
      </c>
      <c r="F27" t="n">
        <v>69.05</v>
      </c>
      <c r="G27" t="n">
        <v>197.3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19</v>
      </c>
      <c r="N27" t="n">
        <v>30.52</v>
      </c>
      <c r="O27" t="n">
        <v>20952.87</v>
      </c>
      <c r="P27" t="n">
        <v>707.87</v>
      </c>
      <c r="Q27" t="n">
        <v>747.78</v>
      </c>
      <c r="R27" t="n">
        <v>139.67</v>
      </c>
      <c r="S27" t="n">
        <v>106.02</v>
      </c>
      <c r="T27" t="n">
        <v>12659.01</v>
      </c>
      <c r="U27" t="n">
        <v>0.76</v>
      </c>
      <c r="V27" t="n">
        <v>0.89</v>
      </c>
      <c r="W27" t="n">
        <v>12.3</v>
      </c>
      <c r="X27" t="n">
        <v>0.74</v>
      </c>
      <c r="Y27" t="n">
        <v>0.5</v>
      </c>
      <c r="Z27" t="n">
        <v>10</v>
      </c>
      <c r="AA27" t="n">
        <v>862.7946994239251</v>
      </c>
      <c r="AB27" t="n">
        <v>1180.513771567544</v>
      </c>
      <c r="AC27" t="n">
        <v>1067.847194070622</v>
      </c>
      <c r="AD27" t="n">
        <v>862794.699423925</v>
      </c>
      <c r="AE27" t="n">
        <v>1180513.771567544</v>
      </c>
      <c r="AF27" t="n">
        <v>1.865885354533605e-06</v>
      </c>
      <c r="AG27" t="n">
        <v>12</v>
      </c>
      <c r="AH27" t="n">
        <v>1067847.194070622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1.3939</v>
      </c>
      <c r="E28" t="n">
        <v>71.73999999999999</v>
      </c>
      <c r="F28" t="n">
        <v>69.02</v>
      </c>
      <c r="G28" t="n">
        <v>207.05</v>
      </c>
      <c r="H28" t="n">
        <v>2.82</v>
      </c>
      <c r="I28" t="n">
        <v>20</v>
      </c>
      <c r="J28" t="n">
        <v>169.44</v>
      </c>
      <c r="K28" t="n">
        <v>46.47</v>
      </c>
      <c r="L28" t="n">
        <v>27</v>
      </c>
      <c r="M28" t="n">
        <v>18</v>
      </c>
      <c r="N28" t="n">
        <v>30.97</v>
      </c>
      <c r="O28" t="n">
        <v>21131.78</v>
      </c>
      <c r="P28" t="n">
        <v>704.24</v>
      </c>
      <c r="Q28" t="n">
        <v>747.8</v>
      </c>
      <c r="R28" t="n">
        <v>138.38</v>
      </c>
      <c r="S28" t="n">
        <v>106.02</v>
      </c>
      <c r="T28" t="n">
        <v>12016.05</v>
      </c>
      <c r="U28" t="n">
        <v>0.77</v>
      </c>
      <c r="V28" t="n">
        <v>0.89</v>
      </c>
      <c r="W28" t="n">
        <v>12.3</v>
      </c>
      <c r="X28" t="n">
        <v>0.7</v>
      </c>
      <c r="Y28" t="n">
        <v>0.5</v>
      </c>
      <c r="Z28" t="n">
        <v>10</v>
      </c>
      <c r="AA28" t="n">
        <v>858.5116952210262</v>
      </c>
      <c r="AB28" t="n">
        <v>1174.653576264328</v>
      </c>
      <c r="AC28" t="n">
        <v>1062.546287582309</v>
      </c>
      <c r="AD28" t="n">
        <v>858511.6952210262</v>
      </c>
      <c r="AE28" t="n">
        <v>1174653.576264328</v>
      </c>
      <c r="AF28" t="n">
        <v>1.867627169096935e-06</v>
      </c>
      <c r="AG28" t="n">
        <v>12</v>
      </c>
      <c r="AH28" t="n">
        <v>1062546.287582309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1.3951</v>
      </c>
      <c r="E29" t="n">
        <v>71.68000000000001</v>
      </c>
      <c r="F29" t="n">
        <v>68.98</v>
      </c>
      <c r="G29" t="n">
        <v>217.84</v>
      </c>
      <c r="H29" t="n">
        <v>2.9</v>
      </c>
      <c r="I29" t="n">
        <v>19</v>
      </c>
      <c r="J29" t="n">
        <v>170.9</v>
      </c>
      <c r="K29" t="n">
        <v>46.47</v>
      </c>
      <c r="L29" t="n">
        <v>28</v>
      </c>
      <c r="M29" t="n">
        <v>17</v>
      </c>
      <c r="N29" t="n">
        <v>31.43</v>
      </c>
      <c r="O29" t="n">
        <v>21311.32</v>
      </c>
      <c r="P29" t="n">
        <v>701.9</v>
      </c>
      <c r="Q29" t="n">
        <v>747.79</v>
      </c>
      <c r="R29" t="n">
        <v>136.95</v>
      </c>
      <c r="S29" t="n">
        <v>106.02</v>
      </c>
      <c r="T29" t="n">
        <v>11309.23</v>
      </c>
      <c r="U29" t="n">
        <v>0.77</v>
      </c>
      <c r="V29" t="n">
        <v>0.89</v>
      </c>
      <c r="W29" t="n">
        <v>12.31</v>
      </c>
      <c r="X29" t="n">
        <v>0.66</v>
      </c>
      <c r="Y29" t="n">
        <v>0.5</v>
      </c>
      <c r="Z29" t="n">
        <v>10</v>
      </c>
      <c r="AA29" t="n">
        <v>855.5385570653575</v>
      </c>
      <c r="AB29" t="n">
        <v>1170.585597474144</v>
      </c>
      <c r="AC29" t="n">
        <v>1058.866550978416</v>
      </c>
      <c r="AD29" t="n">
        <v>855538.5570653575</v>
      </c>
      <c r="AE29" t="n">
        <v>1170585.597474144</v>
      </c>
      <c r="AF29" t="n">
        <v>1.869234997924624e-06</v>
      </c>
      <c r="AG29" t="n">
        <v>12</v>
      </c>
      <c r="AH29" t="n">
        <v>1058866.550978416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1.395</v>
      </c>
      <c r="E30" t="n">
        <v>71.68000000000001</v>
      </c>
      <c r="F30" t="n">
        <v>68.98999999999999</v>
      </c>
      <c r="G30" t="n">
        <v>217.85</v>
      </c>
      <c r="H30" t="n">
        <v>2.98</v>
      </c>
      <c r="I30" t="n">
        <v>19</v>
      </c>
      <c r="J30" t="n">
        <v>172.36</v>
      </c>
      <c r="K30" t="n">
        <v>46.47</v>
      </c>
      <c r="L30" t="n">
        <v>29</v>
      </c>
      <c r="M30" t="n">
        <v>17</v>
      </c>
      <c r="N30" t="n">
        <v>31.89</v>
      </c>
      <c r="O30" t="n">
        <v>21491.47</v>
      </c>
      <c r="P30" t="n">
        <v>697.77</v>
      </c>
      <c r="Q30" t="n">
        <v>747.78</v>
      </c>
      <c r="R30" t="n">
        <v>137.16</v>
      </c>
      <c r="S30" t="n">
        <v>106.02</v>
      </c>
      <c r="T30" t="n">
        <v>11415.21</v>
      </c>
      <c r="U30" t="n">
        <v>0.77</v>
      </c>
      <c r="V30" t="n">
        <v>0.89</v>
      </c>
      <c r="W30" t="n">
        <v>12.3</v>
      </c>
      <c r="X30" t="n">
        <v>0.67</v>
      </c>
      <c r="Y30" t="n">
        <v>0.5</v>
      </c>
      <c r="Z30" t="n">
        <v>10</v>
      </c>
      <c r="AA30" t="n">
        <v>851.5748207848146</v>
      </c>
      <c r="AB30" t="n">
        <v>1165.162238627402</v>
      </c>
      <c r="AC30" t="n">
        <v>1053.960789888275</v>
      </c>
      <c r="AD30" t="n">
        <v>851574.8207848147</v>
      </c>
      <c r="AE30" t="n">
        <v>1165162.238627402</v>
      </c>
      <c r="AF30" t="n">
        <v>1.869101012188984e-06</v>
      </c>
      <c r="AG30" t="n">
        <v>12</v>
      </c>
      <c r="AH30" t="n">
        <v>1053960.789888275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1.3963</v>
      </c>
      <c r="E31" t="n">
        <v>71.62</v>
      </c>
      <c r="F31" t="n">
        <v>68.95</v>
      </c>
      <c r="G31" t="n">
        <v>229.82</v>
      </c>
      <c r="H31" t="n">
        <v>3.06</v>
      </c>
      <c r="I31" t="n">
        <v>18</v>
      </c>
      <c r="J31" t="n">
        <v>173.82</v>
      </c>
      <c r="K31" t="n">
        <v>46.47</v>
      </c>
      <c r="L31" t="n">
        <v>30</v>
      </c>
      <c r="M31" t="n">
        <v>16</v>
      </c>
      <c r="N31" t="n">
        <v>32.36</v>
      </c>
      <c r="O31" t="n">
        <v>21672.25</v>
      </c>
      <c r="P31" t="n">
        <v>698.7</v>
      </c>
      <c r="Q31" t="n">
        <v>747.8</v>
      </c>
      <c r="R31" t="n">
        <v>136.06</v>
      </c>
      <c r="S31" t="n">
        <v>106.02</v>
      </c>
      <c r="T31" t="n">
        <v>10866.89</v>
      </c>
      <c r="U31" t="n">
        <v>0.78</v>
      </c>
      <c r="V31" t="n">
        <v>0.89</v>
      </c>
      <c r="W31" t="n">
        <v>12.3</v>
      </c>
      <c r="X31" t="n">
        <v>0.63</v>
      </c>
      <c r="Y31" t="n">
        <v>0.5</v>
      </c>
      <c r="Z31" t="n">
        <v>10</v>
      </c>
      <c r="AA31" t="n">
        <v>851.7426305862836</v>
      </c>
      <c r="AB31" t="n">
        <v>1165.391843401018</v>
      </c>
      <c r="AC31" t="n">
        <v>1054.168481504549</v>
      </c>
      <c r="AD31" t="n">
        <v>851742.6305862835</v>
      </c>
      <c r="AE31" t="n">
        <v>1165391.843401018</v>
      </c>
      <c r="AF31" t="n">
        <v>1.870842826752314e-06</v>
      </c>
      <c r="AG31" t="n">
        <v>12</v>
      </c>
      <c r="AH31" t="n">
        <v>1054168.481504549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1.3971</v>
      </c>
      <c r="E32" t="n">
        <v>71.58</v>
      </c>
      <c r="F32" t="n">
        <v>68.93000000000001</v>
      </c>
      <c r="G32" t="n">
        <v>243.29</v>
      </c>
      <c r="H32" t="n">
        <v>3.14</v>
      </c>
      <c r="I32" t="n">
        <v>17</v>
      </c>
      <c r="J32" t="n">
        <v>175.29</v>
      </c>
      <c r="K32" t="n">
        <v>46.47</v>
      </c>
      <c r="L32" t="n">
        <v>31</v>
      </c>
      <c r="M32" t="n">
        <v>15</v>
      </c>
      <c r="N32" t="n">
        <v>32.83</v>
      </c>
      <c r="O32" t="n">
        <v>21853.67</v>
      </c>
      <c r="P32" t="n">
        <v>692.37</v>
      </c>
      <c r="Q32" t="n">
        <v>747.78</v>
      </c>
      <c r="R32" t="n">
        <v>135.48</v>
      </c>
      <c r="S32" t="n">
        <v>106.02</v>
      </c>
      <c r="T32" t="n">
        <v>10582.7</v>
      </c>
      <c r="U32" t="n">
        <v>0.78</v>
      </c>
      <c r="V32" t="n">
        <v>0.89</v>
      </c>
      <c r="W32" t="n">
        <v>12.3</v>
      </c>
      <c r="X32" t="n">
        <v>0.61</v>
      </c>
      <c r="Y32" t="n">
        <v>0.5</v>
      </c>
      <c r="Z32" t="n">
        <v>10</v>
      </c>
      <c r="AA32" t="n">
        <v>845.1289406448775</v>
      </c>
      <c r="AB32" t="n">
        <v>1156.342701047778</v>
      </c>
      <c r="AC32" t="n">
        <v>1045.982976596952</v>
      </c>
      <c r="AD32" t="n">
        <v>845128.9406448775</v>
      </c>
      <c r="AE32" t="n">
        <v>1156342.701047778</v>
      </c>
      <c r="AF32" t="n">
        <v>1.87191471263744e-06</v>
      </c>
      <c r="AG32" t="n">
        <v>12</v>
      </c>
      <c r="AH32" t="n">
        <v>1045982.976596952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1.3976</v>
      </c>
      <c r="E33" t="n">
        <v>71.55</v>
      </c>
      <c r="F33" t="n">
        <v>68.91</v>
      </c>
      <c r="G33" t="n">
        <v>243.2</v>
      </c>
      <c r="H33" t="n">
        <v>3.21</v>
      </c>
      <c r="I33" t="n">
        <v>17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693.92</v>
      </c>
      <c r="Q33" t="n">
        <v>747.78</v>
      </c>
      <c r="R33" t="n">
        <v>134.67</v>
      </c>
      <c r="S33" t="n">
        <v>106.02</v>
      </c>
      <c r="T33" t="n">
        <v>10180.85</v>
      </c>
      <c r="U33" t="n">
        <v>0.79</v>
      </c>
      <c r="V33" t="n">
        <v>0.9</v>
      </c>
      <c r="W33" t="n">
        <v>12.3</v>
      </c>
      <c r="X33" t="n">
        <v>0.59</v>
      </c>
      <c r="Y33" t="n">
        <v>0.5</v>
      </c>
      <c r="Z33" t="n">
        <v>10</v>
      </c>
      <c r="AA33" t="n">
        <v>846.351745367849</v>
      </c>
      <c r="AB33" t="n">
        <v>1158.015796416085</v>
      </c>
      <c r="AC33" t="n">
        <v>1047.496394091511</v>
      </c>
      <c r="AD33" t="n">
        <v>846351.745367849</v>
      </c>
      <c r="AE33" t="n">
        <v>1158015.796416085</v>
      </c>
      <c r="AF33" t="n">
        <v>1.872584641315644e-06</v>
      </c>
      <c r="AG33" t="n">
        <v>12</v>
      </c>
      <c r="AH33" t="n">
        <v>1047496.394091511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1.3989</v>
      </c>
      <c r="E34" t="n">
        <v>71.48</v>
      </c>
      <c r="F34" t="n">
        <v>68.87</v>
      </c>
      <c r="G34" t="n">
        <v>258.26</v>
      </c>
      <c r="H34" t="n">
        <v>3.28</v>
      </c>
      <c r="I34" t="n">
        <v>16</v>
      </c>
      <c r="J34" t="n">
        <v>178.25</v>
      </c>
      <c r="K34" t="n">
        <v>46.47</v>
      </c>
      <c r="L34" t="n">
        <v>33</v>
      </c>
      <c r="M34" t="n">
        <v>14</v>
      </c>
      <c r="N34" t="n">
        <v>33.79</v>
      </c>
      <c r="O34" t="n">
        <v>22218.44</v>
      </c>
      <c r="P34" t="n">
        <v>688.35</v>
      </c>
      <c r="Q34" t="n">
        <v>747.78</v>
      </c>
      <c r="R34" t="n">
        <v>133.32</v>
      </c>
      <c r="S34" t="n">
        <v>106.02</v>
      </c>
      <c r="T34" t="n">
        <v>9508.049999999999</v>
      </c>
      <c r="U34" t="n">
        <v>0.8</v>
      </c>
      <c r="V34" t="n">
        <v>0.9</v>
      </c>
      <c r="W34" t="n">
        <v>12.3</v>
      </c>
      <c r="X34" t="n">
        <v>0.55</v>
      </c>
      <c r="Y34" t="n">
        <v>0.5</v>
      </c>
      <c r="Z34" t="n">
        <v>10</v>
      </c>
      <c r="AA34" t="n">
        <v>840.2025711256056</v>
      </c>
      <c r="AB34" t="n">
        <v>1149.602224935426</v>
      </c>
      <c r="AC34" t="n">
        <v>1039.885802064445</v>
      </c>
      <c r="AD34" t="n">
        <v>840202.5711256056</v>
      </c>
      <c r="AE34" t="n">
        <v>1149602.224935426</v>
      </c>
      <c r="AF34" t="n">
        <v>1.874326455878974e-06</v>
      </c>
      <c r="AG34" t="n">
        <v>12</v>
      </c>
      <c r="AH34" t="n">
        <v>1039885.802064445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1.3987</v>
      </c>
      <c r="E35" t="n">
        <v>71.48999999999999</v>
      </c>
      <c r="F35" t="n">
        <v>68.88</v>
      </c>
      <c r="G35" t="n">
        <v>258.29</v>
      </c>
      <c r="H35" t="n">
        <v>3.36</v>
      </c>
      <c r="I35" t="n">
        <v>16</v>
      </c>
      <c r="J35" t="n">
        <v>179.74</v>
      </c>
      <c r="K35" t="n">
        <v>46.47</v>
      </c>
      <c r="L35" t="n">
        <v>34</v>
      </c>
      <c r="M35" t="n">
        <v>14</v>
      </c>
      <c r="N35" t="n">
        <v>34.27</v>
      </c>
      <c r="O35" t="n">
        <v>22401.81</v>
      </c>
      <c r="P35" t="n">
        <v>688.67</v>
      </c>
      <c r="Q35" t="n">
        <v>747.78</v>
      </c>
      <c r="R35" t="n">
        <v>133.56</v>
      </c>
      <c r="S35" t="n">
        <v>106.02</v>
      </c>
      <c r="T35" t="n">
        <v>9629.610000000001</v>
      </c>
      <c r="U35" t="n">
        <v>0.79</v>
      </c>
      <c r="V35" t="n">
        <v>0.9</v>
      </c>
      <c r="W35" t="n">
        <v>12.3</v>
      </c>
      <c r="X35" t="n">
        <v>0.5600000000000001</v>
      </c>
      <c r="Y35" t="n">
        <v>0.5</v>
      </c>
      <c r="Z35" t="n">
        <v>10</v>
      </c>
      <c r="AA35" t="n">
        <v>840.6294557197801</v>
      </c>
      <c r="AB35" t="n">
        <v>1150.186307269995</v>
      </c>
      <c r="AC35" t="n">
        <v>1040.414140400767</v>
      </c>
      <c r="AD35" t="n">
        <v>840629.4557197802</v>
      </c>
      <c r="AE35" t="n">
        <v>1150186.307269995</v>
      </c>
      <c r="AF35" t="n">
        <v>1.874058484407693e-06</v>
      </c>
      <c r="AG35" t="n">
        <v>12</v>
      </c>
      <c r="AH35" t="n">
        <v>1040414.140400767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1.4001</v>
      </c>
      <c r="E36" t="n">
        <v>71.42</v>
      </c>
      <c r="F36" t="n">
        <v>68.83</v>
      </c>
      <c r="G36" t="n">
        <v>275.34</v>
      </c>
      <c r="H36" t="n">
        <v>3.43</v>
      </c>
      <c r="I36" t="n">
        <v>15</v>
      </c>
      <c r="J36" t="n">
        <v>181.23</v>
      </c>
      <c r="K36" t="n">
        <v>46.47</v>
      </c>
      <c r="L36" t="n">
        <v>35</v>
      </c>
      <c r="M36" t="n">
        <v>13</v>
      </c>
      <c r="N36" t="n">
        <v>34.76</v>
      </c>
      <c r="O36" t="n">
        <v>22585.84</v>
      </c>
      <c r="P36" t="n">
        <v>684.55</v>
      </c>
      <c r="Q36" t="n">
        <v>747.78</v>
      </c>
      <c r="R36" t="n">
        <v>132.02</v>
      </c>
      <c r="S36" t="n">
        <v>106.02</v>
      </c>
      <c r="T36" t="n">
        <v>8861.110000000001</v>
      </c>
      <c r="U36" t="n">
        <v>0.8</v>
      </c>
      <c r="V36" t="n">
        <v>0.9</v>
      </c>
      <c r="W36" t="n">
        <v>12.3</v>
      </c>
      <c r="X36" t="n">
        <v>0.52</v>
      </c>
      <c r="Y36" t="n">
        <v>0.5</v>
      </c>
      <c r="Z36" t="n">
        <v>10</v>
      </c>
      <c r="AA36" t="n">
        <v>835.8370479708321</v>
      </c>
      <c r="AB36" t="n">
        <v>1143.629123561776</v>
      </c>
      <c r="AC36" t="n">
        <v>1034.482765102595</v>
      </c>
      <c r="AD36" t="n">
        <v>835837.0479708321</v>
      </c>
      <c r="AE36" t="n">
        <v>1143629.123561776</v>
      </c>
      <c r="AF36" t="n">
        <v>1.875934284706663e-06</v>
      </c>
      <c r="AG36" t="n">
        <v>12</v>
      </c>
      <c r="AH36" t="n">
        <v>1034482.765102595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1.3999</v>
      </c>
      <c r="E37" t="n">
        <v>71.44</v>
      </c>
      <c r="F37" t="n">
        <v>68.84999999999999</v>
      </c>
      <c r="G37" t="n">
        <v>275.39</v>
      </c>
      <c r="H37" t="n">
        <v>3.5</v>
      </c>
      <c r="I37" t="n">
        <v>15</v>
      </c>
      <c r="J37" t="n">
        <v>182.73</v>
      </c>
      <c r="K37" t="n">
        <v>46.47</v>
      </c>
      <c r="L37" t="n">
        <v>36</v>
      </c>
      <c r="M37" t="n">
        <v>13</v>
      </c>
      <c r="N37" t="n">
        <v>35.26</v>
      </c>
      <c r="O37" t="n">
        <v>22770.67</v>
      </c>
      <c r="P37" t="n">
        <v>686.61</v>
      </c>
      <c r="Q37" t="n">
        <v>747.78</v>
      </c>
      <c r="R37" t="n">
        <v>132.55</v>
      </c>
      <c r="S37" t="n">
        <v>106.02</v>
      </c>
      <c r="T37" t="n">
        <v>9130.889999999999</v>
      </c>
      <c r="U37" t="n">
        <v>0.8</v>
      </c>
      <c r="V37" t="n">
        <v>0.9</v>
      </c>
      <c r="W37" t="n">
        <v>12.3</v>
      </c>
      <c r="X37" t="n">
        <v>0.53</v>
      </c>
      <c r="Y37" t="n">
        <v>0.5</v>
      </c>
      <c r="Z37" t="n">
        <v>10</v>
      </c>
      <c r="AA37" t="n">
        <v>837.9639774502372</v>
      </c>
      <c r="AB37" t="n">
        <v>1146.539282309004</v>
      </c>
      <c r="AC37" t="n">
        <v>1037.115182383421</v>
      </c>
      <c r="AD37" t="n">
        <v>837963.9774502371</v>
      </c>
      <c r="AE37" t="n">
        <v>1146539.282309004</v>
      </c>
      <c r="AF37" t="n">
        <v>1.875666313235382e-06</v>
      </c>
      <c r="AG37" t="n">
        <v>12</v>
      </c>
      <c r="AH37" t="n">
        <v>1037115.182383421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1.3998</v>
      </c>
      <c r="E38" t="n">
        <v>71.44</v>
      </c>
      <c r="F38" t="n">
        <v>68.84999999999999</v>
      </c>
      <c r="G38" t="n">
        <v>275.39</v>
      </c>
      <c r="H38" t="n">
        <v>3.56</v>
      </c>
      <c r="I38" t="n">
        <v>15</v>
      </c>
      <c r="J38" t="n">
        <v>184.23</v>
      </c>
      <c r="K38" t="n">
        <v>46.47</v>
      </c>
      <c r="L38" t="n">
        <v>37</v>
      </c>
      <c r="M38" t="n">
        <v>13</v>
      </c>
      <c r="N38" t="n">
        <v>35.77</v>
      </c>
      <c r="O38" t="n">
        <v>22956.06</v>
      </c>
      <c r="P38" t="n">
        <v>682.08</v>
      </c>
      <c r="Q38" t="n">
        <v>747.79</v>
      </c>
      <c r="R38" t="n">
        <v>132.69</v>
      </c>
      <c r="S38" t="n">
        <v>106.02</v>
      </c>
      <c r="T38" t="n">
        <v>9200.200000000001</v>
      </c>
      <c r="U38" t="n">
        <v>0.8</v>
      </c>
      <c r="V38" t="n">
        <v>0.9</v>
      </c>
      <c r="W38" t="n">
        <v>12.3</v>
      </c>
      <c r="X38" t="n">
        <v>0.53</v>
      </c>
      <c r="Y38" t="n">
        <v>0.5</v>
      </c>
      <c r="Z38" t="n">
        <v>10</v>
      </c>
      <c r="AA38" t="n">
        <v>833.6137905304155</v>
      </c>
      <c r="AB38" t="n">
        <v>1140.587164648602</v>
      </c>
      <c r="AC38" t="n">
        <v>1031.731126478679</v>
      </c>
      <c r="AD38" t="n">
        <v>833613.7905304155</v>
      </c>
      <c r="AE38" t="n">
        <v>1140587.164648602</v>
      </c>
      <c r="AF38" t="n">
        <v>1.875532327499741e-06</v>
      </c>
      <c r="AG38" t="n">
        <v>12</v>
      </c>
      <c r="AH38" t="n">
        <v>1031731.126478679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1.4014</v>
      </c>
      <c r="E39" t="n">
        <v>71.36</v>
      </c>
      <c r="F39" t="n">
        <v>68.8</v>
      </c>
      <c r="G39" t="n">
        <v>294.84</v>
      </c>
      <c r="H39" t="n">
        <v>3.63</v>
      </c>
      <c r="I39" t="n">
        <v>14</v>
      </c>
      <c r="J39" t="n">
        <v>185.74</v>
      </c>
      <c r="K39" t="n">
        <v>46.47</v>
      </c>
      <c r="L39" t="n">
        <v>38</v>
      </c>
      <c r="M39" t="n">
        <v>12</v>
      </c>
      <c r="N39" t="n">
        <v>36.27</v>
      </c>
      <c r="O39" t="n">
        <v>23142.13</v>
      </c>
      <c r="P39" t="n">
        <v>681.84</v>
      </c>
      <c r="Q39" t="n">
        <v>747.79</v>
      </c>
      <c r="R39" t="n">
        <v>131.06</v>
      </c>
      <c r="S39" t="n">
        <v>106.02</v>
      </c>
      <c r="T39" t="n">
        <v>8389.84</v>
      </c>
      <c r="U39" t="n">
        <v>0.8100000000000001</v>
      </c>
      <c r="V39" t="n">
        <v>0.9</v>
      </c>
      <c r="W39" t="n">
        <v>12.29</v>
      </c>
      <c r="X39" t="n">
        <v>0.48</v>
      </c>
      <c r="Y39" t="n">
        <v>0.5</v>
      </c>
      <c r="Z39" t="n">
        <v>10</v>
      </c>
      <c r="AA39" t="n">
        <v>832.4951155167637</v>
      </c>
      <c r="AB39" t="n">
        <v>1139.056544142465</v>
      </c>
      <c r="AC39" t="n">
        <v>1030.346586245408</v>
      </c>
      <c r="AD39" t="n">
        <v>832495.1155167636</v>
      </c>
      <c r="AE39" t="n">
        <v>1139056.544142465</v>
      </c>
      <c r="AF39" t="n">
        <v>1.877676099269994e-06</v>
      </c>
      <c r="AG39" t="n">
        <v>12</v>
      </c>
      <c r="AH39" t="n">
        <v>1030346.586245408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1.4011</v>
      </c>
      <c r="E40" t="n">
        <v>71.38</v>
      </c>
      <c r="F40" t="n">
        <v>68.81</v>
      </c>
      <c r="G40" t="n">
        <v>294.92</v>
      </c>
      <c r="H40" t="n">
        <v>3.7</v>
      </c>
      <c r="I40" t="n">
        <v>14</v>
      </c>
      <c r="J40" t="n">
        <v>187.26</v>
      </c>
      <c r="K40" t="n">
        <v>46.47</v>
      </c>
      <c r="L40" t="n">
        <v>39</v>
      </c>
      <c r="M40" t="n">
        <v>10</v>
      </c>
      <c r="N40" t="n">
        <v>36.79</v>
      </c>
      <c r="O40" t="n">
        <v>23328.9</v>
      </c>
      <c r="P40" t="n">
        <v>682.33</v>
      </c>
      <c r="Q40" t="n">
        <v>747.8200000000001</v>
      </c>
      <c r="R40" t="n">
        <v>131.29</v>
      </c>
      <c r="S40" t="n">
        <v>106.02</v>
      </c>
      <c r="T40" t="n">
        <v>8505.610000000001</v>
      </c>
      <c r="U40" t="n">
        <v>0.8100000000000001</v>
      </c>
      <c r="V40" t="n">
        <v>0.9</v>
      </c>
      <c r="W40" t="n">
        <v>12.3</v>
      </c>
      <c r="X40" t="n">
        <v>0.5</v>
      </c>
      <c r="Y40" t="n">
        <v>0.5</v>
      </c>
      <c r="Z40" t="n">
        <v>10</v>
      </c>
      <c r="AA40" t="n">
        <v>833.137399986371</v>
      </c>
      <c r="AB40" t="n">
        <v>1139.935346089373</v>
      </c>
      <c r="AC40" t="n">
        <v>1031.141516567909</v>
      </c>
      <c r="AD40" t="n">
        <v>833137.3999863709</v>
      </c>
      <c r="AE40" t="n">
        <v>1139935.346089373</v>
      </c>
      <c r="AF40" t="n">
        <v>1.877274142063072e-06</v>
      </c>
      <c r="AG40" t="n">
        <v>12</v>
      </c>
      <c r="AH40" t="n">
        <v>1031141.516567909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1.4014</v>
      </c>
      <c r="E41" t="n">
        <v>71.36</v>
      </c>
      <c r="F41" t="n">
        <v>68.79000000000001</v>
      </c>
      <c r="G41" t="n">
        <v>294.83</v>
      </c>
      <c r="H41" t="n">
        <v>3.76</v>
      </c>
      <c r="I41" t="n">
        <v>14</v>
      </c>
      <c r="J41" t="n">
        <v>188.78</v>
      </c>
      <c r="K41" t="n">
        <v>46.47</v>
      </c>
      <c r="L41" t="n">
        <v>40</v>
      </c>
      <c r="M41" t="n">
        <v>9</v>
      </c>
      <c r="N41" t="n">
        <v>37.31</v>
      </c>
      <c r="O41" t="n">
        <v>23516.37</v>
      </c>
      <c r="P41" t="n">
        <v>675.86</v>
      </c>
      <c r="Q41" t="n">
        <v>747.8</v>
      </c>
      <c r="R41" t="n">
        <v>130.89</v>
      </c>
      <c r="S41" t="n">
        <v>106.02</v>
      </c>
      <c r="T41" t="n">
        <v>8304.5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826.6796778958459</v>
      </c>
      <c r="AB41" t="n">
        <v>1131.099605830524</v>
      </c>
      <c r="AC41" t="n">
        <v>1023.149046958326</v>
      </c>
      <c r="AD41" t="n">
        <v>826679.6778958458</v>
      </c>
      <c r="AE41" t="n">
        <v>1131099.605830524</v>
      </c>
      <c r="AF41" t="n">
        <v>1.877676099269994e-06</v>
      </c>
      <c r="AG41" t="n">
        <v>12</v>
      </c>
      <c r="AH41" t="n">
        <v>1023149.046958326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0.7499</v>
      </c>
      <c r="E2" t="n">
        <v>133.35</v>
      </c>
      <c r="F2" t="n">
        <v>103.63</v>
      </c>
      <c r="G2" t="n">
        <v>6.92</v>
      </c>
      <c r="H2" t="n">
        <v>0.12</v>
      </c>
      <c r="I2" t="n">
        <v>898</v>
      </c>
      <c r="J2" t="n">
        <v>150.44</v>
      </c>
      <c r="K2" t="n">
        <v>49.1</v>
      </c>
      <c r="L2" t="n">
        <v>1</v>
      </c>
      <c r="M2" t="n">
        <v>896</v>
      </c>
      <c r="N2" t="n">
        <v>25.34</v>
      </c>
      <c r="O2" t="n">
        <v>18787.76</v>
      </c>
      <c r="P2" t="n">
        <v>1233.33</v>
      </c>
      <c r="Q2" t="n">
        <v>748.46</v>
      </c>
      <c r="R2" t="n">
        <v>1295.7</v>
      </c>
      <c r="S2" t="n">
        <v>106.02</v>
      </c>
      <c r="T2" t="n">
        <v>586287.9300000001</v>
      </c>
      <c r="U2" t="n">
        <v>0.08</v>
      </c>
      <c r="V2" t="n">
        <v>0.6</v>
      </c>
      <c r="W2" t="n">
        <v>13.77</v>
      </c>
      <c r="X2" t="n">
        <v>35.28</v>
      </c>
      <c r="Y2" t="n">
        <v>0.5</v>
      </c>
      <c r="Z2" t="n">
        <v>10</v>
      </c>
      <c r="AA2" t="n">
        <v>2629.547057269753</v>
      </c>
      <c r="AB2" t="n">
        <v>3597.862291185455</v>
      </c>
      <c r="AC2" t="n">
        <v>3254.48736374602</v>
      </c>
      <c r="AD2" t="n">
        <v>2629547.057269753</v>
      </c>
      <c r="AE2" t="n">
        <v>3597862.291185455</v>
      </c>
      <c r="AF2" t="n">
        <v>9.976024544540713e-07</v>
      </c>
      <c r="AG2" t="n">
        <v>22</v>
      </c>
      <c r="AH2" t="n">
        <v>3254487.36374602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1.0564</v>
      </c>
      <c r="E3" t="n">
        <v>94.67</v>
      </c>
      <c r="F3" t="n">
        <v>81.66</v>
      </c>
      <c r="G3" t="n">
        <v>13.96</v>
      </c>
      <c r="H3" t="n">
        <v>0.23</v>
      </c>
      <c r="I3" t="n">
        <v>351</v>
      </c>
      <c r="J3" t="n">
        <v>151.83</v>
      </c>
      <c r="K3" t="n">
        <v>49.1</v>
      </c>
      <c r="L3" t="n">
        <v>2</v>
      </c>
      <c r="M3" t="n">
        <v>349</v>
      </c>
      <c r="N3" t="n">
        <v>25.73</v>
      </c>
      <c r="O3" t="n">
        <v>18959.54</v>
      </c>
      <c r="P3" t="n">
        <v>970.59</v>
      </c>
      <c r="Q3" t="n">
        <v>748</v>
      </c>
      <c r="R3" t="n">
        <v>559.4400000000001</v>
      </c>
      <c r="S3" t="n">
        <v>106.02</v>
      </c>
      <c r="T3" t="n">
        <v>220891.6</v>
      </c>
      <c r="U3" t="n">
        <v>0.19</v>
      </c>
      <c r="V3" t="n">
        <v>0.76</v>
      </c>
      <c r="W3" t="n">
        <v>12.87</v>
      </c>
      <c r="X3" t="n">
        <v>13.33</v>
      </c>
      <c r="Y3" t="n">
        <v>0.5</v>
      </c>
      <c r="Z3" t="n">
        <v>10</v>
      </c>
      <c r="AA3" t="n">
        <v>1500.993454970592</v>
      </c>
      <c r="AB3" t="n">
        <v>2053.725464248484</v>
      </c>
      <c r="AC3" t="n">
        <v>1857.7207883624</v>
      </c>
      <c r="AD3" t="n">
        <v>1500993.454970592</v>
      </c>
      <c r="AE3" t="n">
        <v>2053725.464248484</v>
      </c>
      <c r="AF3" t="n">
        <v>1.405343689672331e-06</v>
      </c>
      <c r="AG3" t="n">
        <v>16</v>
      </c>
      <c r="AH3" t="n">
        <v>1857720.7883624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1.1694</v>
      </c>
      <c r="E4" t="n">
        <v>85.52</v>
      </c>
      <c r="F4" t="n">
        <v>76.55</v>
      </c>
      <c r="G4" t="n">
        <v>20.97</v>
      </c>
      <c r="H4" t="n">
        <v>0.35</v>
      </c>
      <c r="I4" t="n">
        <v>219</v>
      </c>
      <c r="J4" t="n">
        <v>153.23</v>
      </c>
      <c r="K4" t="n">
        <v>49.1</v>
      </c>
      <c r="L4" t="n">
        <v>3</v>
      </c>
      <c r="M4" t="n">
        <v>217</v>
      </c>
      <c r="N4" t="n">
        <v>26.13</v>
      </c>
      <c r="O4" t="n">
        <v>19131.85</v>
      </c>
      <c r="P4" t="n">
        <v>908.15</v>
      </c>
      <c r="Q4" t="n">
        <v>747.97</v>
      </c>
      <c r="R4" t="n">
        <v>389.15</v>
      </c>
      <c r="S4" t="n">
        <v>106.02</v>
      </c>
      <c r="T4" t="n">
        <v>136410.98</v>
      </c>
      <c r="U4" t="n">
        <v>0.27</v>
      </c>
      <c r="V4" t="n">
        <v>0.8100000000000001</v>
      </c>
      <c r="W4" t="n">
        <v>12.63</v>
      </c>
      <c r="X4" t="n">
        <v>8.220000000000001</v>
      </c>
      <c r="Y4" t="n">
        <v>0.5</v>
      </c>
      <c r="Z4" t="n">
        <v>10</v>
      </c>
      <c r="AA4" t="n">
        <v>1273.135112561475</v>
      </c>
      <c r="AB4" t="n">
        <v>1741.959627763726</v>
      </c>
      <c r="AC4" t="n">
        <v>1575.709445745648</v>
      </c>
      <c r="AD4" t="n">
        <v>1273135.112561475</v>
      </c>
      <c r="AE4" t="n">
        <v>1741959.627763726</v>
      </c>
      <c r="AF4" t="n">
        <v>1.555669169540727e-06</v>
      </c>
      <c r="AG4" t="n">
        <v>14</v>
      </c>
      <c r="AH4" t="n">
        <v>1575709.445745648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1.2283</v>
      </c>
      <c r="E5" t="n">
        <v>81.41</v>
      </c>
      <c r="F5" t="n">
        <v>74.28</v>
      </c>
      <c r="G5" t="n">
        <v>28.03</v>
      </c>
      <c r="H5" t="n">
        <v>0.46</v>
      </c>
      <c r="I5" t="n">
        <v>159</v>
      </c>
      <c r="J5" t="n">
        <v>154.63</v>
      </c>
      <c r="K5" t="n">
        <v>49.1</v>
      </c>
      <c r="L5" t="n">
        <v>4</v>
      </c>
      <c r="M5" t="n">
        <v>157</v>
      </c>
      <c r="N5" t="n">
        <v>26.53</v>
      </c>
      <c r="O5" t="n">
        <v>19304.72</v>
      </c>
      <c r="P5" t="n">
        <v>879.4400000000001</v>
      </c>
      <c r="Q5" t="n">
        <v>747.92</v>
      </c>
      <c r="R5" t="n">
        <v>313.13</v>
      </c>
      <c r="S5" t="n">
        <v>106.02</v>
      </c>
      <c r="T5" t="n">
        <v>98698.82000000001</v>
      </c>
      <c r="U5" t="n">
        <v>0.34</v>
      </c>
      <c r="V5" t="n">
        <v>0.83</v>
      </c>
      <c r="W5" t="n">
        <v>12.55</v>
      </c>
      <c r="X5" t="n">
        <v>5.95</v>
      </c>
      <c r="Y5" t="n">
        <v>0.5</v>
      </c>
      <c r="Z5" t="n">
        <v>10</v>
      </c>
      <c r="AA5" t="n">
        <v>1183.260520117244</v>
      </c>
      <c r="AB5" t="n">
        <v>1618.989245394345</v>
      </c>
      <c r="AC5" t="n">
        <v>1464.475184079585</v>
      </c>
      <c r="AD5" t="n">
        <v>1183260.520117244</v>
      </c>
      <c r="AE5" t="n">
        <v>1618989.245394345</v>
      </c>
      <c r="AF5" t="n">
        <v>1.634024663029652e-06</v>
      </c>
      <c r="AG5" t="n">
        <v>14</v>
      </c>
      <c r="AH5" t="n">
        <v>1464475.184079585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72.94</v>
      </c>
      <c r="G6" t="n">
        <v>35.01</v>
      </c>
      <c r="H6" t="n">
        <v>0.57</v>
      </c>
      <c r="I6" t="n">
        <v>125</v>
      </c>
      <c r="J6" t="n">
        <v>156.03</v>
      </c>
      <c r="K6" t="n">
        <v>49.1</v>
      </c>
      <c r="L6" t="n">
        <v>5</v>
      </c>
      <c r="M6" t="n">
        <v>123</v>
      </c>
      <c r="N6" t="n">
        <v>26.94</v>
      </c>
      <c r="O6" t="n">
        <v>19478.15</v>
      </c>
      <c r="P6" t="n">
        <v>861.6799999999999</v>
      </c>
      <c r="Q6" t="n">
        <v>747.85</v>
      </c>
      <c r="R6" t="n">
        <v>268.83</v>
      </c>
      <c r="S6" t="n">
        <v>106.02</v>
      </c>
      <c r="T6" t="n">
        <v>76716.32000000001</v>
      </c>
      <c r="U6" t="n">
        <v>0.39</v>
      </c>
      <c r="V6" t="n">
        <v>0.85</v>
      </c>
      <c r="W6" t="n">
        <v>12.48</v>
      </c>
      <c r="X6" t="n">
        <v>4.61</v>
      </c>
      <c r="Y6" t="n">
        <v>0.5</v>
      </c>
      <c r="Z6" t="n">
        <v>10</v>
      </c>
      <c r="AA6" t="n">
        <v>1123.060783940477</v>
      </c>
      <c r="AB6" t="n">
        <v>1536.621310532372</v>
      </c>
      <c r="AC6" t="n">
        <v>1389.968329316716</v>
      </c>
      <c r="AD6" t="n">
        <v>1123060.783940477</v>
      </c>
      <c r="AE6" t="n">
        <v>1536621.310532372</v>
      </c>
      <c r="AF6" t="n">
        <v>1.683246280331693e-06</v>
      </c>
      <c r="AG6" t="n">
        <v>13</v>
      </c>
      <c r="AH6" t="n">
        <v>1389968.329316716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1.2896</v>
      </c>
      <c r="E7" t="n">
        <v>77.54000000000001</v>
      </c>
      <c r="F7" t="n">
        <v>72.12</v>
      </c>
      <c r="G7" t="n">
        <v>42.01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850.36</v>
      </c>
      <c r="Q7" t="n">
        <v>747.8200000000001</v>
      </c>
      <c r="R7" t="n">
        <v>241.83</v>
      </c>
      <c r="S7" t="n">
        <v>106.02</v>
      </c>
      <c r="T7" t="n">
        <v>63329.89</v>
      </c>
      <c r="U7" t="n">
        <v>0.44</v>
      </c>
      <c r="V7" t="n">
        <v>0.86</v>
      </c>
      <c r="W7" t="n">
        <v>12.43</v>
      </c>
      <c r="X7" t="n">
        <v>3.8</v>
      </c>
      <c r="Y7" t="n">
        <v>0.5</v>
      </c>
      <c r="Z7" t="n">
        <v>10</v>
      </c>
      <c r="AA7" t="n">
        <v>1091.101357878418</v>
      </c>
      <c r="AB7" t="n">
        <v>1492.893013843894</v>
      </c>
      <c r="AC7" t="n">
        <v>1350.413399891137</v>
      </c>
      <c r="AD7" t="n">
        <v>1091101.357878418</v>
      </c>
      <c r="AE7" t="n">
        <v>1492893.013843894</v>
      </c>
      <c r="AF7" t="n">
        <v>1.715572910073304e-06</v>
      </c>
      <c r="AG7" t="n">
        <v>13</v>
      </c>
      <c r="AH7" t="n">
        <v>1350413.399891137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1.3066</v>
      </c>
      <c r="E8" t="n">
        <v>76.54000000000001</v>
      </c>
      <c r="F8" t="n">
        <v>71.56999999999999</v>
      </c>
      <c r="G8" t="n">
        <v>48.8</v>
      </c>
      <c r="H8" t="n">
        <v>0.78</v>
      </c>
      <c r="I8" t="n">
        <v>88</v>
      </c>
      <c r="J8" t="n">
        <v>158.86</v>
      </c>
      <c r="K8" t="n">
        <v>49.1</v>
      </c>
      <c r="L8" t="n">
        <v>7</v>
      </c>
      <c r="M8" t="n">
        <v>86</v>
      </c>
      <c r="N8" t="n">
        <v>27.77</v>
      </c>
      <c r="O8" t="n">
        <v>19826.68</v>
      </c>
      <c r="P8" t="n">
        <v>842.11</v>
      </c>
      <c r="Q8" t="n">
        <v>747.89</v>
      </c>
      <c r="R8" t="n">
        <v>223.51</v>
      </c>
      <c r="S8" t="n">
        <v>106.02</v>
      </c>
      <c r="T8" t="n">
        <v>54243</v>
      </c>
      <c r="U8" t="n">
        <v>0.47</v>
      </c>
      <c r="V8" t="n">
        <v>0.86</v>
      </c>
      <c r="W8" t="n">
        <v>12.41</v>
      </c>
      <c r="X8" t="n">
        <v>3.25</v>
      </c>
      <c r="Y8" t="n">
        <v>0.5</v>
      </c>
      <c r="Z8" t="n">
        <v>10</v>
      </c>
      <c r="AA8" t="n">
        <v>1069.132249172072</v>
      </c>
      <c r="AB8" t="n">
        <v>1462.833910103199</v>
      </c>
      <c r="AC8" t="n">
        <v>1323.223094823236</v>
      </c>
      <c r="AD8" t="n">
        <v>1069132.249172072</v>
      </c>
      <c r="AE8" t="n">
        <v>1462833.910103199</v>
      </c>
      <c r="AF8" t="n">
        <v>1.738188247752619e-06</v>
      </c>
      <c r="AG8" t="n">
        <v>13</v>
      </c>
      <c r="AH8" t="n">
        <v>1323223.094823236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1.3206</v>
      </c>
      <c r="E9" t="n">
        <v>75.72</v>
      </c>
      <c r="F9" t="n">
        <v>71.13</v>
      </c>
      <c r="G9" t="n">
        <v>56.15</v>
      </c>
      <c r="H9" t="n">
        <v>0.88</v>
      </c>
      <c r="I9" t="n">
        <v>76</v>
      </c>
      <c r="J9" t="n">
        <v>160.28</v>
      </c>
      <c r="K9" t="n">
        <v>49.1</v>
      </c>
      <c r="L9" t="n">
        <v>8</v>
      </c>
      <c r="M9" t="n">
        <v>74</v>
      </c>
      <c r="N9" t="n">
        <v>28.19</v>
      </c>
      <c r="O9" t="n">
        <v>20001.93</v>
      </c>
      <c r="P9" t="n">
        <v>835.21</v>
      </c>
      <c r="Q9" t="n">
        <v>747.85</v>
      </c>
      <c r="R9" t="n">
        <v>208.08</v>
      </c>
      <c r="S9" t="n">
        <v>106.02</v>
      </c>
      <c r="T9" t="n">
        <v>46587.03</v>
      </c>
      <c r="U9" t="n">
        <v>0.51</v>
      </c>
      <c r="V9" t="n">
        <v>0.87</v>
      </c>
      <c r="W9" t="n">
        <v>12.41</v>
      </c>
      <c r="X9" t="n">
        <v>2.8</v>
      </c>
      <c r="Y9" t="n">
        <v>0.5</v>
      </c>
      <c r="Z9" t="n">
        <v>10</v>
      </c>
      <c r="AA9" t="n">
        <v>1051.370222852673</v>
      </c>
      <c r="AB9" t="n">
        <v>1438.531122087699</v>
      </c>
      <c r="AC9" t="n">
        <v>1301.239730786759</v>
      </c>
      <c r="AD9" t="n">
        <v>1051370.222852673</v>
      </c>
      <c r="AE9" t="n">
        <v>1438531.122087699</v>
      </c>
      <c r="AF9" t="n">
        <v>1.756812643488527e-06</v>
      </c>
      <c r="AG9" t="n">
        <v>13</v>
      </c>
      <c r="AH9" t="n">
        <v>1301239.730786759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1.3317</v>
      </c>
      <c r="E10" t="n">
        <v>75.09</v>
      </c>
      <c r="F10" t="n">
        <v>70.77</v>
      </c>
      <c r="G10" t="n">
        <v>63.38</v>
      </c>
      <c r="H10" t="n">
        <v>0.99</v>
      </c>
      <c r="I10" t="n">
        <v>67</v>
      </c>
      <c r="J10" t="n">
        <v>161.71</v>
      </c>
      <c r="K10" t="n">
        <v>49.1</v>
      </c>
      <c r="L10" t="n">
        <v>9</v>
      </c>
      <c r="M10" t="n">
        <v>65</v>
      </c>
      <c r="N10" t="n">
        <v>28.61</v>
      </c>
      <c r="O10" t="n">
        <v>20177.64</v>
      </c>
      <c r="P10" t="n">
        <v>828.86</v>
      </c>
      <c r="Q10" t="n">
        <v>747.8</v>
      </c>
      <c r="R10" t="n">
        <v>196.61</v>
      </c>
      <c r="S10" t="n">
        <v>106.02</v>
      </c>
      <c r="T10" t="n">
        <v>40897.35</v>
      </c>
      <c r="U10" t="n">
        <v>0.54</v>
      </c>
      <c r="V10" t="n">
        <v>0.87</v>
      </c>
      <c r="W10" t="n">
        <v>12.38</v>
      </c>
      <c r="X10" t="n">
        <v>2.45</v>
      </c>
      <c r="Y10" t="n">
        <v>0.5</v>
      </c>
      <c r="Z10" t="n">
        <v>10</v>
      </c>
      <c r="AA10" t="n">
        <v>1036.642177857007</v>
      </c>
      <c r="AB10" t="n">
        <v>1418.379561169141</v>
      </c>
      <c r="AC10" t="n">
        <v>1283.011406559375</v>
      </c>
      <c r="AD10" t="n">
        <v>1036642.177857007</v>
      </c>
      <c r="AE10" t="n">
        <v>1418379.561169141</v>
      </c>
      <c r="AF10" t="n">
        <v>1.77157912867914e-06</v>
      </c>
      <c r="AG10" t="n">
        <v>13</v>
      </c>
      <c r="AH10" t="n">
        <v>1283011.406559375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1.3384</v>
      </c>
      <c r="E11" t="n">
        <v>74.70999999999999</v>
      </c>
      <c r="F11" t="n">
        <v>70.56999999999999</v>
      </c>
      <c r="G11" t="n">
        <v>69.42</v>
      </c>
      <c r="H11" t="n">
        <v>1.09</v>
      </c>
      <c r="I11" t="n">
        <v>61</v>
      </c>
      <c r="J11" t="n">
        <v>163.13</v>
      </c>
      <c r="K11" t="n">
        <v>49.1</v>
      </c>
      <c r="L11" t="n">
        <v>10</v>
      </c>
      <c r="M11" t="n">
        <v>59</v>
      </c>
      <c r="N11" t="n">
        <v>29.04</v>
      </c>
      <c r="O11" t="n">
        <v>20353.94</v>
      </c>
      <c r="P11" t="n">
        <v>825.5700000000001</v>
      </c>
      <c r="Q11" t="n">
        <v>747.83</v>
      </c>
      <c r="R11" t="n">
        <v>190.17</v>
      </c>
      <c r="S11" t="n">
        <v>106.02</v>
      </c>
      <c r="T11" t="n">
        <v>37708.39</v>
      </c>
      <c r="U11" t="n">
        <v>0.5600000000000001</v>
      </c>
      <c r="V11" t="n">
        <v>0.87</v>
      </c>
      <c r="W11" t="n">
        <v>12.37</v>
      </c>
      <c r="X11" t="n">
        <v>2.25</v>
      </c>
      <c r="Y11" t="n">
        <v>0.5</v>
      </c>
      <c r="Z11" t="n">
        <v>10</v>
      </c>
      <c r="AA11" t="n">
        <v>1028.441555151013</v>
      </c>
      <c r="AB11" t="n">
        <v>1407.159107396861</v>
      </c>
      <c r="AC11" t="n">
        <v>1272.861817147115</v>
      </c>
      <c r="AD11" t="n">
        <v>1028441.555151013</v>
      </c>
      <c r="AE11" t="n">
        <v>1407159.107396861</v>
      </c>
      <c r="AF11" t="n">
        <v>1.780492232352752e-06</v>
      </c>
      <c r="AG11" t="n">
        <v>13</v>
      </c>
      <c r="AH11" t="n">
        <v>1272861.817147115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1.3463</v>
      </c>
      <c r="E12" t="n">
        <v>74.28</v>
      </c>
      <c r="F12" t="n">
        <v>70.31999999999999</v>
      </c>
      <c r="G12" t="n">
        <v>76.72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53</v>
      </c>
      <c r="N12" t="n">
        <v>29.47</v>
      </c>
      <c r="O12" t="n">
        <v>20530.82</v>
      </c>
      <c r="P12" t="n">
        <v>820.8099999999999</v>
      </c>
      <c r="Q12" t="n">
        <v>747.8099999999999</v>
      </c>
      <c r="R12" t="n">
        <v>181.88</v>
      </c>
      <c r="S12" t="n">
        <v>106.02</v>
      </c>
      <c r="T12" t="n">
        <v>33595.7</v>
      </c>
      <c r="U12" t="n">
        <v>0.58</v>
      </c>
      <c r="V12" t="n">
        <v>0.88</v>
      </c>
      <c r="W12" t="n">
        <v>12.36</v>
      </c>
      <c r="X12" t="n">
        <v>2</v>
      </c>
      <c r="Y12" t="n">
        <v>0.5</v>
      </c>
      <c r="Z12" t="n">
        <v>10</v>
      </c>
      <c r="AA12" t="n">
        <v>1017.971345028137</v>
      </c>
      <c r="AB12" t="n">
        <v>1392.833303993671</v>
      </c>
      <c r="AC12" t="n">
        <v>1259.903248314334</v>
      </c>
      <c r="AD12" t="n">
        <v>1017971.345028137</v>
      </c>
      <c r="AE12" t="n">
        <v>1392833.303993671</v>
      </c>
      <c r="AF12" t="n">
        <v>1.791001712803729e-06</v>
      </c>
      <c r="AG12" t="n">
        <v>13</v>
      </c>
      <c r="AH12" t="n">
        <v>1259903.248314334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1.3522</v>
      </c>
      <c r="E13" t="n">
        <v>73.95</v>
      </c>
      <c r="F13" t="n">
        <v>70.15000000000001</v>
      </c>
      <c r="G13" t="n">
        <v>84.18000000000001</v>
      </c>
      <c r="H13" t="n">
        <v>1.28</v>
      </c>
      <c r="I13" t="n">
        <v>50</v>
      </c>
      <c r="J13" t="n">
        <v>166.01</v>
      </c>
      <c r="K13" t="n">
        <v>49.1</v>
      </c>
      <c r="L13" t="n">
        <v>12</v>
      </c>
      <c r="M13" t="n">
        <v>48</v>
      </c>
      <c r="N13" t="n">
        <v>29.91</v>
      </c>
      <c r="O13" t="n">
        <v>20708.3</v>
      </c>
      <c r="P13" t="n">
        <v>817.73</v>
      </c>
      <c r="Q13" t="n">
        <v>747.8200000000001</v>
      </c>
      <c r="R13" t="n">
        <v>175.87</v>
      </c>
      <c r="S13" t="n">
        <v>106.02</v>
      </c>
      <c r="T13" t="n">
        <v>30612.03</v>
      </c>
      <c r="U13" t="n">
        <v>0.6</v>
      </c>
      <c r="V13" t="n">
        <v>0.88</v>
      </c>
      <c r="W13" t="n">
        <v>12.36</v>
      </c>
      <c r="X13" t="n">
        <v>1.83</v>
      </c>
      <c r="Y13" t="n">
        <v>0.5</v>
      </c>
      <c r="Z13" t="n">
        <v>10</v>
      </c>
      <c r="AA13" t="n">
        <v>1010.727834057008</v>
      </c>
      <c r="AB13" t="n">
        <v>1382.922412721821</v>
      </c>
      <c r="AC13" t="n">
        <v>1250.938238595447</v>
      </c>
      <c r="AD13" t="n">
        <v>1010727.834057008</v>
      </c>
      <c r="AE13" t="n">
        <v>1382922.412721821</v>
      </c>
      <c r="AF13" t="n">
        <v>1.798850565292433e-06</v>
      </c>
      <c r="AG13" t="n">
        <v>13</v>
      </c>
      <c r="AH13" t="n">
        <v>1250938.238595447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1.3574</v>
      </c>
      <c r="E14" t="n">
        <v>73.67</v>
      </c>
      <c r="F14" t="n">
        <v>69.98999999999999</v>
      </c>
      <c r="G14" t="n">
        <v>91.29000000000001</v>
      </c>
      <c r="H14" t="n">
        <v>1.38</v>
      </c>
      <c r="I14" t="n">
        <v>46</v>
      </c>
      <c r="J14" t="n">
        <v>167.45</v>
      </c>
      <c r="K14" t="n">
        <v>49.1</v>
      </c>
      <c r="L14" t="n">
        <v>13</v>
      </c>
      <c r="M14" t="n">
        <v>44</v>
      </c>
      <c r="N14" t="n">
        <v>30.36</v>
      </c>
      <c r="O14" t="n">
        <v>20886.38</v>
      </c>
      <c r="P14" t="n">
        <v>813.7</v>
      </c>
      <c r="Q14" t="n">
        <v>747.8099999999999</v>
      </c>
      <c r="R14" t="n">
        <v>170.65</v>
      </c>
      <c r="S14" t="n">
        <v>106.02</v>
      </c>
      <c r="T14" t="n">
        <v>28023.9</v>
      </c>
      <c r="U14" t="n">
        <v>0.62</v>
      </c>
      <c r="V14" t="n">
        <v>0.88</v>
      </c>
      <c r="W14" t="n">
        <v>12.35</v>
      </c>
      <c r="X14" t="n">
        <v>1.67</v>
      </c>
      <c r="Y14" t="n">
        <v>0.5</v>
      </c>
      <c r="Z14" t="n">
        <v>10</v>
      </c>
      <c r="AA14" t="n">
        <v>994.6484895673823</v>
      </c>
      <c r="AB14" t="n">
        <v>1360.921944220502</v>
      </c>
      <c r="AC14" t="n">
        <v>1231.037463930041</v>
      </c>
      <c r="AD14" t="n">
        <v>994648.4895673823</v>
      </c>
      <c r="AE14" t="n">
        <v>1360921.944220502</v>
      </c>
      <c r="AF14" t="n">
        <v>1.805768197994341e-06</v>
      </c>
      <c r="AG14" t="n">
        <v>12</v>
      </c>
      <c r="AH14" t="n">
        <v>1231037.463930042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1.3612</v>
      </c>
      <c r="E15" t="n">
        <v>73.45999999999999</v>
      </c>
      <c r="F15" t="n">
        <v>69.87</v>
      </c>
      <c r="G15" t="n">
        <v>97.5</v>
      </c>
      <c r="H15" t="n">
        <v>1.47</v>
      </c>
      <c r="I15" t="n">
        <v>43</v>
      </c>
      <c r="J15" t="n">
        <v>168.9</v>
      </c>
      <c r="K15" t="n">
        <v>49.1</v>
      </c>
      <c r="L15" t="n">
        <v>14</v>
      </c>
      <c r="M15" t="n">
        <v>41</v>
      </c>
      <c r="N15" t="n">
        <v>30.81</v>
      </c>
      <c r="O15" t="n">
        <v>21065.06</v>
      </c>
      <c r="P15" t="n">
        <v>810.95</v>
      </c>
      <c r="Q15" t="n">
        <v>747.8</v>
      </c>
      <c r="R15" t="n">
        <v>167</v>
      </c>
      <c r="S15" t="n">
        <v>106.02</v>
      </c>
      <c r="T15" t="n">
        <v>26214.65</v>
      </c>
      <c r="U15" t="n">
        <v>0.63</v>
      </c>
      <c r="V15" t="n">
        <v>0.88</v>
      </c>
      <c r="W15" t="n">
        <v>12.33</v>
      </c>
      <c r="X15" t="n">
        <v>1.55</v>
      </c>
      <c r="Y15" t="n">
        <v>0.5</v>
      </c>
      <c r="Z15" t="n">
        <v>10</v>
      </c>
      <c r="AA15" t="n">
        <v>989.2782900763685</v>
      </c>
      <c r="AB15" t="n">
        <v>1353.574200360416</v>
      </c>
      <c r="AC15" t="n">
        <v>1224.390978431338</v>
      </c>
      <c r="AD15" t="n">
        <v>989278.2900763685</v>
      </c>
      <c r="AE15" t="n">
        <v>1353574.200360416</v>
      </c>
      <c r="AF15" t="n">
        <v>1.810823391122659e-06</v>
      </c>
      <c r="AG15" t="n">
        <v>12</v>
      </c>
      <c r="AH15" t="n">
        <v>1224390.978431338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1.3644</v>
      </c>
      <c r="E16" t="n">
        <v>73.29000000000001</v>
      </c>
      <c r="F16" t="n">
        <v>69.79000000000001</v>
      </c>
      <c r="G16" t="n">
        <v>104.69</v>
      </c>
      <c r="H16" t="n">
        <v>1.56</v>
      </c>
      <c r="I16" t="n">
        <v>40</v>
      </c>
      <c r="J16" t="n">
        <v>170.35</v>
      </c>
      <c r="K16" t="n">
        <v>49.1</v>
      </c>
      <c r="L16" t="n">
        <v>15</v>
      </c>
      <c r="M16" t="n">
        <v>38</v>
      </c>
      <c r="N16" t="n">
        <v>31.26</v>
      </c>
      <c r="O16" t="n">
        <v>21244.37</v>
      </c>
      <c r="P16" t="n">
        <v>808.83</v>
      </c>
      <c r="Q16" t="n">
        <v>747.8</v>
      </c>
      <c r="R16" t="n">
        <v>163.88</v>
      </c>
      <c r="S16" t="n">
        <v>106.02</v>
      </c>
      <c r="T16" t="n">
        <v>24669.47</v>
      </c>
      <c r="U16" t="n">
        <v>0.65</v>
      </c>
      <c r="V16" t="n">
        <v>0.88</v>
      </c>
      <c r="W16" t="n">
        <v>12.34</v>
      </c>
      <c r="X16" t="n">
        <v>1.47</v>
      </c>
      <c r="Y16" t="n">
        <v>0.5</v>
      </c>
      <c r="Z16" t="n">
        <v>10</v>
      </c>
      <c r="AA16" t="n">
        <v>984.9973750217883</v>
      </c>
      <c r="AB16" t="n">
        <v>1347.716863522096</v>
      </c>
      <c r="AC16" t="n">
        <v>1219.092657600044</v>
      </c>
      <c r="AD16" t="n">
        <v>984997.3750217883</v>
      </c>
      <c r="AE16" t="n">
        <v>1347716.863522096</v>
      </c>
      <c r="AF16" t="n">
        <v>1.815080395862295e-06</v>
      </c>
      <c r="AG16" t="n">
        <v>12</v>
      </c>
      <c r="AH16" t="n">
        <v>1219092.657600044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1.369</v>
      </c>
      <c r="E17" t="n">
        <v>73.04000000000001</v>
      </c>
      <c r="F17" t="n">
        <v>69.64</v>
      </c>
      <c r="G17" t="n">
        <v>112.93</v>
      </c>
      <c r="H17" t="n">
        <v>1.65</v>
      </c>
      <c r="I17" t="n">
        <v>37</v>
      </c>
      <c r="J17" t="n">
        <v>171.81</v>
      </c>
      <c r="K17" t="n">
        <v>49.1</v>
      </c>
      <c r="L17" t="n">
        <v>16</v>
      </c>
      <c r="M17" t="n">
        <v>35</v>
      </c>
      <c r="N17" t="n">
        <v>31.72</v>
      </c>
      <c r="O17" t="n">
        <v>21424.29</v>
      </c>
      <c r="P17" t="n">
        <v>804.17</v>
      </c>
      <c r="Q17" t="n">
        <v>747.78</v>
      </c>
      <c r="R17" t="n">
        <v>159.13</v>
      </c>
      <c r="S17" t="n">
        <v>106.02</v>
      </c>
      <c r="T17" t="n">
        <v>22306.26</v>
      </c>
      <c r="U17" t="n">
        <v>0.67</v>
      </c>
      <c r="V17" t="n">
        <v>0.89</v>
      </c>
      <c r="W17" t="n">
        <v>12.33</v>
      </c>
      <c r="X17" t="n">
        <v>1.32</v>
      </c>
      <c r="Y17" t="n">
        <v>0.5</v>
      </c>
      <c r="Z17" t="n">
        <v>10</v>
      </c>
      <c r="AA17" t="n">
        <v>977.2381550423835</v>
      </c>
      <c r="AB17" t="n">
        <v>1337.100356433648</v>
      </c>
      <c r="AC17" t="n">
        <v>1209.489375047756</v>
      </c>
      <c r="AD17" t="n">
        <v>977238.1550423835</v>
      </c>
      <c r="AE17" t="n">
        <v>1337100.356433648</v>
      </c>
      <c r="AF17" t="n">
        <v>1.821199840175521e-06</v>
      </c>
      <c r="AG17" t="n">
        <v>12</v>
      </c>
      <c r="AH17" t="n">
        <v>1209489.375047756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1.3712</v>
      </c>
      <c r="E18" t="n">
        <v>72.93000000000001</v>
      </c>
      <c r="F18" t="n">
        <v>69.58</v>
      </c>
      <c r="G18" t="n">
        <v>119.29</v>
      </c>
      <c r="H18" t="n">
        <v>1.74</v>
      </c>
      <c r="I18" t="n">
        <v>35</v>
      </c>
      <c r="J18" t="n">
        <v>173.28</v>
      </c>
      <c r="K18" t="n">
        <v>49.1</v>
      </c>
      <c r="L18" t="n">
        <v>17</v>
      </c>
      <c r="M18" t="n">
        <v>33</v>
      </c>
      <c r="N18" t="n">
        <v>32.18</v>
      </c>
      <c r="O18" t="n">
        <v>21604.83</v>
      </c>
      <c r="P18" t="n">
        <v>802.87</v>
      </c>
      <c r="Q18" t="n">
        <v>747.78</v>
      </c>
      <c r="R18" t="n">
        <v>156.7</v>
      </c>
      <c r="S18" t="n">
        <v>106.02</v>
      </c>
      <c r="T18" t="n">
        <v>21103.81</v>
      </c>
      <c r="U18" t="n">
        <v>0.68</v>
      </c>
      <c r="V18" t="n">
        <v>0.89</v>
      </c>
      <c r="W18" t="n">
        <v>12.34</v>
      </c>
      <c r="X18" t="n">
        <v>1.27</v>
      </c>
      <c r="Y18" t="n">
        <v>0.5</v>
      </c>
      <c r="Z18" t="n">
        <v>10</v>
      </c>
      <c r="AA18" t="n">
        <v>974.4797902531172</v>
      </c>
      <c r="AB18" t="n">
        <v>1333.326240038508</v>
      </c>
      <c r="AC18" t="n">
        <v>1206.075455024363</v>
      </c>
      <c r="AD18" t="n">
        <v>974479.7902531172</v>
      </c>
      <c r="AE18" t="n">
        <v>1333326.240038508</v>
      </c>
      <c r="AF18" t="n">
        <v>1.824126530934021e-06</v>
      </c>
      <c r="AG18" t="n">
        <v>12</v>
      </c>
      <c r="AH18" t="n">
        <v>1206075.455024363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1.3739</v>
      </c>
      <c r="E19" t="n">
        <v>72.79000000000001</v>
      </c>
      <c r="F19" t="n">
        <v>69.5</v>
      </c>
      <c r="G19" t="n">
        <v>126.37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31</v>
      </c>
      <c r="N19" t="n">
        <v>32.65</v>
      </c>
      <c r="O19" t="n">
        <v>21786.02</v>
      </c>
      <c r="P19" t="n">
        <v>800.2</v>
      </c>
      <c r="Q19" t="n">
        <v>747.8099999999999</v>
      </c>
      <c r="R19" t="n">
        <v>154.51</v>
      </c>
      <c r="S19" t="n">
        <v>106.02</v>
      </c>
      <c r="T19" t="n">
        <v>20019.32</v>
      </c>
      <c r="U19" t="n">
        <v>0.6899999999999999</v>
      </c>
      <c r="V19" t="n">
        <v>0.89</v>
      </c>
      <c r="W19" t="n">
        <v>12.32</v>
      </c>
      <c r="X19" t="n">
        <v>1.18</v>
      </c>
      <c r="Y19" t="n">
        <v>0.5</v>
      </c>
      <c r="Z19" t="n">
        <v>10</v>
      </c>
      <c r="AA19" t="n">
        <v>970.0356581138958</v>
      </c>
      <c r="AB19" t="n">
        <v>1327.245582384352</v>
      </c>
      <c r="AC19" t="n">
        <v>1200.575126802464</v>
      </c>
      <c r="AD19" t="n">
        <v>970035.6581138958</v>
      </c>
      <c r="AE19" t="n">
        <v>1327245.582384353</v>
      </c>
      <c r="AF19" t="n">
        <v>1.827718378683089e-06</v>
      </c>
      <c r="AG19" t="n">
        <v>12</v>
      </c>
      <c r="AH19" t="n">
        <v>1200575.126802464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1.375</v>
      </c>
      <c r="E20" t="n">
        <v>72.73</v>
      </c>
      <c r="F20" t="n">
        <v>69.47</v>
      </c>
      <c r="G20" t="n">
        <v>130.27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798.1900000000001</v>
      </c>
      <c r="Q20" t="n">
        <v>747.79</v>
      </c>
      <c r="R20" t="n">
        <v>153.6</v>
      </c>
      <c r="S20" t="n">
        <v>106.02</v>
      </c>
      <c r="T20" t="n">
        <v>19570.74</v>
      </c>
      <c r="U20" t="n">
        <v>0.6899999999999999</v>
      </c>
      <c r="V20" t="n">
        <v>0.89</v>
      </c>
      <c r="W20" t="n">
        <v>12.32</v>
      </c>
      <c r="X20" t="n">
        <v>1.16</v>
      </c>
      <c r="Y20" t="n">
        <v>0.5</v>
      </c>
      <c r="Z20" t="n">
        <v>10</v>
      </c>
      <c r="AA20" t="n">
        <v>967.3204013388666</v>
      </c>
      <c r="AB20" t="n">
        <v>1323.530448276083</v>
      </c>
      <c r="AC20" t="n">
        <v>1197.214559879264</v>
      </c>
      <c r="AD20" t="n">
        <v>967320.4013388667</v>
      </c>
      <c r="AE20" t="n">
        <v>1323530.448276083</v>
      </c>
      <c r="AF20" t="n">
        <v>1.829181724062339e-06</v>
      </c>
      <c r="AG20" t="n">
        <v>12</v>
      </c>
      <c r="AH20" t="n">
        <v>1197214.559879264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1.3772</v>
      </c>
      <c r="E21" t="n">
        <v>72.61</v>
      </c>
      <c r="F21" t="n">
        <v>69.42</v>
      </c>
      <c r="G21" t="n">
        <v>138.83</v>
      </c>
      <c r="H21" t="n">
        <v>2</v>
      </c>
      <c r="I21" t="n">
        <v>30</v>
      </c>
      <c r="J21" t="n">
        <v>177.7</v>
      </c>
      <c r="K21" t="n">
        <v>49.1</v>
      </c>
      <c r="L21" t="n">
        <v>20</v>
      </c>
      <c r="M21" t="n">
        <v>28</v>
      </c>
      <c r="N21" t="n">
        <v>33.61</v>
      </c>
      <c r="O21" t="n">
        <v>22150.3</v>
      </c>
      <c r="P21" t="n">
        <v>797.51</v>
      </c>
      <c r="Q21" t="n">
        <v>747.8</v>
      </c>
      <c r="R21" t="n">
        <v>151.47</v>
      </c>
      <c r="S21" t="n">
        <v>106.02</v>
      </c>
      <c r="T21" t="n">
        <v>18514.5</v>
      </c>
      <c r="U21" t="n">
        <v>0.7</v>
      </c>
      <c r="V21" t="n">
        <v>0.89</v>
      </c>
      <c r="W21" t="n">
        <v>12.32</v>
      </c>
      <c r="X21" t="n">
        <v>1.1</v>
      </c>
      <c r="Y21" t="n">
        <v>0.5</v>
      </c>
      <c r="Z21" t="n">
        <v>10</v>
      </c>
      <c r="AA21" t="n">
        <v>965.2131638847718</v>
      </c>
      <c r="AB21" t="n">
        <v>1320.647233026635</v>
      </c>
      <c r="AC21" t="n">
        <v>1194.606514646605</v>
      </c>
      <c r="AD21" t="n">
        <v>965213.1638847718</v>
      </c>
      <c r="AE21" t="n">
        <v>1320647.233026635</v>
      </c>
      <c r="AF21" t="n">
        <v>1.832108414820838e-06</v>
      </c>
      <c r="AG21" t="n">
        <v>12</v>
      </c>
      <c r="AH21" t="n">
        <v>1194606.514646605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1.3786</v>
      </c>
      <c r="E22" t="n">
        <v>72.54000000000001</v>
      </c>
      <c r="F22" t="n">
        <v>69.38</v>
      </c>
      <c r="G22" t="n">
        <v>143.54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794.77</v>
      </c>
      <c r="Q22" t="n">
        <v>747.79</v>
      </c>
      <c r="R22" t="n">
        <v>150.22</v>
      </c>
      <c r="S22" t="n">
        <v>106.02</v>
      </c>
      <c r="T22" t="n">
        <v>17894.34</v>
      </c>
      <c r="U22" t="n">
        <v>0.71</v>
      </c>
      <c r="V22" t="n">
        <v>0.89</v>
      </c>
      <c r="W22" t="n">
        <v>12.32</v>
      </c>
      <c r="X22" t="n">
        <v>1.06</v>
      </c>
      <c r="Y22" t="n">
        <v>0.5</v>
      </c>
      <c r="Z22" t="n">
        <v>10</v>
      </c>
      <c r="AA22" t="n">
        <v>961.5899146547133</v>
      </c>
      <c r="AB22" t="n">
        <v>1315.689743583595</v>
      </c>
      <c r="AC22" t="n">
        <v>1190.122161038128</v>
      </c>
      <c r="AD22" t="n">
        <v>961589.9146547134</v>
      </c>
      <c r="AE22" t="n">
        <v>1315689.743583595</v>
      </c>
      <c r="AF22" t="n">
        <v>1.833970854394429e-06</v>
      </c>
      <c r="AG22" t="n">
        <v>12</v>
      </c>
      <c r="AH22" t="n">
        <v>1190122.161038128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1.3816</v>
      </c>
      <c r="E23" t="n">
        <v>72.38</v>
      </c>
      <c r="F23" t="n">
        <v>69.28</v>
      </c>
      <c r="G23" t="n">
        <v>153.95</v>
      </c>
      <c r="H23" t="n">
        <v>2.16</v>
      </c>
      <c r="I23" t="n">
        <v>27</v>
      </c>
      <c r="J23" t="n">
        <v>180.67</v>
      </c>
      <c r="K23" t="n">
        <v>49.1</v>
      </c>
      <c r="L23" t="n">
        <v>22</v>
      </c>
      <c r="M23" t="n">
        <v>25</v>
      </c>
      <c r="N23" t="n">
        <v>34.58</v>
      </c>
      <c r="O23" t="n">
        <v>22517.21</v>
      </c>
      <c r="P23" t="n">
        <v>792.99</v>
      </c>
      <c r="Q23" t="n">
        <v>747.8</v>
      </c>
      <c r="R23" t="n">
        <v>146.83</v>
      </c>
      <c r="S23" t="n">
        <v>106.02</v>
      </c>
      <c r="T23" t="n">
        <v>16210.75</v>
      </c>
      <c r="U23" t="n">
        <v>0.72</v>
      </c>
      <c r="V23" t="n">
        <v>0.89</v>
      </c>
      <c r="W23" t="n">
        <v>12.32</v>
      </c>
      <c r="X23" t="n">
        <v>0.96</v>
      </c>
      <c r="Y23" t="n">
        <v>0.5</v>
      </c>
      <c r="Z23" t="n">
        <v>10</v>
      </c>
      <c r="AA23" t="n">
        <v>957.8640836650245</v>
      </c>
      <c r="AB23" t="n">
        <v>1310.59189725144</v>
      </c>
      <c r="AC23" t="n">
        <v>1185.510846005042</v>
      </c>
      <c r="AD23" t="n">
        <v>957864.0836650245</v>
      </c>
      <c r="AE23" t="n">
        <v>1310591.89725144</v>
      </c>
      <c r="AF23" t="n">
        <v>1.837961796337838e-06</v>
      </c>
      <c r="AG23" t="n">
        <v>12</v>
      </c>
      <c r="AH23" t="n">
        <v>1185510.846005042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1.3831</v>
      </c>
      <c r="E24" t="n">
        <v>72.3</v>
      </c>
      <c r="F24" t="n">
        <v>69.23</v>
      </c>
      <c r="G24" t="n">
        <v>159.76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790.37</v>
      </c>
      <c r="Q24" t="n">
        <v>747.78</v>
      </c>
      <c r="R24" t="n">
        <v>145.35</v>
      </c>
      <c r="S24" t="n">
        <v>106.02</v>
      </c>
      <c r="T24" t="n">
        <v>15475.74</v>
      </c>
      <c r="U24" t="n">
        <v>0.73</v>
      </c>
      <c r="V24" t="n">
        <v>0.89</v>
      </c>
      <c r="W24" t="n">
        <v>12.31</v>
      </c>
      <c r="X24" t="n">
        <v>0.91</v>
      </c>
      <c r="Y24" t="n">
        <v>0.5</v>
      </c>
      <c r="Z24" t="n">
        <v>10</v>
      </c>
      <c r="AA24" t="n">
        <v>954.3055106179546</v>
      </c>
      <c r="AB24" t="n">
        <v>1305.722900615276</v>
      </c>
      <c r="AC24" t="n">
        <v>1181.106539574154</v>
      </c>
      <c r="AD24" t="n">
        <v>954305.5106179547</v>
      </c>
      <c r="AE24" t="n">
        <v>1305722.900615276</v>
      </c>
      <c r="AF24" t="n">
        <v>1.839957267309542e-06</v>
      </c>
      <c r="AG24" t="n">
        <v>12</v>
      </c>
      <c r="AH24" t="n">
        <v>1181106.539574154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1.3839</v>
      </c>
      <c r="E25" t="n">
        <v>72.26000000000001</v>
      </c>
      <c r="F25" t="n">
        <v>69.22</v>
      </c>
      <c r="G25" t="n">
        <v>166.13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790.26</v>
      </c>
      <c r="Q25" t="n">
        <v>747.8099999999999</v>
      </c>
      <c r="R25" t="n">
        <v>144.94</v>
      </c>
      <c r="S25" t="n">
        <v>106.02</v>
      </c>
      <c r="T25" t="n">
        <v>15275.69</v>
      </c>
      <c r="U25" t="n">
        <v>0.73</v>
      </c>
      <c r="V25" t="n">
        <v>0.89</v>
      </c>
      <c r="W25" t="n">
        <v>12.31</v>
      </c>
      <c r="X25" t="n">
        <v>0.9</v>
      </c>
      <c r="Y25" t="n">
        <v>0.5</v>
      </c>
      <c r="Z25" t="n">
        <v>10</v>
      </c>
      <c r="AA25" t="n">
        <v>953.6942117446374</v>
      </c>
      <c r="AB25" t="n">
        <v>1304.886494528201</v>
      </c>
      <c r="AC25" t="n">
        <v>1180.349958910126</v>
      </c>
      <c r="AD25" t="n">
        <v>953694.2117446375</v>
      </c>
      <c r="AE25" t="n">
        <v>1304886.4945282</v>
      </c>
      <c r="AF25" t="n">
        <v>1.841021518494451e-06</v>
      </c>
      <c r="AG25" t="n">
        <v>12</v>
      </c>
      <c r="AH25" t="n">
        <v>1180349.958910126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1.3851</v>
      </c>
      <c r="E26" t="n">
        <v>72.2</v>
      </c>
      <c r="F26" t="n">
        <v>69.19</v>
      </c>
      <c r="G26" t="n">
        <v>172.97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787.79</v>
      </c>
      <c r="Q26" t="n">
        <v>747.8099999999999</v>
      </c>
      <c r="R26" t="n">
        <v>143.92</v>
      </c>
      <c r="S26" t="n">
        <v>106.02</v>
      </c>
      <c r="T26" t="n">
        <v>14766.4</v>
      </c>
      <c r="U26" t="n">
        <v>0.74</v>
      </c>
      <c r="V26" t="n">
        <v>0.89</v>
      </c>
      <c r="W26" t="n">
        <v>12.31</v>
      </c>
      <c r="X26" t="n">
        <v>0.87</v>
      </c>
      <c r="Y26" t="n">
        <v>0.5</v>
      </c>
      <c r="Z26" t="n">
        <v>10</v>
      </c>
      <c r="AA26" t="n">
        <v>950.4984501075053</v>
      </c>
      <c r="AB26" t="n">
        <v>1300.513912469223</v>
      </c>
      <c r="AC26" t="n">
        <v>1176.3946899459</v>
      </c>
      <c r="AD26" t="n">
        <v>950498.4501075053</v>
      </c>
      <c r="AE26" t="n">
        <v>1300513.912469223</v>
      </c>
      <c r="AF26" t="n">
        <v>1.842617895271815e-06</v>
      </c>
      <c r="AG26" t="n">
        <v>12</v>
      </c>
      <c r="AH26" t="n">
        <v>1176394.6899459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1.3867</v>
      </c>
      <c r="E27" t="n">
        <v>72.11</v>
      </c>
      <c r="F27" t="n">
        <v>69.13</v>
      </c>
      <c r="G27" t="n">
        <v>180.35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785.92</v>
      </c>
      <c r="Q27" t="n">
        <v>747.78</v>
      </c>
      <c r="R27" t="n">
        <v>142.23</v>
      </c>
      <c r="S27" t="n">
        <v>106.02</v>
      </c>
      <c r="T27" t="n">
        <v>13926.07</v>
      </c>
      <c r="U27" t="n">
        <v>0.75</v>
      </c>
      <c r="V27" t="n">
        <v>0.89</v>
      </c>
      <c r="W27" t="n">
        <v>12.31</v>
      </c>
      <c r="X27" t="n">
        <v>0.82</v>
      </c>
      <c r="Y27" t="n">
        <v>0.5</v>
      </c>
      <c r="Z27" t="n">
        <v>10</v>
      </c>
      <c r="AA27" t="n">
        <v>947.6210371136593</v>
      </c>
      <c r="AB27" t="n">
        <v>1296.576909068541</v>
      </c>
      <c r="AC27" t="n">
        <v>1172.83342862416</v>
      </c>
      <c r="AD27" t="n">
        <v>947621.0371136593</v>
      </c>
      <c r="AE27" t="n">
        <v>1296576.909068541</v>
      </c>
      <c r="AF27" t="n">
        <v>1.844746397641633e-06</v>
      </c>
      <c r="AG27" t="n">
        <v>12</v>
      </c>
      <c r="AH27" t="n">
        <v>1172833.42862416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1.388</v>
      </c>
      <c r="E28" t="n">
        <v>72.05</v>
      </c>
      <c r="F28" t="n">
        <v>69.09999999999999</v>
      </c>
      <c r="G28" t="n">
        <v>188.45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784.83</v>
      </c>
      <c r="Q28" t="n">
        <v>747.78</v>
      </c>
      <c r="R28" t="n">
        <v>140.7</v>
      </c>
      <c r="S28" t="n">
        <v>106.02</v>
      </c>
      <c r="T28" t="n">
        <v>13169.25</v>
      </c>
      <c r="U28" t="n">
        <v>0.75</v>
      </c>
      <c r="V28" t="n">
        <v>0.89</v>
      </c>
      <c r="W28" t="n">
        <v>12.31</v>
      </c>
      <c r="X28" t="n">
        <v>0.78</v>
      </c>
      <c r="Y28" t="n">
        <v>0.5</v>
      </c>
      <c r="Z28" t="n">
        <v>10</v>
      </c>
      <c r="AA28" t="n">
        <v>945.7289619373607</v>
      </c>
      <c r="AB28" t="n">
        <v>1293.988088339864</v>
      </c>
      <c r="AC28" t="n">
        <v>1170.491681312395</v>
      </c>
      <c r="AD28" t="n">
        <v>945728.9619373607</v>
      </c>
      <c r="AE28" t="n">
        <v>1293988.088339864</v>
      </c>
      <c r="AF28" t="n">
        <v>1.84647580581711e-06</v>
      </c>
      <c r="AG28" t="n">
        <v>12</v>
      </c>
      <c r="AH28" t="n">
        <v>1170491.681312395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1.3894</v>
      </c>
      <c r="E29" t="n">
        <v>71.97</v>
      </c>
      <c r="F29" t="n">
        <v>69.06</v>
      </c>
      <c r="G29" t="n">
        <v>197.31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780.3099999999999</v>
      </c>
      <c r="Q29" t="n">
        <v>747.78</v>
      </c>
      <c r="R29" t="n">
        <v>139.54</v>
      </c>
      <c r="S29" t="n">
        <v>106.02</v>
      </c>
      <c r="T29" t="n">
        <v>12592.9</v>
      </c>
      <c r="U29" t="n">
        <v>0.76</v>
      </c>
      <c r="V29" t="n">
        <v>0.89</v>
      </c>
      <c r="W29" t="n">
        <v>12.31</v>
      </c>
      <c r="X29" t="n">
        <v>0.74</v>
      </c>
      <c r="Y29" t="n">
        <v>0.5</v>
      </c>
      <c r="Z29" t="n">
        <v>10</v>
      </c>
      <c r="AA29" t="n">
        <v>940.4105474648341</v>
      </c>
      <c r="AB29" t="n">
        <v>1286.711199026666</v>
      </c>
      <c r="AC29" t="n">
        <v>1163.90928810207</v>
      </c>
      <c r="AD29" t="n">
        <v>940410.5474648341</v>
      </c>
      <c r="AE29" t="n">
        <v>1286711.199026666</v>
      </c>
      <c r="AF29" t="n">
        <v>1.848338245390701e-06</v>
      </c>
      <c r="AG29" t="n">
        <v>12</v>
      </c>
      <c r="AH29" t="n">
        <v>1163909.28810207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1.3891</v>
      </c>
      <c r="E30" t="n">
        <v>71.98999999999999</v>
      </c>
      <c r="F30" t="n">
        <v>69.06999999999999</v>
      </c>
      <c r="G30" t="n">
        <v>197.35</v>
      </c>
      <c r="H30" t="n">
        <v>2.69</v>
      </c>
      <c r="I30" t="n">
        <v>21</v>
      </c>
      <c r="J30" t="n">
        <v>191.26</v>
      </c>
      <c r="K30" t="n">
        <v>49.1</v>
      </c>
      <c r="L30" t="n">
        <v>29</v>
      </c>
      <c r="M30" t="n">
        <v>19</v>
      </c>
      <c r="N30" t="n">
        <v>38.17</v>
      </c>
      <c r="O30" t="n">
        <v>23822.99</v>
      </c>
      <c r="P30" t="n">
        <v>782.7</v>
      </c>
      <c r="Q30" t="n">
        <v>747.78</v>
      </c>
      <c r="R30" t="n">
        <v>140.13</v>
      </c>
      <c r="S30" t="n">
        <v>106.02</v>
      </c>
      <c r="T30" t="n">
        <v>12887.03</v>
      </c>
      <c r="U30" t="n">
        <v>0.76</v>
      </c>
      <c r="V30" t="n">
        <v>0.89</v>
      </c>
      <c r="W30" t="n">
        <v>12.31</v>
      </c>
      <c r="X30" t="n">
        <v>0.75</v>
      </c>
      <c r="Y30" t="n">
        <v>0.5</v>
      </c>
      <c r="Z30" t="n">
        <v>10</v>
      </c>
      <c r="AA30" t="n">
        <v>942.9429857967804</v>
      </c>
      <c r="AB30" t="n">
        <v>1290.176192875729</v>
      </c>
      <c r="AC30" t="n">
        <v>1167.043587801328</v>
      </c>
      <c r="AD30" t="n">
        <v>942942.9857967803</v>
      </c>
      <c r="AE30" t="n">
        <v>1290176.192875729</v>
      </c>
      <c r="AF30" t="n">
        <v>1.84793915119636e-06</v>
      </c>
      <c r="AG30" t="n">
        <v>12</v>
      </c>
      <c r="AH30" t="n">
        <v>1167043.587801328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1.3906</v>
      </c>
      <c r="E31" t="n">
        <v>71.91</v>
      </c>
      <c r="F31" t="n">
        <v>69.03</v>
      </c>
      <c r="G31" t="n">
        <v>207.08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18</v>
      </c>
      <c r="N31" t="n">
        <v>38.7</v>
      </c>
      <c r="O31" t="n">
        <v>24012.34</v>
      </c>
      <c r="P31" t="n">
        <v>779.83</v>
      </c>
      <c r="Q31" t="n">
        <v>747.79</v>
      </c>
      <c r="R31" t="n">
        <v>138.72</v>
      </c>
      <c r="S31" t="n">
        <v>106.02</v>
      </c>
      <c r="T31" t="n">
        <v>12190.76</v>
      </c>
      <c r="U31" t="n">
        <v>0.76</v>
      </c>
      <c r="V31" t="n">
        <v>0.89</v>
      </c>
      <c r="W31" t="n">
        <v>12.3</v>
      </c>
      <c r="X31" t="n">
        <v>0.71</v>
      </c>
      <c r="Y31" t="n">
        <v>0.5</v>
      </c>
      <c r="Z31" t="n">
        <v>10</v>
      </c>
      <c r="AA31" t="n">
        <v>939.1857993996865</v>
      </c>
      <c r="AB31" t="n">
        <v>1285.035444691859</v>
      </c>
      <c r="AC31" t="n">
        <v>1162.393465409042</v>
      </c>
      <c r="AD31" t="n">
        <v>939185.7993996865</v>
      </c>
      <c r="AE31" t="n">
        <v>1285035.444691859</v>
      </c>
      <c r="AF31" t="n">
        <v>1.849934622168065e-06</v>
      </c>
      <c r="AG31" t="n">
        <v>12</v>
      </c>
      <c r="AH31" t="n">
        <v>1162393.465409042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1.392</v>
      </c>
      <c r="E32" t="n">
        <v>71.84</v>
      </c>
      <c r="F32" t="n">
        <v>68.98</v>
      </c>
      <c r="G32" t="n">
        <v>217.84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17</v>
      </c>
      <c r="N32" t="n">
        <v>39.24</v>
      </c>
      <c r="O32" t="n">
        <v>24202.42</v>
      </c>
      <c r="P32" t="n">
        <v>777.63</v>
      </c>
      <c r="Q32" t="n">
        <v>747.79</v>
      </c>
      <c r="R32" t="n">
        <v>136.98</v>
      </c>
      <c r="S32" t="n">
        <v>106.02</v>
      </c>
      <c r="T32" t="n">
        <v>11322.23</v>
      </c>
      <c r="U32" t="n">
        <v>0.77</v>
      </c>
      <c r="V32" t="n">
        <v>0.89</v>
      </c>
      <c r="W32" t="n">
        <v>12.31</v>
      </c>
      <c r="X32" t="n">
        <v>0.66</v>
      </c>
      <c r="Y32" t="n">
        <v>0.5</v>
      </c>
      <c r="Z32" t="n">
        <v>10</v>
      </c>
      <c r="AA32" t="n">
        <v>936.1407071489856</v>
      </c>
      <c r="AB32" t="n">
        <v>1280.869015134462</v>
      </c>
      <c r="AC32" t="n">
        <v>1158.624674040981</v>
      </c>
      <c r="AD32" t="n">
        <v>936140.7071489856</v>
      </c>
      <c r="AE32" t="n">
        <v>1280869.015134462</v>
      </c>
      <c r="AF32" t="n">
        <v>1.851797061741655e-06</v>
      </c>
      <c r="AG32" t="n">
        <v>12</v>
      </c>
      <c r="AH32" t="n">
        <v>1158624.674040981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1.392</v>
      </c>
      <c r="E33" t="n">
        <v>71.84</v>
      </c>
      <c r="F33" t="n">
        <v>68.98</v>
      </c>
      <c r="G33" t="n">
        <v>217.84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17</v>
      </c>
      <c r="N33" t="n">
        <v>39.79</v>
      </c>
      <c r="O33" t="n">
        <v>24393.24</v>
      </c>
      <c r="P33" t="n">
        <v>776.12</v>
      </c>
      <c r="Q33" t="n">
        <v>747.78</v>
      </c>
      <c r="R33" t="n">
        <v>137</v>
      </c>
      <c r="S33" t="n">
        <v>106.02</v>
      </c>
      <c r="T33" t="n">
        <v>11334.49</v>
      </c>
      <c r="U33" t="n">
        <v>0.77</v>
      </c>
      <c r="V33" t="n">
        <v>0.89</v>
      </c>
      <c r="W33" t="n">
        <v>12.3</v>
      </c>
      <c r="X33" t="n">
        <v>0.66</v>
      </c>
      <c r="Y33" t="n">
        <v>0.5</v>
      </c>
      <c r="Z33" t="n">
        <v>10</v>
      </c>
      <c r="AA33" t="n">
        <v>934.6648886439375</v>
      </c>
      <c r="AB33" t="n">
        <v>1278.849735147338</v>
      </c>
      <c r="AC33" t="n">
        <v>1156.798111301751</v>
      </c>
      <c r="AD33" t="n">
        <v>934664.8886439375</v>
      </c>
      <c r="AE33" t="n">
        <v>1278849.735147338</v>
      </c>
      <c r="AF33" t="n">
        <v>1.851797061741655e-06</v>
      </c>
      <c r="AG33" t="n">
        <v>12</v>
      </c>
      <c r="AH33" t="n">
        <v>1156798.111301751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1.3935</v>
      </c>
      <c r="E34" t="n">
        <v>71.76000000000001</v>
      </c>
      <c r="F34" t="n">
        <v>68.94</v>
      </c>
      <c r="G34" t="n">
        <v>229.79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16</v>
      </c>
      <c r="N34" t="n">
        <v>40.34</v>
      </c>
      <c r="O34" t="n">
        <v>24584.81</v>
      </c>
      <c r="P34" t="n">
        <v>774.35</v>
      </c>
      <c r="Q34" t="n">
        <v>747.78</v>
      </c>
      <c r="R34" t="n">
        <v>135.59</v>
      </c>
      <c r="S34" t="n">
        <v>106.02</v>
      </c>
      <c r="T34" t="n">
        <v>10634.37</v>
      </c>
      <c r="U34" t="n">
        <v>0.78</v>
      </c>
      <c r="V34" t="n">
        <v>0.89</v>
      </c>
      <c r="W34" t="n">
        <v>12.3</v>
      </c>
      <c r="X34" t="n">
        <v>0.62</v>
      </c>
      <c r="Y34" t="n">
        <v>0.5</v>
      </c>
      <c r="Z34" t="n">
        <v>10</v>
      </c>
      <c r="AA34" t="n">
        <v>931.9983743618022</v>
      </c>
      <c r="AB34" t="n">
        <v>1275.201292668213</v>
      </c>
      <c r="AC34" t="n">
        <v>1153.497871052213</v>
      </c>
      <c r="AD34" t="n">
        <v>931998.3743618022</v>
      </c>
      <c r="AE34" t="n">
        <v>1275201.292668212</v>
      </c>
      <c r="AF34" t="n">
        <v>1.853792532713359e-06</v>
      </c>
      <c r="AG34" t="n">
        <v>12</v>
      </c>
      <c r="AH34" t="n">
        <v>1153497.871052213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1.3933</v>
      </c>
      <c r="E35" t="n">
        <v>71.77</v>
      </c>
      <c r="F35" t="n">
        <v>68.95</v>
      </c>
      <c r="G35" t="n">
        <v>229.82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16</v>
      </c>
      <c r="N35" t="n">
        <v>40.9</v>
      </c>
      <c r="O35" t="n">
        <v>24777.13</v>
      </c>
      <c r="P35" t="n">
        <v>775.27</v>
      </c>
      <c r="Q35" t="n">
        <v>747.79</v>
      </c>
      <c r="R35" t="n">
        <v>136</v>
      </c>
      <c r="S35" t="n">
        <v>106.02</v>
      </c>
      <c r="T35" t="n">
        <v>10839.26</v>
      </c>
      <c r="U35" t="n">
        <v>0.78</v>
      </c>
      <c r="V35" t="n">
        <v>0.89</v>
      </c>
      <c r="W35" t="n">
        <v>12.3</v>
      </c>
      <c r="X35" t="n">
        <v>0.63</v>
      </c>
      <c r="Y35" t="n">
        <v>0.5</v>
      </c>
      <c r="Z35" t="n">
        <v>10</v>
      </c>
      <c r="AA35" t="n">
        <v>933.0264476494103</v>
      </c>
      <c r="AB35" t="n">
        <v>1276.60794789571</v>
      </c>
      <c r="AC35" t="n">
        <v>1154.770277079051</v>
      </c>
      <c r="AD35" t="n">
        <v>933026.4476494103</v>
      </c>
      <c r="AE35" t="n">
        <v>1276607.94789571</v>
      </c>
      <c r="AF35" t="n">
        <v>1.853526469917132e-06</v>
      </c>
      <c r="AG35" t="n">
        <v>12</v>
      </c>
      <c r="AH35" t="n">
        <v>1154770.277079051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1.3947</v>
      </c>
      <c r="E36" t="n">
        <v>71.7</v>
      </c>
      <c r="F36" t="n">
        <v>68.90000000000001</v>
      </c>
      <c r="G36" t="n">
        <v>243.19</v>
      </c>
      <c r="H36" t="n">
        <v>3.1</v>
      </c>
      <c r="I36" t="n">
        <v>17</v>
      </c>
      <c r="J36" t="n">
        <v>200.56</v>
      </c>
      <c r="K36" t="n">
        <v>49.1</v>
      </c>
      <c r="L36" t="n">
        <v>35</v>
      </c>
      <c r="M36" t="n">
        <v>15</v>
      </c>
      <c r="N36" t="n">
        <v>41.47</v>
      </c>
      <c r="O36" t="n">
        <v>24970.22</v>
      </c>
      <c r="P36" t="n">
        <v>771.96</v>
      </c>
      <c r="Q36" t="n">
        <v>747.79</v>
      </c>
      <c r="R36" t="n">
        <v>134.45</v>
      </c>
      <c r="S36" t="n">
        <v>106.02</v>
      </c>
      <c r="T36" t="n">
        <v>10071.01</v>
      </c>
      <c r="U36" t="n">
        <v>0.79</v>
      </c>
      <c r="V36" t="n">
        <v>0.9</v>
      </c>
      <c r="W36" t="n">
        <v>12.3</v>
      </c>
      <c r="X36" t="n">
        <v>0.59</v>
      </c>
      <c r="Y36" t="n">
        <v>0.5</v>
      </c>
      <c r="Z36" t="n">
        <v>10</v>
      </c>
      <c r="AA36" t="n">
        <v>928.9106601518434</v>
      </c>
      <c r="AB36" t="n">
        <v>1270.97654586581</v>
      </c>
      <c r="AC36" t="n">
        <v>1149.676328155162</v>
      </c>
      <c r="AD36" t="n">
        <v>928910.6601518434</v>
      </c>
      <c r="AE36" t="n">
        <v>1270976.54586581</v>
      </c>
      <c r="AF36" t="n">
        <v>1.855388909490723e-06</v>
      </c>
      <c r="AG36" t="n">
        <v>12</v>
      </c>
      <c r="AH36" t="n">
        <v>1149676.328155162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1.3946</v>
      </c>
      <c r="E37" t="n">
        <v>71.7</v>
      </c>
      <c r="F37" t="n">
        <v>68.91</v>
      </c>
      <c r="G37" t="n">
        <v>243.2</v>
      </c>
      <c r="H37" t="n">
        <v>3.16</v>
      </c>
      <c r="I37" t="n">
        <v>17</v>
      </c>
      <c r="J37" t="n">
        <v>202.14</v>
      </c>
      <c r="K37" t="n">
        <v>49.1</v>
      </c>
      <c r="L37" t="n">
        <v>36</v>
      </c>
      <c r="M37" t="n">
        <v>15</v>
      </c>
      <c r="N37" t="n">
        <v>42.04</v>
      </c>
      <c r="O37" t="n">
        <v>25164.09</v>
      </c>
      <c r="P37" t="n">
        <v>772.1</v>
      </c>
      <c r="Q37" t="n">
        <v>747.8099999999999</v>
      </c>
      <c r="R37" t="n">
        <v>134.6</v>
      </c>
      <c r="S37" t="n">
        <v>106.02</v>
      </c>
      <c r="T37" t="n">
        <v>10143.28</v>
      </c>
      <c r="U37" t="n">
        <v>0.79</v>
      </c>
      <c r="V37" t="n">
        <v>0.9</v>
      </c>
      <c r="W37" t="n">
        <v>12.3</v>
      </c>
      <c r="X37" t="n">
        <v>0.59</v>
      </c>
      <c r="Y37" t="n">
        <v>0.5</v>
      </c>
      <c r="Z37" t="n">
        <v>10</v>
      </c>
      <c r="AA37" t="n">
        <v>929.1171506650031</v>
      </c>
      <c r="AB37" t="n">
        <v>1271.259075295633</v>
      </c>
      <c r="AC37" t="n">
        <v>1149.931893372735</v>
      </c>
      <c r="AD37" t="n">
        <v>929117.1506650031</v>
      </c>
      <c r="AE37" t="n">
        <v>1271259.075295633</v>
      </c>
      <c r="AF37" t="n">
        <v>1.855255878092609e-06</v>
      </c>
      <c r="AG37" t="n">
        <v>12</v>
      </c>
      <c r="AH37" t="n">
        <v>1149931.893372735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1.3959</v>
      </c>
      <c r="E38" t="n">
        <v>71.64</v>
      </c>
      <c r="F38" t="n">
        <v>68.87</v>
      </c>
      <c r="G38" t="n">
        <v>258.27</v>
      </c>
      <c r="H38" t="n">
        <v>3.23</v>
      </c>
      <c r="I38" t="n">
        <v>16</v>
      </c>
      <c r="J38" t="n">
        <v>203.71</v>
      </c>
      <c r="K38" t="n">
        <v>49.1</v>
      </c>
      <c r="L38" t="n">
        <v>37</v>
      </c>
      <c r="M38" t="n">
        <v>14</v>
      </c>
      <c r="N38" t="n">
        <v>42.62</v>
      </c>
      <c r="O38" t="n">
        <v>25358.87</v>
      </c>
      <c r="P38" t="n">
        <v>768.54</v>
      </c>
      <c r="Q38" t="n">
        <v>747.79</v>
      </c>
      <c r="R38" t="n">
        <v>133.54</v>
      </c>
      <c r="S38" t="n">
        <v>106.02</v>
      </c>
      <c r="T38" t="n">
        <v>9619</v>
      </c>
      <c r="U38" t="n">
        <v>0.79</v>
      </c>
      <c r="V38" t="n">
        <v>0.9</v>
      </c>
      <c r="W38" t="n">
        <v>12.29</v>
      </c>
      <c r="X38" t="n">
        <v>0.55</v>
      </c>
      <c r="Y38" t="n">
        <v>0.5</v>
      </c>
      <c r="Z38" t="n">
        <v>10</v>
      </c>
      <c r="AA38" t="n">
        <v>924.8350284150906</v>
      </c>
      <c r="AB38" t="n">
        <v>1265.400086719402</v>
      </c>
      <c r="AC38" t="n">
        <v>1144.632078443078</v>
      </c>
      <c r="AD38" t="n">
        <v>924835.0284150906</v>
      </c>
      <c r="AE38" t="n">
        <v>1265400.086719402</v>
      </c>
      <c r="AF38" t="n">
        <v>1.856985286268086e-06</v>
      </c>
      <c r="AG38" t="n">
        <v>12</v>
      </c>
      <c r="AH38" t="n">
        <v>1144632.078443078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1.3958</v>
      </c>
      <c r="E39" t="n">
        <v>71.65000000000001</v>
      </c>
      <c r="F39" t="n">
        <v>68.88</v>
      </c>
      <c r="G39" t="n">
        <v>258.3</v>
      </c>
      <c r="H39" t="n">
        <v>3.29</v>
      </c>
      <c r="I39" t="n">
        <v>16</v>
      </c>
      <c r="J39" t="n">
        <v>205.3</v>
      </c>
      <c r="K39" t="n">
        <v>49.1</v>
      </c>
      <c r="L39" t="n">
        <v>38</v>
      </c>
      <c r="M39" t="n">
        <v>14</v>
      </c>
      <c r="N39" t="n">
        <v>43.2</v>
      </c>
      <c r="O39" t="n">
        <v>25554.32</v>
      </c>
      <c r="P39" t="n">
        <v>769.13</v>
      </c>
      <c r="Q39" t="n">
        <v>747.79</v>
      </c>
      <c r="R39" t="n">
        <v>133.69</v>
      </c>
      <c r="S39" t="n">
        <v>106.02</v>
      </c>
      <c r="T39" t="n">
        <v>9692.209999999999</v>
      </c>
      <c r="U39" t="n">
        <v>0.79</v>
      </c>
      <c r="V39" t="n">
        <v>0.9</v>
      </c>
      <c r="W39" t="n">
        <v>12.3</v>
      </c>
      <c r="X39" t="n">
        <v>0.5600000000000001</v>
      </c>
      <c r="Y39" t="n">
        <v>0.5</v>
      </c>
      <c r="Z39" t="n">
        <v>10</v>
      </c>
      <c r="AA39" t="n">
        <v>925.4796655015373</v>
      </c>
      <c r="AB39" t="n">
        <v>1266.28210762046</v>
      </c>
      <c r="AC39" t="n">
        <v>1145.429920507263</v>
      </c>
      <c r="AD39" t="n">
        <v>925479.6655015373</v>
      </c>
      <c r="AE39" t="n">
        <v>1266282.10762046</v>
      </c>
      <c r="AF39" t="n">
        <v>1.856852254869973e-06</v>
      </c>
      <c r="AG39" t="n">
        <v>12</v>
      </c>
      <c r="AH39" t="n">
        <v>1145429.920507262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1.3958</v>
      </c>
      <c r="E40" t="n">
        <v>71.64</v>
      </c>
      <c r="F40" t="n">
        <v>68.88</v>
      </c>
      <c r="G40" t="n">
        <v>258.29</v>
      </c>
      <c r="H40" t="n">
        <v>3.35</v>
      </c>
      <c r="I40" t="n">
        <v>16</v>
      </c>
      <c r="J40" t="n">
        <v>206.89</v>
      </c>
      <c r="K40" t="n">
        <v>49.1</v>
      </c>
      <c r="L40" t="n">
        <v>39</v>
      </c>
      <c r="M40" t="n">
        <v>14</v>
      </c>
      <c r="N40" t="n">
        <v>43.8</v>
      </c>
      <c r="O40" t="n">
        <v>25750.58</v>
      </c>
      <c r="P40" t="n">
        <v>767.95</v>
      </c>
      <c r="Q40" t="n">
        <v>747.79</v>
      </c>
      <c r="R40" t="n">
        <v>133.68</v>
      </c>
      <c r="S40" t="n">
        <v>106.02</v>
      </c>
      <c r="T40" t="n">
        <v>9687.08</v>
      </c>
      <c r="U40" t="n">
        <v>0.79</v>
      </c>
      <c r="V40" t="n">
        <v>0.9</v>
      </c>
      <c r="W40" t="n">
        <v>12.3</v>
      </c>
      <c r="X40" t="n">
        <v>0.5600000000000001</v>
      </c>
      <c r="Y40" t="n">
        <v>0.5</v>
      </c>
      <c r="Z40" t="n">
        <v>10</v>
      </c>
      <c r="AA40" t="n">
        <v>924.329516642637</v>
      </c>
      <c r="AB40" t="n">
        <v>1264.708423210726</v>
      </c>
      <c r="AC40" t="n">
        <v>1144.006426328914</v>
      </c>
      <c r="AD40" t="n">
        <v>924329.5166426371</v>
      </c>
      <c r="AE40" t="n">
        <v>1264708.423210726</v>
      </c>
      <c r="AF40" t="n">
        <v>1.856852254869973e-06</v>
      </c>
      <c r="AG40" t="n">
        <v>12</v>
      </c>
      <c r="AH40" t="n">
        <v>1144006.426328914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1.397</v>
      </c>
      <c r="E41" t="n">
        <v>71.58</v>
      </c>
      <c r="F41" t="n">
        <v>68.84999999999999</v>
      </c>
      <c r="G41" t="n">
        <v>275.38</v>
      </c>
      <c r="H41" t="n">
        <v>3.41</v>
      </c>
      <c r="I41" t="n">
        <v>15</v>
      </c>
      <c r="J41" t="n">
        <v>208.49</v>
      </c>
      <c r="K41" t="n">
        <v>49.1</v>
      </c>
      <c r="L41" t="n">
        <v>40</v>
      </c>
      <c r="M41" t="n">
        <v>13</v>
      </c>
      <c r="N41" t="n">
        <v>44.39</v>
      </c>
      <c r="O41" t="n">
        <v>25947.65</v>
      </c>
      <c r="P41" t="n">
        <v>767.61</v>
      </c>
      <c r="Q41" t="n">
        <v>747.78</v>
      </c>
      <c r="R41" t="n">
        <v>132.51</v>
      </c>
      <c r="S41" t="n">
        <v>106.02</v>
      </c>
      <c r="T41" t="n">
        <v>9106.75</v>
      </c>
      <c r="U41" t="n">
        <v>0.8</v>
      </c>
      <c r="V41" t="n">
        <v>0.9</v>
      </c>
      <c r="W41" t="n">
        <v>12.3</v>
      </c>
      <c r="X41" t="n">
        <v>0.53</v>
      </c>
      <c r="Y41" t="n">
        <v>0.5</v>
      </c>
      <c r="Z41" t="n">
        <v>10</v>
      </c>
      <c r="AA41" t="n">
        <v>923.260533913529</v>
      </c>
      <c r="AB41" t="n">
        <v>1263.245793880571</v>
      </c>
      <c r="AC41" t="n">
        <v>1142.683388289216</v>
      </c>
      <c r="AD41" t="n">
        <v>923260.533913529</v>
      </c>
      <c r="AE41" t="n">
        <v>1263245.793880571</v>
      </c>
      <c r="AF41" t="n">
        <v>1.858448631647336e-06</v>
      </c>
      <c r="AG41" t="n">
        <v>12</v>
      </c>
      <c r="AH41" t="n">
        <v>1142683.388289216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0.6349</v>
      </c>
      <c r="E2" t="n">
        <v>157.51</v>
      </c>
      <c r="F2" t="n">
        <v>113.16</v>
      </c>
      <c r="G2" t="n">
        <v>6.04</v>
      </c>
      <c r="H2" t="n">
        <v>0.1</v>
      </c>
      <c r="I2" t="n">
        <v>1125</v>
      </c>
      <c r="J2" t="n">
        <v>185.69</v>
      </c>
      <c r="K2" t="n">
        <v>53.44</v>
      </c>
      <c r="L2" t="n">
        <v>1</v>
      </c>
      <c r="M2" t="n">
        <v>1123</v>
      </c>
      <c r="N2" t="n">
        <v>36.26</v>
      </c>
      <c r="O2" t="n">
        <v>23136.14</v>
      </c>
      <c r="P2" t="n">
        <v>1541.29</v>
      </c>
      <c r="Q2" t="n">
        <v>748.5700000000001</v>
      </c>
      <c r="R2" t="n">
        <v>1616.34</v>
      </c>
      <c r="S2" t="n">
        <v>106.02</v>
      </c>
      <c r="T2" t="n">
        <v>745475.41</v>
      </c>
      <c r="U2" t="n">
        <v>0.07000000000000001</v>
      </c>
      <c r="V2" t="n">
        <v>0.55</v>
      </c>
      <c r="W2" t="n">
        <v>14.13</v>
      </c>
      <c r="X2" t="n">
        <v>44.81</v>
      </c>
      <c r="Y2" t="n">
        <v>0.5</v>
      </c>
      <c r="Z2" t="n">
        <v>10</v>
      </c>
      <c r="AA2" t="n">
        <v>3817.418544182168</v>
      </c>
      <c r="AB2" t="n">
        <v>5223.160464770544</v>
      </c>
      <c r="AC2" t="n">
        <v>4724.6693607644</v>
      </c>
      <c r="AD2" t="n">
        <v>3817418.544182168</v>
      </c>
      <c r="AE2" t="n">
        <v>5223160.464770544</v>
      </c>
      <c r="AF2" t="n">
        <v>8.340201235422484e-07</v>
      </c>
      <c r="AG2" t="n">
        <v>26</v>
      </c>
      <c r="AH2" t="n">
        <v>4724669.3607644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0.9799</v>
      </c>
      <c r="E3" t="n">
        <v>102.05</v>
      </c>
      <c r="F3" t="n">
        <v>84.14</v>
      </c>
      <c r="G3" t="n">
        <v>12.16</v>
      </c>
      <c r="H3" t="n">
        <v>0.19</v>
      </c>
      <c r="I3" t="n">
        <v>415</v>
      </c>
      <c r="J3" t="n">
        <v>187.21</v>
      </c>
      <c r="K3" t="n">
        <v>53.44</v>
      </c>
      <c r="L3" t="n">
        <v>2</v>
      </c>
      <c r="M3" t="n">
        <v>413</v>
      </c>
      <c r="N3" t="n">
        <v>36.77</v>
      </c>
      <c r="O3" t="n">
        <v>23322.88</v>
      </c>
      <c r="P3" t="n">
        <v>1145.76</v>
      </c>
      <c r="Q3" t="n">
        <v>748.05</v>
      </c>
      <c r="R3" t="n">
        <v>642.71</v>
      </c>
      <c r="S3" t="n">
        <v>106.02</v>
      </c>
      <c r="T3" t="n">
        <v>262210.56</v>
      </c>
      <c r="U3" t="n">
        <v>0.16</v>
      </c>
      <c r="V3" t="n">
        <v>0.73</v>
      </c>
      <c r="W3" t="n">
        <v>12.96</v>
      </c>
      <c r="X3" t="n">
        <v>15.81</v>
      </c>
      <c r="Y3" t="n">
        <v>0.5</v>
      </c>
      <c r="Z3" t="n">
        <v>10</v>
      </c>
      <c r="AA3" t="n">
        <v>1877.660097770179</v>
      </c>
      <c r="AB3" t="n">
        <v>2569.097382286364</v>
      </c>
      <c r="AC3" t="n">
        <v>2323.906333871775</v>
      </c>
      <c r="AD3" t="n">
        <v>1877660.097770179</v>
      </c>
      <c r="AE3" t="n">
        <v>2569097.382286364</v>
      </c>
      <c r="AF3" t="n">
        <v>1.287220537185461e-06</v>
      </c>
      <c r="AG3" t="n">
        <v>17</v>
      </c>
      <c r="AH3" t="n">
        <v>2323906.333871775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1.1114</v>
      </c>
      <c r="E4" t="n">
        <v>89.98</v>
      </c>
      <c r="F4" t="n">
        <v>77.98</v>
      </c>
      <c r="G4" t="n">
        <v>18.28</v>
      </c>
      <c r="H4" t="n">
        <v>0.28</v>
      </c>
      <c r="I4" t="n">
        <v>256</v>
      </c>
      <c r="J4" t="n">
        <v>188.73</v>
      </c>
      <c r="K4" t="n">
        <v>53.44</v>
      </c>
      <c r="L4" t="n">
        <v>3</v>
      </c>
      <c r="M4" t="n">
        <v>254</v>
      </c>
      <c r="N4" t="n">
        <v>37.29</v>
      </c>
      <c r="O4" t="n">
        <v>23510.33</v>
      </c>
      <c r="P4" t="n">
        <v>1061.16</v>
      </c>
      <c r="Q4" t="n">
        <v>747.98</v>
      </c>
      <c r="R4" t="n">
        <v>437.33</v>
      </c>
      <c r="S4" t="n">
        <v>106.02</v>
      </c>
      <c r="T4" t="n">
        <v>160312.31</v>
      </c>
      <c r="U4" t="n">
        <v>0.24</v>
      </c>
      <c r="V4" t="n">
        <v>0.79</v>
      </c>
      <c r="W4" t="n">
        <v>12.69</v>
      </c>
      <c r="X4" t="n">
        <v>9.66</v>
      </c>
      <c r="Y4" t="n">
        <v>0.5</v>
      </c>
      <c r="Z4" t="n">
        <v>10</v>
      </c>
      <c r="AA4" t="n">
        <v>1543.146398780318</v>
      </c>
      <c r="AB4" t="n">
        <v>2111.400981625583</v>
      </c>
      <c r="AC4" t="n">
        <v>1909.891835309126</v>
      </c>
      <c r="AD4" t="n">
        <v>1543146.398780318</v>
      </c>
      <c r="AE4" t="n">
        <v>2111400.981625583</v>
      </c>
      <c r="AF4" t="n">
        <v>1.45996214412483e-06</v>
      </c>
      <c r="AG4" t="n">
        <v>15</v>
      </c>
      <c r="AH4" t="n">
        <v>1909891.835309126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1.1821</v>
      </c>
      <c r="E5" t="n">
        <v>84.59</v>
      </c>
      <c r="F5" t="n">
        <v>75.23999999999999</v>
      </c>
      <c r="G5" t="n">
        <v>24.4</v>
      </c>
      <c r="H5" t="n">
        <v>0.37</v>
      </c>
      <c r="I5" t="n">
        <v>185</v>
      </c>
      <c r="J5" t="n">
        <v>190.25</v>
      </c>
      <c r="K5" t="n">
        <v>53.44</v>
      </c>
      <c r="L5" t="n">
        <v>4</v>
      </c>
      <c r="M5" t="n">
        <v>183</v>
      </c>
      <c r="N5" t="n">
        <v>37.82</v>
      </c>
      <c r="O5" t="n">
        <v>23698.48</v>
      </c>
      <c r="P5" t="n">
        <v>1022.95</v>
      </c>
      <c r="Q5" t="n">
        <v>747.9299999999999</v>
      </c>
      <c r="R5" t="n">
        <v>345.69</v>
      </c>
      <c r="S5" t="n">
        <v>106.02</v>
      </c>
      <c r="T5" t="n">
        <v>114847.99</v>
      </c>
      <c r="U5" t="n">
        <v>0.31</v>
      </c>
      <c r="V5" t="n">
        <v>0.82</v>
      </c>
      <c r="W5" t="n">
        <v>12.58</v>
      </c>
      <c r="X5" t="n">
        <v>6.92</v>
      </c>
      <c r="Y5" t="n">
        <v>0.5</v>
      </c>
      <c r="Z5" t="n">
        <v>10</v>
      </c>
      <c r="AA5" t="n">
        <v>1402.297072136583</v>
      </c>
      <c r="AB5" t="n">
        <v>1918.684719077884</v>
      </c>
      <c r="AC5" t="n">
        <v>1735.568142380007</v>
      </c>
      <c r="AD5" t="n">
        <v>1402297.072136583</v>
      </c>
      <c r="AE5" t="n">
        <v>1918684.719077884</v>
      </c>
      <c r="AF5" t="n">
        <v>1.552835388312005e-06</v>
      </c>
      <c r="AG5" t="n">
        <v>14</v>
      </c>
      <c r="AH5" t="n">
        <v>1735568.142380007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1.2251</v>
      </c>
      <c r="E6" t="n">
        <v>81.63</v>
      </c>
      <c r="F6" t="n">
        <v>73.76000000000001</v>
      </c>
      <c r="G6" t="n">
        <v>30.52</v>
      </c>
      <c r="H6" t="n">
        <v>0.46</v>
      </c>
      <c r="I6" t="n">
        <v>145</v>
      </c>
      <c r="J6" t="n">
        <v>191.78</v>
      </c>
      <c r="K6" t="n">
        <v>53.44</v>
      </c>
      <c r="L6" t="n">
        <v>5</v>
      </c>
      <c r="M6" t="n">
        <v>143</v>
      </c>
      <c r="N6" t="n">
        <v>38.35</v>
      </c>
      <c r="O6" t="n">
        <v>23887.36</v>
      </c>
      <c r="P6" t="n">
        <v>1002.31</v>
      </c>
      <c r="Q6" t="n">
        <v>747.85</v>
      </c>
      <c r="R6" t="n">
        <v>295.65</v>
      </c>
      <c r="S6" t="n">
        <v>106.02</v>
      </c>
      <c r="T6" t="n">
        <v>90027.25</v>
      </c>
      <c r="U6" t="n">
        <v>0.36</v>
      </c>
      <c r="V6" t="n">
        <v>0.84</v>
      </c>
      <c r="W6" t="n">
        <v>12.53</v>
      </c>
      <c r="X6" t="n">
        <v>5.44</v>
      </c>
      <c r="Y6" t="n">
        <v>0.5</v>
      </c>
      <c r="Z6" t="n">
        <v>10</v>
      </c>
      <c r="AA6" t="n">
        <v>1332.426386498368</v>
      </c>
      <c r="AB6" t="n">
        <v>1823.084564510578</v>
      </c>
      <c r="AC6" t="n">
        <v>1649.091932388945</v>
      </c>
      <c r="AD6" t="n">
        <v>1332426.386498368</v>
      </c>
      <c r="AE6" t="n">
        <v>1823084.564510578</v>
      </c>
      <c r="AF6" t="n">
        <v>1.609321236968985e-06</v>
      </c>
      <c r="AG6" t="n">
        <v>14</v>
      </c>
      <c r="AH6" t="n">
        <v>1649091.932388945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1.2538</v>
      </c>
      <c r="E7" t="n">
        <v>79.76000000000001</v>
      </c>
      <c r="F7" t="n">
        <v>72.81999999999999</v>
      </c>
      <c r="G7" t="n">
        <v>36.41</v>
      </c>
      <c r="H7" t="n">
        <v>0.55</v>
      </c>
      <c r="I7" t="n">
        <v>120</v>
      </c>
      <c r="J7" t="n">
        <v>193.32</v>
      </c>
      <c r="K7" t="n">
        <v>53.44</v>
      </c>
      <c r="L7" t="n">
        <v>6</v>
      </c>
      <c r="M7" t="n">
        <v>118</v>
      </c>
      <c r="N7" t="n">
        <v>38.89</v>
      </c>
      <c r="O7" t="n">
        <v>24076.95</v>
      </c>
      <c r="P7" t="n">
        <v>988.62</v>
      </c>
      <c r="Q7" t="n">
        <v>747.85</v>
      </c>
      <c r="R7" t="n">
        <v>264.82</v>
      </c>
      <c r="S7" t="n">
        <v>106.02</v>
      </c>
      <c r="T7" t="n">
        <v>74736.32000000001</v>
      </c>
      <c r="U7" t="n">
        <v>0.4</v>
      </c>
      <c r="V7" t="n">
        <v>0.85</v>
      </c>
      <c r="W7" t="n">
        <v>12.48</v>
      </c>
      <c r="X7" t="n">
        <v>4.5</v>
      </c>
      <c r="Y7" t="n">
        <v>0.5</v>
      </c>
      <c r="Z7" t="n">
        <v>10</v>
      </c>
      <c r="AA7" t="n">
        <v>1280.080867085232</v>
      </c>
      <c r="AB7" t="n">
        <v>1751.463115528194</v>
      </c>
      <c r="AC7" t="n">
        <v>1584.305933976104</v>
      </c>
      <c r="AD7" t="n">
        <v>1280080.867085232</v>
      </c>
      <c r="AE7" t="n">
        <v>1751463.115528194</v>
      </c>
      <c r="AF7" t="n">
        <v>1.647022256886551e-06</v>
      </c>
      <c r="AG7" t="n">
        <v>13</v>
      </c>
      <c r="AH7" t="n">
        <v>1584305.933976104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1.2763</v>
      </c>
      <c r="E8" t="n">
        <v>78.34999999999999</v>
      </c>
      <c r="F8" t="n">
        <v>72.08</v>
      </c>
      <c r="G8" t="n">
        <v>42.4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977.9299999999999</v>
      </c>
      <c r="Q8" t="n">
        <v>747.85</v>
      </c>
      <c r="R8" t="n">
        <v>241.1</v>
      </c>
      <c r="S8" t="n">
        <v>106.02</v>
      </c>
      <c r="T8" t="n">
        <v>62967.07</v>
      </c>
      <c r="U8" t="n">
        <v>0.44</v>
      </c>
      <c r="V8" t="n">
        <v>0.86</v>
      </c>
      <c r="W8" t="n">
        <v>12.42</v>
      </c>
      <c r="X8" t="n">
        <v>3.76</v>
      </c>
      <c r="Y8" t="n">
        <v>0.5</v>
      </c>
      <c r="Z8" t="n">
        <v>10</v>
      </c>
      <c r="AA8" t="n">
        <v>1247.152735866287</v>
      </c>
      <c r="AB8" t="n">
        <v>1706.409393707808</v>
      </c>
      <c r="AC8" t="n">
        <v>1543.552076132961</v>
      </c>
      <c r="AD8" t="n">
        <v>1247152.735866287</v>
      </c>
      <c r="AE8" t="n">
        <v>1706409.393707809</v>
      </c>
      <c r="AF8" t="n">
        <v>1.676578805602412e-06</v>
      </c>
      <c r="AG8" t="n">
        <v>13</v>
      </c>
      <c r="AH8" t="n">
        <v>1543552.076132961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1.2932</v>
      </c>
      <c r="E9" t="n">
        <v>77.33</v>
      </c>
      <c r="F9" t="n">
        <v>71.58</v>
      </c>
      <c r="G9" t="n">
        <v>48.81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970.5599999999999</v>
      </c>
      <c r="Q9" t="n">
        <v>747.83</v>
      </c>
      <c r="R9" t="n">
        <v>223.59</v>
      </c>
      <c r="S9" t="n">
        <v>106.02</v>
      </c>
      <c r="T9" t="n">
        <v>54281.38</v>
      </c>
      <c r="U9" t="n">
        <v>0.47</v>
      </c>
      <c r="V9" t="n">
        <v>0.86</v>
      </c>
      <c r="W9" t="n">
        <v>12.42</v>
      </c>
      <c r="X9" t="n">
        <v>3.26</v>
      </c>
      <c r="Y9" t="n">
        <v>0.5</v>
      </c>
      <c r="Z9" t="n">
        <v>10</v>
      </c>
      <c r="AA9" t="n">
        <v>1223.937831590824</v>
      </c>
      <c r="AB9" t="n">
        <v>1674.645737508826</v>
      </c>
      <c r="AC9" t="n">
        <v>1514.819898701037</v>
      </c>
      <c r="AD9" t="n">
        <v>1223937.831590824</v>
      </c>
      <c r="AE9" t="n">
        <v>1674645.737508826</v>
      </c>
      <c r="AF9" t="n">
        <v>1.698779057748993e-06</v>
      </c>
      <c r="AG9" t="n">
        <v>13</v>
      </c>
      <c r="AH9" t="n">
        <v>1514819.898701037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1.3058</v>
      </c>
      <c r="E10" t="n">
        <v>76.58</v>
      </c>
      <c r="F10" t="n">
        <v>71.20999999999999</v>
      </c>
      <c r="G10" t="n">
        <v>54.78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964.6799999999999</v>
      </c>
      <c r="Q10" t="n">
        <v>747.84</v>
      </c>
      <c r="R10" t="n">
        <v>210.99</v>
      </c>
      <c r="S10" t="n">
        <v>106.02</v>
      </c>
      <c r="T10" t="n">
        <v>48031.95</v>
      </c>
      <c r="U10" t="n">
        <v>0.5</v>
      </c>
      <c r="V10" t="n">
        <v>0.87</v>
      </c>
      <c r="W10" t="n">
        <v>12.41</v>
      </c>
      <c r="X10" t="n">
        <v>2.89</v>
      </c>
      <c r="Y10" t="n">
        <v>0.5</v>
      </c>
      <c r="Z10" t="n">
        <v>10</v>
      </c>
      <c r="AA10" t="n">
        <v>1206.622836577485</v>
      </c>
      <c r="AB10" t="n">
        <v>1650.954597447907</v>
      </c>
      <c r="AC10" t="n">
        <v>1493.389807796809</v>
      </c>
      <c r="AD10" t="n">
        <v>1206622.836577485</v>
      </c>
      <c r="AE10" t="n">
        <v>1650954.597447907</v>
      </c>
      <c r="AF10" t="n">
        <v>1.715330725029875e-06</v>
      </c>
      <c r="AG10" t="n">
        <v>13</v>
      </c>
      <c r="AH10" t="n">
        <v>1493389.807796809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1.3163</v>
      </c>
      <c r="E11" t="n">
        <v>75.97</v>
      </c>
      <c r="F11" t="n">
        <v>70.90000000000001</v>
      </c>
      <c r="G11" t="n">
        <v>60.77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959.24</v>
      </c>
      <c r="Q11" t="n">
        <v>747.8200000000001</v>
      </c>
      <c r="R11" t="n">
        <v>201.04</v>
      </c>
      <c r="S11" t="n">
        <v>106.02</v>
      </c>
      <c r="T11" t="n">
        <v>43097.27</v>
      </c>
      <c r="U11" t="n">
        <v>0.53</v>
      </c>
      <c r="V11" t="n">
        <v>0.87</v>
      </c>
      <c r="W11" t="n">
        <v>12.38</v>
      </c>
      <c r="X11" t="n">
        <v>2.58</v>
      </c>
      <c r="Y11" t="n">
        <v>0.5</v>
      </c>
      <c r="Z11" t="n">
        <v>10</v>
      </c>
      <c r="AA11" t="n">
        <v>1191.886696043073</v>
      </c>
      <c r="AB11" t="n">
        <v>1630.791959856087</v>
      </c>
      <c r="AC11" t="n">
        <v>1475.151464038312</v>
      </c>
      <c r="AD11" t="n">
        <v>1191886.696043073</v>
      </c>
      <c r="AE11" t="n">
        <v>1630791.959856087</v>
      </c>
      <c r="AF11" t="n">
        <v>1.729123781097278e-06</v>
      </c>
      <c r="AG11" t="n">
        <v>13</v>
      </c>
      <c r="AH11" t="n">
        <v>1475151.464038312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1.3237</v>
      </c>
      <c r="E12" t="n">
        <v>75.55</v>
      </c>
      <c r="F12" t="n">
        <v>70.69</v>
      </c>
      <c r="G12" t="n">
        <v>66.28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956.97</v>
      </c>
      <c r="Q12" t="n">
        <v>747.8200000000001</v>
      </c>
      <c r="R12" t="n">
        <v>194.33</v>
      </c>
      <c r="S12" t="n">
        <v>106.02</v>
      </c>
      <c r="T12" t="n">
        <v>39775.4</v>
      </c>
      <c r="U12" t="n">
        <v>0.55</v>
      </c>
      <c r="V12" t="n">
        <v>0.87</v>
      </c>
      <c r="W12" t="n">
        <v>12.38</v>
      </c>
      <c r="X12" t="n">
        <v>2.38</v>
      </c>
      <c r="Y12" t="n">
        <v>0.5</v>
      </c>
      <c r="Z12" t="n">
        <v>10</v>
      </c>
      <c r="AA12" t="n">
        <v>1183.259502952797</v>
      </c>
      <c r="AB12" t="n">
        <v>1618.987853665074</v>
      </c>
      <c r="AC12" t="n">
        <v>1464.473925175003</v>
      </c>
      <c r="AD12" t="n">
        <v>1183259.502952797</v>
      </c>
      <c r="AE12" t="n">
        <v>1618987.853665075</v>
      </c>
      <c r="AF12" t="n">
        <v>1.738844601563828e-06</v>
      </c>
      <c r="AG12" t="n">
        <v>13</v>
      </c>
      <c r="AH12" t="n">
        <v>1464473.925175003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1.3317</v>
      </c>
      <c r="E13" t="n">
        <v>75.09</v>
      </c>
      <c r="F13" t="n">
        <v>70.45999999999999</v>
      </c>
      <c r="G13" t="n">
        <v>72.89</v>
      </c>
      <c r="H13" t="n">
        <v>1.05</v>
      </c>
      <c r="I13" t="n">
        <v>58</v>
      </c>
      <c r="J13" t="n">
        <v>202.67</v>
      </c>
      <c r="K13" t="n">
        <v>53.44</v>
      </c>
      <c r="L13" t="n">
        <v>12</v>
      </c>
      <c r="M13" t="n">
        <v>56</v>
      </c>
      <c r="N13" t="n">
        <v>42.24</v>
      </c>
      <c r="O13" t="n">
        <v>25230.25</v>
      </c>
      <c r="P13" t="n">
        <v>952.8200000000001</v>
      </c>
      <c r="Q13" t="n">
        <v>747.83</v>
      </c>
      <c r="R13" t="n">
        <v>186.87</v>
      </c>
      <c r="S13" t="n">
        <v>106.02</v>
      </c>
      <c r="T13" t="n">
        <v>36074.69</v>
      </c>
      <c r="U13" t="n">
        <v>0.57</v>
      </c>
      <c r="V13" t="n">
        <v>0.88</v>
      </c>
      <c r="W13" t="n">
        <v>12.36</v>
      </c>
      <c r="X13" t="n">
        <v>2.14</v>
      </c>
      <c r="Y13" t="n">
        <v>0.5</v>
      </c>
      <c r="Z13" t="n">
        <v>10</v>
      </c>
      <c r="AA13" t="n">
        <v>1172.304403754303</v>
      </c>
      <c r="AB13" t="n">
        <v>1603.998603636829</v>
      </c>
      <c r="AC13" t="n">
        <v>1450.915228131909</v>
      </c>
      <c r="AD13" t="n">
        <v>1172304.403754303</v>
      </c>
      <c r="AE13" t="n">
        <v>1603998.603636829</v>
      </c>
      <c r="AF13" t="n">
        <v>1.749353596662801e-06</v>
      </c>
      <c r="AG13" t="n">
        <v>13</v>
      </c>
      <c r="AH13" t="n">
        <v>1450915.228131909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1.3371</v>
      </c>
      <c r="E14" t="n">
        <v>74.79000000000001</v>
      </c>
      <c r="F14" t="n">
        <v>70.31</v>
      </c>
      <c r="G14" t="n">
        <v>78.12</v>
      </c>
      <c r="H14" t="n">
        <v>1.13</v>
      </c>
      <c r="I14" t="n">
        <v>54</v>
      </c>
      <c r="J14" t="n">
        <v>204.25</v>
      </c>
      <c r="K14" t="n">
        <v>53.44</v>
      </c>
      <c r="L14" t="n">
        <v>13</v>
      </c>
      <c r="M14" t="n">
        <v>52</v>
      </c>
      <c r="N14" t="n">
        <v>42.82</v>
      </c>
      <c r="O14" t="n">
        <v>25425.3</v>
      </c>
      <c r="P14" t="n">
        <v>949.86</v>
      </c>
      <c r="Q14" t="n">
        <v>747.8099999999999</v>
      </c>
      <c r="R14" t="n">
        <v>181.28</v>
      </c>
      <c r="S14" t="n">
        <v>106.02</v>
      </c>
      <c r="T14" t="n">
        <v>33300.27</v>
      </c>
      <c r="U14" t="n">
        <v>0.58</v>
      </c>
      <c r="V14" t="n">
        <v>0.88</v>
      </c>
      <c r="W14" t="n">
        <v>12.36</v>
      </c>
      <c r="X14" t="n">
        <v>1.99</v>
      </c>
      <c r="Y14" t="n">
        <v>0.5</v>
      </c>
      <c r="Z14" t="n">
        <v>10</v>
      </c>
      <c r="AA14" t="n">
        <v>1164.828710421563</v>
      </c>
      <c r="AB14" t="n">
        <v>1593.77003021466</v>
      </c>
      <c r="AC14" t="n">
        <v>1441.662855401259</v>
      </c>
      <c r="AD14" t="n">
        <v>1164828.710421563</v>
      </c>
      <c r="AE14" t="n">
        <v>1593770.03021466</v>
      </c>
      <c r="AF14" t="n">
        <v>1.756447168354607e-06</v>
      </c>
      <c r="AG14" t="n">
        <v>13</v>
      </c>
      <c r="AH14" t="n">
        <v>1441662.855401259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1.3424</v>
      </c>
      <c r="E15" t="n">
        <v>74.48999999999999</v>
      </c>
      <c r="F15" t="n">
        <v>70.16</v>
      </c>
      <c r="G15" t="n">
        <v>84.19</v>
      </c>
      <c r="H15" t="n">
        <v>1.21</v>
      </c>
      <c r="I15" t="n">
        <v>50</v>
      </c>
      <c r="J15" t="n">
        <v>205.84</v>
      </c>
      <c r="K15" t="n">
        <v>53.44</v>
      </c>
      <c r="L15" t="n">
        <v>14</v>
      </c>
      <c r="M15" t="n">
        <v>48</v>
      </c>
      <c r="N15" t="n">
        <v>43.4</v>
      </c>
      <c r="O15" t="n">
        <v>25621.03</v>
      </c>
      <c r="P15" t="n">
        <v>947.88</v>
      </c>
      <c r="Q15" t="n">
        <v>747.86</v>
      </c>
      <c r="R15" t="n">
        <v>176.27</v>
      </c>
      <c r="S15" t="n">
        <v>106.02</v>
      </c>
      <c r="T15" t="n">
        <v>30812.61</v>
      </c>
      <c r="U15" t="n">
        <v>0.6</v>
      </c>
      <c r="V15" t="n">
        <v>0.88</v>
      </c>
      <c r="W15" t="n">
        <v>12.36</v>
      </c>
      <c r="X15" t="n">
        <v>1.84</v>
      </c>
      <c r="Y15" t="n">
        <v>0.5</v>
      </c>
      <c r="Z15" t="n">
        <v>10</v>
      </c>
      <c r="AA15" t="n">
        <v>1158.484209717314</v>
      </c>
      <c r="AB15" t="n">
        <v>1585.08920445149</v>
      </c>
      <c r="AC15" t="n">
        <v>1433.81051546531</v>
      </c>
      <c r="AD15" t="n">
        <v>1158484.209717314</v>
      </c>
      <c r="AE15" t="n">
        <v>1585089.20445149</v>
      </c>
      <c r="AF15" t="n">
        <v>1.763409377607677e-06</v>
      </c>
      <c r="AG15" t="n">
        <v>13</v>
      </c>
      <c r="AH15" t="n">
        <v>1433810.51546531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1.3463</v>
      </c>
      <c r="E16" t="n">
        <v>74.28</v>
      </c>
      <c r="F16" t="n">
        <v>70.06</v>
      </c>
      <c r="G16" t="n">
        <v>89.44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945.03</v>
      </c>
      <c r="Q16" t="n">
        <v>747.8</v>
      </c>
      <c r="R16" t="n">
        <v>173.06</v>
      </c>
      <c r="S16" t="n">
        <v>106.02</v>
      </c>
      <c r="T16" t="n">
        <v>29221.09</v>
      </c>
      <c r="U16" t="n">
        <v>0.61</v>
      </c>
      <c r="V16" t="n">
        <v>0.88</v>
      </c>
      <c r="W16" t="n">
        <v>12.35</v>
      </c>
      <c r="X16" t="n">
        <v>1.74</v>
      </c>
      <c r="Y16" t="n">
        <v>0.5</v>
      </c>
      <c r="Z16" t="n">
        <v>10</v>
      </c>
      <c r="AA16" t="n">
        <v>1152.45241698309</v>
      </c>
      <c r="AB16" t="n">
        <v>1576.83623952861</v>
      </c>
      <c r="AC16" t="n">
        <v>1426.345201931561</v>
      </c>
      <c r="AD16" t="n">
        <v>1152452.41698309</v>
      </c>
      <c r="AE16" t="n">
        <v>1576836.23952861</v>
      </c>
      <c r="AF16" t="n">
        <v>1.768532512718427e-06</v>
      </c>
      <c r="AG16" t="n">
        <v>13</v>
      </c>
      <c r="AH16" t="n">
        <v>1426345.201931561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1.3506</v>
      </c>
      <c r="E17" t="n">
        <v>74.04000000000001</v>
      </c>
      <c r="F17" t="n">
        <v>69.94</v>
      </c>
      <c r="G17" t="n">
        <v>95.37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42</v>
      </c>
      <c r="N17" t="n">
        <v>44.6</v>
      </c>
      <c r="O17" t="n">
        <v>26014.91</v>
      </c>
      <c r="P17" t="n">
        <v>943.2</v>
      </c>
      <c r="Q17" t="n">
        <v>747.79</v>
      </c>
      <c r="R17" t="n">
        <v>169.01</v>
      </c>
      <c r="S17" t="n">
        <v>106.02</v>
      </c>
      <c r="T17" t="n">
        <v>27212.23</v>
      </c>
      <c r="U17" t="n">
        <v>0.63</v>
      </c>
      <c r="V17" t="n">
        <v>0.88</v>
      </c>
      <c r="W17" t="n">
        <v>12.34</v>
      </c>
      <c r="X17" t="n">
        <v>1.62</v>
      </c>
      <c r="Y17" t="n">
        <v>0.5</v>
      </c>
      <c r="Z17" t="n">
        <v>10</v>
      </c>
      <c r="AA17" t="n">
        <v>1147.15248027604</v>
      </c>
      <c r="AB17" t="n">
        <v>1569.584632309318</v>
      </c>
      <c r="AC17" t="n">
        <v>1419.785677927583</v>
      </c>
      <c r="AD17" t="n">
        <v>1147152.48027604</v>
      </c>
      <c r="AE17" t="n">
        <v>1569584.632309318</v>
      </c>
      <c r="AF17" t="n">
        <v>1.774181097584125e-06</v>
      </c>
      <c r="AG17" t="n">
        <v>13</v>
      </c>
      <c r="AH17" t="n">
        <v>1419785.677927583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1.3546</v>
      </c>
      <c r="E18" t="n">
        <v>73.81999999999999</v>
      </c>
      <c r="F18" t="n">
        <v>69.83</v>
      </c>
      <c r="G18" t="n">
        <v>102.18</v>
      </c>
      <c r="H18" t="n">
        <v>1.43</v>
      </c>
      <c r="I18" t="n">
        <v>41</v>
      </c>
      <c r="J18" t="n">
        <v>210.64</v>
      </c>
      <c r="K18" t="n">
        <v>53.44</v>
      </c>
      <c r="L18" t="n">
        <v>17</v>
      </c>
      <c r="M18" t="n">
        <v>39</v>
      </c>
      <c r="N18" t="n">
        <v>45.21</v>
      </c>
      <c r="O18" t="n">
        <v>26213.09</v>
      </c>
      <c r="P18" t="n">
        <v>941.62</v>
      </c>
      <c r="Q18" t="n">
        <v>747.8099999999999</v>
      </c>
      <c r="R18" t="n">
        <v>165.27</v>
      </c>
      <c r="S18" t="n">
        <v>106.02</v>
      </c>
      <c r="T18" t="n">
        <v>25361.02</v>
      </c>
      <c r="U18" t="n">
        <v>0.64</v>
      </c>
      <c r="V18" t="n">
        <v>0.88</v>
      </c>
      <c r="W18" t="n">
        <v>12.34</v>
      </c>
      <c r="X18" t="n">
        <v>1.51</v>
      </c>
      <c r="Y18" t="n">
        <v>0.5</v>
      </c>
      <c r="Z18" t="n">
        <v>10</v>
      </c>
      <c r="AA18" t="n">
        <v>1142.377337001749</v>
      </c>
      <c r="AB18" t="n">
        <v>1563.05107061698</v>
      </c>
      <c r="AC18" t="n">
        <v>1413.875670193251</v>
      </c>
      <c r="AD18" t="n">
        <v>1142377.337001749</v>
      </c>
      <c r="AE18" t="n">
        <v>1563051.07061698</v>
      </c>
      <c r="AF18" t="n">
        <v>1.779435595133611e-06</v>
      </c>
      <c r="AG18" t="n">
        <v>13</v>
      </c>
      <c r="AH18" t="n">
        <v>1413875.670193251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1.358</v>
      </c>
      <c r="E19" t="n">
        <v>73.64</v>
      </c>
      <c r="F19" t="n">
        <v>69.72</v>
      </c>
      <c r="G19" t="n">
        <v>107.26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37</v>
      </c>
      <c r="N19" t="n">
        <v>45.82</v>
      </c>
      <c r="O19" t="n">
        <v>26412.11</v>
      </c>
      <c r="P19" t="n">
        <v>939.52</v>
      </c>
      <c r="Q19" t="n">
        <v>747.79</v>
      </c>
      <c r="R19" t="n">
        <v>161.76</v>
      </c>
      <c r="S19" t="n">
        <v>106.02</v>
      </c>
      <c r="T19" t="n">
        <v>23611.14</v>
      </c>
      <c r="U19" t="n">
        <v>0.66</v>
      </c>
      <c r="V19" t="n">
        <v>0.88</v>
      </c>
      <c r="W19" t="n">
        <v>12.33</v>
      </c>
      <c r="X19" t="n">
        <v>1.4</v>
      </c>
      <c r="Y19" t="n">
        <v>0.5</v>
      </c>
      <c r="Z19" t="n">
        <v>10</v>
      </c>
      <c r="AA19" t="n">
        <v>1129.028924172664</v>
      </c>
      <c r="AB19" t="n">
        <v>1544.787183293814</v>
      </c>
      <c r="AC19" t="n">
        <v>1397.35486264268</v>
      </c>
      <c r="AD19" t="n">
        <v>1129028.924172664</v>
      </c>
      <c r="AE19" t="n">
        <v>1544787.183293814</v>
      </c>
      <c r="AF19" t="n">
        <v>1.783901918050675e-06</v>
      </c>
      <c r="AG19" t="n">
        <v>12</v>
      </c>
      <c r="AH19" t="n">
        <v>1397354.86264268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1.3602</v>
      </c>
      <c r="E20" t="n">
        <v>73.52</v>
      </c>
      <c r="F20" t="n">
        <v>69.67</v>
      </c>
      <c r="G20" t="n">
        <v>112.98</v>
      </c>
      <c r="H20" t="n">
        <v>1.58</v>
      </c>
      <c r="I20" t="n">
        <v>37</v>
      </c>
      <c r="J20" t="n">
        <v>213.87</v>
      </c>
      <c r="K20" t="n">
        <v>53.44</v>
      </c>
      <c r="L20" t="n">
        <v>19</v>
      </c>
      <c r="M20" t="n">
        <v>35</v>
      </c>
      <c r="N20" t="n">
        <v>46.44</v>
      </c>
      <c r="O20" t="n">
        <v>26611.98</v>
      </c>
      <c r="P20" t="n">
        <v>938.42</v>
      </c>
      <c r="Q20" t="n">
        <v>747.8200000000001</v>
      </c>
      <c r="R20" t="n">
        <v>159.82</v>
      </c>
      <c r="S20" t="n">
        <v>106.02</v>
      </c>
      <c r="T20" t="n">
        <v>22652.79</v>
      </c>
      <c r="U20" t="n">
        <v>0.66</v>
      </c>
      <c r="V20" t="n">
        <v>0.89</v>
      </c>
      <c r="W20" t="n">
        <v>12.34</v>
      </c>
      <c r="X20" t="n">
        <v>1.35</v>
      </c>
      <c r="Y20" t="n">
        <v>0.5</v>
      </c>
      <c r="Z20" t="n">
        <v>10</v>
      </c>
      <c r="AA20" t="n">
        <v>1126.210488696181</v>
      </c>
      <c r="AB20" t="n">
        <v>1540.930875534292</v>
      </c>
      <c r="AC20" t="n">
        <v>1393.866595483366</v>
      </c>
      <c r="AD20" t="n">
        <v>1126210.488696181</v>
      </c>
      <c r="AE20" t="n">
        <v>1540930.875534293</v>
      </c>
      <c r="AF20" t="n">
        <v>1.786791891702892e-06</v>
      </c>
      <c r="AG20" t="n">
        <v>12</v>
      </c>
      <c r="AH20" t="n">
        <v>1393866.595483366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1.3633</v>
      </c>
      <c r="E21" t="n">
        <v>73.34999999999999</v>
      </c>
      <c r="F21" t="n">
        <v>69.58</v>
      </c>
      <c r="G21" t="n">
        <v>119.28</v>
      </c>
      <c r="H21" t="n">
        <v>1.65</v>
      </c>
      <c r="I21" t="n">
        <v>35</v>
      </c>
      <c r="J21" t="n">
        <v>215.5</v>
      </c>
      <c r="K21" t="n">
        <v>53.44</v>
      </c>
      <c r="L21" t="n">
        <v>20</v>
      </c>
      <c r="M21" t="n">
        <v>33</v>
      </c>
      <c r="N21" t="n">
        <v>47.07</v>
      </c>
      <c r="O21" t="n">
        <v>26812.71</v>
      </c>
      <c r="P21" t="n">
        <v>936.3200000000001</v>
      </c>
      <c r="Q21" t="n">
        <v>747.8</v>
      </c>
      <c r="R21" t="n">
        <v>156.94</v>
      </c>
      <c r="S21" t="n">
        <v>106.02</v>
      </c>
      <c r="T21" t="n">
        <v>21224.81</v>
      </c>
      <c r="U21" t="n">
        <v>0.68</v>
      </c>
      <c r="V21" t="n">
        <v>0.89</v>
      </c>
      <c r="W21" t="n">
        <v>12.33</v>
      </c>
      <c r="X21" t="n">
        <v>1.26</v>
      </c>
      <c r="Y21" t="n">
        <v>0.5</v>
      </c>
      <c r="Z21" t="n">
        <v>10</v>
      </c>
      <c r="AA21" t="n">
        <v>1121.682194330464</v>
      </c>
      <c r="AB21" t="n">
        <v>1534.73506340887</v>
      </c>
      <c r="AC21" t="n">
        <v>1388.262102971317</v>
      </c>
      <c r="AD21" t="n">
        <v>1121682.194330464</v>
      </c>
      <c r="AE21" t="n">
        <v>1534735.06340887</v>
      </c>
      <c r="AF21" t="n">
        <v>1.790864127303744e-06</v>
      </c>
      <c r="AG21" t="n">
        <v>12</v>
      </c>
      <c r="AH21" t="n">
        <v>1388262.102971317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1.3658</v>
      </c>
      <c r="E22" t="n">
        <v>73.22</v>
      </c>
      <c r="F22" t="n">
        <v>69.52</v>
      </c>
      <c r="G22" t="n">
        <v>126.4</v>
      </c>
      <c r="H22" t="n">
        <v>1.72</v>
      </c>
      <c r="I22" t="n">
        <v>33</v>
      </c>
      <c r="J22" t="n">
        <v>217.14</v>
      </c>
      <c r="K22" t="n">
        <v>53.44</v>
      </c>
      <c r="L22" t="n">
        <v>21</v>
      </c>
      <c r="M22" t="n">
        <v>31</v>
      </c>
      <c r="N22" t="n">
        <v>47.7</v>
      </c>
      <c r="O22" t="n">
        <v>27014.3</v>
      </c>
      <c r="P22" t="n">
        <v>934.72</v>
      </c>
      <c r="Q22" t="n">
        <v>747.8</v>
      </c>
      <c r="R22" t="n">
        <v>154.99</v>
      </c>
      <c r="S22" t="n">
        <v>106.02</v>
      </c>
      <c r="T22" t="n">
        <v>20256.24</v>
      </c>
      <c r="U22" t="n">
        <v>0.68</v>
      </c>
      <c r="V22" t="n">
        <v>0.89</v>
      </c>
      <c r="W22" t="n">
        <v>12.33</v>
      </c>
      <c r="X22" t="n">
        <v>1.2</v>
      </c>
      <c r="Y22" t="n">
        <v>0.5</v>
      </c>
      <c r="Z22" t="n">
        <v>10</v>
      </c>
      <c r="AA22" t="n">
        <v>1118.153558961975</v>
      </c>
      <c r="AB22" t="n">
        <v>1529.907028825298</v>
      </c>
      <c r="AC22" t="n">
        <v>1383.894849232212</v>
      </c>
      <c r="AD22" t="n">
        <v>1118153.558961975</v>
      </c>
      <c r="AE22" t="n">
        <v>1529907.028825298</v>
      </c>
      <c r="AF22" t="n">
        <v>1.794148188272173e-06</v>
      </c>
      <c r="AG22" t="n">
        <v>12</v>
      </c>
      <c r="AH22" t="n">
        <v>1383894.849232212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1.3676</v>
      </c>
      <c r="E23" t="n">
        <v>73.12</v>
      </c>
      <c r="F23" t="n">
        <v>69.45999999999999</v>
      </c>
      <c r="G23" t="n">
        <v>130.24</v>
      </c>
      <c r="H23" t="n">
        <v>1.79</v>
      </c>
      <c r="I23" t="n">
        <v>32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934.4</v>
      </c>
      <c r="Q23" t="n">
        <v>747.8200000000001</v>
      </c>
      <c r="R23" t="n">
        <v>153.14</v>
      </c>
      <c r="S23" t="n">
        <v>106.02</v>
      </c>
      <c r="T23" t="n">
        <v>19338.58</v>
      </c>
      <c r="U23" t="n">
        <v>0.6899999999999999</v>
      </c>
      <c r="V23" t="n">
        <v>0.89</v>
      </c>
      <c r="W23" t="n">
        <v>12.32</v>
      </c>
      <c r="X23" t="n">
        <v>1.14</v>
      </c>
      <c r="Y23" t="n">
        <v>0.5</v>
      </c>
      <c r="Z23" t="n">
        <v>10</v>
      </c>
      <c r="AA23" t="n">
        <v>1116.428523456408</v>
      </c>
      <c r="AB23" t="n">
        <v>1527.546759143386</v>
      </c>
      <c r="AC23" t="n">
        <v>1381.759840376083</v>
      </c>
      <c r="AD23" t="n">
        <v>1116428.523456408</v>
      </c>
      <c r="AE23" t="n">
        <v>1527546.759143387</v>
      </c>
      <c r="AF23" t="n">
        <v>1.796512712169442e-06</v>
      </c>
      <c r="AG23" t="n">
        <v>12</v>
      </c>
      <c r="AH23" t="n">
        <v>1381759.840376083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1.3689</v>
      </c>
      <c r="E24" t="n">
        <v>73.05</v>
      </c>
      <c r="F24" t="n">
        <v>69.43000000000001</v>
      </c>
      <c r="G24" t="n">
        <v>134.37</v>
      </c>
      <c r="H24" t="n">
        <v>1.85</v>
      </c>
      <c r="I24" t="n">
        <v>31</v>
      </c>
      <c r="J24" t="n">
        <v>220.43</v>
      </c>
      <c r="K24" t="n">
        <v>53.44</v>
      </c>
      <c r="L24" t="n">
        <v>23</v>
      </c>
      <c r="M24" t="n">
        <v>29</v>
      </c>
      <c r="N24" t="n">
        <v>48.99</v>
      </c>
      <c r="O24" t="n">
        <v>27420.16</v>
      </c>
      <c r="P24" t="n">
        <v>933.67</v>
      </c>
      <c r="Q24" t="n">
        <v>747.8099999999999</v>
      </c>
      <c r="R24" t="n">
        <v>151.92</v>
      </c>
      <c r="S24" t="n">
        <v>106.02</v>
      </c>
      <c r="T24" t="n">
        <v>18734</v>
      </c>
      <c r="U24" t="n">
        <v>0.7</v>
      </c>
      <c r="V24" t="n">
        <v>0.89</v>
      </c>
      <c r="W24" t="n">
        <v>12.32</v>
      </c>
      <c r="X24" t="n">
        <v>1.11</v>
      </c>
      <c r="Y24" t="n">
        <v>0.5</v>
      </c>
      <c r="Z24" t="n">
        <v>10</v>
      </c>
      <c r="AA24" t="n">
        <v>1114.705583870456</v>
      </c>
      <c r="AB24" t="n">
        <v>1525.189357191156</v>
      </c>
      <c r="AC24" t="n">
        <v>1379.627425557539</v>
      </c>
      <c r="AD24" t="n">
        <v>1114705.583870456</v>
      </c>
      <c r="AE24" t="n">
        <v>1525189.357191156</v>
      </c>
      <c r="AF24" t="n">
        <v>1.798220423873025e-06</v>
      </c>
      <c r="AG24" t="n">
        <v>12</v>
      </c>
      <c r="AH24" t="n">
        <v>1379627.425557539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1.3714</v>
      </c>
      <c r="E25" t="n">
        <v>72.92</v>
      </c>
      <c r="F25" t="n">
        <v>69.37</v>
      </c>
      <c r="G25" t="n">
        <v>143.52</v>
      </c>
      <c r="H25" t="n">
        <v>1.92</v>
      </c>
      <c r="I25" t="n">
        <v>29</v>
      </c>
      <c r="J25" t="n">
        <v>222.08</v>
      </c>
      <c r="K25" t="n">
        <v>53.44</v>
      </c>
      <c r="L25" t="n">
        <v>24</v>
      </c>
      <c r="M25" t="n">
        <v>27</v>
      </c>
      <c r="N25" t="n">
        <v>49.65</v>
      </c>
      <c r="O25" t="n">
        <v>27624.44</v>
      </c>
      <c r="P25" t="n">
        <v>932.28</v>
      </c>
      <c r="Q25" t="n">
        <v>747.78</v>
      </c>
      <c r="R25" t="n">
        <v>149.92</v>
      </c>
      <c r="S25" t="n">
        <v>106.02</v>
      </c>
      <c r="T25" t="n">
        <v>17742.27</v>
      </c>
      <c r="U25" t="n">
        <v>0.71</v>
      </c>
      <c r="V25" t="n">
        <v>0.89</v>
      </c>
      <c r="W25" t="n">
        <v>12.32</v>
      </c>
      <c r="X25" t="n">
        <v>1.05</v>
      </c>
      <c r="Y25" t="n">
        <v>0.5</v>
      </c>
      <c r="Z25" t="n">
        <v>10</v>
      </c>
      <c r="AA25" t="n">
        <v>1111.412404757603</v>
      </c>
      <c r="AB25" t="n">
        <v>1520.683484244142</v>
      </c>
      <c r="AC25" t="n">
        <v>1375.551586800555</v>
      </c>
      <c r="AD25" t="n">
        <v>1111412.404757603</v>
      </c>
      <c r="AE25" t="n">
        <v>1520683.484244142</v>
      </c>
      <c r="AF25" t="n">
        <v>1.801504484841454e-06</v>
      </c>
      <c r="AG25" t="n">
        <v>12</v>
      </c>
      <c r="AH25" t="n">
        <v>1375551.586800555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1.3729</v>
      </c>
      <c r="E26" t="n">
        <v>72.84</v>
      </c>
      <c r="F26" t="n">
        <v>69.33</v>
      </c>
      <c r="G26" t="n">
        <v>148.56</v>
      </c>
      <c r="H26" t="n">
        <v>1.99</v>
      </c>
      <c r="I26" t="n">
        <v>28</v>
      </c>
      <c r="J26" t="n">
        <v>223.75</v>
      </c>
      <c r="K26" t="n">
        <v>53.44</v>
      </c>
      <c r="L26" t="n">
        <v>25</v>
      </c>
      <c r="M26" t="n">
        <v>26</v>
      </c>
      <c r="N26" t="n">
        <v>50.31</v>
      </c>
      <c r="O26" t="n">
        <v>27829.77</v>
      </c>
      <c r="P26" t="n">
        <v>931.91</v>
      </c>
      <c r="Q26" t="n">
        <v>747.79</v>
      </c>
      <c r="R26" t="n">
        <v>148.32</v>
      </c>
      <c r="S26" t="n">
        <v>106.02</v>
      </c>
      <c r="T26" t="n">
        <v>16949.26</v>
      </c>
      <c r="U26" t="n">
        <v>0.71</v>
      </c>
      <c r="V26" t="n">
        <v>0.89</v>
      </c>
      <c r="W26" t="n">
        <v>12.32</v>
      </c>
      <c r="X26" t="n">
        <v>1.01</v>
      </c>
      <c r="Y26" t="n">
        <v>0.5</v>
      </c>
      <c r="Z26" t="n">
        <v>10</v>
      </c>
      <c r="AA26" t="n">
        <v>1109.897297214694</v>
      </c>
      <c r="AB26" t="n">
        <v>1518.610447262106</v>
      </c>
      <c r="AC26" t="n">
        <v>1373.676397558559</v>
      </c>
      <c r="AD26" t="n">
        <v>1109897.297214694</v>
      </c>
      <c r="AE26" t="n">
        <v>1518610.447262106</v>
      </c>
      <c r="AF26" t="n">
        <v>1.803474921422512e-06</v>
      </c>
      <c r="AG26" t="n">
        <v>12</v>
      </c>
      <c r="AH26" t="n">
        <v>1373676.397558559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1.3747</v>
      </c>
      <c r="E27" t="n">
        <v>72.73999999999999</v>
      </c>
      <c r="F27" t="n">
        <v>69.27</v>
      </c>
      <c r="G27" t="n">
        <v>153.93</v>
      </c>
      <c r="H27" t="n">
        <v>2.05</v>
      </c>
      <c r="I27" t="n">
        <v>27</v>
      </c>
      <c r="J27" t="n">
        <v>225.42</v>
      </c>
      <c r="K27" t="n">
        <v>53.44</v>
      </c>
      <c r="L27" t="n">
        <v>26</v>
      </c>
      <c r="M27" t="n">
        <v>25</v>
      </c>
      <c r="N27" t="n">
        <v>50.98</v>
      </c>
      <c r="O27" t="n">
        <v>28035.92</v>
      </c>
      <c r="P27" t="n">
        <v>931.75</v>
      </c>
      <c r="Q27" t="n">
        <v>747.8</v>
      </c>
      <c r="R27" t="n">
        <v>146.97</v>
      </c>
      <c r="S27" t="n">
        <v>106.02</v>
      </c>
      <c r="T27" t="n">
        <v>16280.96</v>
      </c>
      <c r="U27" t="n">
        <v>0.72</v>
      </c>
      <c r="V27" t="n">
        <v>0.89</v>
      </c>
      <c r="W27" t="n">
        <v>12.31</v>
      </c>
      <c r="X27" t="n">
        <v>0.95</v>
      </c>
      <c r="Y27" t="n">
        <v>0.5</v>
      </c>
      <c r="Z27" t="n">
        <v>10</v>
      </c>
      <c r="AA27" t="n">
        <v>1108.350327735106</v>
      </c>
      <c r="AB27" t="n">
        <v>1516.493815372658</v>
      </c>
      <c r="AC27" t="n">
        <v>1371.761774045929</v>
      </c>
      <c r="AD27" t="n">
        <v>1108350.327735106</v>
      </c>
      <c r="AE27" t="n">
        <v>1516493.815372658</v>
      </c>
      <c r="AF27" t="n">
        <v>1.805839445319781e-06</v>
      </c>
      <c r="AG27" t="n">
        <v>12</v>
      </c>
      <c r="AH27" t="n">
        <v>1371761.774045929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1.3758</v>
      </c>
      <c r="E28" t="n">
        <v>72.68000000000001</v>
      </c>
      <c r="F28" t="n">
        <v>69.25</v>
      </c>
      <c r="G28" t="n">
        <v>159.8</v>
      </c>
      <c r="H28" t="n">
        <v>2.11</v>
      </c>
      <c r="I28" t="n">
        <v>26</v>
      </c>
      <c r="J28" t="n">
        <v>227.1</v>
      </c>
      <c r="K28" t="n">
        <v>53.44</v>
      </c>
      <c r="L28" t="n">
        <v>27</v>
      </c>
      <c r="M28" t="n">
        <v>24</v>
      </c>
      <c r="N28" t="n">
        <v>51.66</v>
      </c>
      <c r="O28" t="n">
        <v>28243</v>
      </c>
      <c r="P28" t="n">
        <v>930.8099999999999</v>
      </c>
      <c r="Q28" t="n">
        <v>747.79</v>
      </c>
      <c r="R28" t="n">
        <v>145.81</v>
      </c>
      <c r="S28" t="n">
        <v>106.02</v>
      </c>
      <c r="T28" t="n">
        <v>15703.36</v>
      </c>
      <c r="U28" t="n">
        <v>0.73</v>
      </c>
      <c r="V28" t="n">
        <v>0.89</v>
      </c>
      <c r="W28" t="n">
        <v>12.32</v>
      </c>
      <c r="X28" t="n">
        <v>0.93</v>
      </c>
      <c r="Y28" t="n">
        <v>0.5</v>
      </c>
      <c r="Z28" t="n">
        <v>10</v>
      </c>
      <c r="AA28" t="n">
        <v>1106.5939029545</v>
      </c>
      <c r="AB28" t="n">
        <v>1514.09059749984</v>
      </c>
      <c r="AC28" t="n">
        <v>1369.587915913955</v>
      </c>
      <c r="AD28" t="n">
        <v>1106593.9029545</v>
      </c>
      <c r="AE28" t="n">
        <v>1514090.59749984</v>
      </c>
      <c r="AF28" t="n">
        <v>1.807284432145889e-06</v>
      </c>
      <c r="AG28" t="n">
        <v>12</v>
      </c>
      <c r="AH28" t="n">
        <v>1369587.915913955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1.3772</v>
      </c>
      <c r="E29" t="n">
        <v>72.61</v>
      </c>
      <c r="F29" t="n">
        <v>69.20999999999999</v>
      </c>
      <c r="G29" t="n">
        <v>166.11</v>
      </c>
      <c r="H29" t="n">
        <v>2.18</v>
      </c>
      <c r="I29" t="n">
        <v>25</v>
      </c>
      <c r="J29" t="n">
        <v>228.79</v>
      </c>
      <c r="K29" t="n">
        <v>53.44</v>
      </c>
      <c r="L29" t="n">
        <v>28</v>
      </c>
      <c r="M29" t="n">
        <v>23</v>
      </c>
      <c r="N29" t="n">
        <v>52.35</v>
      </c>
      <c r="O29" t="n">
        <v>28451.04</v>
      </c>
      <c r="P29" t="n">
        <v>930.39</v>
      </c>
      <c r="Q29" t="n">
        <v>747.78</v>
      </c>
      <c r="R29" t="n">
        <v>144.97</v>
      </c>
      <c r="S29" t="n">
        <v>106.02</v>
      </c>
      <c r="T29" t="n">
        <v>15289.66</v>
      </c>
      <c r="U29" t="n">
        <v>0.73</v>
      </c>
      <c r="V29" t="n">
        <v>0.89</v>
      </c>
      <c r="W29" t="n">
        <v>12.31</v>
      </c>
      <c r="X29" t="n">
        <v>0.89</v>
      </c>
      <c r="Y29" t="n">
        <v>0.5</v>
      </c>
      <c r="Z29" t="n">
        <v>10</v>
      </c>
      <c r="AA29" t="n">
        <v>1105.112190205498</v>
      </c>
      <c r="AB29" t="n">
        <v>1512.063252748103</v>
      </c>
      <c r="AC29" t="n">
        <v>1367.754058099927</v>
      </c>
      <c r="AD29" t="n">
        <v>1105112.190205498</v>
      </c>
      <c r="AE29" t="n">
        <v>1512063.252748103</v>
      </c>
      <c r="AF29" t="n">
        <v>1.80912350628821e-06</v>
      </c>
      <c r="AG29" t="n">
        <v>12</v>
      </c>
      <c r="AH29" t="n">
        <v>1367754.058099927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1.3791</v>
      </c>
      <c r="E30" t="n">
        <v>72.51000000000001</v>
      </c>
      <c r="F30" t="n">
        <v>69.15000000000001</v>
      </c>
      <c r="G30" t="n">
        <v>172.88</v>
      </c>
      <c r="H30" t="n">
        <v>2.24</v>
      </c>
      <c r="I30" t="n">
        <v>24</v>
      </c>
      <c r="J30" t="n">
        <v>230.48</v>
      </c>
      <c r="K30" t="n">
        <v>53.44</v>
      </c>
      <c r="L30" t="n">
        <v>29</v>
      </c>
      <c r="M30" t="n">
        <v>22</v>
      </c>
      <c r="N30" t="n">
        <v>53.05</v>
      </c>
      <c r="O30" t="n">
        <v>28660.06</v>
      </c>
      <c r="P30" t="n">
        <v>928.65</v>
      </c>
      <c r="Q30" t="n">
        <v>747.8</v>
      </c>
      <c r="R30" t="n">
        <v>142.75</v>
      </c>
      <c r="S30" t="n">
        <v>106.02</v>
      </c>
      <c r="T30" t="n">
        <v>14182.59</v>
      </c>
      <c r="U30" t="n">
        <v>0.74</v>
      </c>
      <c r="V30" t="n">
        <v>0.89</v>
      </c>
      <c r="W30" t="n">
        <v>12.31</v>
      </c>
      <c r="X30" t="n">
        <v>0.83</v>
      </c>
      <c r="Y30" t="n">
        <v>0.5</v>
      </c>
      <c r="Z30" t="n">
        <v>10</v>
      </c>
      <c r="AA30" t="n">
        <v>1101.945121616736</v>
      </c>
      <c r="AB30" t="n">
        <v>1507.729929783752</v>
      </c>
      <c r="AC30" t="n">
        <v>1363.834301397437</v>
      </c>
      <c r="AD30" t="n">
        <v>1101945.121616736</v>
      </c>
      <c r="AE30" t="n">
        <v>1507729.929783752</v>
      </c>
      <c r="AF30" t="n">
        <v>1.811619392624216e-06</v>
      </c>
      <c r="AG30" t="n">
        <v>12</v>
      </c>
      <c r="AH30" t="n">
        <v>1363834.301397437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1.3785</v>
      </c>
      <c r="E31" t="n">
        <v>72.54000000000001</v>
      </c>
      <c r="F31" t="n">
        <v>69.18000000000001</v>
      </c>
      <c r="G31" t="n">
        <v>172.95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927.42</v>
      </c>
      <c r="Q31" t="n">
        <v>747.79</v>
      </c>
      <c r="R31" t="n">
        <v>143.92</v>
      </c>
      <c r="S31" t="n">
        <v>106.02</v>
      </c>
      <c r="T31" t="n">
        <v>14766.24</v>
      </c>
      <c r="U31" t="n">
        <v>0.74</v>
      </c>
      <c r="V31" t="n">
        <v>0.89</v>
      </c>
      <c r="W31" t="n">
        <v>12.3</v>
      </c>
      <c r="X31" t="n">
        <v>0.86</v>
      </c>
      <c r="Y31" t="n">
        <v>0.5</v>
      </c>
      <c r="Z31" t="n">
        <v>10</v>
      </c>
      <c r="AA31" t="n">
        <v>1101.201187257743</v>
      </c>
      <c r="AB31" t="n">
        <v>1506.712045973711</v>
      </c>
      <c r="AC31" t="n">
        <v>1362.913562989618</v>
      </c>
      <c r="AD31" t="n">
        <v>1101201.187257743</v>
      </c>
      <c r="AE31" t="n">
        <v>1506712.045973711</v>
      </c>
      <c r="AF31" t="n">
        <v>1.810831217991793e-06</v>
      </c>
      <c r="AG31" t="n">
        <v>12</v>
      </c>
      <c r="AH31" t="n">
        <v>1362913.562989618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1.3798</v>
      </c>
      <c r="E32" t="n">
        <v>72.47</v>
      </c>
      <c r="F32" t="n">
        <v>69.15000000000001</v>
      </c>
      <c r="G32" t="n">
        <v>180.39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930.26</v>
      </c>
      <c r="Q32" t="n">
        <v>747.8</v>
      </c>
      <c r="R32" t="n">
        <v>142.69</v>
      </c>
      <c r="S32" t="n">
        <v>106.02</v>
      </c>
      <c r="T32" t="n">
        <v>14157.36</v>
      </c>
      <c r="U32" t="n">
        <v>0.74</v>
      </c>
      <c r="V32" t="n">
        <v>0.89</v>
      </c>
      <c r="W32" t="n">
        <v>12.31</v>
      </c>
      <c r="X32" t="n">
        <v>0.83</v>
      </c>
      <c r="Y32" t="n">
        <v>0.5</v>
      </c>
      <c r="Z32" t="n">
        <v>10</v>
      </c>
      <c r="AA32" t="n">
        <v>1103.026242743218</v>
      </c>
      <c r="AB32" t="n">
        <v>1509.209167404704</v>
      </c>
      <c r="AC32" t="n">
        <v>1365.172362655968</v>
      </c>
      <c r="AD32" t="n">
        <v>1103026.242743218</v>
      </c>
      <c r="AE32" t="n">
        <v>1509209.167404704</v>
      </c>
      <c r="AF32" t="n">
        <v>1.812538929695376e-06</v>
      </c>
      <c r="AG32" t="n">
        <v>12</v>
      </c>
      <c r="AH32" t="n">
        <v>1365172.362655968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1.3817</v>
      </c>
      <c r="E33" t="n">
        <v>72.38</v>
      </c>
      <c r="F33" t="n">
        <v>69.09</v>
      </c>
      <c r="G33" t="n">
        <v>188.42</v>
      </c>
      <c r="H33" t="n">
        <v>2.41</v>
      </c>
      <c r="I33" t="n">
        <v>22</v>
      </c>
      <c r="J33" t="n">
        <v>235.61</v>
      </c>
      <c r="K33" t="n">
        <v>53.44</v>
      </c>
      <c r="L33" t="n">
        <v>32</v>
      </c>
      <c r="M33" t="n">
        <v>20</v>
      </c>
      <c r="N33" t="n">
        <v>55.18</v>
      </c>
      <c r="O33" t="n">
        <v>29293.06</v>
      </c>
      <c r="P33" t="n">
        <v>929.08</v>
      </c>
      <c r="Q33" t="n">
        <v>747.8</v>
      </c>
      <c r="R33" t="n">
        <v>140.65</v>
      </c>
      <c r="S33" t="n">
        <v>106.02</v>
      </c>
      <c r="T33" t="n">
        <v>13144.88</v>
      </c>
      <c r="U33" t="n">
        <v>0.75</v>
      </c>
      <c r="V33" t="n">
        <v>0.89</v>
      </c>
      <c r="W33" t="n">
        <v>12.31</v>
      </c>
      <c r="X33" t="n">
        <v>0.77</v>
      </c>
      <c r="Y33" t="n">
        <v>0.5</v>
      </c>
      <c r="Z33" t="n">
        <v>10</v>
      </c>
      <c r="AA33" t="n">
        <v>1100.419405664829</v>
      </c>
      <c r="AB33" t="n">
        <v>1505.642377908517</v>
      </c>
      <c r="AC33" t="n">
        <v>1361.945982543277</v>
      </c>
      <c r="AD33" t="n">
        <v>1100419.405664829</v>
      </c>
      <c r="AE33" t="n">
        <v>1505642.377908517</v>
      </c>
      <c r="AF33" t="n">
        <v>1.815034816031382e-06</v>
      </c>
      <c r="AG33" t="n">
        <v>12</v>
      </c>
      <c r="AH33" t="n">
        <v>1361945.982543277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1.3813</v>
      </c>
      <c r="E34" t="n">
        <v>72.40000000000001</v>
      </c>
      <c r="F34" t="n">
        <v>69.11</v>
      </c>
      <c r="G34" t="n">
        <v>188.48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926.91</v>
      </c>
      <c r="Q34" t="n">
        <v>747.78</v>
      </c>
      <c r="R34" t="n">
        <v>141.58</v>
      </c>
      <c r="S34" t="n">
        <v>106.02</v>
      </c>
      <c r="T34" t="n">
        <v>13607.76</v>
      </c>
      <c r="U34" t="n">
        <v>0.75</v>
      </c>
      <c r="V34" t="n">
        <v>0.89</v>
      </c>
      <c r="W34" t="n">
        <v>12.3</v>
      </c>
      <c r="X34" t="n">
        <v>0.79</v>
      </c>
      <c r="Y34" t="n">
        <v>0.5</v>
      </c>
      <c r="Z34" t="n">
        <v>10</v>
      </c>
      <c r="AA34" t="n">
        <v>1098.594351745591</v>
      </c>
      <c r="AB34" t="n">
        <v>1503.145258620518</v>
      </c>
      <c r="AC34" t="n">
        <v>1359.687184815396</v>
      </c>
      <c r="AD34" t="n">
        <v>1098594.351745591</v>
      </c>
      <c r="AE34" t="n">
        <v>1503145.258620518</v>
      </c>
      <c r="AF34" t="n">
        <v>1.814509366276433e-06</v>
      </c>
      <c r="AG34" t="n">
        <v>12</v>
      </c>
      <c r="AH34" t="n">
        <v>1359687.184815396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1.383</v>
      </c>
      <c r="E35" t="n">
        <v>72.31</v>
      </c>
      <c r="F35" t="n">
        <v>69.06</v>
      </c>
      <c r="G35" t="n">
        <v>197.31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929.47</v>
      </c>
      <c r="Q35" t="n">
        <v>747.8</v>
      </c>
      <c r="R35" t="n">
        <v>139.6</v>
      </c>
      <c r="S35" t="n">
        <v>106.02</v>
      </c>
      <c r="T35" t="n">
        <v>12624.47</v>
      </c>
      <c r="U35" t="n">
        <v>0.76</v>
      </c>
      <c r="V35" t="n">
        <v>0.89</v>
      </c>
      <c r="W35" t="n">
        <v>12.31</v>
      </c>
      <c r="X35" t="n">
        <v>0.74</v>
      </c>
      <c r="Y35" t="n">
        <v>0.5</v>
      </c>
      <c r="Z35" t="n">
        <v>10</v>
      </c>
      <c r="AA35" t="n">
        <v>1099.83085053299</v>
      </c>
      <c r="AB35" t="n">
        <v>1504.837090811915</v>
      </c>
      <c r="AC35" t="n">
        <v>1361.217550916947</v>
      </c>
      <c r="AD35" t="n">
        <v>1099830.85053299</v>
      </c>
      <c r="AE35" t="n">
        <v>1504837.090811915</v>
      </c>
      <c r="AF35" t="n">
        <v>1.816742527734965e-06</v>
      </c>
      <c r="AG35" t="n">
        <v>12</v>
      </c>
      <c r="AH35" t="n">
        <v>1361217.550916947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1.3842</v>
      </c>
      <c r="E36" t="n">
        <v>72.23999999999999</v>
      </c>
      <c r="F36" t="n">
        <v>69.03</v>
      </c>
      <c r="G36" t="n">
        <v>207.09</v>
      </c>
      <c r="H36" t="n">
        <v>2.58</v>
      </c>
      <c r="I36" t="n">
        <v>20</v>
      </c>
      <c r="J36" t="n">
        <v>240.82</v>
      </c>
      <c r="K36" t="n">
        <v>53.44</v>
      </c>
      <c r="L36" t="n">
        <v>35</v>
      </c>
      <c r="M36" t="n">
        <v>18</v>
      </c>
      <c r="N36" t="n">
        <v>57.39</v>
      </c>
      <c r="O36" t="n">
        <v>29935.43</v>
      </c>
      <c r="P36" t="n">
        <v>926.65</v>
      </c>
      <c r="Q36" t="n">
        <v>747.79</v>
      </c>
      <c r="R36" t="n">
        <v>138.68</v>
      </c>
      <c r="S36" t="n">
        <v>106.02</v>
      </c>
      <c r="T36" t="n">
        <v>12167.81</v>
      </c>
      <c r="U36" t="n">
        <v>0.76</v>
      </c>
      <c r="V36" t="n">
        <v>0.89</v>
      </c>
      <c r="W36" t="n">
        <v>12.3</v>
      </c>
      <c r="X36" t="n">
        <v>0.71</v>
      </c>
      <c r="Y36" t="n">
        <v>0.5</v>
      </c>
      <c r="Z36" t="n">
        <v>10</v>
      </c>
      <c r="AA36" t="n">
        <v>1096.160295986125</v>
      </c>
      <c r="AB36" t="n">
        <v>1499.814876147456</v>
      </c>
      <c r="AC36" t="n">
        <v>1356.674649371341</v>
      </c>
      <c r="AD36" t="n">
        <v>1096160.295986125</v>
      </c>
      <c r="AE36" t="n">
        <v>1499814.876147456</v>
      </c>
      <c r="AF36" t="n">
        <v>1.818318876999811e-06</v>
      </c>
      <c r="AG36" t="n">
        <v>12</v>
      </c>
      <c r="AH36" t="n">
        <v>1356674.649371341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1.3846</v>
      </c>
      <c r="E37" t="n">
        <v>72.22</v>
      </c>
      <c r="F37" t="n">
        <v>69.01000000000001</v>
      </c>
      <c r="G37" t="n">
        <v>207.03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928.59</v>
      </c>
      <c r="Q37" t="n">
        <v>747.79</v>
      </c>
      <c r="R37" t="n">
        <v>137.92</v>
      </c>
      <c r="S37" t="n">
        <v>106.02</v>
      </c>
      <c r="T37" t="n">
        <v>11786.97</v>
      </c>
      <c r="U37" t="n">
        <v>0.77</v>
      </c>
      <c r="V37" t="n">
        <v>0.89</v>
      </c>
      <c r="W37" t="n">
        <v>12.31</v>
      </c>
      <c r="X37" t="n">
        <v>0.6899999999999999</v>
      </c>
      <c r="Y37" t="n">
        <v>0.5</v>
      </c>
      <c r="Z37" t="n">
        <v>10</v>
      </c>
      <c r="AA37" t="n">
        <v>1097.756235611226</v>
      </c>
      <c r="AB37" t="n">
        <v>1501.998511150406</v>
      </c>
      <c r="AC37" t="n">
        <v>1358.649881314361</v>
      </c>
      <c r="AD37" t="n">
        <v>1097756.235611226</v>
      </c>
      <c r="AE37" t="n">
        <v>1501998.511150406</v>
      </c>
      <c r="AF37" t="n">
        <v>1.81884432675476e-06</v>
      </c>
      <c r="AG37" t="n">
        <v>12</v>
      </c>
      <c r="AH37" t="n">
        <v>1358649.881314361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1.3858</v>
      </c>
      <c r="E38" t="n">
        <v>72.16</v>
      </c>
      <c r="F38" t="n">
        <v>68.98</v>
      </c>
      <c r="G38" t="n">
        <v>217.84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927.38</v>
      </c>
      <c r="Q38" t="n">
        <v>747.79</v>
      </c>
      <c r="R38" t="n">
        <v>136.94</v>
      </c>
      <c r="S38" t="n">
        <v>106.02</v>
      </c>
      <c r="T38" t="n">
        <v>11305.19</v>
      </c>
      <c r="U38" t="n">
        <v>0.77</v>
      </c>
      <c r="V38" t="n">
        <v>0.89</v>
      </c>
      <c r="W38" t="n">
        <v>12.31</v>
      </c>
      <c r="X38" t="n">
        <v>0.67</v>
      </c>
      <c r="Y38" t="n">
        <v>0.5</v>
      </c>
      <c r="Z38" t="n">
        <v>10</v>
      </c>
      <c r="AA38" t="n">
        <v>1095.672310266541</v>
      </c>
      <c r="AB38" t="n">
        <v>1499.147192557511</v>
      </c>
      <c r="AC38" t="n">
        <v>1356.070688566121</v>
      </c>
      <c r="AD38" t="n">
        <v>1095672.310266541</v>
      </c>
      <c r="AE38" t="n">
        <v>1499147.192557511</v>
      </c>
      <c r="AF38" t="n">
        <v>1.820420676019606e-06</v>
      </c>
      <c r="AG38" t="n">
        <v>12</v>
      </c>
      <c r="AH38" t="n">
        <v>1356070.688566121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1.3857</v>
      </c>
      <c r="E39" t="n">
        <v>72.17</v>
      </c>
      <c r="F39" t="n">
        <v>68.98999999999999</v>
      </c>
      <c r="G39" t="n">
        <v>217.87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928.88</v>
      </c>
      <c r="Q39" t="n">
        <v>747.79</v>
      </c>
      <c r="R39" t="n">
        <v>137.45</v>
      </c>
      <c r="S39" t="n">
        <v>106.02</v>
      </c>
      <c r="T39" t="n">
        <v>11556.87</v>
      </c>
      <c r="U39" t="n">
        <v>0.77</v>
      </c>
      <c r="V39" t="n">
        <v>0.89</v>
      </c>
      <c r="W39" t="n">
        <v>12.3</v>
      </c>
      <c r="X39" t="n">
        <v>0.67</v>
      </c>
      <c r="Y39" t="n">
        <v>0.5</v>
      </c>
      <c r="Z39" t="n">
        <v>10</v>
      </c>
      <c r="AA39" t="n">
        <v>1097.228391595579</v>
      </c>
      <c r="AB39" t="n">
        <v>1501.276291681364</v>
      </c>
      <c r="AC39" t="n">
        <v>1357.996589457803</v>
      </c>
      <c r="AD39" t="n">
        <v>1097228.391595579</v>
      </c>
      <c r="AE39" t="n">
        <v>1501276.291681364</v>
      </c>
      <c r="AF39" t="n">
        <v>1.820289313580869e-06</v>
      </c>
      <c r="AG39" t="n">
        <v>12</v>
      </c>
      <c r="AH39" t="n">
        <v>1357996.589457803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1.3869</v>
      </c>
      <c r="E40" t="n">
        <v>72.09999999999999</v>
      </c>
      <c r="F40" t="n">
        <v>68.97</v>
      </c>
      <c r="G40" t="n">
        <v>229.89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925.46</v>
      </c>
      <c r="Q40" t="n">
        <v>747.79</v>
      </c>
      <c r="R40" t="n">
        <v>136.57</v>
      </c>
      <c r="S40" t="n">
        <v>106.02</v>
      </c>
      <c r="T40" t="n">
        <v>11124.31</v>
      </c>
      <c r="U40" t="n">
        <v>0.78</v>
      </c>
      <c r="V40" t="n">
        <v>0.89</v>
      </c>
      <c r="W40" t="n">
        <v>12.3</v>
      </c>
      <c r="X40" t="n">
        <v>0.65</v>
      </c>
      <c r="Y40" t="n">
        <v>0.5</v>
      </c>
      <c r="Z40" t="n">
        <v>10</v>
      </c>
      <c r="AA40" t="n">
        <v>1092.990446595291</v>
      </c>
      <c r="AB40" t="n">
        <v>1495.477748367031</v>
      </c>
      <c r="AC40" t="n">
        <v>1352.751450979084</v>
      </c>
      <c r="AD40" t="n">
        <v>1092990.446595291</v>
      </c>
      <c r="AE40" t="n">
        <v>1495477.748367031</v>
      </c>
      <c r="AF40" t="n">
        <v>1.821865662845715e-06</v>
      </c>
      <c r="AG40" t="n">
        <v>12</v>
      </c>
      <c r="AH40" t="n">
        <v>1352751.450979084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1.3873</v>
      </c>
      <c r="E41" t="n">
        <v>72.08</v>
      </c>
      <c r="F41" t="n">
        <v>68.95</v>
      </c>
      <c r="G41" t="n">
        <v>229.82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928.9400000000001</v>
      </c>
      <c r="Q41" t="n">
        <v>747.8099999999999</v>
      </c>
      <c r="R41" t="n">
        <v>135.89</v>
      </c>
      <c r="S41" t="n">
        <v>106.02</v>
      </c>
      <c r="T41" t="n">
        <v>10785.2</v>
      </c>
      <c r="U41" t="n">
        <v>0.78</v>
      </c>
      <c r="V41" t="n">
        <v>0.89</v>
      </c>
      <c r="W41" t="n">
        <v>12.3</v>
      </c>
      <c r="X41" t="n">
        <v>0.63</v>
      </c>
      <c r="Y41" t="n">
        <v>0.5</v>
      </c>
      <c r="Z41" t="n">
        <v>10</v>
      </c>
      <c r="AA41" t="n">
        <v>1096.094432750377</v>
      </c>
      <c r="AB41" t="n">
        <v>1499.724759162624</v>
      </c>
      <c r="AC41" t="n">
        <v>1356.593133025062</v>
      </c>
      <c r="AD41" t="n">
        <v>1096094.432750377</v>
      </c>
      <c r="AE41" t="n">
        <v>1499724.759162624</v>
      </c>
      <c r="AF41" t="n">
        <v>1.822391112600663e-06</v>
      </c>
      <c r="AG41" t="n">
        <v>12</v>
      </c>
      <c r="AH41" t="n">
        <v>1356593.133025062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0.8772</v>
      </c>
      <c r="E2" t="n">
        <v>113.99</v>
      </c>
      <c r="F2" t="n">
        <v>95.31</v>
      </c>
      <c r="G2" t="n">
        <v>8.23</v>
      </c>
      <c r="H2" t="n">
        <v>0.15</v>
      </c>
      <c r="I2" t="n">
        <v>695</v>
      </c>
      <c r="J2" t="n">
        <v>116.05</v>
      </c>
      <c r="K2" t="n">
        <v>43.4</v>
      </c>
      <c r="L2" t="n">
        <v>1</v>
      </c>
      <c r="M2" t="n">
        <v>693</v>
      </c>
      <c r="N2" t="n">
        <v>16.65</v>
      </c>
      <c r="O2" t="n">
        <v>14546.17</v>
      </c>
      <c r="P2" t="n">
        <v>957.21</v>
      </c>
      <c r="Q2" t="n">
        <v>748.24</v>
      </c>
      <c r="R2" t="n">
        <v>1016.35</v>
      </c>
      <c r="S2" t="n">
        <v>106.02</v>
      </c>
      <c r="T2" t="n">
        <v>447628.04</v>
      </c>
      <c r="U2" t="n">
        <v>0.1</v>
      </c>
      <c r="V2" t="n">
        <v>0.65</v>
      </c>
      <c r="W2" t="n">
        <v>13.43</v>
      </c>
      <c r="X2" t="n">
        <v>26.96</v>
      </c>
      <c r="Y2" t="n">
        <v>0.5</v>
      </c>
      <c r="Z2" t="n">
        <v>10</v>
      </c>
      <c r="AA2" t="n">
        <v>1785.869761753667</v>
      </c>
      <c r="AB2" t="n">
        <v>2443.505795044747</v>
      </c>
      <c r="AC2" t="n">
        <v>2210.301031447599</v>
      </c>
      <c r="AD2" t="n">
        <v>1785869.761753667</v>
      </c>
      <c r="AE2" t="n">
        <v>2443505.795044747</v>
      </c>
      <c r="AF2" t="n">
        <v>1.184642601763923e-06</v>
      </c>
      <c r="AG2" t="n">
        <v>19</v>
      </c>
      <c r="AH2" t="n">
        <v>2210301.031447599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1.1346</v>
      </c>
      <c r="E3" t="n">
        <v>88.14</v>
      </c>
      <c r="F3" t="n">
        <v>79.2</v>
      </c>
      <c r="G3" t="n">
        <v>16.56</v>
      </c>
      <c r="H3" t="n">
        <v>0.3</v>
      </c>
      <c r="I3" t="n">
        <v>287</v>
      </c>
      <c r="J3" t="n">
        <v>117.34</v>
      </c>
      <c r="K3" t="n">
        <v>43.4</v>
      </c>
      <c r="L3" t="n">
        <v>2</v>
      </c>
      <c r="M3" t="n">
        <v>285</v>
      </c>
      <c r="N3" t="n">
        <v>16.94</v>
      </c>
      <c r="O3" t="n">
        <v>14705.49</v>
      </c>
      <c r="P3" t="n">
        <v>792.77</v>
      </c>
      <c r="Q3" t="n">
        <v>747.97</v>
      </c>
      <c r="R3" t="n">
        <v>477.63</v>
      </c>
      <c r="S3" t="n">
        <v>106.02</v>
      </c>
      <c r="T3" t="n">
        <v>180306.48</v>
      </c>
      <c r="U3" t="n">
        <v>0.22</v>
      </c>
      <c r="V3" t="n">
        <v>0.78</v>
      </c>
      <c r="W3" t="n">
        <v>12.75</v>
      </c>
      <c r="X3" t="n">
        <v>10.87</v>
      </c>
      <c r="Y3" t="n">
        <v>0.5</v>
      </c>
      <c r="Z3" t="n">
        <v>10</v>
      </c>
      <c r="AA3" t="n">
        <v>1167.826281592299</v>
      </c>
      <c r="AB3" t="n">
        <v>1597.871439333967</v>
      </c>
      <c r="AC3" t="n">
        <v>1445.372831790583</v>
      </c>
      <c r="AD3" t="n">
        <v>1167826.281592299</v>
      </c>
      <c r="AE3" t="n">
        <v>1597871.439333967</v>
      </c>
      <c r="AF3" t="n">
        <v>1.532256607343077e-06</v>
      </c>
      <c r="AG3" t="n">
        <v>15</v>
      </c>
      <c r="AH3" t="n">
        <v>1445372.831790583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1.2271</v>
      </c>
      <c r="E4" t="n">
        <v>81.48999999999999</v>
      </c>
      <c r="F4" t="n">
        <v>75.08</v>
      </c>
      <c r="G4" t="n">
        <v>24.89</v>
      </c>
      <c r="H4" t="n">
        <v>0.45</v>
      </c>
      <c r="I4" t="n">
        <v>181</v>
      </c>
      <c r="J4" t="n">
        <v>118.63</v>
      </c>
      <c r="K4" t="n">
        <v>43.4</v>
      </c>
      <c r="L4" t="n">
        <v>3</v>
      </c>
      <c r="M4" t="n">
        <v>179</v>
      </c>
      <c r="N4" t="n">
        <v>17.23</v>
      </c>
      <c r="O4" t="n">
        <v>14865.24</v>
      </c>
      <c r="P4" t="n">
        <v>748.5599999999999</v>
      </c>
      <c r="Q4" t="n">
        <v>747.92</v>
      </c>
      <c r="R4" t="n">
        <v>340.04</v>
      </c>
      <c r="S4" t="n">
        <v>106.02</v>
      </c>
      <c r="T4" t="n">
        <v>112043.96</v>
      </c>
      <c r="U4" t="n">
        <v>0.31</v>
      </c>
      <c r="V4" t="n">
        <v>0.82</v>
      </c>
      <c r="W4" t="n">
        <v>12.58</v>
      </c>
      <c r="X4" t="n">
        <v>6.76</v>
      </c>
      <c r="Y4" t="n">
        <v>0.5</v>
      </c>
      <c r="Z4" t="n">
        <v>10</v>
      </c>
      <c r="AA4" t="n">
        <v>1027.569025621316</v>
      </c>
      <c r="AB4" t="n">
        <v>1405.965274001043</v>
      </c>
      <c r="AC4" t="n">
        <v>1271.781921535038</v>
      </c>
      <c r="AD4" t="n">
        <v>1027569.025621316</v>
      </c>
      <c r="AE4" t="n">
        <v>1405965.274001043</v>
      </c>
      <c r="AF4" t="n">
        <v>1.657176170342579e-06</v>
      </c>
      <c r="AG4" t="n">
        <v>14</v>
      </c>
      <c r="AH4" t="n">
        <v>1271781.921535038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1.2744</v>
      </c>
      <c r="E5" t="n">
        <v>78.47</v>
      </c>
      <c r="F5" t="n">
        <v>73.23</v>
      </c>
      <c r="G5" t="n">
        <v>33.29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727.02</v>
      </c>
      <c r="Q5" t="n">
        <v>747.86</v>
      </c>
      <c r="R5" t="n">
        <v>278.56</v>
      </c>
      <c r="S5" t="n">
        <v>106.02</v>
      </c>
      <c r="T5" t="n">
        <v>81550.66</v>
      </c>
      <c r="U5" t="n">
        <v>0.38</v>
      </c>
      <c r="V5" t="n">
        <v>0.84</v>
      </c>
      <c r="W5" t="n">
        <v>12.49</v>
      </c>
      <c r="X5" t="n">
        <v>4.91</v>
      </c>
      <c r="Y5" t="n">
        <v>0.5</v>
      </c>
      <c r="Z5" t="n">
        <v>10</v>
      </c>
      <c r="AA5" t="n">
        <v>960.6074369741001</v>
      </c>
      <c r="AB5" t="n">
        <v>1314.345474277123</v>
      </c>
      <c r="AC5" t="n">
        <v>1188.906186907573</v>
      </c>
      <c r="AD5" t="n">
        <v>960607.4369741001</v>
      </c>
      <c r="AE5" t="n">
        <v>1314345.474277123</v>
      </c>
      <c r="AF5" t="n">
        <v>1.721053957692594e-06</v>
      </c>
      <c r="AG5" t="n">
        <v>13</v>
      </c>
      <c r="AH5" t="n">
        <v>1188906.186907573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1.3031</v>
      </c>
      <c r="E6" t="n">
        <v>76.73999999999999</v>
      </c>
      <c r="F6" t="n">
        <v>72.17</v>
      </c>
      <c r="G6" t="n">
        <v>41.64</v>
      </c>
      <c r="H6" t="n">
        <v>0.73</v>
      </c>
      <c r="I6" t="n">
        <v>104</v>
      </c>
      <c r="J6" t="n">
        <v>121.23</v>
      </c>
      <c r="K6" t="n">
        <v>43.4</v>
      </c>
      <c r="L6" t="n">
        <v>5</v>
      </c>
      <c r="M6" t="n">
        <v>102</v>
      </c>
      <c r="N6" t="n">
        <v>17.83</v>
      </c>
      <c r="O6" t="n">
        <v>15186.08</v>
      </c>
      <c r="P6" t="n">
        <v>713.52</v>
      </c>
      <c r="Q6" t="n">
        <v>747.85</v>
      </c>
      <c r="R6" t="n">
        <v>243.6</v>
      </c>
      <c r="S6" t="n">
        <v>106.02</v>
      </c>
      <c r="T6" t="n">
        <v>64207.74</v>
      </c>
      <c r="U6" t="n">
        <v>0.44</v>
      </c>
      <c r="V6" t="n">
        <v>0.85</v>
      </c>
      <c r="W6" t="n">
        <v>12.44</v>
      </c>
      <c r="X6" t="n">
        <v>3.85</v>
      </c>
      <c r="Y6" t="n">
        <v>0.5</v>
      </c>
      <c r="Z6" t="n">
        <v>10</v>
      </c>
      <c r="AA6" t="n">
        <v>926.6929916869797</v>
      </c>
      <c r="AB6" t="n">
        <v>1267.942234035555</v>
      </c>
      <c r="AC6" t="n">
        <v>1146.931606787303</v>
      </c>
      <c r="AD6" t="n">
        <v>926692.9916869797</v>
      </c>
      <c r="AE6" t="n">
        <v>1267942.234035555</v>
      </c>
      <c r="AF6" t="n">
        <v>1.759812784266494e-06</v>
      </c>
      <c r="AG6" t="n">
        <v>13</v>
      </c>
      <c r="AH6" t="n">
        <v>1146931.606787303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1.3231</v>
      </c>
      <c r="E7" t="n">
        <v>75.58</v>
      </c>
      <c r="F7" t="n">
        <v>71.45999999999999</v>
      </c>
      <c r="G7" t="n">
        <v>50.45</v>
      </c>
      <c r="H7" t="n">
        <v>0.86</v>
      </c>
      <c r="I7" t="n">
        <v>85</v>
      </c>
      <c r="J7" t="n">
        <v>122.54</v>
      </c>
      <c r="K7" t="n">
        <v>43.4</v>
      </c>
      <c r="L7" t="n">
        <v>6</v>
      </c>
      <c r="M7" t="n">
        <v>83</v>
      </c>
      <c r="N7" t="n">
        <v>18.14</v>
      </c>
      <c r="O7" t="n">
        <v>15347.16</v>
      </c>
      <c r="P7" t="n">
        <v>703.13</v>
      </c>
      <c r="Q7" t="n">
        <v>747.8</v>
      </c>
      <c r="R7" t="n">
        <v>219.71</v>
      </c>
      <c r="S7" t="n">
        <v>106.02</v>
      </c>
      <c r="T7" t="n">
        <v>52359.23</v>
      </c>
      <c r="U7" t="n">
        <v>0.48</v>
      </c>
      <c r="V7" t="n">
        <v>0.86</v>
      </c>
      <c r="W7" t="n">
        <v>12.41</v>
      </c>
      <c r="X7" t="n">
        <v>3.14</v>
      </c>
      <c r="Y7" t="n">
        <v>0.5</v>
      </c>
      <c r="Z7" t="n">
        <v>10</v>
      </c>
      <c r="AA7" t="n">
        <v>902.9474554234606</v>
      </c>
      <c r="AB7" t="n">
        <v>1235.452543740683</v>
      </c>
      <c r="AC7" t="n">
        <v>1117.542686934607</v>
      </c>
      <c r="AD7" t="n">
        <v>902947.4554234606</v>
      </c>
      <c r="AE7" t="n">
        <v>1235452.543740683</v>
      </c>
      <c r="AF7" t="n">
        <v>1.786822419509629e-06</v>
      </c>
      <c r="AG7" t="n">
        <v>13</v>
      </c>
      <c r="AH7" t="n">
        <v>1117542.686934607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1.3363</v>
      </c>
      <c r="E8" t="n">
        <v>74.84</v>
      </c>
      <c r="F8" t="n">
        <v>71.01000000000001</v>
      </c>
      <c r="G8" t="n">
        <v>58.36</v>
      </c>
      <c r="H8" t="n">
        <v>1</v>
      </c>
      <c r="I8" t="n">
        <v>73</v>
      </c>
      <c r="J8" t="n">
        <v>123.85</v>
      </c>
      <c r="K8" t="n">
        <v>43.4</v>
      </c>
      <c r="L8" t="n">
        <v>7</v>
      </c>
      <c r="M8" t="n">
        <v>71</v>
      </c>
      <c r="N8" t="n">
        <v>18.45</v>
      </c>
      <c r="O8" t="n">
        <v>15508.69</v>
      </c>
      <c r="P8" t="n">
        <v>696.2</v>
      </c>
      <c r="Q8" t="n">
        <v>747.83</v>
      </c>
      <c r="R8" t="n">
        <v>204.49</v>
      </c>
      <c r="S8" t="n">
        <v>106.02</v>
      </c>
      <c r="T8" t="n">
        <v>44808.62</v>
      </c>
      <c r="U8" t="n">
        <v>0.52</v>
      </c>
      <c r="V8" t="n">
        <v>0.87</v>
      </c>
      <c r="W8" t="n">
        <v>12.4</v>
      </c>
      <c r="X8" t="n">
        <v>2.69</v>
      </c>
      <c r="Y8" t="n">
        <v>0.5</v>
      </c>
      <c r="Z8" t="n">
        <v>10</v>
      </c>
      <c r="AA8" t="n">
        <v>887.6091059255693</v>
      </c>
      <c r="AB8" t="n">
        <v>1214.465937277446</v>
      </c>
      <c r="AC8" t="n">
        <v>1098.559012737334</v>
      </c>
      <c r="AD8" t="n">
        <v>887609.1059255693</v>
      </c>
      <c r="AE8" t="n">
        <v>1214465.937277446</v>
      </c>
      <c r="AF8" t="n">
        <v>1.804648778770099e-06</v>
      </c>
      <c r="AG8" t="n">
        <v>13</v>
      </c>
      <c r="AH8" t="n">
        <v>1098559.012737334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1.3474</v>
      </c>
      <c r="E9" t="n">
        <v>74.22</v>
      </c>
      <c r="F9" t="n">
        <v>70.63</v>
      </c>
      <c r="G9" t="n">
        <v>67.26000000000001</v>
      </c>
      <c r="H9" t="n">
        <v>1.13</v>
      </c>
      <c r="I9" t="n">
        <v>63</v>
      </c>
      <c r="J9" t="n">
        <v>125.16</v>
      </c>
      <c r="K9" t="n">
        <v>43.4</v>
      </c>
      <c r="L9" t="n">
        <v>8</v>
      </c>
      <c r="M9" t="n">
        <v>61</v>
      </c>
      <c r="N9" t="n">
        <v>18.76</v>
      </c>
      <c r="O9" t="n">
        <v>15670.68</v>
      </c>
      <c r="P9" t="n">
        <v>689.28</v>
      </c>
      <c r="Q9" t="n">
        <v>747.84</v>
      </c>
      <c r="R9" t="n">
        <v>191.93</v>
      </c>
      <c r="S9" t="n">
        <v>106.02</v>
      </c>
      <c r="T9" t="n">
        <v>38579.1</v>
      </c>
      <c r="U9" t="n">
        <v>0.55</v>
      </c>
      <c r="V9" t="n">
        <v>0.87</v>
      </c>
      <c r="W9" t="n">
        <v>12.37</v>
      </c>
      <c r="X9" t="n">
        <v>2.31</v>
      </c>
      <c r="Y9" t="n">
        <v>0.5</v>
      </c>
      <c r="Z9" t="n">
        <v>10</v>
      </c>
      <c r="AA9" t="n">
        <v>873.8389016891488</v>
      </c>
      <c r="AB9" t="n">
        <v>1195.62493634264</v>
      </c>
      <c r="AC9" t="n">
        <v>1081.516170488235</v>
      </c>
      <c r="AD9" t="n">
        <v>873838.9016891487</v>
      </c>
      <c r="AE9" t="n">
        <v>1195624.93634264</v>
      </c>
      <c r="AF9" t="n">
        <v>1.819639126330039e-06</v>
      </c>
      <c r="AG9" t="n">
        <v>13</v>
      </c>
      <c r="AH9" t="n">
        <v>1081516.170488235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1.355</v>
      </c>
      <c r="E10" t="n">
        <v>73.8</v>
      </c>
      <c r="F10" t="n">
        <v>70.38</v>
      </c>
      <c r="G10" t="n">
        <v>75.41</v>
      </c>
      <c r="H10" t="n">
        <v>1.26</v>
      </c>
      <c r="I10" t="n">
        <v>56</v>
      </c>
      <c r="J10" t="n">
        <v>126.48</v>
      </c>
      <c r="K10" t="n">
        <v>43.4</v>
      </c>
      <c r="L10" t="n">
        <v>9</v>
      </c>
      <c r="M10" t="n">
        <v>54</v>
      </c>
      <c r="N10" t="n">
        <v>19.08</v>
      </c>
      <c r="O10" t="n">
        <v>15833.12</v>
      </c>
      <c r="P10" t="n">
        <v>684.0700000000001</v>
      </c>
      <c r="Q10" t="n">
        <v>747.8099999999999</v>
      </c>
      <c r="R10" t="n">
        <v>183.82</v>
      </c>
      <c r="S10" t="n">
        <v>106.02</v>
      </c>
      <c r="T10" t="n">
        <v>34556.23</v>
      </c>
      <c r="U10" t="n">
        <v>0.58</v>
      </c>
      <c r="V10" t="n">
        <v>0.88</v>
      </c>
      <c r="W10" t="n">
        <v>12.36</v>
      </c>
      <c r="X10" t="n">
        <v>2.06</v>
      </c>
      <c r="Y10" t="n">
        <v>0.5</v>
      </c>
      <c r="Z10" t="n">
        <v>10</v>
      </c>
      <c r="AA10" t="n">
        <v>864.076727575162</v>
      </c>
      <c r="AB10" t="n">
        <v>1182.267899043157</v>
      </c>
      <c r="AC10" t="n">
        <v>1069.433910081895</v>
      </c>
      <c r="AD10" t="n">
        <v>864076.727575162</v>
      </c>
      <c r="AE10" t="n">
        <v>1182267.899043157</v>
      </c>
      <c r="AF10" t="n">
        <v>1.82990278772243e-06</v>
      </c>
      <c r="AG10" t="n">
        <v>13</v>
      </c>
      <c r="AH10" t="n">
        <v>1069433.910081895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1.3619</v>
      </c>
      <c r="E11" t="n">
        <v>73.43000000000001</v>
      </c>
      <c r="F11" t="n">
        <v>70.15000000000001</v>
      </c>
      <c r="G11" t="n">
        <v>84.18000000000001</v>
      </c>
      <c r="H11" t="n">
        <v>1.38</v>
      </c>
      <c r="I11" t="n">
        <v>50</v>
      </c>
      <c r="J11" t="n">
        <v>127.8</v>
      </c>
      <c r="K11" t="n">
        <v>43.4</v>
      </c>
      <c r="L11" t="n">
        <v>10</v>
      </c>
      <c r="M11" t="n">
        <v>48</v>
      </c>
      <c r="N11" t="n">
        <v>19.4</v>
      </c>
      <c r="O11" t="n">
        <v>15996.02</v>
      </c>
      <c r="P11" t="n">
        <v>679.11</v>
      </c>
      <c r="Q11" t="n">
        <v>747.85</v>
      </c>
      <c r="R11" t="n">
        <v>176.12</v>
      </c>
      <c r="S11" t="n">
        <v>106.02</v>
      </c>
      <c r="T11" t="n">
        <v>30738.14</v>
      </c>
      <c r="U11" t="n">
        <v>0.6</v>
      </c>
      <c r="V11" t="n">
        <v>0.88</v>
      </c>
      <c r="W11" t="n">
        <v>12.35</v>
      </c>
      <c r="X11" t="n">
        <v>1.83</v>
      </c>
      <c r="Y11" t="n">
        <v>0.5</v>
      </c>
      <c r="Z11" t="n">
        <v>10</v>
      </c>
      <c r="AA11" t="n">
        <v>846.7934194924236</v>
      </c>
      <c r="AB11" t="n">
        <v>1158.620114438615</v>
      </c>
      <c r="AC11" t="n">
        <v>1048.043036850137</v>
      </c>
      <c r="AD11" t="n">
        <v>846793.4194924237</v>
      </c>
      <c r="AE11" t="n">
        <v>1158620.114438616</v>
      </c>
      <c r="AF11" t="n">
        <v>1.839221111881312e-06</v>
      </c>
      <c r="AG11" t="n">
        <v>12</v>
      </c>
      <c r="AH11" t="n">
        <v>1048043.036850137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1.3678</v>
      </c>
      <c r="E12" t="n">
        <v>73.11</v>
      </c>
      <c r="F12" t="n">
        <v>69.95</v>
      </c>
      <c r="G12" t="n">
        <v>93.27</v>
      </c>
      <c r="H12" t="n">
        <v>1.5</v>
      </c>
      <c r="I12" t="n">
        <v>45</v>
      </c>
      <c r="J12" t="n">
        <v>129.13</v>
      </c>
      <c r="K12" t="n">
        <v>43.4</v>
      </c>
      <c r="L12" t="n">
        <v>11</v>
      </c>
      <c r="M12" t="n">
        <v>43</v>
      </c>
      <c r="N12" t="n">
        <v>19.73</v>
      </c>
      <c r="O12" t="n">
        <v>16159.39</v>
      </c>
      <c r="P12" t="n">
        <v>672.83</v>
      </c>
      <c r="Q12" t="n">
        <v>747.83</v>
      </c>
      <c r="R12" t="n">
        <v>169.68</v>
      </c>
      <c r="S12" t="n">
        <v>106.02</v>
      </c>
      <c r="T12" t="n">
        <v>27545.19</v>
      </c>
      <c r="U12" t="n">
        <v>0.62</v>
      </c>
      <c r="V12" t="n">
        <v>0.88</v>
      </c>
      <c r="W12" t="n">
        <v>12.34</v>
      </c>
      <c r="X12" t="n">
        <v>1.63</v>
      </c>
      <c r="Y12" t="n">
        <v>0.5</v>
      </c>
      <c r="Z12" t="n">
        <v>10</v>
      </c>
      <c r="AA12" t="n">
        <v>837.1376224249442</v>
      </c>
      <c r="AB12" t="n">
        <v>1145.408626907188</v>
      </c>
      <c r="AC12" t="n">
        <v>1036.09243514627</v>
      </c>
      <c r="AD12" t="n">
        <v>837137.6224249442</v>
      </c>
      <c r="AE12" t="n">
        <v>1145408.626907188</v>
      </c>
      <c r="AF12" t="n">
        <v>1.847188954278037e-06</v>
      </c>
      <c r="AG12" t="n">
        <v>12</v>
      </c>
      <c r="AH12" t="n">
        <v>1036092.43514627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1.3722</v>
      </c>
      <c r="E13" t="n">
        <v>72.88</v>
      </c>
      <c r="F13" t="n">
        <v>69.81</v>
      </c>
      <c r="G13" t="n">
        <v>102.17</v>
      </c>
      <c r="H13" t="n">
        <v>1.63</v>
      </c>
      <c r="I13" t="n">
        <v>41</v>
      </c>
      <c r="J13" t="n">
        <v>130.45</v>
      </c>
      <c r="K13" t="n">
        <v>43.4</v>
      </c>
      <c r="L13" t="n">
        <v>12</v>
      </c>
      <c r="M13" t="n">
        <v>39</v>
      </c>
      <c r="N13" t="n">
        <v>20.05</v>
      </c>
      <c r="O13" t="n">
        <v>16323.22</v>
      </c>
      <c r="P13" t="n">
        <v>669.1799999999999</v>
      </c>
      <c r="Q13" t="n">
        <v>747.83</v>
      </c>
      <c r="R13" t="n">
        <v>164.87</v>
      </c>
      <c r="S13" t="n">
        <v>106.02</v>
      </c>
      <c r="T13" t="n">
        <v>25159.49</v>
      </c>
      <c r="U13" t="n">
        <v>0.64</v>
      </c>
      <c r="V13" t="n">
        <v>0.88</v>
      </c>
      <c r="W13" t="n">
        <v>12.34</v>
      </c>
      <c r="X13" t="n">
        <v>1.49</v>
      </c>
      <c r="Y13" t="n">
        <v>0.5</v>
      </c>
      <c r="Z13" t="n">
        <v>10</v>
      </c>
      <c r="AA13" t="n">
        <v>831.0240572765032</v>
      </c>
      <c r="AB13" t="n">
        <v>1137.043777359632</v>
      </c>
      <c r="AC13" t="n">
        <v>1028.525915099392</v>
      </c>
      <c r="AD13" t="n">
        <v>831024.0572765032</v>
      </c>
      <c r="AE13" t="n">
        <v>1137043.777359632</v>
      </c>
      <c r="AF13" t="n">
        <v>1.853131074031527e-06</v>
      </c>
      <c r="AG13" t="n">
        <v>12</v>
      </c>
      <c r="AH13" t="n">
        <v>1028525.915099392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1.376</v>
      </c>
      <c r="E14" t="n">
        <v>72.68000000000001</v>
      </c>
      <c r="F14" t="n">
        <v>69.68000000000001</v>
      </c>
      <c r="G14" t="n">
        <v>110.03</v>
      </c>
      <c r="H14" t="n">
        <v>1.74</v>
      </c>
      <c r="I14" t="n">
        <v>38</v>
      </c>
      <c r="J14" t="n">
        <v>131.79</v>
      </c>
      <c r="K14" t="n">
        <v>43.4</v>
      </c>
      <c r="L14" t="n">
        <v>13</v>
      </c>
      <c r="M14" t="n">
        <v>36</v>
      </c>
      <c r="N14" t="n">
        <v>20.39</v>
      </c>
      <c r="O14" t="n">
        <v>16487.53</v>
      </c>
      <c r="P14" t="n">
        <v>665.12</v>
      </c>
      <c r="Q14" t="n">
        <v>747.8099999999999</v>
      </c>
      <c r="R14" t="n">
        <v>160.55</v>
      </c>
      <c r="S14" t="n">
        <v>106.02</v>
      </c>
      <c r="T14" t="n">
        <v>23016.03</v>
      </c>
      <c r="U14" t="n">
        <v>0.66</v>
      </c>
      <c r="V14" t="n">
        <v>0.89</v>
      </c>
      <c r="W14" t="n">
        <v>12.33</v>
      </c>
      <c r="X14" t="n">
        <v>1.36</v>
      </c>
      <c r="Y14" t="n">
        <v>0.5</v>
      </c>
      <c r="Z14" t="n">
        <v>10</v>
      </c>
      <c r="AA14" t="n">
        <v>824.8694664038833</v>
      </c>
      <c r="AB14" t="n">
        <v>1128.622794606327</v>
      </c>
      <c r="AC14" t="n">
        <v>1020.908619121139</v>
      </c>
      <c r="AD14" t="n">
        <v>824869.4664038833</v>
      </c>
      <c r="AE14" t="n">
        <v>1128622.794606327</v>
      </c>
      <c r="AF14" t="n">
        <v>1.858262904727722e-06</v>
      </c>
      <c r="AG14" t="n">
        <v>12</v>
      </c>
      <c r="AH14" t="n">
        <v>1020908.619121139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1.3794</v>
      </c>
      <c r="E15" t="n">
        <v>72.48999999999999</v>
      </c>
      <c r="F15" t="n">
        <v>69.56999999999999</v>
      </c>
      <c r="G15" t="n">
        <v>119.27</v>
      </c>
      <c r="H15" t="n">
        <v>1.86</v>
      </c>
      <c r="I15" t="n">
        <v>35</v>
      </c>
      <c r="J15" t="n">
        <v>133.12</v>
      </c>
      <c r="K15" t="n">
        <v>43.4</v>
      </c>
      <c r="L15" t="n">
        <v>14</v>
      </c>
      <c r="M15" t="n">
        <v>33</v>
      </c>
      <c r="N15" t="n">
        <v>20.72</v>
      </c>
      <c r="O15" t="n">
        <v>16652.31</v>
      </c>
      <c r="P15" t="n">
        <v>660.59</v>
      </c>
      <c r="Q15" t="n">
        <v>747.79</v>
      </c>
      <c r="R15" t="n">
        <v>156.81</v>
      </c>
      <c r="S15" t="n">
        <v>106.02</v>
      </c>
      <c r="T15" t="n">
        <v>21160.51</v>
      </c>
      <c r="U15" t="n">
        <v>0.68</v>
      </c>
      <c r="V15" t="n">
        <v>0.89</v>
      </c>
      <c r="W15" t="n">
        <v>12.33</v>
      </c>
      <c r="X15" t="n">
        <v>1.25</v>
      </c>
      <c r="Y15" t="n">
        <v>0.5</v>
      </c>
      <c r="Z15" t="n">
        <v>10</v>
      </c>
      <c r="AA15" t="n">
        <v>818.512407814802</v>
      </c>
      <c r="AB15" t="n">
        <v>1119.924786591115</v>
      </c>
      <c r="AC15" t="n">
        <v>1013.040736783168</v>
      </c>
      <c r="AD15" t="n">
        <v>818512.407814802</v>
      </c>
      <c r="AE15" t="n">
        <v>1119924.786591114</v>
      </c>
      <c r="AF15" t="n">
        <v>1.862854542719056e-06</v>
      </c>
      <c r="AG15" t="n">
        <v>12</v>
      </c>
      <c r="AH15" t="n">
        <v>1013040.736783168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1.3813</v>
      </c>
      <c r="E16" t="n">
        <v>72.40000000000001</v>
      </c>
      <c r="F16" t="n">
        <v>69.52</v>
      </c>
      <c r="G16" t="n">
        <v>126.41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657.3200000000001</v>
      </c>
      <c r="Q16" t="n">
        <v>747.84</v>
      </c>
      <c r="R16" t="n">
        <v>155.19</v>
      </c>
      <c r="S16" t="n">
        <v>106.02</v>
      </c>
      <c r="T16" t="n">
        <v>20360.58</v>
      </c>
      <c r="U16" t="n">
        <v>0.68</v>
      </c>
      <c r="V16" t="n">
        <v>0.89</v>
      </c>
      <c r="W16" t="n">
        <v>12.32</v>
      </c>
      <c r="X16" t="n">
        <v>1.2</v>
      </c>
      <c r="Y16" t="n">
        <v>0.5</v>
      </c>
      <c r="Z16" t="n">
        <v>10</v>
      </c>
      <c r="AA16" t="n">
        <v>814.2570503108821</v>
      </c>
      <c r="AB16" t="n">
        <v>1114.102418721128</v>
      </c>
      <c r="AC16" t="n">
        <v>1007.774047530948</v>
      </c>
      <c r="AD16" t="n">
        <v>814257.050310882</v>
      </c>
      <c r="AE16" t="n">
        <v>1114102.418721128</v>
      </c>
      <c r="AF16" t="n">
        <v>1.865420458067153e-06</v>
      </c>
      <c r="AG16" t="n">
        <v>12</v>
      </c>
      <c r="AH16" t="n">
        <v>1007774.047530948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1.3841</v>
      </c>
      <c r="E17" t="n">
        <v>72.25</v>
      </c>
      <c r="F17" t="n">
        <v>69.42</v>
      </c>
      <c r="G17" t="n">
        <v>134.37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653.53</v>
      </c>
      <c r="Q17" t="n">
        <v>747.8</v>
      </c>
      <c r="R17" t="n">
        <v>151.78</v>
      </c>
      <c r="S17" t="n">
        <v>106.02</v>
      </c>
      <c r="T17" t="n">
        <v>18663.97</v>
      </c>
      <c r="U17" t="n">
        <v>0.7</v>
      </c>
      <c r="V17" t="n">
        <v>0.89</v>
      </c>
      <c r="W17" t="n">
        <v>12.32</v>
      </c>
      <c r="X17" t="n">
        <v>1.1</v>
      </c>
      <c r="Y17" t="n">
        <v>0.5</v>
      </c>
      <c r="Z17" t="n">
        <v>10</v>
      </c>
      <c r="AA17" t="n">
        <v>808.9937570879002</v>
      </c>
      <c r="AB17" t="n">
        <v>1106.900948733334</v>
      </c>
      <c r="AC17" t="n">
        <v>1001.259875731463</v>
      </c>
      <c r="AD17" t="n">
        <v>808993.7570879002</v>
      </c>
      <c r="AE17" t="n">
        <v>1106900.948733334</v>
      </c>
      <c r="AF17" t="n">
        <v>1.869201807001193e-06</v>
      </c>
      <c r="AG17" t="n">
        <v>12</v>
      </c>
      <c r="AH17" t="n">
        <v>1001259.875731463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1.386</v>
      </c>
      <c r="E18" t="n">
        <v>72.15000000000001</v>
      </c>
      <c r="F18" t="n">
        <v>69.37</v>
      </c>
      <c r="G18" t="n">
        <v>143.53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650.12</v>
      </c>
      <c r="Q18" t="n">
        <v>747.78</v>
      </c>
      <c r="R18" t="n">
        <v>149.97</v>
      </c>
      <c r="S18" t="n">
        <v>106.02</v>
      </c>
      <c r="T18" t="n">
        <v>17768.76</v>
      </c>
      <c r="U18" t="n">
        <v>0.71</v>
      </c>
      <c r="V18" t="n">
        <v>0.89</v>
      </c>
      <c r="W18" t="n">
        <v>12.32</v>
      </c>
      <c r="X18" t="n">
        <v>1.05</v>
      </c>
      <c r="Y18" t="n">
        <v>0.5</v>
      </c>
      <c r="Z18" t="n">
        <v>10</v>
      </c>
      <c r="AA18" t="n">
        <v>804.6284551877366</v>
      </c>
      <c r="AB18" t="n">
        <v>1100.928150090003</v>
      </c>
      <c r="AC18" t="n">
        <v>995.8571126077752</v>
      </c>
      <c r="AD18" t="n">
        <v>804628.4551877365</v>
      </c>
      <c r="AE18" t="n">
        <v>1100928.150090003</v>
      </c>
      <c r="AF18" t="n">
        <v>1.87176772234929e-06</v>
      </c>
      <c r="AG18" t="n">
        <v>12</v>
      </c>
      <c r="AH18" t="n">
        <v>995857.1126077753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1.3886</v>
      </c>
      <c r="E19" t="n">
        <v>72.02</v>
      </c>
      <c r="F19" t="n">
        <v>69.29000000000001</v>
      </c>
      <c r="G19" t="n">
        <v>153.97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25</v>
      </c>
      <c r="N19" t="n">
        <v>22.11</v>
      </c>
      <c r="O19" t="n">
        <v>17316.45</v>
      </c>
      <c r="P19" t="n">
        <v>647.26</v>
      </c>
      <c r="Q19" t="n">
        <v>747.79</v>
      </c>
      <c r="R19" t="n">
        <v>147.29</v>
      </c>
      <c r="S19" t="n">
        <v>106.02</v>
      </c>
      <c r="T19" t="n">
        <v>16436.67</v>
      </c>
      <c r="U19" t="n">
        <v>0.72</v>
      </c>
      <c r="V19" t="n">
        <v>0.89</v>
      </c>
      <c r="W19" t="n">
        <v>12.31</v>
      </c>
      <c r="X19" t="n">
        <v>0.97</v>
      </c>
      <c r="Y19" t="n">
        <v>0.5</v>
      </c>
      <c r="Z19" t="n">
        <v>10</v>
      </c>
      <c r="AA19" t="n">
        <v>800.4330582293608</v>
      </c>
      <c r="AB19" t="n">
        <v>1095.187822883702</v>
      </c>
      <c r="AC19" t="n">
        <v>990.6646341734441</v>
      </c>
      <c r="AD19" t="n">
        <v>800433.0582293607</v>
      </c>
      <c r="AE19" t="n">
        <v>1095187.822883702</v>
      </c>
      <c r="AF19" t="n">
        <v>1.875278974930898e-06</v>
      </c>
      <c r="AG19" t="n">
        <v>12</v>
      </c>
      <c r="AH19" t="n">
        <v>990664.6341734441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1.3898</v>
      </c>
      <c r="E20" t="n">
        <v>71.95</v>
      </c>
      <c r="F20" t="n">
        <v>69.25</v>
      </c>
      <c r="G20" t="n">
        <v>159.81</v>
      </c>
      <c r="H20" t="n">
        <v>2.4</v>
      </c>
      <c r="I20" t="n">
        <v>26</v>
      </c>
      <c r="J20" t="n">
        <v>139.86</v>
      </c>
      <c r="K20" t="n">
        <v>43.4</v>
      </c>
      <c r="L20" t="n">
        <v>19</v>
      </c>
      <c r="M20" t="n">
        <v>24</v>
      </c>
      <c r="N20" t="n">
        <v>22.46</v>
      </c>
      <c r="O20" t="n">
        <v>17483.7</v>
      </c>
      <c r="P20" t="n">
        <v>643.66</v>
      </c>
      <c r="Q20" t="n">
        <v>747.79</v>
      </c>
      <c r="R20" t="n">
        <v>146.19</v>
      </c>
      <c r="S20" t="n">
        <v>106.02</v>
      </c>
      <c r="T20" t="n">
        <v>15893.73</v>
      </c>
      <c r="U20" t="n">
        <v>0.73</v>
      </c>
      <c r="V20" t="n">
        <v>0.89</v>
      </c>
      <c r="W20" t="n">
        <v>12.31</v>
      </c>
      <c r="X20" t="n">
        <v>0.93</v>
      </c>
      <c r="Y20" t="n">
        <v>0.5</v>
      </c>
      <c r="Z20" t="n">
        <v>10</v>
      </c>
      <c r="AA20" t="n">
        <v>796.2671969167783</v>
      </c>
      <c r="AB20" t="n">
        <v>1089.487907650996</v>
      </c>
      <c r="AC20" t="n">
        <v>985.5087108506666</v>
      </c>
      <c r="AD20" t="n">
        <v>796267.1969167783</v>
      </c>
      <c r="AE20" t="n">
        <v>1089487.907650996</v>
      </c>
      <c r="AF20" t="n">
        <v>1.876899553045486e-06</v>
      </c>
      <c r="AG20" t="n">
        <v>12</v>
      </c>
      <c r="AH20" t="n">
        <v>985508.7108506666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1.3922</v>
      </c>
      <c r="E21" t="n">
        <v>71.83</v>
      </c>
      <c r="F21" t="n">
        <v>69.17</v>
      </c>
      <c r="G21" t="n">
        <v>172.93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22</v>
      </c>
      <c r="N21" t="n">
        <v>22.82</v>
      </c>
      <c r="O21" t="n">
        <v>17651.44</v>
      </c>
      <c r="P21" t="n">
        <v>638.8200000000001</v>
      </c>
      <c r="Q21" t="n">
        <v>747.78</v>
      </c>
      <c r="R21" t="n">
        <v>143.41</v>
      </c>
      <c r="S21" t="n">
        <v>106.02</v>
      </c>
      <c r="T21" t="n">
        <v>14513.67</v>
      </c>
      <c r="U21" t="n">
        <v>0.74</v>
      </c>
      <c r="V21" t="n">
        <v>0.89</v>
      </c>
      <c r="W21" t="n">
        <v>12.31</v>
      </c>
      <c r="X21" t="n">
        <v>0.85</v>
      </c>
      <c r="Y21" t="n">
        <v>0.5</v>
      </c>
      <c r="Z21" t="n">
        <v>10</v>
      </c>
      <c r="AA21" t="n">
        <v>790.2632646636542</v>
      </c>
      <c r="AB21" t="n">
        <v>1081.273062667475</v>
      </c>
      <c r="AC21" t="n">
        <v>978.0778791427651</v>
      </c>
      <c r="AD21" t="n">
        <v>790263.2646636543</v>
      </c>
      <c r="AE21" t="n">
        <v>1081273.062667475</v>
      </c>
      <c r="AF21" t="n">
        <v>1.880140709274662e-06</v>
      </c>
      <c r="AG21" t="n">
        <v>12</v>
      </c>
      <c r="AH21" t="n">
        <v>978077.8791427652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1.3932</v>
      </c>
      <c r="E22" t="n">
        <v>71.78</v>
      </c>
      <c r="F22" t="n">
        <v>69.15000000000001</v>
      </c>
      <c r="G22" t="n">
        <v>180.38</v>
      </c>
      <c r="H22" t="n">
        <v>2.61</v>
      </c>
      <c r="I22" t="n">
        <v>23</v>
      </c>
      <c r="J22" t="n">
        <v>142.59</v>
      </c>
      <c r="K22" t="n">
        <v>43.4</v>
      </c>
      <c r="L22" t="n">
        <v>21</v>
      </c>
      <c r="M22" t="n">
        <v>21</v>
      </c>
      <c r="N22" t="n">
        <v>23.19</v>
      </c>
      <c r="O22" t="n">
        <v>17819.69</v>
      </c>
      <c r="P22" t="n">
        <v>636.21</v>
      </c>
      <c r="Q22" t="n">
        <v>747.8</v>
      </c>
      <c r="R22" t="n">
        <v>142.43</v>
      </c>
      <c r="S22" t="n">
        <v>106.02</v>
      </c>
      <c r="T22" t="n">
        <v>14029.87</v>
      </c>
      <c r="U22" t="n">
        <v>0.74</v>
      </c>
      <c r="V22" t="n">
        <v>0.89</v>
      </c>
      <c r="W22" t="n">
        <v>12.31</v>
      </c>
      <c r="X22" t="n">
        <v>0.83</v>
      </c>
      <c r="Y22" t="n">
        <v>0.5</v>
      </c>
      <c r="Z22" t="n">
        <v>10</v>
      </c>
      <c r="AA22" t="n">
        <v>787.200877287567</v>
      </c>
      <c r="AB22" t="n">
        <v>1077.082969156517</v>
      </c>
      <c r="AC22" t="n">
        <v>974.2876822756594</v>
      </c>
      <c r="AD22" t="n">
        <v>787200.877287567</v>
      </c>
      <c r="AE22" t="n">
        <v>1077082.969156516</v>
      </c>
      <c r="AF22" t="n">
        <v>1.881491191036819e-06</v>
      </c>
      <c r="AG22" t="n">
        <v>12</v>
      </c>
      <c r="AH22" t="n">
        <v>974287.6822756594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1.3947</v>
      </c>
      <c r="E23" t="n">
        <v>71.7</v>
      </c>
      <c r="F23" t="n">
        <v>69.09</v>
      </c>
      <c r="G23" t="n">
        <v>188.43</v>
      </c>
      <c r="H23" t="n">
        <v>2.7</v>
      </c>
      <c r="I23" t="n">
        <v>22</v>
      </c>
      <c r="J23" t="n">
        <v>143.96</v>
      </c>
      <c r="K23" t="n">
        <v>43.4</v>
      </c>
      <c r="L23" t="n">
        <v>22</v>
      </c>
      <c r="M23" t="n">
        <v>20</v>
      </c>
      <c r="N23" t="n">
        <v>23.56</v>
      </c>
      <c r="O23" t="n">
        <v>17988.46</v>
      </c>
      <c r="P23" t="n">
        <v>632.76</v>
      </c>
      <c r="Q23" t="n">
        <v>747.78</v>
      </c>
      <c r="R23" t="n">
        <v>140.66</v>
      </c>
      <c r="S23" t="n">
        <v>106.02</v>
      </c>
      <c r="T23" t="n">
        <v>13146.22</v>
      </c>
      <c r="U23" t="n">
        <v>0.75</v>
      </c>
      <c r="V23" t="n">
        <v>0.89</v>
      </c>
      <c r="W23" t="n">
        <v>12.31</v>
      </c>
      <c r="X23" t="n">
        <v>0.77</v>
      </c>
      <c r="Y23" t="n">
        <v>0.5</v>
      </c>
      <c r="Z23" t="n">
        <v>10</v>
      </c>
      <c r="AA23" t="n">
        <v>783.0409200795436</v>
      </c>
      <c r="AB23" t="n">
        <v>1071.391132180139</v>
      </c>
      <c r="AC23" t="n">
        <v>969.1390662317642</v>
      </c>
      <c r="AD23" t="n">
        <v>783040.9200795436</v>
      </c>
      <c r="AE23" t="n">
        <v>1071391.132180139</v>
      </c>
      <c r="AF23" t="n">
        <v>1.883516913680054e-06</v>
      </c>
      <c r="AG23" t="n">
        <v>12</v>
      </c>
      <c r="AH23" t="n">
        <v>969139.0662317643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1.3957</v>
      </c>
      <c r="E24" t="n">
        <v>71.65000000000001</v>
      </c>
      <c r="F24" t="n">
        <v>69.06</v>
      </c>
      <c r="G24" t="n">
        <v>197.33</v>
      </c>
      <c r="H24" t="n">
        <v>2.8</v>
      </c>
      <c r="I24" t="n">
        <v>21</v>
      </c>
      <c r="J24" t="n">
        <v>145.33</v>
      </c>
      <c r="K24" t="n">
        <v>43.4</v>
      </c>
      <c r="L24" t="n">
        <v>23</v>
      </c>
      <c r="M24" t="n">
        <v>19</v>
      </c>
      <c r="N24" t="n">
        <v>23.93</v>
      </c>
      <c r="O24" t="n">
        <v>18157.74</v>
      </c>
      <c r="P24" t="n">
        <v>630.33</v>
      </c>
      <c r="Q24" t="n">
        <v>747.78</v>
      </c>
      <c r="R24" t="n">
        <v>139.88</v>
      </c>
      <c r="S24" t="n">
        <v>106.02</v>
      </c>
      <c r="T24" t="n">
        <v>12761.28</v>
      </c>
      <c r="U24" t="n">
        <v>0.76</v>
      </c>
      <c r="V24" t="n">
        <v>0.89</v>
      </c>
      <c r="W24" t="n">
        <v>12.31</v>
      </c>
      <c r="X24" t="n">
        <v>0.75</v>
      </c>
      <c r="Y24" t="n">
        <v>0.5</v>
      </c>
      <c r="Z24" t="n">
        <v>10</v>
      </c>
      <c r="AA24" t="n">
        <v>780.1552571432013</v>
      </c>
      <c r="AB24" t="n">
        <v>1067.442840844172</v>
      </c>
      <c r="AC24" t="n">
        <v>965.56759427944</v>
      </c>
      <c r="AD24" t="n">
        <v>780155.2571432013</v>
      </c>
      <c r="AE24" t="n">
        <v>1067442.840844172</v>
      </c>
      <c r="AF24" t="n">
        <v>1.884867395442211e-06</v>
      </c>
      <c r="AG24" t="n">
        <v>12</v>
      </c>
      <c r="AH24" t="n">
        <v>965567.59427944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1.397</v>
      </c>
      <c r="E25" t="n">
        <v>71.58</v>
      </c>
      <c r="F25" t="n">
        <v>69.02</v>
      </c>
      <c r="G25" t="n">
        <v>207.06</v>
      </c>
      <c r="H25" t="n">
        <v>2.89</v>
      </c>
      <c r="I25" t="n">
        <v>20</v>
      </c>
      <c r="J25" t="n">
        <v>146.7</v>
      </c>
      <c r="K25" t="n">
        <v>43.4</v>
      </c>
      <c r="L25" t="n">
        <v>24</v>
      </c>
      <c r="M25" t="n">
        <v>18</v>
      </c>
      <c r="N25" t="n">
        <v>24.3</v>
      </c>
      <c r="O25" t="n">
        <v>18327.54</v>
      </c>
      <c r="P25" t="n">
        <v>625.4299999999999</v>
      </c>
      <c r="Q25" t="n">
        <v>747.8</v>
      </c>
      <c r="R25" t="n">
        <v>138.52</v>
      </c>
      <c r="S25" t="n">
        <v>106.02</v>
      </c>
      <c r="T25" t="n">
        <v>12089.44</v>
      </c>
      <c r="U25" t="n">
        <v>0.77</v>
      </c>
      <c r="V25" t="n">
        <v>0.89</v>
      </c>
      <c r="W25" t="n">
        <v>12.3</v>
      </c>
      <c r="X25" t="n">
        <v>0.7</v>
      </c>
      <c r="Y25" t="n">
        <v>0.5</v>
      </c>
      <c r="Z25" t="n">
        <v>10</v>
      </c>
      <c r="AA25" t="n">
        <v>774.7136336588927</v>
      </c>
      <c r="AB25" t="n">
        <v>1059.997371525456</v>
      </c>
      <c r="AC25" t="n">
        <v>958.8327101027204</v>
      </c>
      <c r="AD25" t="n">
        <v>774713.6336588927</v>
      </c>
      <c r="AE25" t="n">
        <v>1059997.371525456</v>
      </c>
      <c r="AF25" t="n">
        <v>1.886623021733015e-06</v>
      </c>
      <c r="AG25" t="n">
        <v>12</v>
      </c>
      <c r="AH25" t="n">
        <v>958832.7101027204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1.3981</v>
      </c>
      <c r="E26" t="n">
        <v>71.52</v>
      </c>
      <c r="F26" t="n">
        <v>68.98999999999999</v>
      </c>
      <c r="G26" t="n">
        <v>217.85</v>
      </c>
      <c r="H26" t="n">
        <v>2.99</v>
      </c>
      <c r="I26" t="n">
        <v>19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623.39</v>
      </c>
      <c r="Q26" t="n">
        <v>747.8</v>
      </c>
      <c r="R26" t="n">
        <v>137.31</v>
      </c>
      <c r="S26" t="n">
        <v>106.02</v>
      </c>
      <c r="T26" t="n">
        <v>11489.23</v>
      </c>
      <c r="U26" t="n">
        <v>0.77</v>
      </c>
      <c r="V26" t="n">
        <v>0.89</v>
      </c>
      <c r="W26" t="n">
        <v>12.3</v>
      </c>
      <c r="X26" t="n">
        <v>0.67</v>
      </c>
      <c r="Y26" t="n">
        <v>0.5</v>
      </c>
      <c r="Z26" t="n">
        <v>10</v>
      </c>
      <c r="AA26" t="n">
        <v>772.1701903189324</v>
      </c>
      <c r="AB26" t="n">
        <v>1056.517320138922</v>
      </c>
      <c r="AC26" t="n">
        <v>955.684789936234</v>
      </c>
      <c r="AD26" t="n">
        <v>772170.1903189324</v>
      </c>
      <c r="AE26" t="n">
        <v>1056517.320138921</v>
      </c>
      <c r="AF26" t="n">
        <v>1.888108551671387e-06</v>
      </c>
      <c r="AG26" t="n">
        <v>12</v>
      </c>
      <c r="AH26" t="n">
        <v>955684.789936234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1.3992</v>
      </c>
      <c r="E27" t="n">
        <v>71.47</v>
      </c>
      <c r="F27" t="n">
        <v>68.95</v>
      </c>
      <c r="G27" t="n">
        <v>229.84</v>
      </c>
      <c r="H27" t="n">
        <v>3.08</v>
      </c>
      <c r="I27" t="n">
        <v>18</v>
      </c>
      <c r="J27" t="n">
        <v>149.47</v>
      </c>
      <c r="K27" t="n">
        <v>43.4</v>
      </c>
      <c r="L27" t="n">
        <v>26</v>
      </c>
      <c r="M27" t="n">
        <v>16</v>
      </c>
      <c r="N27" t="n">
        <v>25.07</v>
      </c>
      <c r="O27" t="n">
        <v>18668.73</v>
      </c>
      <c r="P27" t="n">
        <v>615.97</v>
      </c>
      <c r="Q27" t="n">
        <v>747.8099999999999</v>
      </c>
      <c r="R27" t="n">
        <v>136.17</v>
      </c>
      <c r="S27" t="n">
        <v>106.02</v>
      </c>
      <c r="T27" t="n">
        <v>10925.45</v>
      </c>
      <c r="U27" t="n">
        <v>0.78</v>
      </c>
      <c r="V27" t="n">
        <v>0.89</v>
      </c>
      <c r="W27" t="n">
        <v>12.3</v>
      </c>
      <c r="X27" t="n">
        <v>0.63</v>
      </c>
      <c r="Y27" t="n">
        <v>0.5</v>
      </c>
      <c r="Z27" t="n">
        <v>10</v>
      </c>
      <c r="AA27" t="n">
        <v>764.3902183589057</v>
      </c>
      <c r="AB27" t="n">
        <v>1045.872419275074</v>
      </c>
      <c r="AC27" t="n">
        <v>946.0558234706198</v>
      </c>
      <c r="AD27" t="n">
        <v>764390.2183589058</v>
      </c>
      <c r="AE27" t="n">
        <v>1045872.419275074</v>
      </c>
      <c r="AF27" t="n">
        <v>1.88959408160976e-06</v>
      </c>
      <c r="AG27" t="n">
        <v>12</v>
      </c>
      <c r="AH27" t="n">
        <v>946055.8234706197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1.3993</v>
      </c>
      <c r="E28" t="n">
        <v>71.45999999999999</v>
      </c>
      <c r="F28" t="n">
        <v>68.95</v>
      </c>
      <c r="G28" t="n">
        <v>229.83</v>
      </c>
      <c r="H28" t="n">
        <v>3.17</v>
      </c>
      <c r="I28" t="n">
        <v>18</v>
      </c>
      <c r="J28" t="n">
        <v>150.86</v>
      </c>
      <c r="K28" t="n">
        <v>43.4</v>
      </c>
      <c r="L28" t="n">
        <v>27</v>
      </c>
      <c r="M28" t="n">
        <v>16</v>
      </c>
      <c r="N28" t="n">
        <v>25.46</v>
      </c>
      <c r="O28" t="n">
        <v>18840.13</v>
      </c>
      <c r="P28" t="n">
        <v>617.38</v>
      </c>
      <c r="Q28" t="n">
        <v>747.79</v>
      </c>
      <c r="R28" t="n">
        <v>135.94</v>
      </c>
      <c r="S28" t="n">
        <v>106.02</v>
      </c>
      <c r="T28" t="n">
        <v>10807.07</v>
      </c>
      <c r="U28" t="n">
        <v>0.78</v>
      </c>
      <c r="V28" t="n">
        <v>0.89</v>
      </c>
      <c r="W28" t="n">
        <v>12.3</v>
      </c>
      <c r="X28" t="n">
        <v>0.63</v>
      </c>
      <c r="Y28" t="n">
        <v>0.5</v>
      </c>
      <c r="Z28" t="n">
        <v>10</v>
      </c>
      <c r="AA28" t="n">
        <v>765.7136916071997</v>
      </c>
      <c r="AB28" t="n">
        <v>1047.683253760909</v>
      </c>
      <c r="AC28" t="n">
        <v>947.6938344546487</v>
      </c>
      <c r="AD28" t="n">
        <v>765713.6916071997</v>
      </c>
      <c r="AE28" t="n">
        <v>1047683.253760909</v>
      </c>
      <c r="AF28" t="n">
        <v>1.889729129785975e-06</v>
      </c>
      <c r="AG28" t="n">
        <v>12</v>
      </c>
      <c r="AH28" t="n">
        <v>947693.8344546487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1.4006</v>
      </c>
      <c r="E29" t="n">
        <v>71.40000000000001</v>
      </c>
      <c r="F29" t="n">
        <v>68.91</v>
      </c>
      <c r="G29" t="n">
        <v>243.2</v>
      </c>
      <c r="H29" t="n">
        <v>3.26</v>
      </c>
      <c r="I29" t="n">
        <v>17</v>
      </c>
      <c r="J29" t="n">
        <v>152.25</v>
      </c>
      <c r="K29" t="n">
        <v>43.4</v>
      </c>
      <c r="L29" t="n">
        <v>28</v>
      </c>
      <c r="M29" t="n">
        <v>15</v>
      </c>
      <c r="N29" t="n">
        <v>25.85</v>
      </c>
      <c r="O29" t="n">
        <v>19012.07</v>
      </c>
      <c r="P29" t="n">
        <v>611.71</v>
      </c>
      <c r="Q29" t="n">
        <v>747.78</v>
      </c>
      <c r="R29" t="n">
        <v>134.64</v>
      </c>
      <c r="S29" t="n">
        <v>106.02</v>
      </c>
      <c r="T29" t="n">
        <v>10162.67</v>
      </c>
      <c r="U29" t="n">
        <v>0.79</v>
      </c>
      <c r="V29" t="n">
        <v>0.9</v>
      </c>
      <c r="W29" t="n">
        <v>12.3</v>
      </c>
      <c r="X29" t="n">
        <v>0.59</v>
      </c>
      <c r="Y29" t="n">
        <v>0.5</v>
      </c>
      <c r="Z29" t="n">
        <v>10</v>
      </c>
      <c r="AA29" t="n">
        <v>759.5515104016296</v>
      </c>
      <c r="AB29" t="n">
        <v>1039.251885579199</v>
      </c>
      <c r="AC29" t="n">
        <v>940.0671442187021</v>
      </c>
      <c r="AD29" t="n">
        <v>759551.5104016296</v>
      </c>
      <c r="AE29" t="n">
        <v>1039251.885579199</v>
      </c>
      <c r="AF29" t="n">
        <v>1.891484756076779e-06</v>
      </c>
      <c r="AG29" t="n">
        <v>12</v>
      </c>
      <c r="AH29" t="n">
        <v>940067.1442187021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1.4019</v>
      </c>
      <c r="E30" t="n">
        <v>71.33</v>
      </c>
      <c r="F30" t="n">
        <v>68.86</v>
      </c>
      <c r="G30" t="n">
        <v>258.24</v>
      </c>
      <c r="H30" t="n">
        <v>3.34</v>
      </c>
      <c r="I30" t="n">
        <v>16</v>
      </c>
      <c r="J30" t="n">
        <v>153.65</v>
      </c>
      <c r="K30" t="n">
        <v>43.4</v>
      </c>
      <c r="L30" t="n">
        <v>29</v>
      </c>
      <c r="M30" t="n">
        <v>13</v>
      </c>
      <c r="N30" t="n">
        <v>26.25</v>
      </c>
      <c r="O30" t="n">
        <v>19184.56</v>
      </c>
      <c r="P30" t="n">
        <v>606.26</v>
      </c>
      <c r="Q30" t="n">
        <v>747.8</v>
      </c>
      <c r="R30" t="n">
        <v>133.19</v>
      </c>
      <c r="S30" t="n">
        <v>106.02</v>
      </c>
      <c r="T30" t="n">
        <v>9445.9</v>
      </c>
      <c r="U30" t="n">
        <v>0.8</v>
      </c>
      <c r="V30" t="n">
        <v>0.9</v>
      </c>
      <c r="W30" t="n">
        <v>12.3</v>
      </c>
      <c r="X30" t="n">
        <v>0.55</v>
      </c>
      <c r="Y30" t="n">
        <v>0.5</v>
      </c>
      <c r="Z30" t="n">
        <v>10</v>
      </c>
      <c r="AA30" t="n">
        <v>753.604906087658</v>
      </c>
      <c r="AB30" t="n">
        <v>1031.115479211157</v>
      </c>
      <c r="AC30" t="n">
        <v>932.7072650549073</v>
      </c>
      <c r="AD30" t="n">
        <v>753604.906087658</v>
      </c>
      <c r="AE30" t="n">
        <v>1031115.479211157</v>
      </c>
      <c r="AF30" t="n">
        <v>1.893240382367583e-06</v>
      </c>
      <c r="AG30" t="n">
        <v>12</v>
      </c>
      <c r="AH30" t="n">
        <v>932707.2650549073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1.4017</v>
      </c>
      <c r="E31" t="n">
        <v>71.34</v>
      </c>
      <c r="F31" t="n">
        <v>68.88</v>
      </c>
      <c r="G31" t="n">
        <v>258.29</v>
      </c>
      <c r="H31" t="n">
        <v>3.43</v>
      </c>
      <c r="I31" t="n">
        <v>16</v>
      </c>
      <c r="J31" t="n">
        <v>155.06</v>
      </c>
      <c r="K31" t="n">
        <v>43.4</v>
      </c>
      <c r="L31" t="n">
        <v>30</v>
      </c>
      <c r="M31" t="n">
        <v>11</v>
      </c>
      <c r="N31" t="n">
        <v>26.66</v>
      </c>
      <c r="O31" t="n">
        <v>19357.59</v>
      </c>
      <c r="P31" t="n">
        <v>606.6900000000001</v>
      </c>
      <c r="Q31" t="n">
        <v>747.78</v>
      </c>
      <c r="R31" t="n">
        <v>133.63</v>
      </c>
      <c r="S31" t="n">
        <v>106.02</v>
      </c>
      <c r="T31" t="n">
        <v>9661.440000000001</v>
      </c>
      <c r="U31" t="n">
        <v>0.79</v>
      </c>
      <c r="V31" t="n">
        <v>0.9</v>
      </c>
      <c r="W31" t="n">
        <v>12.3</v>
      </c>
      <c r="X31" t="n">
        <v>0.5600000000000001</v>
      </c>
      <c r="Y31" t="n">
        <v>0.5</v>
      </c>
      <c r="Z31" t="n">
        <v>10</v>
      </c>
      <c r="AA31" t="n">
        <v>754.134110865067</v>
      </c>
      <c r="AB31" t="n">
        <v>1031.839560534474</v>
      </c>
      <c r="AC31" t="n">
        <v>933.3622410729824</v>
      </c>
      <c r="AD31" t="n">
        <v>754134.110865067</v>
      </c>
      <c r="AE31" t="n">
        <v>1031839.560534475</v>
      </c>
      <c r="AF31" t="n">
        <v>1.892970286015152e-06</v>
      </c>
      <c r="AG31" t="n">
        <v>12</v>
      </c>
      <c r="AH31" t="n">
        <v>933362.2410729824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1.4016</v>
      </c>
      <c r="E32" t="n">
        <v>71.34999999999999</v>
      </c>
      <c r="F32" t="n">
        <v>68.88</v>
      </c>
      <c r="G32" t="n">
        <v>258.3</v>
      </c>
      <c r="H32" t="n">
        <v>3.51</v>
      </c>
      <c r="I32" t="n">
        <v>16</v>
      </c>
      <c r="J32" t="n">
        <v>156.46</v>
      </c>
      <c r="K32" t="n">
        <v>43.4</v>
      </c>
      <c r="L32" t="n">
        <v>31</v>
      </c>
      <c r="M32" t="n">
        <v>7</v>
      </c>
      <c r="N32" t="n">
        <v>27.06</v>
      </c>
      <c r="O32" t="n">
        <v>19531.19</v>
      </c>
      <c r="P32" t="n">
        <v>604.38</v>
      </c>
      <c r="Q32" t="n">
        <v>747.8200000000001</v>
      </c>
      <c r="R32" t="n">
        <v>133.45</v>
      </c>
      <c r="S32" t="n">
        <v>106.02</v>
      </c>
      <c r="T32" t="n">
        <v>9572.07</v>
      </c>
      <c r="U32" t="n">
        <v>0.79</v>
      </c>
      <c r="V32" t="n">
        <v>0.9</v>
      </c>
      <c r="W32" t="n">
        <v>12.3</v>
      </c>
      <c r="X32" t="n">
        <v>0.5600000000000001</v>
      </c>
      <c r="Y32" t="n">
        <v>0.5</v>
      </c>
      <c r="Z32" t="n">
        <v>10</v>
      </c>
      <c r="AA32" t="n">
        <v>751.9384755877745</v>
      </c>
      <c r="AB32" t="n">
        <v>1028.835395483491</v>
      </c>
      <c r="AC32" t="n">
        <v>930.6447893180924</v>
      </c>
      <c r="AD32" t="n">
        <v>751938.4755877745</v>
      </c>
      <c r="AE32" t="n">
        <v>1028835.395483491</v>
      </c>
      <c r="AF32" t="n">
        <v>1.892835237838936e-06</v>
      </c>
      <c r="AG32" t="n">
        <v>12</v>
      </c>
      <c r="AH32" t="n">
        <v>930644.7893180924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1.4028</v>
      </c>
      <c r="E33" t="n">
        <v>71.29000000000001</v>
      </c>
      <c r="F33" t="n">
        <v>68.84</v>
      </c>
      <c r="G33" t="n">
        <v>275.37</v>
      </c>
      <c r="H33" t="n">
        <v>3.59</v>
      </c>
      <c r="I33" t="n">
        <v>15</v>
      </c>
      <c r="J33" t="n">
        <v>157.88</v>
      </c>
      <c r="K33" t="n">
        <v>43.4</v>
      </c>
      <c r="L33" t="n">
        <v>32</v>
      </c>
      <c r="M33" t="n">
        <v>5</v>
      </c>
      <c r="N33" t="n">
        <v>27.48</v>
      </c>
      <c r="O33" t="n">
        <v>19705.34</v>
      </c>
      <c r="P33" t="n">
        <v>605.88</v>
      </c>
      <c r="Q33" t="n">
        <v>747.8099999999999</v>
      </c>
      <c r="R33" t="n">
        <v>132.11</v>
      </c>
      <c r="S33" t="n">
        <v>106.02</v>
      </c>
      <c r="T33" t="n">
        <v>8906.780000000001</v>
      </c>
      <c r="U33" t="n">
        <v>0.8</v>
      </c>
      <c r="V33" t="n">
        <v>0.9</v>
      </c>
      <c r="W33" t="n">
        <v>12.31</v>
      </c>
      <c r="X33" t="n">
        <v>0.52</v>
      </c>
      <c r="Y33" t="n">
        <v>0.5</v>
      </c>
      <c r="Z33" t="n">
        <v>10</v>
      </c>
      <c r="AA33" t="n">
        <v>752.7988809340925</v>
      </c>
      <c r="AB33" t="n">
        <v>1030.012640036728</v>
      </c>
      <c r="AC33" t="n">
        <v>931.7096793034417</v>
      </c>
      <c r="AD33" t="n">
        <v>752798.8809340924</v>
      </c>
      <c r="AE33" t="n">
        <v>1030012.640036728</v>
      </c>
      <c r="AF33" t="n">
        <v>1.894455815953524e-06</v>
      </c>
      <c r="AG33" t="n">
        <v>12</v>
      </c>
      <c r="AH33" t="n">
        <v>931709.6793034417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1.4025</v>
      </c>
      <c r="E34" t="n">
        <v>71.3</v>
      </c>
      <c r="F34" t="n">
        <v>68.86</v>
      </c>
      <c r="G34" t="n">
        <v>275.43</v>
      </c>
      <c r="H34" t="n">
        <v>3.67</v>
      </c>
      <c r="I34" t="n">
        <v>15</v>
      </c>
      <c r="J34" t="n">
        <v>159.29</v>
      </c>
      <c r="K34" t="n">
        <v>43.4</v>
      </c>
      <c r="L34" t="n">
        <v>33</v>
      </c>
      <c r="M34" t="n">
        <v>3</v>
      </c>
      <c r="N34" t="n">
        <v>27.89</v>
      </c>
      <c r="O34" t="n">
        <v>19880.19</v>
      </c>
      <c r="P34" t="n">
        <v>610.28</v>
      </c>
      <c r="Q34" t="n">
        <v>747.8099999999999</v>
      </c>
      <c r="R34" t="n">
        <v>132.45</v>
      </c>
      <c r="S34" t="n">
        <v>106.02</v>
      </c>
      <c r="T34" t="n">
        <v>9079.209999999999</v>
      </c>
      <c r="U34" t="n">
        <v>0.8</v>
      </c>
      <c r="V34" t="n">
        <v>0.9</v>
      </c>
      <c r="W34" t="n">
        <v>12.31</v>
      </c>
      <c r="X34" t="n">
        <v>0.54</v>
      </c>
      <c r="Y34" t="n">
        <v>0.5</v>
      </c>
      <c r="Z34" t="n">
        <v>10</v>
      </c>
      <c r="AA34" t="n">
        <v>757.2252368370815</v>
      </c>
      <c r="AB34" t="n">
        <v>1036.068975460238</v>
      </c>
      <c r="AC34" t="n">
        <v>937.1880065742523</v>
      </c>
      <c r="AD34" t="n">
        <v>757225.2368370815</v>
      </c>
      <c r="AE34" t="n">
        <v>1036068.975460238</v>
      </c>
      <c r="AF34" t="n">
        <v>1.894050671424877e-06</v>
      </c>
      <c r="AG34" t="n">
        <v>12</v>
      </c>
      <c r="AH34" t="n">
        <v>937188.0065742523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1.4024</v>
      </c>
      <c r="E35" t="n">
        <v>71.31</v>
      </c>
      <c r="F35" t="n">
        <v>68.86</v>
      </c>
      <c r="G35" t="n">
        <v>275.46</v>
      </c>
      <c r="H35" t="n">
        <v>3.75</v>
      </c>
      <c r="I35" t="n">
        <v>15</v>
      </c>
      <c r="J35" t="n">
        <v>160.71</v>
      </c>
      <c r="K35" t="n">
        <v>43.4</v>
      </c>
      <c r="L35" t="n">
        <v>34</v>
      </c>
      <c r="M35" t="n">
        <v>1</v>
      </c>
      <c r="N35" t="n">
        <v>28.31</v>
      </c>
      <c r="O35" t="n">
        <v>20055.5</v>
      </c>
      <c r="P35" t="n">
        <v>613.91</v>
      </c>
      <c r="Q35" t="n">
        <v>747.8</v>
      </c>
      <c r="R35" t="n">
        <v>132.69</v>
      </c>
      <c r="S35" t="n">
        <v>106.02</v>
      </c>
      <c r="T35" t="n">
        <v>9196.68</v>
      </c>
      <c r="U35" t="n">
        <v>0.8</v>
      </c>
      <c r="V35" t="n">
        <v>0.9</v>
      </c>
      <c r="W35" t="n">
        <v>12.31</v>
      </c>
      <c r="X35" t="n">
        <v>0.55</v>
      </c>
      <c r="Y35" t="n">
        <v>0.5</v>
      </c>
      <c r="Z35" t="n">
        <v>10</v>
      </c>
      <c r="AA35" t="n">
        <v>760.7935591273535</v>
      </c>
      <c r="AB35" t="n">
        <v>1040.951311441057</v>
      </c>
      <c r="AC35" t="n">
        <v>941.6043792614638</v>
      </c>
      <c r="AD35" t="n">
        <v>760793.5591273536</v>
      </c>
      <c r="AE35" t="n">
        <v>1040951.311441057</v>
      </c>
      <c r="AF35" t="n">
        <v>1.893915623248662e-06</v>
      </c>
      <c r="AG35" t="n">
        <v>12</v>
      </c>
      <c r="AH35" t="n">
        <v>941604.3792614638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1.4023</v>
      </c>
      <c r="E36" t="n">
        <v>71.31</v>
      </c>
      <c r="F36" t="n">
        <v>68.87</v>
      </c>
      <c r="G36" t="n">
        <v>275.47</v>
      </c>
      <c r="H36" t="n">
        <v>3.82</v>
      </c>
      <c r="I36" t="n">
        <v>15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618.61</v>
      </c>
      <c r="Q36" t="n">
        <v>747.8</v>
      </c>
      <c r="R36" t="n">
        <v>132.71</v>
      </c>
      <c r="S36" t="n">
        <v>106.02</v>
      </c>
      <c r="T36" t="n">
        <v>9209.77</v>
      </c>
      <c r="U36" t="n">
        <v>0.8</v>
      </c>
      <c r="V36" t="n">
        <v>0.9</v>
      </c>
      <c r="W36" t="n">
        <v>12.31</v>
      </c>
      <c r="X36" t="n">
        <v>0.55</v>
      </c>
      <c r="Y36" t="n">
        <v>0.5</v>
      </c>
      <c r="Z36" t="n">
        <v>10</v>
      </c>
      <c r="AA36" t="n">
        <v>765.4098381523506</v>
      </c>
      <c r="AB36" t="n">
        <v>1047.267508058916</v>
      </c>
      <c r="AC36" t="n">
        <v>947.3177669389511</v>
      </c>
      <c r="AD36" t="n">
        <v>765409.8381523506</v>
      </c>
      <c r="AE36" t="n">
        <v>1047267.508058916</v>
      </c>
      <c r="AF36" t="n">
        <v>1.893780575072446e-06</v>
      </c>
      <c r="AG36" t="n">
        <v>12</v>
      </c>
      <c r="AH36" t="n">
        <v>947317.7669389511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0.9831</v>
      </c>
      <c r="E2" t="n">
        <v>101.72</v>
      </c>
      <c r="F2" t="n">
        <v>89.42</v>
      </c>
      <c r="G2" t="n">
        <v>9.789999999999999</v>
      </c>
      <c r="H2" t="n">
        <v>0.2</v>
      </c>
      <c r="I2" t="n">
        <v>548</v>
      </c>
      <c r="J2" t="n">
        <v>89.87</v>
      </c>
      <c r="K2" t="n">
        <v>37.55</v>
      </c>
      <c r="L2" t="n">
        <v>1</v>
      </c>
      <c r="M2" t="n">
        <v>546</v>
      </c>
      <c r="N2" t="n">
        <v>11.32</v>
      </c>
      <c r="O2" t="n">
        <v>11317.98</v>
      </c>
      <c r="P2" t="n">
        <v>756.3200000000001</v>
      </c>
      <c r="Q2" t="n">
        <v>748.22</v>
      </c>
      <c r="R2" t="n">
        <v>818.89</v>
      </c>
      <c r="S2" t="n">
        <v>106.02</v>
      </c>
      <c r="T2" t="n">
        <v>349631.88</v>
      </c>
      <c r="U2" t="n">
        <v>0.13</v>
      </c>
      <c r="V2" t="n">
        <v>0.6899999999999999</v>
      </c>
      <c r="W2" t="n">
        <v>13.2</v>
      </c>
      <c r="X2" t="n">
        <v>21.09</v>
      </c>
      <c r="Y2" t="n">
        <v>0.5</v>
      </c>
      <c r="Z2" t="n">
        <v>10</v>
      </c>
      <c r="AA2" t="n">
        <v>1291.710421698236</v>
      </c>
      <c r="AB2" t="n">
        <v>1767.375185209445</v>
      </c>
      <c r="AC2" t="n">
        <v>1598.699378059707</v>
      </c>
      <c r="AD2" t="n">
        <v>1291710.421698236</v>
      </c>
      <c r="AE2" t="n">
        <v>1767375.185209445</v>
      </c>
      <c r="AF2" t="n">
        <v>1.346117510801928e-06</v>
      </c>
      <c r="AG2" t="n">
        <v>17</v>
      </c>
      <c r="AH2" t="n">
        <v>1598699.378059707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1.1978</v>
      </c>
      <c r="E3" t="n">
        <v>83.48999999999999</v>
      </c>
      <c r="F3" t="n">
        <v>77.13</v>
      </c>
      <c r="G3" t="n">
        <v>19.78</v>
      </c>
      <c r="H3" t="n">
        <v>0.39</v>
      </c>
      <c r="I3" t="n">
        <v>234</v>
      </c>
      <c r="J3" t="n">
        <v>91.09999999999999</v>
      </c>
      <c r="K3" t="n">
        <v>37.55</v>
      </c>
      <c r="L3" t="n">
        <v>2</v>
      </c>
      <c r="M3" t="n">
        <v>232</v>
      </c>
      <c r="N3" t="n">
        <v>11.54</v>
      </c>
      <c r="O3" t="n">
        <v>11468.97</v>
      </c>
      <c r="P3" t="n">
        <v>648.02</v>
      </c>
      <c r="Q3" t="n">
        <v>747.96</v>
      </c>
      <c r="R3" t="n">
        <v>408.86</v>
      </c>
      <c r="S3" t="n">
        <v>106.02</v>
      </c>
      <c r="T3" t="n">
        <v>146186.99</v>
      </c>
      <c r="U3" t="n">
        <v>0.26</v>
      </c>
      <c r="V3" t="n">
        <v>0.8</v>
      </c>
      <c r="W3" t="n">
        <v>12.65</v>
      </c>
      <c r="X3" t="n">
        <v>8.800000000000001</v>
      </c>
      <c r="Y3" t="n">
        <v>0.5</v>
      </c>
      <c r="Z3" t="n">
        <v>10</v>
      </c>
      <c r="AA3" t="n">
        <v>925.9829005132071</v>
      </c>
      <c r="AB3" t="n">
        <v>1266.970655964588</v>
      </c>
      <c r="AC3" t="n">
        <v>1146.052754763811</v>
      </c>
      <c r="AD3" t="n">
        <v>925982.9005132072</v>
      </c>
      <c r="AE3" t="n">
        <v>1266970.655964588</v>
      </c>
      <c r="AF3" t="n">
        <v>1.640097197069015e-06</v>
      </c>
      <c r="AG3" t="n">
        <v>14</v>
      </c>
      <c r="AH3" t="n">
        <v>1146052.754763811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1.272</v>
      </c>
      <c r="E4" t="n">
        <v>78.62</v>
      </c>
      <c r="F4" t="n">
        <v>73.86</v>
      </c>
      <c r="G4" t="n">
        <v>29.74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616.16</v>
      </c>
      <c r="Q4" t="n">
        <v>747.88</v>
      </c>
      <c r="R4" t="n">
        <v>299.98</v>
      </c>
      <c r="S4" t="n">
        <v>106.02</v>
      </c>
      <c r="T4" t="n">
        <v>92171.97</v>
      </c>
      <c r="U4" t="n">
        <v>0.35</v>
      </c>
      <c r="V4" t="n">
        <v>0.84</v>
      </c>
      <c r="W4" t="n">
        <v>12.51</v>
      </c>
      <c r="X4" t="n">
        <v>5.54</v>
      </c>
      <c r="Y4" t="n">
        <v>0.5</v>
      </c>
      <c r="Z4" t="n">
        <v>10</v>
      </c>
      <c r="AA4" t="n">
        <v>833.5158009948562</v>
      </c>
      <c r="AB4" t="n">
        <v>1140.453091043057</v>
      </c>
      <c r="AC4" t="n">
        <v>1031.609848669873</v>
      </c>
      <c r="AD4" t="n">
        <v>833515.8009948563</v>
      </c>
      <c r="AE4" t="n">
        <v>1140453.091043057</v>
      </c>
      <c r="AF4" t="n">
        <v>1.74169613848037e-06</v>
      </c>
      <c r="AG4" t="n">
        <v>13</v>
      </c>
      <c r="AH4" t="n">
        <v>1031609.848669873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1.3099</v>
      </c>
      <c r="E5" t="n">
        <v>76.34</v>
      </c>
      <c r="F5" t="n">
        <v>72.34</v>
      </c>
      <c r="G5" t="n">
        <v>39.82</v>
      </c>
      <c r="H5" t="n">
        <v>0.75</v>
      </c>
      <c r="I5" t="n">
        <v>109</v>
      </c>
      <c r="J5" t="n">
        <v>93.55</v>
      </c>
      <c r="K5" t="n">
        <v>37.55</v>
      </c>
      <c r="L5" t="n">
        <v>4</v>
      </c>
      <c r="M5" t="n">
        <v>107</v>
      </c>
      <c r="N5" t="n">
        <v>12</v>
      </c>
      <c r="O5" t="n">
        <v>11772.07</v>
      </c>
      <c r="P5" t="n">
        <v>599.09</v>
      </c>
      <c r="Q5" t="n">
        <v>747.83</v>
      </c>
      <c r="R5" t="n">
        <v>249.09</v>
      </c>
      <c r="S5" t="n">
        <v>106.02</v>
      </c>
      <c r="T5" t="n">
        <v>66926.97</v>
      </c>
      <c r="U5" t="n">
        <v>0.43</v>
      </c>
      <c r="V5" t="n">
        <v>0.85</v>
      </c>
      <c r="W5" t="n">
        <v>12.45</v>
      </c>
      <c r="X5" t="n">
        <v>4.02</v>
      </c>
      <c r="Y5" t="n">
        <v>0.5</v>
      </c>
      <c r="Z5" t="n">
        <v>10</v>
      </c>
      <c r="AA5" t="n">
        <v>793.443210046446</v>
      </c>
      <c r="AB5" t="n">
        <v>1085.6240042295</v>
      </c>
      <c r="AC5" t="n">
        <v>982.013572948695</v>
      </c>
      <c r="AD5" t="n">
        <v>793443.210046446</v>
      </c>
      <c r="AE5" t="n">
        <v>1085624.0042295</v>
      </c>
      <c r="AF5" t="n">
        <v>1.793591015562451e-06</v>
      </c>
      <c r="AG5" t="n">
        <v>13</v>
      </c>
      <c r="AH5" t="n">
        <v>982013.572948695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1.3322</v>
      </c>
      <c r="E6" t="n">
        <v>75.06</v>
      </c>
      <c r="F6" t="n">
        <v>71.5</v>
      </c>
      <c r="G6" t="n">
        <v>49.88</v>
      </c>
      <c r="H6" t="n">
        <v>0.93</v>
      </c>
      <c r="I6" t="n">
        <v>86</v>
      </c>
      <c r="J6" t="n">
        <v>94.79000000000001</v>
      </c>
      <c r="K6" t="n">
        <v>37.55</v>
      </c>
      <c r="L6" t="n">
        <v>5</v>
      </c>
      <c r="M6" t="n">
        <v>84</v>
      </c>
      <c r="N6" t="n">
        <v>12.23</v>
      </c>
      <c r="O6" t="n">
        <v>11924.18</v>
      </c>
      <c r="P6" t="n">
        <v>586.85</v>
      </c>
      <c r="Q6" t="n">
        <v>747.8200000000001</v>
      </c>
      <c r="R6" t="n">
        <v>220.93</v>
      </c>
      <c r="S6" t="n">
        <v>106.02</v>
      </c>
      <c r="T6" t="n">
        <v>52964.53</v>
      </c>
      <c r="U6" t="n">
        <v>0.48</v>
      </c>
      <c r="V6" t="n">
        <v>0.86</v>
      </c>
      <c r="W6" t="n">
        <v>12.41</v>
      </c>
      <c r="X6" t="n">
        <v>3.18</v>
      </c>
      <c r="Y6" t="n">
        <v>0.5</v>
      </c>
      <c r="Z6" t="n">
        <v>10</v>
      </c>
      <c r="AA6" t="n">
        <v>768.7345829768782</v>
      </c>
      <c r="AB6" t="n">
        <v>1051.816570605224</v>
      </c>
      <c r="AC6" t="n">
        <v>951.432673340489</v>
      </c>
      <c r="AD6" t="n">
        <v>768734.5829768782</v>
      </c>
      <c r="AE6" t="n">
        <v>1051816.570605224</v>
      </c>
      <c r="AF6" t="n">
        <v>1.824125468304677e-06</v>
      </c>
      <c r="AG6" t="n">
        <v>13</v>
      </c>
      <c r="AH6" t="n">
        <v>951432.673340489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1.3486</v>
      </c>
      <c r="E7" t="n">
        <v>74.15000000000001</v>
      </c>
      <c r="F7" t="n">
        <v>70.89</v>
      </c>
      <c r="G7" t="n">
        <v>60.76</v>
      </c>
      <c r="H7" t="n">
        <v>1.1</v>
      </c>
      <c r="I7" t="n">
        <v>70</v>
      </c>
      <c r="J7" t="n">
        <v>96.02</v>
      </c>
      <c r="K7" t="n">
        <v>37.55</v>
      </c>
      <c r="L7" t="n">
        <v>6</v>
      </c>
      <c r="M7" t="n">
        <v>68</v>
      </c>
      <c r="N7" t="n">
        <v>12.47</v>
      </c>
      <c r="O7" t="n">
        <v>12076.67</v>
      </c>
      <c r="P7" t="n">
        <v>576.75</v>
      </c>
      <c r="Q7" t="n">
        <v>747.84</v>
      </c>
      <c r="R7" t="n">
        <v>200.49</v>
      </c>
      <c r="S7" t="n">
        <v>106.02</v>
      </c>
      <c r="T7" t="n">
        <v>42823.88</v>
      </c>
      <c r="U7" t="n">
        <v>0.53</v>
      </c>
      <c r="V7" t="n">
        <v>0.87</v>
      </c>
      <c r="W7" t="n">
        <v>12.39</v>
      </c>
      <c r="X7" t="n">
        <v>2.57</v>
      </c>
      <c r="Y7" t="n">
        <v>0.5</v>
      </c>
      <c r="Z7" t="n">
        <v>10</v>
      </c>
      <c r="AA7" t="n">
        <v>749.9832334075552</v>
      </c>
      <c r="AB7" t="n">
        <v>1026.160146873317</v>
      </c>
      <c r="AC7" t="n">
        <v>928.2248626805391</v>
      </c>
      <c r="AD7" t="n">
        <v>749983.2334075551</v>
      </c>
      <c r="AE7" t="n">
        <v>1026160.146873318</v>
      </c>
      <c r="AF7" t="n">
        <v>1.846581299020934e-06</v>
      </c>
      <c r="AG7" t="n">
        <v>13</v>
      </c>
      <c r="AH7" t="n">
        <v>928224.8626805391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1.3592</v>
      </c>
      <c r="E8" t="n">
        <v>73.56999999999999</v>
      </c>
      <c r="F8" t="n">
        <v>70.5</v>
      </c>
      <c r="G8" t="n">
        <v>70.5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58</v>
      </c>
      <c r="N8" t="n">
        <v>12.71</v>
      </c>
      <c r="O8" t="n">
        <v>12229.54</v>
      </c>
      <c r="P8" t="n">
        <v>569.86</v>
      </c>
      <c r="Q8" t="n">
        <v>747.8</v>
      </c>
      <c r="R8" t="n">
        <v>187.46</v>
      </c>
      <c r="S8" t="n">
        <v>106.02</v>
      </c>
      <c r="T8" t="n">
        <v>36359.96</v>
      </c>
      <c r="U8" t="n">
        <v>0.57</v>
      </c>
      <c r="V8" t="n">
        <v>0.88</v>
      </c>
      <c r="W8" t="n">
        <v>12.38</v>
      </c>
      <c r="X8" t="n">
        <v>2.18</v>
      </c>
      <c r="Y8" t="n">
        <v>0.5</v>
      </c>
      <c r="Z8" t="n">
        <v>10</v>
      </c>
      <c r="AA8" t="n">
        <v>729.5862608284654</v>
      </c>
      <c r="AB8" t="n">
        <v>998.252109139685</v>
      </c>
      <c r="AC8" t="n">
        <v>902.9803288990273</v>
      </c>
      <c r="AD8" t="n">
        <v>729586.2608284653</v>
      </c>
      <c r="AE8" t="n">
        <v>998252.1091396849</v>
      </c>
      <c r="AF8" t="n">
        <v>1.86109543350827e-06</v>
      </c>
      <c r="AG8" t="n">
        <v>12</v>
      </c>
      <c r="AH8" t="n">
        <v>902980.3288990273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1.3669</v>
      </c>
      <c r="E9" t="n">
        <v>73.16</v>
      </c>
      <c r="F9" t="n">
        <v>70.23</v>
      </c>
      <c r="G9" t="n">
        <v>81.04000000000001</v>
      </c>
      <c r="H9" t="n">
        <v>1.43</v>
      </c>
      <c r="I9" t="n">
        <v>52</v>
      </c>
      <c r="J9" t="n">
        <v>98.5</v>
      </c>
      <c r="K9" t="n">
        <v>37.55</v>
      </c>
      <c r="L9" t="n">
        <v>8</v>
      </c>
      <c r="M9" t="n">
        <v>50</v>
      </c>
      <c r="N9" t="n">
        <v>12.95</v>
      </c>
      <c r="O9" t="n">
        <v>12382.79</v>
      </c>
      <c r="P9" t="n">
        <v>563.11</v>
      </c>
      <c r="Q9" t="n">
        <v>747.78</v>
      </c>
      <c r="R9" t="n">
        <v>178.55</v>
      </c>
      <c r="S9" t="n">
        <v>106.02</v>
      </c>
      <c r="T9" t="n">
        <v>31941.5</v>
      </c>
      <c r="U9" t="n">
        <v>0.59</v>
      </c>
      <c r="V9" t="n">
        <v>0.88</v>
      </c>
      <c r="W9" t="n">
        <v>12.37</v>
      </c>
      <c r="X9" t="n">
        <v>1.92</v>
      </c>
      <c r="Y9" t="n">
        <v>0.5</v>
      </c>
      <c r="Z9" t="n">
        <v>10</v>
      </c>
      <c r="AA9" t="n">
        <v>719.0900350902084</v>
      </c>
      <c r="AB9" t="n">
        <v>983.8907100238034</v>
      </c>
      <c r="AC9" t="n">
        <v>889.9895615584154</v>
      </c>
      <c r="AD9" t="n">
        <v>719090.0350902084</v>
      </c>
      <c r="AE9" t="n">
        <v>983890.7100238034</v>
      </c>
      <c r="AF9" t="n">
        <v>1.871638719881147e-06</v>
      </c>
      <c r="AG9" t="n">
        <v>12</v>
      </c>
      <c r="AH9" t="n">
        <v>889989.5615584154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1.3731</v>
      </c>
      <c r="E10" t="n">
        <v>72.83</v>
      </c>
      <c r="F10" t="n">
        <v>70.02</v>
      </c>
      <c r="G10" t="n">
        <v>91.33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556.1900000000001</v>
      </c>
      <c r="Q10" t="n">
        <v>747.8</v>
      </c>
      <c r="R10" t="n">
        <v>171.48</v>
      </c>
      <c r="S10" t="n">
        <v>106.02</v>
      </c>
      <c r="T10" t="n">
        <v>28436.58</v>
      </c>
      <c r="U10" t="n">
        <v>0.62</v>
      </c>
      <c r="V10" t="n">
        <v>0.88</v>
      </c>
      <c r="W10" t="n">
        <v>12.35</v>
      </c>
      <c r="X10" t="n">
        <v>1.7</v>
      </c>
      <c r="Y10" t="n">
        <v>0.5</v>
      </c>
      <c r="Z10" t="n">
        <v>10</v>
      </c>
      <c r="AA10" t="n">
        <v>709.2590030569169</v>
      </c>
      <c r="AB10" t="n">
        <v>970.4394582813305</v>
      </c>
      <c r="AC10" t="n">
        <v>877.8220784032937</v>
      </c>
      <c r="AD10" t="n">
        <v>709259.0030569169</v>
      </c>
      <c r="AE10" t="n">
        <v>970439.4582813305</v>
      </c>
      <c r="AF10" t="n">
        <v>1.880128119298268e-06</v>
      </c>
      <c r="AG10" t="n">
        <v>12</v>
      </c>
      <c r="AH10" t="n">
        <v>877822.0784032937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1.379</v>
      </c>
      <c r="E11" t="n">
        <v>72.52</v>
      </c>
      <c r="F11" t="n">
        <v>69.8</v>
      </c>
      <c r="G11" t="n">
        <v>102.15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550.3099999999999</v>
      </c>
      <c r="Q11" t="n">
        <v>747.8</v>
      </c>
      <c r="R11" t="n">
        <v>164.58</v>
      </c>
      <c r="S11" t="n">
        <v>106.02</v>
      </c>
      <c r="T11" t="n">
        <v>25014.16</v>
      </c>
      <c r="U11" t="n">
        <v>0.64</v>
      </c>
      <c r="V11" t="n">
        <v>0.88</v>
      </c>
      <c r="W11" t="n">
        <v>12.33</v>
      </c>
      <c r="X11" t="n">
        <v>1.48</v>
      </c>
      <c r="Y11" t="n">
        <v>0.5</v>
      </c>
      <c r="Z11" t="n">
        <v>10</v>
      </c>
      <c r="AA11" t="n">
        <v>700.664590988762</v>
      </c>
      <c r="AB11" t="n">
        <v>958.6802045309805</v>
      </c>
      <c r="AC11" t="n">
        <v>867.1851113266608</v>
      </c>
      <c r="AD11" t="n">
        <v>700664.590988762</v>
      </c>
      <c r="AE11" t="n">
        <v>958680.2045309806</v>
      </c>
      <c r="AF11" t="n">
        <v>1.888206741324238e-06</v>
      </c>
      <c r="AG11" t="n">
        <v>12</v>
      </c>
      <c r="AH11" t="n">
        <v>867185.1113266608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1.383</v>
      </c>
      <c r="E12" t="n">
        <v>72.31</v>
      </c>
      <c r="F12" t="n">
        <v>69.67</v>
      </c>
      <c r="G12" t="n">
        <v>112.98</v>
      </c>
      <c r="H12" t="n">
        <v>1.89</v>
      </c>
      <c r="I12" t="n">
        <v>37</v>
      </c>
      <c r="J12" t="n">
        <v>102.25</v>
      </c>
      <c r="K12" t="n">
        <v>37.55</v>
      </c>
      <c r="L12" t="n">
        <v>11</v>
      </c>
      <c r="M12" t="n">
        <v>35</v>
      </c>
      <c r="N12" t="n">
        <v>13.7</v>
      </c>
      <c r="O12" t="n">
        <v>12844.88</v>
      </c>
      <c r="P12" t="n">
        <v>544.38</v>
      </c>
      <c r="Q12" t="n">
        <v>747.78</v>
      </c>
      <c r="R12" t="n">
        <v>160</v>
      </c>
      <c r="S12" t="n">
        <v>106.02</v>
      </c>
      <c r="T12" t="n">
        <v>22741.47</v>
      </c>
      <c r="U12" t="n">
        <v>0.66</v>
      </c>
      <c r="V12" t="n">
        <v>0.89</v>
      </c>
      <c r="W12" t="n">
        <v>12.34</v>
      </c>
      <c r="X12" t="n">
        <v>1.35</v>
      </c>
      <c r="Y12" t="n">
        <v>0.5</v>
      </c>
      <c r="Z12" t="n">
        <v>10</v>
      </c>
      <c r="AA12" t="n">
        <v>692.9836249488349</v>
      </c>
      <c r="AB12" t="n">
        <v>948.1707679348463</v>
      </c>
      <c r="AC12" t="n">
        <v>857.6786806091744</v>
      </c>
      <c r="AD12" t="n">
        <v>692983.6249488349</v>
      </c>
      <c r="AE12" t="n">
        <v>948170.7679348462</v>
      </c>
      <c r="AF12" t="n">
        <v>1.893683773206252e-06</v>
      </c>
      <c r="AG12" t="n">
        <v>12</v>
      </c>
      <c r="AH12" t="n">
        <v>857678.6806091744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1.3873</v>
      </c>
      <c r="E13" t="n">
        <v>72.08</v>
      </c>
      <c r="F13" t="n">
        <v>69.52</v>
      </c>
      <c r="G13" t="n">
        <v>126.4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31</v>
      </c>
      <c r="N13" t="n">
        <v>13.95</v>
      </c>
      <c r="O13" t="n">
        <v>12999.7</v>
      </c>
      <c r="P13" t="n">
        <v>535.96</v>
      </c>
      <c r="Q13" t="n">
        <v>747.8099999999999</v>
      </c>
      <c r="R13" t="n">
        <v>154.65</v>
      </c>
      <c r="S13" t="n">
        <v>106.02</v>
      </c>
      <c r="T13" t="n">
        <v>20086.38</v>
      </c>
      <c r="U13" t="n">
        <v>0.6899999999999999</v>
      </c>
      <c r="V13" t="n">
        <v>0.89</v>
      </c>
      <c r="W13" t="n">
        <v>12.34</v>
      </c>
      <c r="X13" t="n">
        <v>1.2</v>
      </c>
      <c r="Y13" t="n">
        <v>0.5</v>
      </c>
      <c r="Z13" t="n">
        <v>10</v>
      </c>
      <c r="AA13" t="n">
        <v>682.7617427171479</v>
      </c>
      <c r="AB13" t="n">
        <v>934.1847377078348</v>
      </c>
      <c r="AC13" t="n">
        <v>845.0274574775124</v>
      </c>
      <c r="AD13" t="n">
        <v>682761.7427171478</v>
      </c>
      <c r="AE13" t="n">
        <v>934184.7377078348</v>
      </c>
      <c r="AF13" t="n">
        <v>1.899571582479416e-06</v>
      </c>
      <c r="AG13" t="n">
        <v>12</v>
      </c>
      <c r="AH13" t="n">
        <v>845027.4574775124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1.3898</v>
      </c>
      <c r="E14" t="n">
        <v>71.95</v>
      </c>
      <c r="F14" t="n">
        <v>69.43000000000001</v>
      </c>
      <c r="G14" t="n">
        <v>134.37</v>
      </c>
      <c r="H14" t="n">
        <v>2.18</v>
      </c>
      <c r="I14" t="n">
        <v>31</v>
      </c>
      <c r="J14" t="n">
        <v>104.76</v>
      </c>
      <c r="K14" t="n">
        <v>37.55</v>
      </c>
      <c r="L14" t="n">
        <v>13</v>
      </c>
      <c r="M14" t="n">
        <v>29</v>
      </c>
      <c r="N14" t="n">
        <v>14.21</v>
      </c>
      <c r="O14" t="n">
        <v>13154.91</v>
      </c>
      <c r="P14" t="n">
        <v>532.46</v>
      </c>
      <c r="Q14" t="n">
        <v>747.8</v>
      </c>
      <c r="R14" t="n">
        <v>151.95</v>
      </c>
      <c r="S14" t="n">
        <v>106.02</v>
      </c>
      <c r="T14" t="n">
        <v>18748.22</v>
      </c>
      <c r="U14" t="n">
        <v>0.7</v>
      </c>
      <c r="V14" t="n">
        <v>0.89</v>
      </c>
      <c r="W14" t="n">
        <v>12.32</v>
      </c>
      <c r="X14" t="n">
        <v>1.11</v>
      </c>
      <c r="Y14" t="n">
        <v>0.5</v>
      </c>
      <c r="Z14" t="n">
        <v>10</v>
      </c>
      <c r="AA14" t="n">
        <v>678.2114715284811</v>
      </c>
      <c r="AB14" t="n">
        <v>927.9588559237039</v>
      </c>
      <c r="AC14" t="n">
        <v>839.3957651127793</v>
      </c>
      <c r="AD14" t="n">
        <v>678211.4715284811</v>
      </c>
      <c r="AE14" t="n">
        <v>927958.855923704</v>
      </c>
      <c r="AF14" t="n">
        <v>1.902994727405675e-06</v>
      </c>
      <c r="AG14" t="n">
        <v>12</v>
      </c>
      <c r="AH14" t="n">
        <v>839395.7651127792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1.3931</v>
      </c>
      <c r="E15" t="n">
        <v>71.78</v>
      </c>
      <c r="F15" t="n">
        <v>69.31</v>
      </c>
      <c r="G15" t="n">
        <v>148.53</v>
      </c>
      <c r="H15" t="n">
        <v>2.33</v>
      </c>
      <c r="I15" t="n">
        <v>28</v>
      </c>
      <c r="J15" t="n">
        <v>106.03</v>
      </c>
      <c r="K15" t="n">
        <v>37.55</v>
      </c>
      <c r="L15" t="n">
        <v>14</v>
      </c>
      <c r="M15" t="n">
        <v>26</v>
      </c>
      <c r="N15" t="n">
        <v>14.47</v>
      </c>
      <c r="O15" t="n">
        <v>13310.53</v>
      </c>
      <c r="P15" t="n">
        <v>526.54</v>
      </c>
      <c r="Q15" t="n">
        <v>747.8099999999999</v>
      </c>
      <c r="R15" t="n">
        <v>147.99</v>
      </c>
      <c r="S15" t="n">
        <v>106.02</v>
      </c>
      <c r="T15" t="n">
        <v>16781.97</v>
      </c>
      <c r="U15" t="n">
        <v>0.72</v>
      </c>
      <c r="V15" t="n">
        <v>0.89</v>
      </c>
      <c r="W15" t="n">
        <v>12.32</v>
      </c>
      <c r="X15" t="n">
        <v>0.99</v>
      </c>
      <c r="Y15" t="n">
        <v>0.5</v>
      </c>
      <c r="Z15" t="n">
        <v>10</v>
      </c>
      <c r="AA15" t="n">
        <v>670.9595580159598</v>
      </c>
      <c r="AB15" t="n">
        <v>918.036467924028</v>
      </c>
      <c r="AC15" t="n">
        <v>830.420355897633</v>
      </c>
      <c r="AD15" t="n">
        <v>670959.5580159598</v>
      </c>
      <c r="AE15" t="n">
        <v>918036.4679240279</v>
      </c>
      <c r="AF15" t="n">
        <v>1.907513278708336e-06</v>
      </c>
      <c r="AG15" t="n">
        <v>12</v>
      </c>
      <c r="AH15" t="n">
        <v>830420.355897633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1.3951</v>
      </c>
      <c r="E16" t="n">
        <v>71.68000000000001</v>
      </c>
      <c r="F16" t="n">
        <v>69.25</v>
      </c>
      <c r="G16" t="n">
        <v>159.81</v>
      </c>
      <c r="H16" t="n">
        <v>2.46</v>
      </c>
      <c r="I16" t="n">
        <v>26</v>
      </c>
      <c r="J16" t="n">
        <v>107.29</v>
      </c>
      <c r="K16" t="n">
        <v>37.55</v>
      </c>
      <c r="L16" t="n">
        <v>15</v>
      </c>
      <c r="M16" t="n">
        <v>24</v>
      </c>
      <c r="N16" t="n">
        <v>14.74</v>
      </c>
      <c r="O16" t="n">
        <v>13466.55</v>
      </c>
      <c r="P16" t="n">
        <v>520.24</v>
      </c>
      <c r="Q16" t="n">
        <v>747.78</v>
      </c>
      <c r="R16" t="n">
        <v>145.82</v>
      </c>
      <c r="S16" t="n">
        <v>106.02</v>
      </c>
      <c r="T16" t="n">
        <v>15710.65</v>
      </c>
      <c r="U16" t="n">
        <v>0.73</v>
      </c>
      <c r="V16" t="n">
        <v>0.89</v>
      </c>
      <c r="W16" t="n">
        <v>12.32</v>
      </c>
      <c r="X16" t="n">
        <v>0.93</v>
      </c>
      <c r="Y16" t="n">
        <v>0.5</v>
      </c>
      <c r="Z16" t="n">
        <v>10</v>
      </c>
      <c r="AA16" t="n">
        <v>663.946838354807</v>
      </c>
      <c r="AB16" t="n">
        <v>908.4413555042819</v>
      </c>
      <c r="AC16" t="n">
        <v>821.7409875404028</v>
      </c>
      <c r="AD16" t="n">
        <v>663946.838354807</v>
      </c>
      <c r="AE16" t="n">
        <v>908441.3555042819</v>
      </c>
      <c r="AF16" t="n">
        <v>1.910251794649343e-06</v>
      </c>
      <c r="AG16" t="n">
        <v>12</v>
      </c>
      <c r="AH16" t="n">
        <v>821740.9875404028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1.3976</v>
      </c>
      <c r="E17" t="n">
        <v>71.55</v>
      </c>
      <c r="F17" t="n">
        <v>69.16</v>
      </c>
      <c r="G17" t="n">
        <v>172.89</v>
      </c>
      <c r="H17" t="n">
        <v>2.6</v>
      </c>
      <c r="I17" t="n">
        <v>24</v>
      </c>
      <c r="J17" t="n">
        <v>108.56</v>
      </c>
      <c r="K17" t="n">
        <v>37.55</v>
      </c>
      <c r="L17" t="n">
        <v>16</v>
      </c>
      <c r="M17" t="n">
        <v>22</v>
      </c>
      <c r="N17" t="n">
        <v>15.01</v>
      </c>
      <c r="O17" t="n">
        <v>13623.1</v>
      </c>
      <c r="P17" t="n">
        <v>513.96</v>
      </c>
      <c r="Q17" t="n">
        <v>747.79</v>
      </c>
      <c r="R17" t="n">
        <v>143.06</v>
      </c>
      <c r="S17" t="n">
        <v>106.02</v>
      </c>
      <c r="T17" t="n">
        <v>14339.33</v>
      </c>
      <c r="U17" t="n">
        <v>0.74</v>
      </c>
      <c r="V17" t="n">
        <v>0.89</v>
      </c>
      <c r="W17" t="n">
        <v>12.31</v>
      </c>
      <c r="X17" t="n">
        <v>0.84</v>
      </c>
      <c r="Y17" t="n">
        <v>0.5</v>
      </c>
      <c r="Z17" t="n">
        <v>10</v>
      </c>
      <c r="AA17" t="n">
        <v>656.7494350626351</v>
      </c>
      <c r="AB17" t="n">
        <v>898.5935507929089</v>
      </c>
      <c r="AC17" t="n">
        <v>812.8330434892025</v>
      </c>
      <c r="AD17" t="n">
        <v>656749.4350626351</v>
      </c>
      <c r="AE17" t="n">
        <v>898593.5507929089</v>
      </c>
      <c r="AF17" t="n">
        <v>1.913674939575602e-06</v>
      </c>
      <c r="AG17" t="n">
        <v>12</v>
      </c>
      <c r="AH17" t="n">
        <v>812833.0434892025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1.3981</v>
      </c>
      <c r="E18" t="n">
        <v>71.53</v>
      </c>
      <c r="F18" t="n">
        <v>69.15000000000001</v>
      </c>
      <c r="G18" t="n">
        <v>180.39</v>
      </c>
      <c r="H18" t="n">
        <v>2.73</v>
      </c>
      <c r="I18" t="n">
        <v>23</v>
      </c>
      <c r="J18" t="n">
        <v>109.83</v>
      </c>
      <c r="K18" t="n">
        <v>37.55</v>
      </c>
      <c r="L18" t="n">
        <v>17</v>
      </c>
      <c r="M18" t="n">
        <v>19</v>
      </c>
      <c r="N18" t="n">
        <v>15.28</v>
      </c>
      <c r="O18" t="n">
        <v>13779.95</v>
      </c>
      <c r="P18" t="n">
        <v>511.28</v>
      </c>
      <c r="Q18" t="n">
        <v>747.78</v>
      </c>
      <c r="R18" t="n">
        <v>142.69</v>
      </c>
      <c r="S18" t="n">
        <v>106.02</v>
      </c>
      <c r="T18" t="n">
        <v>14156.87</v>
      </c>
      <c r="U18" t="n">
        <v>0.74</v>
      </c>
      <c r="V18" t="n">
        <v>0.89</v>
      </c>
      <c r="W18" t="n">
        <v>12.31</v>
      </c>
      <c r="X18" t="n">
        <v>0.83</v>
      </c>
      <c r="Y18" t="n">
        <v>0.5</v>
      </c>
      <c r="Z18" t="n">
        <v>10</v>
      </c>
      <c r="AA18" t="n">
        <v>653.9339486268486</v>
      </c>
      <c r="AB18" t="n">
        <v>894.7412780409707</v>
      </c>
      <c r="AC18" t="n">
        <v>809.3484262420106</v>
      </c>
      <c r="AD18" t="n">
        <v>653933.9486268486</v>
      </c>
      <c r="AE18" t="n">
        <v>894741.2780409707</v>
      </c>
      <c r="AF18" t="n">
        <v>1.914359568560853e-06</v>
      </c>
      <c r="AG18" t="n">
        <v>12</v>
      </c>
      <c r="AH18" t="n">
        <v>809348.4262420107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1.3992</v>
      </c>
      <c r="E19" t="n">
        <v>71.47</v>
      </c>
      <c r="F19" t="n">
        <v>69.11</v>
      </c>
      <c r="G19" t="n">
        <v>188.49</v>
      </c>
      <c r="H19" t="n">
        <v>2.86</v>
      </c>
      <c r="I19" t="n">
        <v>22</v>
      </c>
      <c r="J19" t="n">
        <v>111.11</v>
      </c>
      <c r="K19" t="n">
        <v>37.55</v>
      </c>
      <c r="L19" t="n">
        <v>18</v>
      </c>
      <c r="M19" t="n">
        <v>16</v>
      </c>
      <c r="N19" t="n">
        <v>15.55</v>
      </c>
      <c r="O19" t="n">
        <v>13937.22</v>
      </c>
      <c r="P19" t="n">
        <v>502.52</v>
      </c>
      <c r="Q19" t="n">
        <v>747.8</v>
      </c>
      <c r="R19" t="n">
        <v>141.25</v>
      </c>
      <c r="S19" t="n">
        <v>106.02</v>
      </c>
      <c r="T19" t="n">
        <v>13445.1</v>
      </c>
      <c r="U19" t="n">
        <v>0.75</v>
      </c>
      <c r="V19" t="n">
        <v>0.89</v>
      </c>
      <c r="W19" t="n">
        <v>12.31</v>
      </c>
      <c r="X19" t="n">
        <v>0.8</v>
      </c>
      <c r="Y19" t="n">
        <v>0.5</v>
      </c>
      <c r="Z19" t="n">
        <v>10</v>
      </c>
      <c r="AA19" t="n">
        <v>644.9473624836868</v>
      </c>
      <c r="AB19" t="n">
        <v>882.4454344196968</v>
      </c>
      <c r="AC19" t="n">
        <v>798.226080678626</v>
      </c>
      <c r="AD19" t="n">
        <v>644947.3624836868</v>
      </c>
      <c r="AE19" t="n">
        <v>882445.4344196968</v>
      </c>
      <c r="AF19" t="n">
        <v>1.915865752328407e-06</v>
      </c>
      <c r="AG19" t="n">
        <v>12</v>
      </c>
      <c r="AH19" t="n">
        <v>798226.080678626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1.3999</v>
      </c>
      <c r="E20" t="n">
        <v>71.43000000000001</v>
      </c>
      <c r="F20" t="n">
        <v>69.09999999999999</v>
      </c>
      <c r="G20" t="n">
        <v>197.42</v>
      </c>
      <c r="H20" t="n">
        <v>2.98</v>
      </c>
      <c r="I20" t="n">
        <v>21</v>
      </c>
      <c r="J20" t="n">
        <v>112.39</v>
      </c>
      <c r="K20" t="n">
        <v>37.55</v>
      </c>
      <c r="L20" t="n">
        <v>19</v>
      </c>
      <c r="M20" t="n">
        <v>9</v>
      </c>
      <c r="N20" t="n">
        <v>15.83</v>
      </c>
      <c r="O20" t="n">
        <v>14094.9</v>
      </c>
      <c r="P20" t="n">
        <v>503.43</v>
      </c>
      <c r="Q20" t="n">
        <v>747.83</v>
      </c>
      <c r="R20" t="n">
        <v>140.45</v>
      </c>
      <c r="S20" t="n">
        <v>106.02</v>
      </c>
      <c r="T20" t="n">
        <v>13049.31</v>
      </c>
      <c r="U20" t="n">
        <v>0.75</v>
      </c>
      <c r="V20" t="n">
        <v>0.89</v>
      </c>
      <c r="W20" t="n">
        <v>12.32</v>
      </c>
      <c r="X20" t="n">
        <v>0.78</v>
      </c>
      <c r="Y20" t="n">
        <v>0.5</v>
      </c>
      <c r="Z20" t="n">
        <v>10</v>
      </c>
      <c r="AA20" t="n">
        <v>645.5507002261302</v>
      </c>
      <c r="AB20" t="n">
        <v>883.2709477362903</v>
      </c>
      <c r="AC20" t="n">
        <v>798.9728081628994</v>
      </c>
      <c r="AD20" t="n">
        <v>645550.7002261302</v>
      </c>
      <c r="AE20" t="n">
        <v>883270.9477362903</v>
      </c>
      <c r="AF20" t="n">
        <v>1.91682423290776e-06</v>
      </c>
      <c r="AG20" t="n">
        <v>12</v>
      </c>
      <c r="AH20" t="n">
        <v>798972.8081628993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1.4013</v>
      </c>
      <c r="E21" t="n">
        <v>71.36</v>
      </c>
      <c r="F21" t="n">
        <v>69.04000000000001</v>
      </c>
      <c r="G21" t="n">
        <v>207.13</v>
      </c>
      <c r="H21" t="n">
        <v>3.1</v>
      </c>
      <c r="I21" t="n">
        <v>20</v>
      </c>
      <c r="J21" t="n">
        <v>113.67</v>
      </c>
      <c r="K21" t="n">
        <v>37.55</v>
      </c>
      <c r="L21" t="n">
        <v>20</v>
      </c>
      <c r="M21" t="n">
        <v>3</v>
      </c>
      <c r="N21" t="n">
        <v>16.12</v>
      </c>
      <c r="O21" t="n">
        <v>14253</v>
      </c>
      <c r="P21" t="n">
        <v>502.89</v>
      </c>
      <c r="Q21" t="n">
        <v>747.83</v>
      </c>
      <c r="R21" t="n">
        <v>138.55</v>
      </c>
      <c r="S21" t="n">
        <v>106.02</v>
      </c>
      <c r="T21" t="n">
        <v>12103.96</v>
      </c>
      <c r="U21" t="n">
        <v>0.77</v>
      </c>
      <c r="V21" t="n">
        <v>0.89</v>
      </c>
      <c r="W21" t="n">
        <v>12.32</v>
      </c>
      <c r="X21" t="n">
        <v>0.72</v>
      </c>
      <c r="Y21" t="n">
        <v>0.5</v>
      </c>
      <c r="Z21" t="n">
        <v>10</v>
      </c>
      <c r="AA21" t="n">
        <v>644.4313818297959</v>
      </c>
      <c r="AB21" t="n">
        <v>881.7394469255836</v>
      </c>
      <c r="AC21" t="n">
        <v>797.5874716400913</v>
      </c>
      <c r="AD21" t="n">
        <v>644431.3818297959</v>
      </c>
      <c r="AE21" t="n">
        <v>881739.4469255836</v>
      </c>
      <c r="AF21" t="n">
        <v>1.918741194066465e-06</v>
      </c>
      <c r="AG21" t="n">
        <v>12</v>
      </c>
      <c r="AH21" t="n">
        <v>797587.4716400913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1.4012</v>
      </c>
      <c r="E22" t="n">
        <v>71.37</v>
      </c>
      <c r="F22" t="n">
        <v>69.05</v>
      </c>
      <c r="G22" t="n">
        <v>207.15</v>
      </c>
      <c r="H22" t="n">
        <v>3.22</v>
      </c>
      <c r="I22" t="n">
        <v>20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507.48</v>
      </c>
      <c r="Q22" t="n">
        <v>747.83</v>
      </c>
      <c r="R22" t="n">
        <v>138.7</v>
      </c>
      <c r="S22" t="n">
        <v>106.02</v>
      </c>
      <c r="T22" t="n">
        <v>12178.79</v>
      </c>
      <c r="U22" t="n">
        <v>0.76</v>
      </c>
      <c r="V22" t="n">
        <v>0.89</v>
      </c>
      <c r="W22" t="n">
        <v>12.32</v>
      </c>
      <c r="X22" t="n">
        <v>0.73</v>
      </c>
      <c r="Y22" t="n">
        <v>0.5</v>
      </c>
      <c r="Z22" t="n">
        <v>10</v>
      </c>
      <c r="AA22" t="n">
        <v>648.9351533470741</v>
      </c>
      <c r="AB22" t="n">
        <v>887.9017058078997</v>
      </c>
      <c r="AC22" t="n">
        <v>803.1616131834641</v>
      </c>
      <c r="AD22" t="n">
        <v>648935.1533470741</v>
      </c>
      <c r="AE22" t="n">
        <v>887901.7058078997</v>
      </c>
      <c r="AF22" t="n">
        <v>1.918604268269414e-06</v>
      </c>
      <c r="AG22" t="n">
        <v>12</v>
      </c>
      <c r="AH22" t="n">
        <v>803161.613183464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1.4008</v>
      </c>
      <c r="E23" t="n">
        <v>71.39</v>
      </c>
      <c r="F23" t="n">
        <v>69.06999999999999</v>
      </c>
      <c r="G23" t="n">
        <v>207.21</v>
      </c>
      <c r="H23" t="n">
        <v>3.34</v>
      </c>
      <c r="I23" t="n">
        <v>20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513.2</v>
      </c>
      <c r="Q23" t="n">
        <v>747.78</v>
      </c>
      <c r="R23" t="n">
        <v>139.11</v>
      </c>
      <c r="S23" t="n">
        <v>106.02</v>
      </c>
      <c r="T23" t="n">
        <v>12382.59</v>
      </c>
      <c r="U23" t="n">
        <v>0.76</v>
      </c>
      <c r="V23" t="n">
        <v>0.89</v>
      </c>
      <c r="W23" t="n">
        <v>12.33</v>
      </c>
      <c r="X23" t="n">
        <v>0.75</v>
      </c>
      <c r="Y23" t="n">
        <v>0.5</v>
      </c>
      <c r="Z23" t="n">
        <v>10</v>
      </c>
      <c r="AA23" t="n">
        <v>654.6639427607606</v>
      </c>
      <c r="AB23" t="n">
        <v>895.7400882200575</v>
      </c>
      <c r="AC23" t="n">
        <v>810.2519113794443</v>
      </c>
      <c r="AD23" t="n">
        <v>654663.9427607607</v>
      </c>
      <c r="AE23" t="n">
        <v>895740.0882200575</v>
      </c>
      <c r="AF23" t="n">
        <v>1.918056565081213e-06</v>
      </c>
      <c r="AG23" t="n">
        <v>12</v>
      </c>
      <c r="AH23" t="n">
        <v>810251.9113794443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0.9831</v>
      </c>
      <c r="E42" t="n">
        <v>101.72</v>
      </c>
      <c r="F42" t="n">
        <v>89.42</v>
      </c>
      <c r="G42" t="n">
        <v>9.789999999999999</v>
      </c>
      <c r="H42" t="n">
        <v>0.2</v>
      </c>
      <c r="I42" t="n">
        <v>548</v>
      </c>
      <c r="J42" t="n">
        <v>89.87</v>
      </c>
      <c r="K42" t="n">
        <v>37.55</v>
      </c>
      <c r="L42" t="n">
        <v>1</v>
      </c>
      <c r="M42" t="n">
        <v>546</v>
      </c>
      <c r="N42" t="n">
        <v>11.32</v>
      </c>
      <c r="O42" t="n">
        <v>11317.98</v>
      </c>
      <c r="P42" t="n">
        <v>756.3200000000001</v>
      </c>
      <c r="Q42" t="n">
        <v>748.22</v>
      </c>
      <c r="R42" t="n">
        <v>818.89</v>
      </c>
      <c r="S42" t="n">
        <v>106.02</v>
      </c>
      <c r="T42" t="n">
        <v>349631.88</v>
      </c>
      <c r="U42" t="n">
        <v>0.13</v>
      </c>
      <c r="V42" t="n">
        <v>0.6899999999999999</v>
      </c>
      <c r="W42" t="n">
        <v>13.2</v>
      </c>
      <c r="X42" t="n">
        <v>21.09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1.1978</v>
      </c>
      <c r="E43" t="n">
        <v>83.48999999999999</v>
      </c>
      <c r="F43" t="n">
        <v>77.13</v>
      </c>
      <c r="G43" t="n">
        <v>19.78</v>
      </c>
      <c r="H43" t="n">
        <v>0.39</v>
      </c>
      <c r="I43" t="n">
        <v>234</v>
      </c>
      <c r="J43" t="n">
        <v>91.09999999999999</v>
      </c>
      <c r="K43" t="n">
        <v>37.55</v>
      </c>
      <c r="L43" t="n">
        <v>2</v>
      </c>
      <c r="M43" t="n">
        <v>232</v>
      </c>
      <c r="N43" t="n">
        <v>11.54</v>
      </c>
      <c r="O43" t="n">
        <v>11468.97</v>
      </c>
      <c r="P43" t="n">
        <v>648.02</v>
      </c>
      <c r="Q43" t="n">
        <v>747.96</v>
      </c>
      <c r="R43" t="n">
        <v>408.86</v>
      </c>
      <c r="S43" t="n">
        <v>106.02</v>
      </c>
      <c r="T43" t="n">
        <v>146186.99</v>
      </c>
      <c r="U43" t="n">
        <v>0.26</v>
      </c>
      <c r="V43" t="n">
        <v>0.8</v>
      </c>
      <c r="W43" t="n">
        <v>12.65</v>
      </c>
      <c r="X43" t="n">
        <v>8.800000000000001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1.272</v>
      </c>
      <c r="E44" t="n">
        <v>78.62</v>
      </c>
      <c r="F44" t="n">
        <v>73.86</v>
      </c>
      <c r="G44" t="n">
        <v>29.74</v>
      </c>
      <c r="H44" t="n">
        <v>0.57</v>
      </c>
      <c r="I44" t="n">
        <v>149</v>
      </c>
      <c r="J44" t="n">
        <v>92.31999999999999</v>
      </c>
      <c r="K44" t="n">
        <v>37.55</v>
      </c>
      <c r="L44" t="n">
        <v>3</v>
      </c>
      <c r="M44" t="n">
        <v>147</v>
      </c>
      <c r="N44" t="n">
        <v>11.77</v>
      </c>
      <c r="O44" t="n">
        <v>11620.34</v>
      </c>
      <c r="P44" t="n">
        <v>616.16</v>
      </c>
      <c r="Q44" t="n">
        <v>747.88</v>
      </c>
      <c r="R44" t="n">
        <v>299.98</v>
      </c>
      <c r="S44" t="n">
        <v>106.02</v>
      </c>
      <c r="T44" t="n">
        <v>92171.97</v>
      </c>
      <c r="U44" t="n">
        <v>0.35</v>
      </c>
      <c r="V44" t="n">
        <v>0.84</v>
      </c>
      <c r="W44" t="n">
        <v>12.51</v>
      </c>
      <c r="X44" t="n">
        <v>5.54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1.3099</v>
      </c>
      <c r="E45" t="n">
        <v>76.34</v>
      </c>
      <c r="F45" t="n">
        <v>72.34</v>
      </c>
      <c r="G45" t="n">
        <v>39.82</v>
      </c>
      <c r="H45" t="n">
        <v>0.75</v>
      </c>
      <c r="I45" t="n">
        <v>109</v>
      </c>
      <c r="J45" t="n">
        <v>93.55</v>
      </c>
      <c r="K45" t="n">
        <v>37.55</v>
      </c>
      <c r="L45" t="n">
        <v>4</v>
      </c>
      <c r="M45" t="n">
        <v>107</v>
      </c>
      <c r="N45" t="n">
        <v>12</v>
      </c>
      <c r="O45" t="n">
        <v>11772.07</v>
      </c>
      <c r="P45" t="n">
        <v>599.09</v>
      </c>
      <c r="Q45" t="n">
        <v>747.83</v>
      </c>
      <c r="R45" t="n">
        <v>249.09</v>
      </c>
      <c r="S45" t="n">
        <v>106.02</v>
      </c>
      <c r="T45" t="n">
        <v>66926.97</v>
      </c>
      <c r="U45" t="n">
        <v>0.43</v>
      </c>
      <c r="V45" t="n">
        <v>0.85</v>
      </c>
      <c r="W45" t="n">
        <v>12.45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1.3322</v>
      </c>
      <c r="E46" t="n">
        <v>75.06</v>
      </c>
      <c r="F46" t="n">
        <v>71.5</v>
      </c>
      <c r="G46" t="n">
        <v>49.88</v>
      </c>
      <c r="H46" t="n">
        <v>0.93</v>
      </c>
      <c r="I46" t="n">
        <v>86</v>
      </c>
      <c r="J46" t="n">
        <v>94.79000000000001</v>
      </c>
      <c r="K46" t="n">
        <v>37.55</v>
      </c>
      <c r="L46" t="n">
        <v>5</v>
      </c>
      <c r="M46" t="n">
        <v>84</v>
      </c>
      <c r="N46" t="n">
        <v>12.23</v>
      </c>
      <c r="O46" t="n">
        <v>11924.18</v>
      </c>
      <c r="P46" t="n">
        <v>586.85</v>
      </c>
      <c r="Q46" t="n">
        <v>747.8200000000001</v>
      </c>
      <c r="R46" t="n">
        <v>220.93</v>
      </c>
      <c r="S46" t="n">
        <v>106.02</v>
      </c>
      <c r="T46" t="n">
        <v>52964.53</v>
      </c>
      <c r="U46" t="n">
        <v>0.48</v>
      </c>
      <c r="V46" t="n">
        <v>0.86</v>
      </c>
      <c r="W46" t="n">
        <v>12.41</v>
      </c>
      <c r="X46" t="n">
        <v>3.18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1.3486</v>
      </c>
      <c r="E47" t="n">
        <v>74.15000000000001</v>
      </c>
      <c r="F47" t="n">
        <v>70.89</v>
      </c>
      <c r="G47" t="n">
        <v>60.76</v>
      </c>
      <c r="H47" t="n">
        <v>1.1</v>
      </c>
      <c r="I47" t="n">
        <v>70</v>
      </c>
      <c r="J47" t="n">
        <v>96.02</v>
      </c>
      <c r="K47" t="n">
        <v>37.55</v>
      </c>
      <c r="L47" t="n">
        <v>6</v>
      </c>
      <c r="M47" t="n">
        <v>68</v>
      </c>
      <c r="N47" t="n">
        <v>12.47</v>
      </c>
      <c r="O47" t="n">
        <v>12076.67</v>
      </c>
      <c r="P47" t="n">
        <v>576.75</v>
      </c>
      <c r="Q47" t="n">
        <v>747.84</v>
      </c>
      <c r="R47" t="n">
        <v>200.49</v>
      </c>
      <c r="S47" t="n">
        <v>106.02</v>
      </c>
      <c r="T47" t="n">
        <v>42823.88</v>
      </c>
      <c r="U47" t="n">
        <v>0.53</v>
      </c>
      <c r="V47" t="n">
        <v>0.87</v>
      </c>
      <c r="W47" t="n">
        <v>12.39</v>
      </c>
      <c r="X47" t="n">
        <v>2.57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1.3592</v>
      </c>
      <c r="E48" t="n">
        <v>73.56999999999999</v>
      </c>
      <c r="F48" t="n">
        <v>70.5</v>
      </c>
      <c r="G48" t="n">
        <v>70.5</v>
      </c>
      <c r="H48" t="n">
        <v>1.27</v>
      </c>
      <c r="I48" t="n">
        <v>60</v>
      </c>
      <c r="J48" t="n">
        <v>97.26000000000001</v>
      </c>
      <c r="K48" t="n">
        <v>37.55</v>
      </c>
      <c r="L48" t="n">
        <v>7</v>
      </c>
      <c r="M48" t="n">
        <v>58</v>
      </c>
      <c r="N48" t="n">
        <v>12.71</v>
      </c>
      <c r="O48" t="n">
        <v>12229.54</v>
      </c>
      <c r="P48" t="n">
        <v>569.86</v>
      </c>
      <c r="Q48" t="n">
        <v>747.8</v>
      </c>
      <c r="R48" t="n">
        <v>187.46</v>
      </c>
      <c r="S48" t="n">
        <v>106.02</v>
      </c>
      <c r="T48" t="n">
        <v>36359.96</v>
      </c>
      <c r="U48" t="n">
        <v>0.57</v>
      </c>
      <c r="V48" t="n">
        <v>0.88</v>
      </c>
      <c r="W48" t="n">
        <v>12.38</v>
      </c>
      <c r="X48" t="n">
        <v>2.18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1.3669</v>
      </c>
      <c r="E49" t="n">
        <v>73.16</v>
      </c>
      <c r="F49" t="n">
        <v>70.23</v>
      </c>
      <c r="G49" t="n">
        <v>81.04000000000001</v>
      </c>
      <c r="H49" t="n">
        <v>1.43</v>
      </c>
      <c r="I49" t="n">
        <v>52</v>
      </c>
      <c r="J49" t="n">
        <v>98.5</v>
      </c>
      <c r="K49" t="n">
        <v>37.55</v>
      </c>
      <c r="L49" t="n">
        <v>8</v>
      </c>
      <c r="M49" t="n">
        <v>50</v>
      </c>
      <c r="N49" t="n">
        <v>12.95</v>
      </c>
      <c r="O49" t="n">
        <v>12382.79</v>
      </c>
      <c r="P49" t="n">
        <v>563.11</v>
      </c>
      <c r="Q49" t="n">
        <v>747.78</v>
      </c>
      <c r="R49" t="n">
        <v>178.55</v>
      </c>
      <c r="S49" t="n">
        <v>106.02</v>
      </c>
      <c r="T49" t="n">
        <v>31941.5</v>
      </c>
      <c r="U49" t="n">
        <v>0.59</v>
      </c>
      <c r="V49" t="n">
        <v>0.88</v>
      </c>
      <c r="W49" t="n">
        <v>12.37</v>
      </c>
      <c r="X49" t="n">
        <v>1.92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70.02</v>
      </c>
      <c r="G50" t="n">
        <v>91.33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556.1900000000001</v>
      </c>
      <c r="Q50" t="n">
        <v>747.8</v>
      </c>
      <c r="R50" t="n">
        <v>171.48</v>
      </c>
      <c r="S50" t="n">
        <v>106.02</v>
      </c>
      <c r="T50" t="n">
        <v>28436.58</v>
      </c>
      <c r="U50" t="n">
        <v>0.62</v>
      </c>
      <c r="V50" t="n">
        <v>0.88</v>
      </c>
      <c r="W50" t="n">
        <v>12.35</v>
      </c>
      <c r="X50" t="n">
        <v>1.7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1.379</v>
      </c>
      <c r="E51" t="n">
        <v>72.52</v>
      </c>
      <c r="F51" t="n">
        <v>69.8</v>
      </c>
      <c r="G51" t="n">
        <v>102.15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550.3099999999999</v>
      </c>
      <c r="Q51" t="n">
        <v>747.8</v>
      </c>
      <c r="R51" t="n">
        <v>164.58</v>
      </c>
      <c r="S51" t="n">
        <v>106.02</v>
      </c>
      <c r="T51" t="n">
        <v>25014.16</v>
      </c>
      <c r="U51" t="n">
        <v>0.64</v>
      </c>
      <c r="V51" t="n">
        <v>0.88</v>
      </c>
      <c r="W51" t="n">
        <v>12.33</v>
      </c>
      <c r="X51" t="n">
        <v>1.48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1.383</v>
      </c>
      <c r="E52" t="n">
        <v>72.31</v>
      </c>
      <c r="F52" t="n">
        <v>69.67</v>
      </c>
      <c r="G52" t="n">
        <v>112.98</v>
      </c>
      <c r="H52" t="n">
        <v>1.89</v>
      </c>
      <c r="I52" t="n">
        <v>37</v>
      </c>
      <c r="J52" t="n">
        <v>102.25</v>
      </c>
      <c r="K52" t="n">
        <v>37.55</v>
      </c>
      <c r="L52" t="n">
        <v>11</v>
      </c>
      <c r="M52" t="n">
        <v>35</v>
      </c>
      <c r="N52" t="n">
        <v>13.7</v>
      </c>
      <c r="O52" t="n">
        <v>12844.88</v>
      </c>
      <c r="P52" t="n">
        <v>544.38</v>
      </c>
      <c r="Q52" t="n">
        <v>747.78</v>
      </c>
      <c r="R52" t="n">
        <v>160</v>
      </c>
      <c r="S52" t="n">
        <v>106.02</v>
      </c>
      <c r="T52" t="n">
        <v>22741.47</v>
      </c>
      <c r="U52" t="n">
        <v>0.66</v>
      </c>
      <c r="V52" t="n">
        <v>0.89</v>
      </c>
      <c r="W52" t="n">
        <v>12.34</v>
      </c>
      <c r="X52" t="n">
        <v>1.35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1.3873</v>
      </c>
      <c r="E53" t="n">
        <v>72.08</v>
      </c>
      <c r="F53" t="n">
        <v>69.52</v>
      </c>
      <c r="G53" t="n">
        <v>126.4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31</v>
      </c>
      <c r="N53" t="n">
        <v>13.95</v>
      </c>
      <c r="O53" t="n">
        <v>12999.7</v>
      </c>
      <c r="P53" t="n">
        <v>535.96</v>
      </c>
      <c r="Q53" t="n">
        <v>747.8099999999999</v>
      </c>
      <c r="R53" t="n">
        <v>154.65</v>
      </c>
      <c r="S53" t="n">
        <v>106.02</v>
      </c>
      <c r="T53" t="n">
        <v>20086.38</v>
      </c>
      <c r="U53" t="n">
        <v>0.6899999999999999</v>
      </c>
      <c r="V53" t="n">
        <v>0.89</v>
      </c>
      <c r="W53" t="n">
        <v>12.34</v>
      </c>
      <c r="X53" t="n">
        <v>1.2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1.3898</v>
      </c>
      <c r="E54" t="n">
        <v>71.95</v>
      </c>
      <c r="F54" t="n">
        <v>69.43000000000001</v>
      </c>
      <c r="G54" t="n">
        <v>134.37</v>
      </c>
      <c r="H54" t="n">
        <v>2.18</v>
      </c>
      <c r="I54" t="n">
        <v>31</v>
      </c>
      <c r="J54" t="n">
        <v>104.76</v>
      </c>
      <c r="K54" t="n">
        <v>37.55</v>
      </c>
      <c r="L54" t="n">
        <v>13</v>
      </c>
      <c r="M54" t="n">
        <v>29</v>
      </c>
      <c r="N54" t="n">
        <v>14.21</v>
      </c>
      <c r="O54" t="n">
        <v>13154.91</v>
      </c>
      <c r="P54" t="n">
        <v>532.46</v>
      </c>
      <c r="Q54" t="n">
        <v>747.8</v>
      </c>
      <c r="R54" t="n">
        <v>151.95</v>
      </c>
      <c r="S54" t="n">
        <v>106.02</v>
      </c>
      <c r="T54" t="n">
        <v>18748.22</v>
      </c>
      <c r="U54" t="n">
        <v>0.7</v>
      </c>
      <c r="V54" t="n">
        <v>0.89</v>
      </c>
      <c r="W54" t="n">
        <v>12.32</v>
      </c>
      <c r="X54" t="n">
        <v>1.11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1.3931</v>
      </c>
      <c r="E55" t="n">
        <v>71.78</v>
      </c>
      <c r="F55" t="n">
        <v>69.31</v>
      </c>
      <c r="G55" t="n">
        <v>148.53</v>
      </c>
      <c r="H55" t="n">
        <v>2.33</v>
      </c>
      <c r="I55" t="n">
        <v>28</v>
      </c>
      <c r="J55" t="n">
        <v>106.03</v>
      </c>
      <c r="K55" t="n">
        <v>37.55</v>
      </c>
      <c r="L55" t="n">
        <v>14</v>
      </c>
      <c r="M55" t="n">
        <v>26</v>
      </c>
      <c r="N55" t="n">
        <v>14.47</v>
      </c>
      <c r="O55" t="n">
        <v>13310.53</v>
      </c>
      <c r="P55" t="n">
        <v>526.54</v>
      </c>
      <c r="Q55" t="n">
        <v>747.8099999999999</v>
      </c>
      <c r="R55" t="n">
        <v>147.99</v>
      </c>
      <c r="S55" t="n">
        <v>106.02</v>
      </c>
      <c r="T55" t="n">
        <v>16781.97</v>
      </c>
      <c r="U55" t="n">
        <v>0.72</v>
      </c>
      <c r="V55" t="n">
        <v>0.89</v>
      </c>
      <c r="W55" t="n">
        <v>12.32</v>
      </c>
      <c r="X55" t="n">
        <v>0.99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1.3951</v>
      </c>
      <c r="E56" t="n">
        <v>71.68000000000001</v>
      </c>
      <c r="F56" t="n">
        <v>69.25</v>
      </c>
      <c r="G56" t="n">
        <v>159.81</v>
      </c>
      <c r="H56" t="n">
        <v>2.46</v>
      </c>
      <c r="I56" t="n">
        <v>26</v>
      </c>
      <c r="J56" t="n">
        <v>107.29</v>
      </c>
      <c r="K56" t="n">
        <v>37.55</v>
      </c>
      <c r="L56" t="n">
        <v>15</v>
      </c>
      <c r="M56" t="n">
        <v>24</v>
      </c>
      <c r="N56" t="n">
        <v>14.74</v>
      </c>
      <c r="O56" t="n">
        <v>13466.55</v>
      </c>
      <c r="P56" t="n">
        <v>520.24</v>
      </c>
      <c r="Q56" t="n">
        <v>747.78</v>
      </c>
      <c r="R56" t="n">
        <v>145.82</v>
      </c>
      <c r="S56" t="n">
        <v>106.02</v>
      </c>
      <c r="T56" t="n">
        <v>15710.65</v>
      </c>
      <c r="U56" t="n">
        <v>0.73</v>
      </c>
      <c r="V56" t="n">
        <v>0.89</v>
      </c>
      <c r="W56" t="n">
        <v>12.32</v>
      </c>
      <c r="X56" t="n">
        <v>0.93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1.3976</v>
      </c>
      <c r="E57" t="n">
        <v>71.55</v>
      </c>
      <c r="F57" t="n">
        <v>69.16</v>
      </c>
      <c r="G57" t="n">
        <v>172.89</v>
      </c>
      <c r="H57" t="n">
        <v>2.6</v>
      </c>
      <c r="I57" t="n">
        <v>24</v>
      </c>
      <c r="J57" t="n">
        <v>108.56</v>
      </c>
      <c r="K57" t="n">
        <v>37.55</v>
      </c>
      <c r="L57" t="n">
        <v>16</v>
      </c>
      <c r="M57" t="n">
        <v>22</v>
      </c>
      <c r="N57" t="n">
        <v>15.01</v>
      </c>
      <c r="O57" t="n">
        <v>13623.1</v>
      </c>
      <c r="P57" t="n">
        <v>513.96</v>
      </c>
      <c r="Q57" t="n">
        <v>747.79</v>
      </c>
      <c r="R57" t="n">
        <v>143.06</v>
      </c>
      <c r="S57" t="n">
        <v>106.02</v>
      </c>
      <c r="T57" t="n">
        <v>14339.33</v>
      </c>
      <c r="U57" t="n">
        <v>0.74</v>
      </c>
      <c r="V57" t="n">
        <v>0.89</v>
      </c>
      <c r="W57" t="n">
        <v>12.31</v>
      </c>
      <c r="X57" t="n">
        <v>0.84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1.3981</v>
      </c>
      <c r="E58" t="n">
        <v>71.53</v>
      </c>
      <c r="F58" t="n">
        <v>69.15000000000001</v>
      </c>
      <c r="G58" t="n">
        <v>180.39</v>
      </c>
      <c r="H58" t="n">
        <v>2.73</v>
      </c>
      <c r="I58" t="n">
        <v>23</v>
      </c>
      <c r="J58" t="n">
        <v>109.83</v>
      </c>
      <c r="K58" t="n">
        <v>37.55</v>
      </c>
      <c r="L58" t="n">
        <v>17</v>
      </c>
      <c r="M58" t="n">
        <v>19</v>
      </c>
      <c r="N58" t="n">
        <v>15.28</v>
      </c>
      <c r="O58" t="n">
        <v>13779.95</v>
      </c>
      <c r="P58" t="n">
        <v>511.28</v>
      </c>
      <c r="Q58" t="n">
        <v>747.78</v>
      </c>
      <c r="R58" t="n">
        <v>142.69</v>
      </c>
      <c r="S58" t="n">
        <v>106.02</v>
      </c>
      <c r="T58" t="n">
        <v>14156.87</v>
      </c>
      <c r="U58" t="n">
        <v>0.74</v>
      </c>
      <c r="V58" t="n">
        <v>0.89</v>
      </c>
      <c r="W58" t="n">
        <v>12.31</v>
      </c>
      <c r="X58" t="n">
        <v>0.83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1.3992</v>
      </c>
      <c r="E59" t="n">
        <v>71.47</v>
      </c>
      <c r="F59" t="n">
        <v>69.11</v>
      </c>
      <c r="G59" t="n">
        <v>188.49</v>
      </c>
      <c r="H59" t="n">
        <v>2.86</v>
      </c>
      <c r="I59" t="n">
        <v>22</v>
      </c>
      <c r="J59" t="n">
        <v>111.11</v>
      </c>
      <c r="K59" t="n">
        <v>37.55</v>
      </c>
      <c r="L59" t="n">
        <v>18</v>
      </c>
      <c r="M59" t="n">
        <v>16</v>
      </c>
      <c r="N59" t="n">
        <v>15.55</v>
      </c>
      <c r="O59" t="n">
        <v>13937.22</v>
      </c>
      <c r="P59" t="n">
        <v>502.52</v>
      </c>
      <c r="Q59" t="n">
        <v>747.8</v>
      </c>
      <c r="R59" t="n">
        <v>141.25</v>
      </c>
      <c r="S59" t="n">
        <v>106.02</v>
      </c>
      <c r="T59" t="n">
        <v>13445.1</v>
      </c>
      <c r="U59" t="n">
        <v>0.75</v>
      </c>
      <c r="V59" t="n">
        <v>0.89</v>
      </c>
      <c r="W59" t="n">
        <v>12.31</v>
      </c>
      <c r="X59" t="n">
        <v>0.8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1.3999</v>
      </c>
      <c r="E60" t="n">
        <v>71.43000000000001</v>
      </c>
      <c r="F60" t="n">
        <v>69.09999999999999</v>
      </c>
      <c r="G60" t="n">
        <v>197.42</v>
      </c>
      <c r="H60" t="n">
        <v>2.98</v>
      </c>
      <c r="I60" t="n">
        <v>21</v>
      </c>
      <c r="J60" t="n">
        <v>112.39</v>
      </c>
      <c r="K60" t="n">
        <v>37.55</v>
      </c>
      <c r="L60" t="n">
        <v>19</v>
      </c>
      <c r="M60" t="n">
        <v>9</v>
      </c>
      <c r="N60" t="n">
        <v>15.83</v>
      </c>
      <c r="O60" t="n">
        <v>14094.9</v>
      </c>
      <c r="P60" t="n">
        <v>503.43</v>
      </c>
      <c r="Q60" t="n">
        <v>747.83</v>
      </c>
      <c r="R60" t="n">
        <v>140.45</v>
      </c>
      <c r="S60" t="n">
        <v>106.02</v>
      </c>
      <c r="T60" t="n">
        <v>13049.31</v>
      </c>
      <c r="U60" t="n">
        <v>0.75</v>
      </c>
      <c r="V60" t="n">
        <v>0.89</v>
      </c>
      <c r="W60" t="n">
        <v>12.32</v>
      </c>
      <c r="X60" t="n">
        <v>0.78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1.4013</v>
      </c>
      <c r="E61" t="n">
        <v>71.36</v>
      </c>
      <c r="F61" t="n">
        <v>69.04000000000001</v>
      </c>
      <c r="G61" t="n">
        <v>207.13</v>
      </c>
      <c r="H61" t="n">
        <v>3.1</v>
      </c>
      <c r="I61" t="n">
        <v>20</v>
      </c>
      <c r="J61" t="n">
        <v>113.67</v>
      </c>
      <c r="K61" t="n">
        <v>37.55</v>
      </c>
      <c r="L61" t="n">
        <v>20</v>
      </c>
      <c r="M61" t="n">
        <v>3</v>
      </c>
      <c r="N61" t="n">
        <v>16.12</v>
      </c>
      <c r="O61" t="n">
        <v>14253</v>
      </c>
      <c r="P61" t="n">
        <v>502.89</v>
      </c>
      <c r="Q61" t="n">
        <v>747.83</v>
      </c>
      <c r="R61" t="n">
        <v>138.55</v>
      </c>
      <c r="S61" t="n">
        <v>106.02</v>
      </c>
      <c r="T61" t="n">
        <v>12103.96</v>
      </c>
      <c r="U61" t="n">
        <v>0.77</v>
      </c>
      <c r="V61" t="n">
        <v>0.89</v>
      </c>
      <c r="W61" t="n">
        <v>12.32</v>
      </c>
      <c r="X61" t="n">
        <v>0.72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1.4012</v>
      </c>
      <c r="E62" t="n">
        <v>71.37</v>
      </c>
      <c r="F62" t="n">
        <v>69.05</v>
      </c>
      <c r="G62" t="n">
        <v>207.15</v>
      </c>
      <c r="H62" t="n">
        <v>3.22</v>
      </c>
      <c r="I62" t="n">
        <v>20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507.48</v>
      </c>
      <c r="Q62" t="n">
        <v>747.83</v>
      </c>
      <c r="R62" t="n">
        <v>138.7</v>
      </c>
      <c r="S62" t="n">
        <v>106.02</v>
      </c>
      <c r="T62" t="n">
        <v>12178.79</v>
      </c>
      <c r="U62" t="n">
        <v>0.76</v>
      </c>
      <c r="V62" t="n">
        <v>0.89</v>
      </c>
      <c r="W62" t="n">
        <v>12.32</v>
      </c>
      <c r="X62" t="n">
        <v>0.73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1.4008</v>
      </c>
      <c r="E63" t="n">
        <v>71.39</v>
      </c>
      <c r="F63" t="n">
        <v>69.06999999999999</v>
      </c>
      <c r="G63" t="n">
        <v>207.21</v>
      </c>
      <c r="H63" t="n">
        <v>3.34</v>
      </c>
      <c r="I63" t="n">
        <v>20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513.2</v>
      </c>
      <c r="Q63" t="n">
        <v>747.78</v>
      </c>
      <c r="R63" t="n">
        <v>139.11</v>
      </c>
      <c r="S63" t="n">
        <v>106.02</v>
      </c>
      <c r="T63" t="n">
        <v>12382.59</v>
      </c>
      <c r="U63" t="n">
        <v>0.76</v>
      </c>
      <c r="V63" t="n">
        <v>0.89</v>
      </c>
      <c r="W63" t="n">
        <v>12.33</v>
      </c>
      <c r="X63" t="n">
        <v>0.75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1.0627</v>
      </c>
      <c r="E64" t="n">
        <v>94.09999999999999</v>
      </c>
      <c r="F64" t="n">
        <v>85.31999999999999</v>
      </c>
      <c r="G64" t="n">
        <v>11.48</v>
      </c>
      <c r="H64" t="n">
        <v>0.24</v>
      </c>
      <c r="I64" t="n">
        <v>446</v>
      </c>
      <c r="J64" t="n">
        <v>71.52</v>
      </c>
      <c r="K64" t="n">
        <v>32.27</v>
      </c>
      <c r="L64" t="n">
        <v>1</v>
      </c>
      <c r="M64" t="n">
        <v>444</v>
      </c>
      <c r="N64" t="n">
        <v>8.25</v>
      </c>
      <c r="O64" t="n">
        <v>9054.6</v>
      </c>
      <c r="P64" t="n">
        <v>615.73</v>
      </c>
      <c r="Q64" t="n">
        <v>748.16</v>
      </c>
      <c r="R64" t="n">
        <v>682.8099999999999</v>
      </c>
      <c r="S64" t="n">
        <v>106.02</v>
      </c>
      <c r="T64" t="n">
        <v>282103.13</v>
      </c>
      <c r="U64" t="n">
        <v>0.16</v>
      </c>
      <c r="V64" t="n">
        <v>0.72</v>
      </c>
      <c r="W64" t="n">
        <v>12.99</v>
      </c>
      <c r="X64" t="n">
        <v>16.98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1.2419</v>
      </c>
      <c r="E65" t="n">
        <v>80.52</v>
      </c>
      <c r="F65" t="n">
        <v>75.65000000000001</v>
      </c>
      <c r="G65" t="n">
        <v>23.28</v>
      </c>
      <c r="H65" t="n">
        <v>0.48</v>
      </c>
      <c r="I65" t="n">
        <v>195</v>
      </c>
      <c r="J65" t="n">
        <v>72.7</v>
      </c>
      <c r="K65" t="n">
        <v>32.27</v>
      </c>
      <c r="L65" t="n">
        <v>2</v>
      </c>
      <c r="M65" t="n">
        <v>193</v>
      </c>
      <c r="N65" t="n">
        <v>8.43</v>
      </c>
      <c r="O65" t="n">
        <v>9200.25</v>
      </c>
      <c r="P65" t="n">
        <v>539.8099999999999</v>
      </c>
      <c r="Q65" t="n">
        <v>747.86</v>
      </c>
      <c r="R65" t="n">
        <v>358.89</v>
      </c>
      <c r="S65" t="n">
        <v>106.02</v>
      </c>
      <c r="T65" t="n">
        <v>121396.86</v>
      </c>
      <c r="U65" t="n">
        <v>0.3</v>
      </c>
      <c r="V65" t="n">
        <v>0.82</v>
      </c>
      <c r="W65" t="n">
        <v>12.6</v>
      </c>
      <c r="X65" t="n">
        <v>7.32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1.3025</v>
      </c>
      <c r="E66" t="n">
        <v>76.77</v>
      </c>
      <c r="F66" t="n">
        <v>72.98999999999999</v>
      </c>
      <c r="G66" t="n">
        <v>35.03</v>
      </c>
      <c r="H66" t="n">
        <v>0.71</v>
      </c>
      <c r="I66" t="n">
        <v>125</v>
      </c>
      <c r="J66" t="n">
        <v>73.88</v>
      </c>
      <c r="K66" t="n">
        <v>32.27</v>
      </c>
      <c r="L66" t="n">
        <v>3</v>
      </c>
      <c r="M66" t="n">
        <v>123</v>
      </c>
      <c r="N66" t="n">
        <v>8.609999999999999</v>
      </c>
      <c r="O66" t="n">
        <v>9346.23</v>
      </c>
      <c r="P66" t="n">
        <v>515.05</v>
      </c>
      <c r="Q66" t="n">
        <v>747.8200000000001</v>
      </c>
      <c r="R66" t="n">
        <v>270.58</v>
      </c>
      <c r="S66" t="n">
        <v>106.02</v>
      </c>
      <c r="T66" t="n">
        <v>77593.52</v>
      </c>
      <c r="U66" t="n">
        <v>0.39</v>
      </c>
      <c r="V66" t="n">
        <v>0.85</v>
      </c>
      <c r="W66" t="n">
        <v>12.48</v>
      </c>
      <c r="X66" t="n">
        <v>4.66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1.3337</v>
      </c>
      <c r="E67" t="n">
        <v>74.98</v>
      </c>
      <c r="F67" t="n">
        <v>71.72</v>
      </c>
      <c r="G67" t="n">
        <v>47.29</v>
      </c>
      <c r="H67" t="n">
        <v>0.93</v>
      </c>
      <c r="I67" t="n">
        <v>91</v>
      </c>
      <c r="J67" t="n">
        <v>75.06999999999999</v>
      </c>
      <c r="K67" t="n">
        <v>32.27</v>
      </c>
      <c r="L67" t="n">
        <v>4</v>
      </c>
      <c r="M67" t="n">
        <v>89</v>
      </c>
      <c r="N67" t="n">
        <v>8.800000000000001</v>
      </c>
      <c r="O67" t="n">
        <v>9492.549999999999</v>
      </c>
      <c r="P67" t="n">
        <v>499.43</v>
      </c>
      <c r="Q67" t="n">
        <v>747.84</v>
      </c>
      <c r="R67" t="n">
        <v>228.46</v>
      </c>
      <c r="S67" t="n">
        <v>106.02</v>
      </c>
      <c r="T67" t="n">
        <v>56704.66</v>
      </c>
      <c r="U67" t="n">
        <v>0.46</v>
      </c>
      <c r="V67" t="n">
        <v>0.86</v>
      </c>
      <c r="W67" t="n">
        <v>12.42</v>
      </c>
      <c r="X67" t="n">
        <v>3.4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1.3534</v>
      </c>
      <c r="E68" t="n">
        <v>73.89</v>
      </c>
      <c r="F68" t="n">
        <v>70.94</v>
      </c>
      <c r="G68" t="n">
        <v>59.95</v>
      </c>
      <c r="H68" t="n">
        <v>1.15</v>
      </c>
      <c r="I68" t="n">
        <v>71</v>
      </c>
      <c r="J68" t="n">
        <v>76.26000000000001</v>
      </c>
      <c r="K68" t="n">
        <v>32.27</v>
      </c>
      <c r="L68" t="n">
        <v>5</v>
      </c>
      <c r="M68" t="n">
        <v>69</v>
      </c>
      <c r="N68" t="n">
        <v>8.99</v>
      </c>
      <c r="O68" t="n">
        <v>9639.200000000001</v>
      </c>
      <c r="P68" t="n">
        <v>487.21</v>
      </c>
      <c r="Q68" t="n">
        <v>747.8200000000001</v>
      </c>
      <c r="R68" t="n">
        <v>201.88</v>
      </c>
      <c r="S68" t="n">
        <v>106.02</v>
      </c>
      <c r="T68" t="n">
        <v>43515.78</v>
      </c>
      <c r="U68" t="n">
        <v>0.53</v>
      </c>
      <c r="V68" t="n">
        <v>0.87</v>
      </c>
      <c r="W68" t="n">
        <v>12.4</v>
      </c>
      <c r="X68" t="n">
        <v>2.62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1.3661</v>
      </c>
      <c r="E69" t="n">
        <v>73.2</v>
      </c>
      <c r="F69" t="n">
        <v>70.45</v>
      </c>
      <c r="G69" t="n">
        <v>72.88</v>
      </c>
      <c r="H69" t="n">
        <v>1.36</v>
      </c>
      <c r="I69" t="n">
        <v>58</v>
      </c>
      <c r="J69" t="n">
        <v>77.45</v>
      </c>
      <c r="K69" t="n">
        <v>32.27</v>
      </c>
      <c r="L69" t="n">
        <v>6</v>
      </c>
      <c r="M69" t="n">
        <v>56</v>
      </c>
      <c r="N69" t="n">
        <v>9.18</v>
      </c>
      <c r="O69" t="n">
        <v>9786.190000000001</v>
      </c>
      <c r="P69" t="n">
        <v>477.67</v>
      </c>
      <c r="Q69" t="n">
        <v>747.85</v>
      </c>
      <c r="R69" t="n">
        <v>186.31</v>
      </c>
      <c r="S69" t="n">
        <v>106.02</v>
      </c>
      <c r="T69" t="n">
        <v>35791.16</v>
      </c>
      <c r="U69" t="n">
        <v>0.57</v>
      </c>
      <c r="V69" t="n">
        <v>0.88</v>
      </c>
      <c r="W69" t="n">
        <v>12.36</v>
      </c>
      <c r="X69" t="n">
        <v>2.13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1.3756</v>
      </c>
      <c r="E70" t="n">
        <v>72.7</v>
      </c>
      <c r="F70" t="n">
        <v>70.09</v>
      </c>
      <c r="G70" t="n">
        <v>85.83</v>
      </c>
      <c r="H70" t="n">
        <v>1.56</v>
      </c>
      <c r="I70" t="n">
        <v>49</v>
      </c>
      <c r="J70" t="n">
        <v>78.65000000000001</v>
      </c>
      <c r="K70" t="n">
        <v>32.27</v>
      </c>
      <c r="L70" t="n">
        <v>7</v>
      </c>
      <c r="M70" t="n">
        <v>47</v>
      </c>
      <c r="N70" t="n">
        <v>9.380000000000001</v>
      </c>
      <c r="O70" t="n">
        <v>9933.52</v>
      </c>
      <c r="P70" t="n">
        <v>468.36</v>
      </c>
      <c r="Q70" t="n">
        <v>747.8</v>
      </c>
      <c r="R70" t="n">
        <v>174</v>
      </c>
      <c r="S70" t="n">
        <v>106.02</v>
      </c>
      <c r="T70" t="n">
        <v>29681.85</v>
      </c>
      <c r="U70" t="n">
        <v>0.61</v>
      </c>
      <c r="V70" t="n">
        <v>0.88</v>
      </c>
      <c r="W70" t="n">
        <v>12.35</v>
      </c>
      <c r="X70" t="n">
        <v>1.77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1.3812</v>
      </c>
      <c r="E71" t="n">
        <v>72.40000000000001</v>
      </c>
      <c r="F71" t="n">
        <v>69.89</v>
      </c>
      <c r="G71" t="n">
        <v>97.52</v>
      </c>
      <c r="H71" t="n">
        <v>1.75</v>
      </c>
      <c r="I71" t="n">
        <v>43</v>
      </c>
      <c r="J71" t="n">
        <v>79.84</v>
      </c>
      <c r="K71" t="n">
        <v>32.27</v>
      </c>
      <c r="L71" t="n">
        <v>8</v>
      </c>
      <c r="M71" t="n">
        <v>41</v>
      </c>
      <c r="N71" t="n">
        <v>9.57</v>
      </c>
      <c r="O71" t="n">
        <v>10081.19</v>
      </c>
      <c r="P71" t="n">
        <v>460.01</v>
      </c>
      <c r="Q71" t="n">
        <v>747.8099999999999</v>
      </c>
      <c r="R71" t="n">
        <v>167.28</v>
      </c>
      <c r="S71" t="n">
        <v>106.02</v>
      </c>
      <c r="T71" t="n">
        <v>26352.81</v>
      </c>
      <c r="U71" t="n">
        <v>0.63</v>
      </c>
      <c r="V71" t="n">
        <v>0.88</v>
      </c>
      <c r="W71" t="n">
        <v>12.34</v>
      </c>
      <c r="X71" t="n">
        <v>1.57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1.3879</v>
      </c>
      <c r="E72" t="n">
        <v>72.05</v>
      </c>
      <c r="F72" t="n">
        <v>69.63</v>
      </c>
      <c r="G72" t="n">
        <v>112.92</v>
      </c>
      <c r="H72" t="n">
        <v>1.94</v>
      </c>
      <c r="I72" t="n">
        <v>37</v>
      </c>
      <c r="J72" t="n">
        <v>81.04000000000001</v>
      </c>
      <c r="K72" t="n">
        <v>32.27</v>
      </c>
      <c r="L72" t="n">
        <v>9</v>
      </c>
      <c r="M72" t="n">
        <v>35</v>
      </c>
      <c r="N72" t="n">
        <v>9.77</v>
      </c>
      <c r="O72" t="n">
        <v>10229.34</v>
      </c>
      <c r="P72" t="n">
        <v>451.06</v>
      </c>
      <c r="Q72" t="n">
        <v>747.8</v>
      </c>
      <c r="R72" t="n">
        <v>158.94</v>
      </c>
      <c r="S72" t="n">
        <v>106.02</v>
      </c>
      <c r="T72" t="n">
        <v>22211.42</v>
      </c>
      <c r="U72" t="n">
        <v>0.67</v>
      </c>
      <c r="V72" t="n">
        <v>0.89</v>
      </c>
      <c r="W72" t="n">
        <v>12.33</v>
      </c>
      <c r="X72" t="n">
        <v>1.31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1.3911</v>
      </c>
      <c r="E73" t="n">
        <v>71.88</v>
      </c>
      <c r="F73" t="n">
        <v>69.53</v>
      </c>
      <c r="G73" t="n">
        <v>126.41</v>
      </c>
      <c r="H73" t="n">
        <v>2.13</v>
      </c>
      <c r="I73" t="n">
        <v>33</v>
      </c>
      <c r="J73" t="n">
        <v>82.25</v>
      </c>
      <c r="K73" t="n">
        <v>32.27</v>
      </c>
      <c r="L73" t="n">
        <v>10</v>
      </c>
      <c r="M73" t="n">
        <v>31</v>
      </c>
      <c r="N73" t="n">
        <v>9.98</v>
      </c>
      <c r="O73" t="n">
        <v>10377.72</v>
      </c>
      <c r="P73" t="n">
        <v>443.89</v>
      </c>
      <c r="Q73" t="n">
        <v>747.8</v>
      </c>
      <c r="R73" t="n">
        <v>155.19</v>
      </c>
      <c r="S73" t="n">
        <v>106.02</v>
      </c>
      <c r="T73" t="n">
        <v>20357.63</v>
      </c>
      <c r="U73" t="n">
        <v>0.68</v>
      </c>
      <c r="V73" t="n">
        <v>0.89</v>
      </c>
      <c r="W73" t="n">
        <v>12.33</v>
      </c>
      <c r="X73" t="n">
        <v>1.21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1.3942</v>
      </c>
      <c r="E74" t="n">
        <v>71.73</v>
      </c>
      <c r="F74" t="n">
        <v>69.42</v>
      </c>
      <c r="G74" t="n">
        <v>138.83</v>
      </c>
      <c r="H74" t="n">
        <v>2.31</v>
      </c>
      <c r="I74" t="n">
        <v>30</v>
      </c>
      <c r="J74" t="n">
        <v>83.45</v>
      </c>
      <c r="K74" t="n">
        <v>32.27</v>
      </c>
      <c r="L74" t="n">
        <v>11</v>
      </c>
      <c r="M74" t="n">
        <v>27</v>
      </c>
      <c r="N74" t="n">
        <v>10.18</v>
      </c>
      <c r="O74" t="n">
        <v>10526.45</v>
      </c>
      <c r="P74" t="n">
        <v>436.59</v>
      </c>
      <c r="Q74" t="n">
        <v>747.8</v>
      </c>
      <c r="R74" t="n">
        <v>151.8</v>
      </c>
      <c r="S74" t="n">
        <v>106.02</v>
      </c>
      <c r="T74" t="n">
        <v>18680.3</v>
      </c>
      <c r="U74" t="n">
        <v>0.7</v>
      </c>
      <c r="V74" t="n">
        <v>0.89</v>
      </c>
      <c r="W74" t="n">
        <v>12.32</v>
      </c>
      <c r="X74" t="n">
        <v>1.1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1.3976</v>
      </c>
      <c r="E75" t="n">
        <v>71.55</v>
      </c>
      <c r="F75" t="n">
        <v>69.29000000000001</v>
      </c>
      <c r="G75" t="n">
        <v>153.97</v>
      </c>
      <c r="H75" t="n">
        <v>2.48</v>
      </c>
      <c r="I75" t="n">
        <v>27</v>
      </c>
      <c r="J75" t="n">
        <v>84.66</v>
      </c>
      <c r="K75" t="n">
        <v>32.27</v>
      </c>
      <c r="L75" t="n">
        <v>12</v>
      </c>
      <c r="M75" t="n">
        <v>15</v>
      </c>
      <c r="N75" t="n">
        <v>10.39</v>
      </c>
      <c r="O75" t="n">
        <v>10675.53</v>
      </c>
      <c r="P75" t="n">
        <v>428.91</v>
      </c>
      <c r="Q75" t="n">
        <v>747.8099999999999</v>
      </c>
      <c r="R75" t="n">
        <v>146.93</v>
      </c>
      <c r="S75" t="n">
        <v>106.02</v>
      </c>
      <c r="T75" t="n">
        <v>16256.31</v>
      </c>
      <c r="U75" t="n">
        <v>0.72</v>
      </c>
      <c r="V75" t="n">
        <v>0.89</v>
      </c>
      <c r="W75" t="n">
        <v>12.32</v>
      </c>
      <c r="X75" t="n">
        <v>0.97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1.3972</v>
      </c>
      <c r="E76" t="n">
        <v>71.56999999999999</v>
      </c>
      <c r="F76" t="n">
        <v>69.31</v>
      </c>
      <c r="G76" t="n">
        <v>154.02</v>
      </c>
      <c r="H76" t="n">
        <v>2.65</v>
      </c>
      <c r="I76" t="n">
        <v>27</v>
      </c>
      <c r="J76" t="n">
        <v>85.87</v>
      </c>
      <c r="K76" t="n">
        <v>32.27</v>
      </c>
      <c r="L76" t="n">
        <v>13</v>
      </c>
      <c r="M76" t="n">
        <v>4</v>
      </c>
      <c r="N76" t="n">
        <v>10.6</v>
      </c>
      <c r="O76" t="n">
        <v>10824.97</v>
      </c>
      <c r="P76" t="n">
        <v>429.98</v>
      </c>
      <c r="Q76" t="n">
        <v>747.8200000000001</v>
      </c>
      <c r="R76" t="n">
        <v>147.09</v>
      </c>
      <c r="S76" t="n">
        <v>106.02</v>
      </c>
      <c r="T76" t="n">
        <v>16337.64</v>
      </c>
      <c r="U76" t="n">
        <v>0.72</v>
      </c>
      <c r="V76" t="n">
        <v>0.89</v>
      </c>
      <c r="W76" t="n">
        <v>12.34</v>
      </c>
      <c r="X76" t="n">
        <v>0.99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1.3981</v>
      </c>
      <c r="E77" t="n">
        <v>71.53</v>
      </c>
      <c r="F77" t="n">
        <v>69.28</v>
      </c>
      <c r="G77" t="n">
        <v>159.88</v>
      </c>
      <c r="H77" t="n">
        <v>2.82</v>
      </c>
      <c r="I77" t="n">
        <v>26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433.87</v>
      </c>
      <c r="Q77" t="n">
        <v>747.84</v>
      </c>
      <c r="R77" t="n">
        <v>145.89</v>
      </c>
      <c r="S77" t="n">
        <v>106.02</v>
      </c>
      <c r="T77" t="n">
        <v>15741.57</v>
      </c>
      <c r="U77" t="n">
        <v>0.73</v>
      </c>
      <c r="V77" t="n">
        <v>0.89</v>
      </c>
      <c r="W77" t="n">
        <v>12.35</v>
      </c>
      <c r="X77" t="n">
        <v>0.96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1.2071</v>
      </c>
      <c r="E78" t="n">
        <v>82.84999999999999</v>
      </c>
      <c r="F78" t="n">
        <v>78.22</v>
      </c>
      <c r="G78" t="n">
        <v>17.85</v>
      </c>
      <c r="H78" t="n">
        <v>0.43</v>
      </c>
      <c r="I78" t="n">
        <v>263</v>
      </c>
      <c r="J78" t="n">
        <v>39.78</v>
      </c>
      <c r="K78" t="n">
        <v>19.54</v>
      </c>
      <c r="L78" t="n">
        <v>1</v>
      </c>
      <c r="M78" t="n">
        <v>261</v>
      </c>
      <c r="N78" t="n">
        <v>4.24</v>
      </c>
      <c r="O78" t="n">
        <v>5140</v>
      </c>
      <c r="P78" t="n">
        <v>363.96</v>
      </c>
      <c r="Q78" t="n">
        <v>747.95</v>
      </c>
      <c r="R78" t="n">
        <v>444.81</v>
      </c>
      <c r="S78" t="n">
        <v>106.02</v>
      </c>
      <c r="T78" t="n">
        <v>164019.7</v>
      </c>
      <c r="U78" t="n">
        <v>0.24</v>
      </c>
      <c r="V78" t="n">
        <v>0.79</v>
      </c>
      <c r="W78" t="n">
        <v>12.72</v>
      </c>
      <c r="X78" t="n">
        <v>9.9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1.3209</v>
      </c>
      <c r="E79" t="n">
        <v>75.70999999999999</v>
      </c>
      <c r="F79" t="n">
        <v>72.7</v>
      </c>
      <c r="G79" t="n">
        <v>36.97</v>
      </c>
      <c r="H79" t="n">
        <v>0.84</v>
      </c>
      <c r="I79" t="n">
        <v>118</v>
      </c>
      <c r="J79" t="n">
        <v>40.89</v>
      </c>
      <c r="K79" t="n">
        <v>19.54</v>
      </c>
      <c r="L79" t="n">
        <v>2</v>
      </c>
      <c r="M79" t="n">
        <v>116</v>
      </c>
      <c r="N79" t="n">
        <v>4.35</v>
      </c>
      <c r="O79" t="n">
        <v>5277.26</v>
      </c>
      <c r="P79" t="n">
        <v>325.55</v>
      </c>
      <c r="Q79" t="n">
        <v>747.92</v>
      </c>
      <c r="R79" t="n">
        <v>261.2</v>
      </c>
      <c r="S79" t="n">
        <v>106.02</v>
      </c>
      <c r="T79" t="n">
        <v>72936.67999999999</v>
      </c>
      <c r="U79" t="n">
        <v>0.41</v>
      </c>
      <c r="V79" t="n">
        <v>0.85</v>
      </c>
      <c r="W79" t="n">
        <v>12.45</v>
      </c>
      <c r="X79" t="n">
        <v>4.37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1.359</v>
      </c>
      <c r="E80" t="n">
        <v>73.58</v>
      </c>
      <c r="F80" t="n">
        <v>71.06</v>
      </c>
      <c r="G80" t="n">
        <v>57.62</v>
      </c>
      <c r="H80" t="n">
        <v>1.22</v>
      </c>
      <c r="I80" t="n">
        <v>74</v>
      </c>
      <c r="J80" t="n">
        <v>42.01</v>
      </c>
      <c r="K80" t="n">
        <v>19.54</v>
      </c>
      <c r="L80" t="n">
        <v>3</v>
      </c>
      <c r="M80" t="n">
        <v>72</v>
      </c>
      <c r="N80" t="n">
        <v>4.46</v>
      </c>
      <c r="O80" t="n">
        <v>5414.79</v>
      </c>
      <c r="P80" t="n">
        <v>304.15</v>
      </c>
      <c r="Q80" t="n">
        <v>747.8099999999999</v>
      </c>
      <c r="R80" t="n">
        <v>206.23</v>
      </c>
      <c r="S80" t="n">
        <v>106.02</v>
      </c>
      <c r="T80" t="n">
        <v>45671.52</v>
      </c>
      <c r="U80" t="n">
        <v>0.51</v>
      </c>
      <c r="V80" t="n">
        <v>0.87</v>
      </c>
      <c r="W80" t="n">
        <v>12.4</v>
      </c>
      <c r="X80" t="n">
        <v>2.74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1.3771</v>
      </c>
      <c r="E81" t="n">
        <v>72.62</v>
      </c>
      <c r="F81" t="n">
        <v>70.31999999999999</v>
      </c>
      <c r="G81" t="n">
        <v>78.13</v>
      </c>
      <c r="H81" t="n">
        <v>1.59</v>
      </c>
      <c r="I81" t="n">
        <v>54</v>
      </c>
      <c r="J81" t="n">
        <v>43.13</v>
      </c>
      <c r="K81" t="n">
        <v>19.54</v>
      </c>
      <c r="L81" t="n">
        <v>4</v>
      </c>
      <c r="M81" t="n">
        <v>28</v>
      </c>
      <c r="N81" t="n">
        <v>4.58</v>
      </c>
      <c r="O81" t="n">
        <v>5552.61</v>
      </c>
      <c r="P81" t="n">
        <v>288.63</v>
      </c>
      <c r="Q81" t="n">
        <v>747.88</v>
      </c>
      <c r="R81" t="n">
        <v>180.84</v>
      </c>
      <c r="S81" t="n">
        <v>106.02</v>
      </c>
      <c r="T81" t="n">
        <v>33077.12</v>
      </c>
      <c r="U81" t="n">
        <v>0.59</v>
      </c>
      <c r="V81" t="n">
        <v>0.88</v>
      </c>
      <c r="W81" t="n">
        <v>12.38</v>
      </c>
      <c r="X81" t="n">
        <v>2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1.3791</v>
      </c>
      <c r="E82" t="n">
        <v>72.51000000000001</v>
      </c>
      <c r="F82" t="n">
        <v>70.23999999999999</v>
      </c>
      <c r="G82" t="n">
        <v>82.64</v>
      </c>
      <c r="H82" t="n">
        <v>1.94</v>
      </c>
      <c r="I82" t="n">
        <v>51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290.27</v>
      </c>
      <c r="Q82" t="n">
        <v>747.91</v>
      </c>
      <c r="R82" t="n">
        <v>176.83</v>
      </c>
      <c r="S82" t="n">
        <v>106.02</v>
      </c>
      <c r="T82" t="n">
        <v>31086.64</v>
      </c>
      <c r="U82" t="n">
        <v>0.6</v>
      </c>
      <c r="V82" t="n">
        <v>0.88</v>
      </c>
      <c r="W82" t="n">
        <v>12.42</v>
      </c>
      <c r="X82" t="n">
        <v>1.92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0.7803</v>
      </c>
      <c r="E83" t="n">
        <v>128.15</v>
      </c>
      <c r="F83" t="n">
        <v>101.48</v>
      </c>
      <c r="G83" t="n">
        <v>7.2</v>
      </c>
      <c r="H83" t="n">
        <v>0.12</v>
      </c>
      <c r="I83" t="n">
        <v>846</v>
      </c>
      <c r="J83" t="n">
        <v>141.81</v>
      </c>
      <c r="K83" t="n">
        <v>47.83</v>
      </c>
      <c r="L83" t="n">
        <v>1</v>
      </c>
      <c r="M83" t="n">
        <v>844</v>
      </c>
      <c r="N83" t="n">
        <v>22.98</v>
      </c>
      <c r="O83" t="n">
        <v>17723.39</v>
      </c>
      <c r="P83" t="n">
        <v>1162.39</v>
      </c>
      <c r="Q83" t="n">
        <v>748.29</v>
      </c>
      <c r="R83" t="n">
        <v>1223.78</v>
      </c>
      <c r="S83" t="n">
        <v>106.02</v>
      </c>
      <c r="T83" t="n">
        <v>550588.84</v>
      </c>
      <c r="U83" t="n">
        <v>0.09</v>
      </c>
      <c r="V83" t="n">
        <v>0.61</v>
      </c>
      <c r="W83" t="n">
        <v>13.66</v>
      </c>
      <c r="X83" t="n">
        <v>33.13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1.0764</v>
      </c>
      <c r="E84" t="n">
        <v>92.90000000000001</v>
      </c>
      <c r="F84" t="n">
        <v>80.98999999999999</v>
      </c>
      <c r="G84" t="n">
        <v>14.51</v>
      </c>
      <c r="H84" t="n">
        <v>0.25</v>
      </c>
      <c r="I84" t="n">
        <v>335</v>
      </c>
      <c r="J84" t="n">
        <v>143.17</v>
      </c>
      <c r="K84" t="n">
        <v>47.83</v>
      </c>
      <c r="L84" t="n">
        <v>2</v>
      </c>
      <c r="M84" t="n">
        <v>333</v>
      </c>
      <c r="N84" t="n">
        <v>23.34</v>
      </c>
      <c r="O84" t="n">
        <v>17891.86</v>
      </c>
      <c r="P84" t="n">
        <v>926.0700000000001</v>
      </c>
      <c r="Q84" t="n">
        <v>748.02</v>
      </c>
      <c r="R84" t="n">
        <v>537.71</v>
      </c>
      <c r="S84" t="n">
        <v>106.02</v>
      </c>
      <c r="T84" t="n">
        <v>210110.22</v>
      </c>
      <c r="U84" t="n">
        <v>0.2</v>
      </c>
      <c r="V84" t="n">
        <v>0.76</v>
      </c>
      <c r="W84" t="n">
        <v>12.83</v>
      </c>
      <c r="X84" t="n">
        <v>12.66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1.1834</v>
      </c>
      <c r="E85" t="n">
        <v>84.5</v>
      </c>
      <c r="F85" t="n">
        <v>76.2</v>
      </c>
      <c r="G85" t="n">
        <v>21.77</v>
      </c>
      <c r="H85" t="n">
        <v>0.37</v>
      </c>
      <c r="I85" t="n">
        <v>210</v>
      </c>
      <c r="J85" t="n">
        <v>144.54</v>
      </c>
      <c r="K85" t="n">
        <v>47.83</v>
      </c>
      <c r="L85" t="n">
        <v>3</v>
      </c>
      <c r="M85" t="n">
        <v>208</v>
      </c>
      <c r="N85" t="n">
        <v>23.71</v>
      </c>
      <c r="O85" t="n">
        <v>18060.85</v>
      </c>
      <c r="P85" t="n">
        <v>869.35</v>
      </c>
      <c r="Q85" t="n">
        <v>747.84</v>
      </c>
      <c r="R85" t="n">
        <v>377.64</v>
      </c>
      <c r="S85" t="n">
        <v>106.02</v>
      </c>
      <c r="T85" t="n">
        <v>130696.64</v>
      </c>
      <c r="U85" t="n">
        <v>0.28</v>
      </c>
      <c r="V85" t="n">
        <v>0.8100000000000001</v>
      </c>
      <c r="W85" t="n">
        <v>12.62</v>
      </c>
      <c r="X85" t="n">
        <v>7.88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1.2395</v>
      </c>
      <c r="E86" t="n">
        <v>80.68000000000001</v>
      </c>
      <c r="F86" t="n">
        <v>74.03</v>
      </c>
      <c r="G86" t="n">
        <v>29.03</v>
      </c>
      <c r="H86" t="n">
        <v>0.49</v>
      </c>
      <c r="I86" t="n">
        <v>153</v>
      </c>
      <c r="J86" t="n">
        <v>145.92</v>
      </c>
      <c r="K86" t="n">
        <v>47.83</v>
      </c>
      <c r="L86" t="n">
        <v>4</v>
      </c>
      <c r="M86" t="n">
        <v>151</v>
      </c>
      <c r="N86" t="n">
        <v>24.09</v>
      </c>
      <c r="O86" t="n">
        <v>18230.35</v>
      </c>
      <c r="P86" t="n">
        <v>842.5700000000001</v>
      </c>
      <c r="Q86" t="n">
        <v>747.87</v>
      </c>
      <c r="R86" t="n">
        <v>305.39</v>
      </c>
      <c r="S86" t="n">
        <v>106.02</v>
      </c>
      <c r="T86" t="n">
        <v>94859.78</v>
      </c>
      <c r="U86" t="n">
        <v>0.35</v>
      </c>
      <c r="V86" t="n">
        <v>0.83</v>
      </c>
      <c r="W86" t="n">
        <v>12.52</v>
      </c>
      <c r="X86" t="n">
        <v>5.71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1.2739</v>
      </c>
      <c r="E87" t="n">
        <v>78.5</v>
      </c>
      <c r="F87" t="n">
        <v>72.8</v>
      </c>
      <c r="G87" t="n">
        <v>36.4</v>
      </c>
      <c r="H87" t="n">
        <v>0.6</v>
      </c>
      <c r="I87" t="n">
        <v>120</v>
      </c>
      <c r="J87" t="n">
        <v>147.3</v>
      </c>
      <c r="K87" t="n">
        <v>47.83</v>
      </c>
      <c r="L87" t="n">
        <v>5</v>
      </c>
      <c r="M87" t="n">
        <v>118</v>
      </c>
      <c r="N87" t="n">
        <v>24.47</v>
      </c>
      <c r="O87" t="n">
        <v>18400.38</v>
      </c>
      <c r="P87" t="n">
        <v>826.61</v>
      </c>
      <c r="Q87" t="n">
        <v>747.84</v>
      </c>
      <c r="R87" t="n">
        <v>264.92</v>
      </c>
      <c r="S87" t="n">
        <v>106.02</v>
      </c>
      <c r="T87" t="n">
        <v>74788.48</v>
      </c>
      <c r="U87" t="n">
        <v>0.4</v>
      </c>
      <c r="V87" t="n">
        <v>0.85</v>
      </c>
      <c r="W87" t="n">
        <v>12.46</v>
      </c>
      <c r="X87" t="n">
        <v>4.48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1.2972</v>
      </c>
      <c r="E88" t="n">
        <v>77.09</v>
      </c>
      <c r="F88" t="n">
        <v>72</v>
      </c>
      <c r="G88" t="n">
        <v>43.64</v>
      </c>
      <c r="H88" t="n">
        <v>0.71</v>
      </c>
      <c r="I88" t="n">
        <v>99</v>
      </c>
      <c r="J88" t="n">
        <v>148.68</v>
      </c>
      <c r="K88" t="n">
        <v>47.83</v>
      </c>
      <c r="L88" t="n">
        <v>6</v>
      </c>
      <c r="M88" t="n">
        <v>97</v>
      </c>
      <c r="N88" t="n">
        <v>24.85</v>
      </c>
      <c r="O88" t="n">
        <v>18570.94</v>
      </c>
      <c r="P88" t="n">
        <v>815.66</v>
      </c>
      <c r="Q88" t="n">
        <v>747.89</v>
      </c>
      <c r="R88" t="n">
        <v>237.79</v>
      </c>
      <c r="S88" t="n">
        <v>106.02</v>
      </c>
      <c r="T88" t="n">
        <v>61327.64</v>
      </c>
      <c r="U88" t="n">
        <v>0.45</v>
      </c>
      <c r="V88" t="n">
        <v>0.86</v>
      </c>
      <c r="W88" t="n">
        <v>12.43</v>
      </c>
      <c r="X88" t="n">
        <v>3.68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1.3143</v>
      </c>
      <c r="E89" t="n">
        <v>76.08</v>
      </c>
      <c r="F89" t="n">
        <v>71.43000000000001</v>
      </c>
      <c r="G89" t="n">
        <v>51.02</v>
      </c>
      <c r="H89" t="n">
        <v>0.83</v>
      </c>
      <c r="I89" t="n">
        <v>84</v>
      </c>
      <c r="J89" t="n">
        <v>150.07</v>
      </c>
      <c r="K89" t="n">
        <v>47.83</v>
      </c>
      <c r="L89" t="n">
        <v>7</v>
      </c>
      <c r="M89" t="n">
        <v>82</v>
      </c>
      <c r="N89" t="n">
        <v>25.24</v>
      </c>
      <c r="O89" t="n">
        <v>18742.03</v>
      </c>
      <c r="P89" t="n">
        <v>807.2</v>
      </c>
      <c r="Q89" t="n">
        <v>747.8200000000001</v>
      </c>
      <c r="R89" t="n">
        <v>218.42</v>
      </c>
      <c r="S89" t="n">
        <v>106.02</v>
      </c>
      <c r="T89" t="n">
        <v>51718.43</v>
      </c>
      <c r="U89" t="n">
        <v>0.49</v>
      </c>
      <c r="V89" t="n">
        <v>0.86</v>
      </c>
      <c r="W89" t="n">
        <v>12.41</v>
      </c>
      <c r="X89" t="n">
        <v>3.11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1.3275</v>
      </c>
      <c r="E90" t="n">
        <v>75.33</v>
      </c>
      <c r="F90" t="n">
        <v>70.98999999999999</v>
      </c>
      <c r="G90" t="n">
        <v>58.35</v>
      </c>
      <c r="H90" t="n">
        <v>0.9399999999999999</v>
      </c>
      <c r="I90" t="n">
        <v>73</v>
      </c>
      <c r="J90" t="n">
        <v>151.46</v>
      </c>
      <c r="K90" t="n">
        <v>47.83</v>
      </c>
      <c r="L90" t="n">
        <v>8</v>
      </c>
      <c r="M90" t="n">
        <v>71</v>
      </c>
      <c r="N90" t="n">
        <v>25.63</v>
      </c>
      <c r="O90" t="n">
        <v>18913.66</v>
      </c>
      <c r="P90" t="n">
        <v>800.3</v>
      </c>
      <c r="Q90" t="n">
        <v>747.8099999999999</v>
      </c>
      <c r="R90" t="n">
        <v>204.14</v>
      </c>
      <c r="S90" t="n">
        <v>106.02</v>
      </c>
      <c r="T90" t="n">
        <v>44634.62</v>
      </c>
      <c r="U90" t="n">
        <v>0.52</v>
      </c>
      <c r="V90" t="n">
        <v>0.87</v>
      </c>
      <c r="W90" t="n">
        <v>12.39</v>
      </c>
      <c r="X90" t="n">
        <v>2.67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1.3364</v>
      </c>
      <c r="E91" t="n">
        <v>74.83</v>
      </c>
      <c r="F91" t="n">
        <v>70.72</v>
      </c>
      <c r="G91" t="n">
        <v>65.28</v>
      </c>
      <c r="H91" t="n">
        <v>1.04</v>
      </c>
      <c r="I91" t="n">
        <v>65</v>
      </c>
      <c r="J91" t="n">
        <v>152.85</v>
      </c>
      <c r="K91" t="n">
        <v>47.83</v>
      </c>
      <c r="L91" t="n">
        <v>9</v>
      </c>
      <c r="M91" t="n">
        <v>63</v>
      </c>
      <c r="N91" t="n">
        <v>26.03</v>
      </c>
      <c r="O91" t="n">
        <v>19085.83</v>
      </c>
      <c r="P91" t="n">
        <v>796.05</v>
      </c>
      <c r="Q91" t="n">
        <v>747.8099999999999</v>
      </c>
      <c r="R91" t="n">
        <v>194.8</v>
      </c>
      <c r="S91" t="n">
        <v>106.02</v>
      </c>
      <c r="T91" t="n">
        <v>40004.67</v>
      </c>
      <c r="U91" t="n">
        <v>0.54</v>
      </c>
      <c r="V91" t="n">
        <v>0.87</v>
      </c>
      <c r="W91" t="n">
        <v>12.38</v>
      </c>
      <c r="X91" t="n">
        <v>2.4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1.3446</v>
      </c>
      <c r="E92" t="n">
        <v>74.37</v>
      </c>
      <c r="F92" t="n">
        <v>70.47</v>
      </c>
      <c r="G92" t="n">
        <v>72.90000000000001</v>
      </c>
      <c r="H92" t="n">
        <v>1.15</v>
      </c>
      <c r="I92" t="n">
        <v>58</v>
      </c>
      <c r="J92" t="n">
        <v>154.25</v>
      </c>
      <c r="K92" t="n">
        <v>47.83</v>
      </c>
      <c r="L92" t="n">
        <v>10</v>
      </c>
      <c r="M92" t="n">
        <v>56</v>
      </c>
      <c r="N92" t="n">
        <v>26.43</v>
      </c>
      <c r="O92" t="n">
        <v>19258.55</v>
      </c>
      <c r="P92" t="n">
        <v>790.64</v>
      </c>
      <c r="Q92" t="n">
        <v>747.8</v>
      </c>
      <c r="R92" t="n">
        <v>186.54</v>
      </c>
      <c r="S92" t="n">
        <v>106.02</v>
      </c>
      <c r="T92" t="n">
        <v>35907.54</v>
      </c>
      <c r="U92" t="n">
        <v>0.57</v>
      </c>
      <c r="V92" t="n">
        <v>0.88</v>
      </c>
      <c r="W92" t="n">
        <v>12.37</v>
      </c>
      <c r="X92" t="n">
        <v>2.15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1.3509</v>
      </c>
      <c r="E93" t="n">
        <v>74.02</v>
      </c>
      <c r="F93" t="n">
        <v>70.26000000000001</v>
      </c>
      <c r="G93" t="n">
        <v>79.54000000000001</v>
      </c>
      <c r="H93" t="n">
        <v>1.25</v>
      </c>
      <c r="I93" t="n">
        <v>53</v>
      </c>
      <c r="J93" t="n">
        <v>155.66</v>
      </c>
      <c r="K93" t="n">
        <v>47.83</v>
      </c>
      <c r="L93" t="n">
        <v>11</v>
      </c>
      <c r="M93" t="n">
        <v>51</v>
      </c>
      <c r="N93" t="n">
        <v>26.83</v>
      </c>
      <c r="O93" t="n">
        <v>19431.82</v>
      </c>
      <c r="P93" t="n">
        <v>785.92</v>
      </c>
      <c r="Q93" t="n">
        <v>747.85</v>
      </c>
      <c r="R93" t="n">
        <v>180.03</v>
      </c>
      <c r="S93" t="n">
        <v>106.02</v>
      </c>
      <c r="T93" t="n">
        <v>32679.59</v>
      </c>
      <c r="U93" t="n">
        <v>0.59</v>
      </c>
      <c r="V93" t="n">
        <v>0.88</v>
      </c>
      <c r="W93" t="n">
        <v>12.35</v>
      </c>
      <c r="X93" t="n">
        <v>1.94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1.3573</v>
      </c>
      <c r="E94" t="n">
        <v>73.68000000000001</v>
      </c>
      <c r="F94" t="n">
        <v>70.06</v>
      </c>
      <c r="G94" t="n">
        <v>87.58</v>
      </c>
      <c r="H94" t="n">
        <v>1.35</v>
      </c>
      <c r="I94" t="n">
        <v>48</v>
      </c>
      <c r="J94" t="n">
        <v>157.07</v>
      </c>
      <c r="K94" t="n">
        <v>47.83</v>
      </c>
      <c r="L94" t="n">
        <v>12</v>
      </c>
      <c r="M94" t="n">
        <v>46</v>
      </c>
      <c r="N94" t="n">
        <v>27.24</v>
      </c>
      <c r="O94" t="n">
        <v>19605.66</v>
      </c>
      <c r="P94" t="n">
        <v>781.95</v>
      </c>
      <c r="Q94" t="n">
        <v>747.8</v>
      </c>
      <c r="R94" t="n">
        <v>173.18</v>
      </c>
      <c r="S94" t="n">
        <v>106.02</v>
      </c>
      <c r="T94" t="n">
        <v>29276.39</v>
      </c>
      <c r="U94" t="n">
        <v>0.61</v>
      </c>
      <c r="V94" t="n">
        <v>0.88</v>
      </c>
      <c r="W94" t="n">
        <v>12.35</v>
      </c>
      <c r="X94" t="n">
        <v>1.74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1.3619</v>
      </c>
      <c r="E95" t="n">
        <v>73.43000000000001</v>
      </c>
      <c r="F95" t="n">
        <v>69.93000000000001</v>
      </c>
      <c r="G95" t="n">
        <v>95.34999999999999</v>
      </c>
      <c r="H95" t="n">
        <v>1.45</v>
      </c>
      <c r="I95" t="n">
        <v>44</v>
      </c>
      <c r="J95" t="n">
        <v>158.48</v>
      </c>
      <c r="K95" t="n">
        <v>47.83</v>
      </c>
      <c r="L95" t="n">
        <v>13</v>
      </c>
      <c r="M95" t="n">
        <v>42</v>
      </c>
      <c r="N95" t="n">
        <v>27.65</v>
      </c>
      <c r="O95" t="n">
        <v>19780.06</v>
      </c>
      <c r="P95" t="n">
        <v>779.14</v>
      </c>
      <c r="Q95" t="n">
        <v>747.8</v>
      </c>
      <c r="R95" t="n">
        <v>168.68</v>
      </c>
      <c r="S95" t="n">
        <v>106.02</v>
      </c>
      <c r="T95" t="n">
        <v>27046.85</v>
      </c>
      <c r="U95" t="n">
        <v>0.63</v>
      </c>
      <c r="V95" t="n">
        <v>0.88</v>
      </c>
      <c r="W95" t="n">
        <v>12.34</v>
      </c>
      <c r="X95" t="n">
        <v>1.61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1.3653</v>
      </c>
      <c r="E96" t="n">
        <v>73.23999999999999</v>
      </c>
      <c r="F96" t="n">
        <v>69.83</v>
      </c>
      <c r="G96" t="n">
        <v>102.19</v>
      </c>
      <c r="H96" t="n">
        <v>1.55</v>
      </c>
      <c r="I96" t="n">
        <v>41</v>
      </c>
      <c r="J96" t="n">
        <v>159.9</v>
      </c>
      <c r="K96" t="n">
        <v>47.83</v>
      </c>
      <c r="L96" t="n">
        <v>14</v>
      </c>
      <c r="M96" t="n">
        <v>39</v>
      </c>
      <c r="N96" t="n">
        <v>28.07</v>
      </c>
      <c r="O96" t="n">
        <v>19955.16</v>
      </c>
      <c r="P96" t="n">
        <v>776.02</v>
      </c>
      <c r="Q96" t="n">
        <v>747.79</v>
      </c>
      <c r="R96" t="n">
        <v>165.4</v>
      </c>
      <c r="S96" t="n">
        <v>106.02</v>
      </c>
      <c r="T96" t="n">
        <v>25424.3</v>
      </c>
      <c r="U96" t="n">
        <v>0.64</v>
      </c>
      <c r="V96" t="n">
        <v>0.88</v>
      </c>
      <c r="W96" t="n">
        <v>12.34</v>
      </c>
      <c r="X96" t="n">
        <v>1.51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1.3698</v>
      </c>
      <c r="E97" t="n">
        <v>73</v>
      </c>
      <c r="F97" t="n">
        <v>69.68000000000001</v>
      </c>
      <c r="G97" t="n">
        <v>110.02</v>
      </c>
      <c r="H97" t="n">
        <v>1.65</v>
      </c>
      <c r="I97" t="n">
        <v>38</v>
      </c>
      <c r="J97" t="n">
        <v>161.32</v>
      </c>
      <c r="K97" t="n">
        <v>47.83</v>
      </c>
      <c r="L97" t="n">
        <v>15</v>
      </c>
      <c r="M97" t="n">
        <v>36</v>
      </c>
      <c r="N97" t="n">
        <v>28.5</v>
      </c>
      <c r="O97" t="n">
        <v>20130.71</v>
      </c>
      <c r="P97" t="n">
        <v>772.37</v>
      </c>
      <c r="Q97" t="n">
        <v>747.79</v>
      </c>
      <c r="R97" t="n">
        <v>160.13</v>
      </c>
      <c r="S97" t="n">
        <v>106.02</v>
      </c>
      <c r="T97" t="n">
        <v>22802.58</v>
      </c>
      <c r="U97" t="n">
        <v>0.66</v>
      </c>
      <c r="V97" t="n">
        <v>0.89</v>
      </c>
      <c r="W97" t="n">
        <v>12.34</v>
      </c>
      <c r="X97" t="n">
        <v>1.36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1.3721</v>
      </c>
      <c r="E98" t="n">
        <v>72.88</v>
      </c>
      <c r="F98" t="n">
        <v>69.61</v>
      </c>
      <c r="G98" t="n">
        <v>116.02</v>
      </c>
      <c r="H98" t="n">
        <v>1.74</v>
      </c>
      <c r="I98" t="n">
        <v>36</v>
      </c>
      <c r="J98" t="n">
        <v>162.75</v>
      </c>
      <c r="K98" t="n">
        <v>47.83</v>
      </c>
      <c r="L98" t="n">
        <v>16</v>
      </c>
      <c r="M98" t="n">
        <v>34</v>
      </c>
      <c r="N98" t="n">
        <v>28.92</v>
      </c>
      <c r="O98" t="n">
        <v>20306.85</v>
      </c>
      <c r="P98" t="n">
        <v>769.79</v>
      </c>
      <c r="Q98" t="n">
        <v>747.79</v>
      </c>
      <c r="R98" t="n">
        <v>158.09</v>
      </c>
      <c r="S98" t="n">
        <v>106.02</v>
      </c>
      <c r="T98" t="n">
        <v>21794.12</v>
      </c>
      <c r="U98" t="n">
        <v>0.67</v>
      </c>
      <c r="V98" t="n">
        <v>0.89</v>
      </c>
      <c r="W98" t="n">
        <v>12.33</v>
      </c>
      <c r="X98" t="n">
        <v>1.3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1.3742</v>
      </c>
      <c r="E99" t="n">
        <v>72.77</v>
      </c>
      <c r="F99" t="n">
        <v>69.56</v>
      </c>
      <c r="G99" t="n">
        <v>122.75</v>
      </c>
      <c r="H99" t="n">
        <v>1.83</v>
      </c>
      <c r="I99" t="n">
        <v>34</v>
      </c>
      <c r="J99" t="n">
        <v>164.19</v>
      </c>
      <c r="K99" t="n">
        <v>47.83</v>
      </c>
      <c r="L99" t="n">
        <v>17</v>
      </c>
      <c r="M99" t="n">
        <v>32</v>
      </c>
      <c r="N99" t="n">
        <v>29.36</v>
      </c>
      <c r="O99" t="n">
        <v>20483.57</v>
      </c>
      <c r="P99" t="n">
        <v>766.24</v>
      </c>
      <c r="Q99" t="n">
        <v>747.8</v>
      </c>
      <c r="R99" t="n">
        <v>156.4</v>
      </c>
      <c r="S99" t="n">
        <v>106.02</v>
      </c>
      <c r="T99" t="n">
        <v>20956.55</v>
      </c>
      <c r="U99" t="n">
        <v>0.68</v>
      </c>
      <c r="V99" t="n">
        <v>0.89</v>
      </c>
      <c r="W99" t="n">
        <v>12.33</v>
      </c>
      <c r="X99" t="n">
        <v>1.24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1.3771</v>
      </c>
      <c r="E100" t="n">
        <v>72.62</v>
      </c>
      <c r="F100" t="n">
        <v>69.45999999999999</v>
      </c>
      <c r="G100" t="n">
        <v>130.25</v>
      </c>
      <c r="H100" t="n">
        <v>1.93</v>
      </c>
      <c r="I100" t="n">
        <v>32</v>
      </c>
      <c r="J100" t="n">
        <v>165.62</v>
      </c>
      <c r="K100" t="n">
        <v>47.83</v>
      </c>
      <c r="L100" t="n">
        <v>18</v>
      </c>
      <c r="M100" t="n">
        <v>30</v>
      </c>
      <c r="N100" t="n">
        <v>29.8</v>
      </c>
      <c r="O100" t="n">
        <v>20660.89</v>
      </c>
      <c r="P100" t="n">
        <v>764.4299999999999</v>
      </c>
      <c r="Q100" t="n">
        <v>747.8</v>
      </c>
      <c r="R100" t="n">
        <v>153.2</v>
      </c>
      <c r="S100" t="n">
        <v>106.02</v>
      </c>
      <c r="T100" t="n">
        <v>19370.21</v>
      </c>
      <c r="U100" t="n">
        <v>0.6899999999999999</v>
      </c>
      <c r="V100" t="n">
        <v>0.89</v>
      </c>
      <c r="W100" t="n">
        <v>12.32</v>
      </c>
      <c r="X100" t="n">
        <v>1.15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1.3797</v>
      </c>
      <c r="E101" t="n">
        <v>72.48</v>
      </c>
      <c r="F101" t="n">
        <v>69.38</v>
      </c>
      <c r="G101" t="n">
        <v>138.77</v>
      </c>
      <c r="H101" t="n">
        <v>2.02</v>
      </c>
      <c r="I101" t="n">
        <v>30</v>
      </c>
      <c r="J101" t="n">
        <v>167.07</v>
      </c>
      <c r="K101" t="n">
        <v>47.83</v>
      </c>
      <c r="L101" t="n">
        <v>19</v>
      </c>
      <c r="M101" t="n">
        <v>28</v>
      </c>
      <c r="N101" t="n">
        <v>30.24</v>
      </c>
      <c r="O101" t="n">
        <v>20838.81</v>
      </c>
      <c r="P101" t="n">
        <v>761.75</v>
      </c>
      <c r="Q101" t="n">
        <v>747.84</v>
      </c>
      <c r="R101" t="n">
        <v>150.55</v>
      </c>
      <c r="S101" t="n">
        <v>106.02</v>
      </c>
      <c r="T101" t="n">
        <v>18055.44</v>
      </c>
      <c r="U101" t="n">
        <v>0.7</v>
      </c>
      <c r="V101" t="n">
        <v>0.89</v>
      </c>
      <c r="W101" t="n">
        <v>12.32</v>
      </c>
      <c r="X101" t="n">
        <v>1.07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1.3807</v>
      </c>
      <c r="E102" t="n">
        <v>72.43000000000001</v>
      </c>
      <c r="F102" t="n">
        <v>69.36</v>
      </c>
      <c r="G102" t="n">
        <v>143.51</v>
      </c>
      <c r="H102" t="n">
        <v>2.1</v>
      </c>
      <c r="I102" t="n">
        <v>29</v>
      </c>
      <c r="J102" t="n">
        <v>168.51</v>
      </c>
      <c r="K102" t="n">
        <v>47.83</v>
      </c>
      <c r="L102" t="n">
        <v>20</v>
      </c>
      <c r="M102" t="n">
        <v>27</v>
      </c>
      <c r="N102" t="n">
        <v>30.69</v>
      </c>
      <c r="O102" t="n">
        <v>21017.33</v>
      </c>
      <c r="P102" t="n">
        <v>759.26</v>
      </c>
      <c r="Q102" t="n">
        <v>747.78</v>
      </c>
      <c r="R102" t="n">
        <v>149.83</v>
      </c>
      <c r="S102" t="n">
        <v>106.02</v>
      </c>
      <c r="T102" t="n">
        <v>17699.17</v>
      </c>
      <c r="U102" t="n">
        <v>0.71</v>
      </c>
      <c r="V102" t="n">
        <v>0.89</v>
      </c>
      <c r="W102" t="n">
        <v>12.32</v>
      </c>
      <c r="X102" t="n">
        <v>1.04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1.3833</v>
      </c>
      <c r="E103" t="n">
        <v>72.29000000000001</v>
      </c>
      <c r="F103" t="n">
        <v>69.28</v>
      </c>
      <c r="G103" t="n">
        <v>153.96</v>
      </c>
      <c r="H103" t="n">
        <v>2.19</v>
      </c>
      <c r="I103" t="n">
        <v>27</v>
      </c>
      <c r="J103" t="n">
        <v>169.97</v>
      </c>
      <c r="K103" t="n">
        <v>47.83</v>
      </c>
      <c r="L103" t="n">
        <v>21</v>
      </c>
      <c r="M103" t="n">
        <v>25</v>
      </c>
      <c r="N103" t="n">
        <v>31.14</v>
      </c>
      <c r="O103" t="n">
        <v>21196.47</v>
      </c>
      <c r="P103" t="n">
        <v>757.42</v>
      </c>
      <c r="Q103" t="n">
        <v>747.78</v>
      </c>
      <c r="R103" t="n">
        <v>146.77</v>
      </c>
      <c r="S103" t="n">
        <v>106.02</v>
      </c>
      <c r="T103" t="n">
        <v>16177.03</v>
      </c>
      <c r="U103" t="n">
        <v>0.72</v>
      </c>
      <c r="V103" t="n">
        <v>0.89</v>
      </c>
      <c r="W103" t="n">
        <v>12.32</v>
      </c>
      <c r="X103" t="n">
        <v>0.96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1.3844</v>
      </c>
      <c r="E104" t="n">
        <v>72.23</v>
      </c>
      <c r="F104" t="n">
        <v>69.25</v>
      </c>
      <c r="G104" t="n">
        <v>159.82</v>
      </c>
      <c r="H104" t="n">
        <v>2.28</v>
      </c>
      <c r="I104" t="n">
        <v>26</v>
      </c>
      <c r="J104" t="n">
        <v>171.42</v>
      </c>
      <c r="K104" t="n">
        <v>47.83</v>
      </c>
      <c r="L104" t="n">
        <v>22</v>
      </c>
      <c r="M104" t="n">
        <v>24</v>
      </c>
      <c r="N104" t="n">
        <v>31.6</v>
      </c>
      <c r="O104" t="n">
        <v>21376.23</v>
      </c>
      <c r="P104" t="n">
        <v>754.95</v>
      </c>
      <c r="Q104" t="n">
        <v>747.8200000000001</v>
      </c>
      <c r="R104" t="n">
        <v>146.03</v>
      </c>
      <c r="S104" t="n">
        <v>106.02</v>
      </c>
      <c r="T104" t="n">
        <v>15813.38</v>
      </c>
      <c r="U104" t="n">
        <v>0.73</v>
      </c>
      <c r="V104" t="n">
        <v>0.89</v>
      </c>
      <c r="W104" t="n">
        <v>12.32</v>
      </c>
      <c r="X104" t="n">
        <v>0.9399999999999999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1.3859</v>
      </c>
      <c r="E105" t="n">
        <v>72.15000000000001</v>
      </c>
      <c r="F105" t="n">
        <v>69.2</v>
      </c>
      <c r="G105" t="n">
        <v>166.09</v>
      </c>
      <c r="H105" t="n">
        <v>2.36</v>
      </c>
      <c r="I105" t="n">
        <v>25</v>
      </c>
      <c r="J105" t="n">
        <v>172.89</v>
      </c>
      <c r="K105" t="n">
        <v>47.83</v>
      </c>
      <c r="L105" t="n">
        <v>23</v>
      </c>
      <c r="M105" t="n">
        <v>23</v>
      </c>
      <c r="N105" t="n">
        <v>32.06</v>
      </c>
      <c r="O105" t="n">
        <v>21556.61</v>
      </c>
      <c r="P105" t="n">
        <v>754.3099999999999</v>
      </c>
      <c r="Q105" t="n">
        <v>747.79</v>
      </c>
      <c r="R105" t="n">
        <v>144.56</v>
      </c>
      <c r="S105" t="n">
        <v>106.02</v>
      </c>
      <c r="T105" t="n">
        <v>15081.91</v>
      </c>
      <c r="U105" t="n">
        <v>0.73</v>
      </c>
      <c r="V105" t="n">
        <v>0.89</v>
      </c>
      <c r="W105" t="n">
        <v>12.31</v>
      </c>
      <c r="X105" t="n">
        <v>0.89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1.3872</v>
      </c>
      <c r="E106" t="n">
        <v>72.09</v>
      </c>
      <c r="F106" t="n">
        <v>69.17</v>
      </c>
      <c r="G106" t="n">
        <v>172.92</v>
      </c>
      <c r="H106" t="n">
        <v>2.44</v>
      </c>
      <c r="I106" t="n">
        <v>24</v>
      </c>
      <c r="J106" t="n">
        <v>174.35</v>
      </c>
      <c r="K106" t="n">
        <v>47.83</v>
      </c>
      <c r="L106" t="n">
        <v>24</v>
      </c>
      <c r="M106" t="n">
        <v>22</v>
      </c>
      <c r="N106" t="n">
        <v>32.53</v>
      </c>
      <c r="O106" t="n">
        <v>21737.62</v>
      </c>
      <c r="P106" t="n">
        <v>749.79</v>
      </c>
      <c r="Q106" t="n">
        <v>747.78</v>
      </c>
      <c r="R106" t="n">
        <v>143.38</v>
      </c>
      <c r="S106" t="n">
        <v>106.02</v>
      </c>
      <c r="T106" t="n">
        <v>14499.54</v>
      </c>
      <c r="U106" t="n">
        <v>0.74</v>
      </c>
      <c r="V106" t="n">
        <v>0.89</v>
      </c>
      <c r="W106" t="n">
        <v>12.31</v>
      </c>
      <c r="X106" t="n">
        <v>0.85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1.3881</v>
      </c>
      <c r="E107" t="n">
        <v>72.04000000000001</v>
      </c>
      <c r="F107" t="n">
        <v>69.15000000000001</v>
      </c>
      <c r="G107" t="n">
        <v>180.39</v>
      </c>
      <c r="H107" t="n">
        <v>2.52</v>
      </c>
      <c r="I107" t="n">
        <v>23</v>
      </c>
      <c r="J107" t="n">
        <v>175.83</v>
      </c>
      <c r="K107" t="n">
        <v>47.83</v>
      </c>
      <c r="L107" t="n">
        <v>25</v>
      </c>
      <c r="M107" t="n">
        <v>21</v>
      </c>
      <c r="N107" t="n">
        <v>33</v>
      </c>
      <c r="O107" t="n">
        <v>21919.27</v>
      </c>
      <c r="P107" t="n">
        <v>750.3099999999999</v>
      </c>
      <c r="Q107" t="n">
        <v>747.8099999999999</v>
      </c>
      <c r="R107" t="n">
        <v>142.63</v>
      </c>
      <c r="S107" t="n">
        <v>106.02</v>
      </c>
      <c r="T107" t="n">
        <v>14128.49</v>
      </c>
      <c r="U107" t="n">
        <v>0.74</v>
      </c>
      <c r="V107" t="n">
        <v>0.89</v>
      </c>
      <c r="W107" t="n">
        <v>12.31</v>
      </c>
      <c r="X107" t="n">
        <v>0.83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1.39</v>
      </c>
      <c r="E108" t="n">
        <v>71.94</v>
      </c>
      <c r="F108" t="n">
        <v>69.08</v>
      </c>
      <c r="G108" t="n">
        <v>188.4</v>
      </c>
      <c r="H108" t="n">
        <v>2.6</v>
      </c>
      <c r="I108" t="n">
        <v>22</v>
      </c>
      <c r="J108" t="n">
        <v>177.3</v>
      </c>
      <c r="K108" t="n">
        <v>47.83</v>
      </c>
      <c r="L108" t="n">
        <v>26</v>
      </c>
      <c r="M108" t="n">
        <v>20</v>
      </c>
      <c r="N108" t="n">
        <v>33.48</v>
      </c>
      <c r="O108" t="n">
        <v>22101.56</v>
      </c>
      <c r="P108" t="n">
        <v>747.21</v>
      </c>
      <c r="Q108" t="n">
        <v>747.78</v>
      </c>
      <c r="R108" t="n">
        <v>140.51</v>
      </c>
      <c r="S108" t="n">
        <v>106.02</v>
      </c>
      <c r="T108" t="n">
        <v>13075.68</v>
      </c>
      <c r="U108" t="n">
        <v>0.75</v>
      </c>
      <c r="V108" t="n">
        <v>0.89</v>
      </c>
      <c r="W108" t="n">
        <v>12.3</v>
      </c>
      <c r="X108" t="n">
        <v>0.76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1.3909</v>
      </c>
      <c r="E109" t="n">
        <v>71.90000000000001</v>
      </c>
      <c r="F109" t="n">
        <v>69.06</v>
      </c>
      <c r="G109" t="n">
        <v>197.32</v>
      </c>
      <c r="H109" t="n">
        <v>2.68</v>
      </c>
      <c r="I109" t="n">
        <v>21</v>
      </c>
      <c r="J109" t="n">
        <v>178.79</v>
      </c>
      <c r="K109" t="n">
        <v>47.83</v>
      </c>
      <c r="L109" t="n">
        <v>27</v>
      </c>
      <c r="M109" t="n">
        <v>19</v>
      </c>
      <c r="N109" t="n">
        <v>33.96</v>
      </c>
      <c r="O109" t="n">
        <v>22284.51</v>
      </c>
      <c r="P109" t="n">
        <v>745.77</v>
      </c>
      <c r="Q109" t="n">
        <v>747.79</v>
      </c>
      <c r="R109" t="n">
        <v>139.95</v>
      </c>
      <c r="S109" t="n">
        <v>106.02</v>
      </c>
      <c r="T109" t="n">
        <v>12799.23</v>
      </c>
      <c r="U109" t="n">
        <v>0.76</v>
      </c>
      <c r="V109" t="n">
        <v>0.89</v>
      </c>
      <c r="W109" t="n">
        <v>12.3</v>
      </c>
      <c r="X109" t="n">
        <v>0.74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1.3919</v>
      </c>
      <c r="E110" t="n">
        <v>71.84</v>
      </c>
      <c r="F110" t="n">
        <v>69.04000000000001</v>
      </c>
      <c r="G110" t="n">
        <v>207.11</v>
      </c>
      <c r="H110" t="n">
        <v>2.75</v>
      </c>
      <c r="I110" t="n">
        <v>20</v>
      </c>
      <c r="J110" t="n">
        <v>180.28</v>
      </c>
      <c r="K110" t="n">
        <v>47.83</v>
      </c>
      <c r="L110" t="n">
        <v>28</v>
      </c>
      <c r="M110" t="n">
        <v>18</v>
      </c>
      <c r="N110" t="n">
        <v>34.45</v>
      </c>
      <c r="O110" t="n">
        <v>22468.11</v>
      </c>
      <c r="P110" t="n">
        <v>741.84</v>
      </c>
      <c r="Q110" t="n">
        <v>747.8099999999999</v>
      </c>
      <c r="R110" t="n">
        <v>138.91</v>
      </c>
      <c r="S110" t="n">
        <v>106.02</v>
      </c>
      <c r="T110" t="n">
        <v>12283.39</v>
      </c>
      <c r="U110" t="n">
        <v>0.76</v>
      </c>
      <c r="V110" t="n">
        <v>0.89</v>
      </c>
      <c r="W110" t="n">
        <v>12.31</v>
      </c>
      <c r="X110" t="n">
        <v>0.72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1.3925</v>
      </c>
      <c r="E111" t="n">
        <v>71.81</v>
      </c>
      <c r="F111" t="n">
        <v>69.01000000000001</v>
      </c>
      <c r="G111" t="n">
        <v>207.03</v>
      </c>
      <c r="H111" t="n">
        <v>2.83</v>
      </c>
      <c r="I111" t="n">
        <v>20</v>
      </c>
      <c r="J111" t="n">
        <v>181.77</v>
      </c>
      <c r="K111" t="n">
        <v>47.83</v>
      </c>
      <c r="L111" t="n">
        <v>29</v>
      </c>
      <c r="M111" t="n">
        <v>18</v>
      </c>
      <c r="N111" t="n">
        <v>34.94</v>
      </c>
      <c r="O111" t="n">
        <v>22652.51</v>
      </c>
      <c r="P111" t="n">
        <v>741.9299999999999</v>
      </c>
      <c r="Q111" t="n">
        <v>747.78</v>
      </c>
      <c r="R111" t="n">
        <v>138.17</v>
      </c>
      <c r="S111" t="n">
        <v>106.02</v>
      </c>
      <c r="T111" t="n">
        <v>11915.34</v>
      </c>
      <c r="U111" t="n">
        <v>0.77</v>
      </c>
      <c r="V111" t="n">
        <v>0.89</v>
      </c>
      <c r="W111" t="n">
        <v>12.3</v>
      </c>
      <c r="X111" t="n">
        <v>0.6899999999999999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1.3935</v>
      </c>
      <c r="E112" t="n">
        <v>71.76000000000001</v>
      </c>
      <c r="F112" t="n">
        <v>68.98</v>
      </c>
      <c r="G112" t="n">
        <v>217.85</v>
      </c>
      <c r="H112" t="n">
        <v>2.9</v>
      </c>
      <c r="I112" t="n">
        <v>19</v>
      </c>
      <c r="J112" t="n">
        <v>183.27</v>
      </c>
      <c r="K112" t="n">
        <v>47.83</v>
      </c>
      <c r="L112" t="n">
        <v>30</v>
      </c>
      <c r="M112" t="n">
        <v>17</v>
      </c>
      <c r="N112" t="n">
        <v>35.44</v>
      </c>
      <c r="O112" t="n">
        <v>22837.46</v>
      </c>
      <c r="P112" t="n">
        <v>741.4299999999999</v>
      </c>
      <c r="Q112" t="n">
        <v>747.78</v>
      </c>
      <c r="R112" t="n">
        <v>137.34</v>
      </c>
      <c r="S112" t="n">
        <v>106.02</v>
      </c>
      <c r="T112" t="n">
        <v>11502.89</v>
      </c>
      <c r="U112" t="n">
        <v>0.77</v>
      </c>
      <c r="V112" t="n">
        <v>0.89</v>
      </c>
      <c r="W112" t="n">
        <v>12.3</v>
      </c>
      <c r="X112" t="n">
        <v>0.67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1.3946</v>
      </c>
      <c r="E113" t="n">
        <v>71.7</v>
      </c>
      <c r="F113" t="n">
        <v>68.95</v>
      </c>
      <c r="G113" t="n">
        <v>229.85</v>
      </c>
      <c r="H113" t="n">
        <v>2.98</v>
      </c>
      <c r="I113" t="n">
        <v>18</v>
      </c>
      <c r="J113" t="n">
        <v>184.78</v>
      </c>
      <c r="K113" t="n">
        <v>47.83</v>
      </c>
      <c r="L113" t="n">
        <v>31</v>
      </c>
      <c r="M113" t="n">
        <v>16</v>
      </c>
      <c r="N113" t="n">
        <v>35.95</v>
      </c>
      <c r="O113" t="n">
        <v>23023.09</v>
      </c>
      <c r="P113" t="n">
        <v>734.9400000000001</v>
      </c>
      <c r="Q113" t="n">
        <v>747.78</v>
      </c>
      <c r="R113" t="n">
        <v>136.28</v>
      </c>
      <c r="S113" t="n">
        <v>106.02</v>
      </c>
      <c r="T113" t="n">
        <v>10978.98</v>
      </c>
      <c r="U113" t="n">
        <v>0.78</v>
      </c>
      <c r="V113" t="n">
        <v>0.89</v>
      </c>
      <c r="W113" t="n">
        <v>12.3</v>
      </c>
      <c r="X113" t="n">
        <v>0.64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1.3948</v>
      </c>
      <c r="E114" t="n">
        <v>71.69</v>
      </c>
      <c r="F114" t="n">
        <v>68.94</v>
      </c>
      <c r="G114" t="n">
        <v>229.81</v>
      </c>
      <c r="H114" t="n">
        <v>3.05</v>
      </c>
      <c r="I114" t="n">
        <v>18</v>
      </c>
      <c r="J114" t="n">
        <v>186.29</v>
      </c>
      <c r="K114" t="n">
        <v>47.83</v>
      </c>
      <c r="L114" t="n">
        <v>32</v>
      </c>
      <c r="M114" t="n">
        <v>16</v>
      </c>
      <c r="N114" t="n">
        <v>36.46</v>
      </c>
      <c r="O114" t="n">
        <v>23209.42</v>
      </c>
      <c r="P114" t="n">
        <v>737.98</v>
      </c>
      <c r="Q114" t="n">
        <v>747.78</v>
      </c>
      <c r="R114" t="n">
        <v>136.02</v>
      </c>
      <c r="S114" t="n">
        <v>106.02</v>
      </c>
      <c r="T114" t="n">
        <v>10848.92</v>
      </c>
      <c r="U114" t="n">
        <v>0.78</v>
      </c>
      <c r="V114" t="n">
        <v>0.89</v>
      </c>
      <c r="W114" t="n">
        <v>12.3</v>
      </c>
      <c r="X114" t="n">
        <v>0.63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1.3958</v>
      </c>
      <c r="E115" t="n">
        <v>71.64</v>
      </c>
      <c r="F115" t="n">
        <v>68.92</v>
      </c>
      <c r="G115" t="n">
        <v>243.26</v>
      </c>
      <c r="H115" t="n">
        <v>3.12</v>
      </c>
      <c r="I115" t="n">
        <v>17</v>
      </c>
      <c r="J115" t="n">
        <v>187.8</v>
      </c>
      <c r="K115" t="n">
        <v>47.83</v>
      </c>
      <c r="L115" t="n">
        <v>33</v>
      </c>
      <c r="M115" t="n">
        <v>15</v>
      </c>
      <c r="N115" t="n">
        <v>36.98</v>
      </c>
      <c r="O115" t="n">
        <v>23396.44</v>
      </c>
      <c r="P115" t="n">
        <v>732.96</v>
      </c>
      <c r="Q115" t="n">
        <v>747.78</v>
      </c>
      <c r="R115" t="n">
        <v>135.15</v>
      </c>
      <c r="S115" t="n">
        <v>106.02</v>
      </c>
      <c r="T115" t="n">
        <v>10419.76</v>
      </c>
      <c r="U115" t="n">
        <v>0.78</v>
      </c>
      <c r="V115" t="n">
        <v>0.9</v>
      </c>
      <c r="W115" t="n">
        <v>12.3</v>
      </c>
      <c r="X115" t="n">
        <v>0.6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1.3963</v>
      </c>
      <c r="E116" t="n">
        <v>71.62</v>
      </c>
      <c r="F116" t="n">
        <v>68.90000000000001</v>
      </c>
      <c r="G116" t="n">
        <v>243.18</v>
      </c>
      <c r="H116" t="n">
        <v>3.19</v>
      </c>
      <c r="I116" t="n">
        <v>17</v>
      </c>
      <c r="J116" t="n">
        <v>189.33</v>
      </c>
      <c r="K116" t="n">
        <v>47.83</v>
      </c>
      <c r="L116" t="n">
        <v>34</v>
      </c>
      <c r="M116" t="n">
        <v>15</v>
      </c>
      <c r="N116" t="n">
        <v>37.5</v>
      </c>
      <c r="O116" t="n">
        <v>23584.16</v>
      </c>
      <c r="P116" t="n">
        <v>732.84</v>
      </c>
      <c r="Q116" t="n">
        <v>747.79</v>
      </c>
      <c r="R116" t="n">
        <v>134.45</v>
      </c>
      <c r="S116" t="n">
        <v>106.02</v>
      </c>
      <c r="T116" t="n">
        <v>10066.12</v>
      </c>
      <c r="U116" t="n">
        <v>0.79</v>
      </c>
      <c r="V116" t="n">
        <v>0.9</v>
      </c>
      <c r="W116" t="n">
        <v>12.3</v>
      </c>
      <c r="X116" t="n">
        <v>0.58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1.3974</v>
      </c>
      <c r="E117" t="n">
        <v>71.56</v>
      </c>
      <c r="F117" t="n">
        <v>68.87</v>
      </c>
      <c r="G117" t="n">
        <v>258.26</v>
      </c>
      <c r="H117" t="n">
        <v>3.25</v>
      </c>
      <c r="I117" t="n">
        <v>16</v>
      </c>
      <c r="J117" t="n">
        <v>190.85</v>
      </c>
      <c r="K117" t="n">
        <v>47.83</v>
      </c>
      <c r="L117" t="n">
        <v>35</v>
      </c>
      <c r="M117" t="n">
        <v>14</v>
      </c>
      <c r="N117" t="n">
        <v>38.03</v>
      </c>
      <c r="O117" t="n">
        <v>23772.6</v>
      </c>
      <c r="P117" t="n">
        <v>728.85</v>
      </c>
      <c r="Q117" t="n">
        <v>747.79</v>
      </c>
      <c r="R117" t="n">
        <v>133.54</v>
      </c>
      <c r="S117" t="n">
        <v>106.02</v>
      </c>
      <c r="T117" t="n">
        <v>9618.07</v>
      </c>
      <c r="U117" t="n">
        <v>0.79</v>
      </c>
      <c r="V117" t="n">
        <v>0.9</v>
      </c>
      <c r="W117" t="n">
        <v>12.29</v>
      </c>
      <c r="X117" t="n">
        <v>0.55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1.3973</v>
      </c>
      <c r="E118" t="n">
        <v>71.56999999999999</v>
      </c>
      <c r="F118" t="n">
        <v>68.88</v>
      </c>
      <c r="G118" t="n">
        <v>258.29</v>
      </c>
      <c r="H118" t="n">
        <v>3.32</v>
      </c>
      <c r="I118" t="n">
        <v>16</v>
      </c>
      <c r="J118" t="n">
        <v>192.39</v>
      </c>
      <c r="K118" t="n">
        <v>47.83</v>
      </c>
      <c r="L118" t="n">
        <v>36</v>
      </c>
      <c r="M118" t="n">
        <v>14</v>
      </c>
      <c r="N118" t="n">
        <v>38.56</v>
      </c>
      <c r="O118" t="n">
        <v>23961.75</v>
      </c>
      <c r="P118" t="n">
        <v>729.04</v>
      </c>
      <c r="Q118" t="n">
        <v>747.8</v>
      </c>
      <c r="R118" t="n">
        <v>133.51</v>
      </c>
      <c r="S118" t="n">
        <v>106.02</v>
      </c>
      <c r="T118" t="n">
        <v>9605.92</v>
      </c>
      <c r="U118" t="n">
        <v>0.79</v>
      </c>
      <c r="V118" t="n">
        <v>0.9</v>
      </c>
      <c r="W118" t="n">
        <v>12.3</v>
      </c>
      <c r="X118" t="n">
        <v>0.5600000000000001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1.3972</v>
      </c>
      <c r="E119" t="n">
        <v>71.56999999999999</v>
      </c>
      <c r="F119" t="n">
        <v>68.88</v>
      </c>
      <c r="G119" t="n">
        <v>258.3</v>
      </c>
      <c r="H119" t="n">
        <v>3.39</v>
      </c>
      <c r="I119" t="n">
        <v>16</v>
      </c>
      <c r="J119" t="n">
        <v>193.93</v>
      </c>
      <c r="K119" t="n">
        <v>47.83</v>
      </c>
      <c r="L119" t="n">
        <v>37</v>
      </c>
      <c r="M119" t="n">
        <v>14</v>
      </c>
      <c r="N119" t="n">
        <v>39.1</v>
      </c>
      <c r="O119" t="n">
        <v>24151.64</v>
      </c>
      <c r="P119" t="n">
        <v>727.52</v>
      </c>
      <c r="Q119" t="n">
        <v>747.79</v>
      </c>
      <c r="R119" t="n">
        <v>133.65</v>
      </c>
      <c r="S119" t="n">
        <v>106.02</v>
      </c>
      <c r="T119" t="n">
        <v>9675.16</v>
      </c>
      <c r="U119" t="n">
        <v>0.79</v>
      </c>
      <c r="V119" t="n">
        <v>0.9</v>
      </c>
      <c r="W119" t="n">
        <v>12.3</v>
      </c>
      <c r="X119" t="n">
        <v>0.5600000000000001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1.3986</v>
      </c>
      <c r="E120" t="n">
        <v>71.5</v>
      </c>
      <c r="F120" t="n">
        <v>68.84</v>
      </c>
      <c r="G120" t="n">
        <v>275.36</v>
      </c>
      <c r="H120" t="n">
        <v>3.45</v>
      </c>
      <c r="I120" t="n">
        <v>15</v>
      </c>
      <c r="J120" t="n">
        <v>195.47</v>
      </c>
      <c r="K120" t="n">
        <v>47.83</v>
      </c>
      <c r="L120" t="n">
        <v>38</v>
      </c>
      <c r="M120" t="n">
        <v>13</v>
      </c>
      <c r="N120" t="n">
        <v>39.64</v>
      </c>
      <c r="O120" t="n">
        <v>24342.26</v>
      </c>
      <c r="P120" t="n">
        <v>727.47</v>
      </c>
      <c r="Q120" t="n">
        <v>747.78</v>
      </c>
      <c r="R120" t="n">
        <v>132.5</v>
      </c>
      <c r="S120" t="n">
        <v>106.02</v>
      </c>
      <c r="T120" t="n">
        <v>9104.07</v>
      </c>
      <c r="U120" t="n">
        <v>0.8</v>
      </c>
      <c r="V120" t="n">
        <v>0.9</v>
      </c>
      <c r="W120" t="n">
        <v>12.29</v>
      </c>
      <c r="X120" t="n">
        <v>0.52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1.3982</v>
      </c>
      <c r="E121" t="n">
        <v>71.52</v>
      </c>
      <c r="F121" t="n">
        <v>68.86</v>
      </c>
      <c r="G121" t="n">
        <v>275.43</v>
      </c>
      <c r="H121" t="n">
        <v>3.51</v>
      </c>
      <c r="I121" t="n">
        <v>15</v>
      </c>
      <c r="J121" t="n">
        <v>197.02</v>
      </c>
      <c r="K121" t="n">
        <v>47.83</v>
      </c>
      <c r="L121" t="n">
        <v>39</v>
      </c>
      <c r="M121" t="n">
        <v>13</v>
      </c>
      <c r="N121" t="n">
        <v>40.2</v>
      </c>
      <c r="O121" t="n">
        <v>24533.63</v>
      </c>
      <c r="P121" t="n">
        <v>723.91</v>
      </c>
      <c r="Q121" t="n">
        <v>747.78</v>
      </c>
      <c r="R121" t="n">
        <v>132.8</v>
      </c>
      <c r="S121" t="n">
        <v>106.02</v>
      </c>
      <c r="T121" t="n">
        <v>9254.93</v>
      </c>
      <c r="U121" t="n">
        <v>0.8</v>
      </c>
      <c r="V121" t="n">
        <v>0.9</v>
      </c>
      <c r="W121" t="n">
        <v>12.3</v>
      </c>
      <c r="X121" t="n">
        <v>0.54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1.4</v>
      </c>
      <c r="E122" t="n">
        <v>71.43000000000001</v>
      </c>
      <c r="F122" t="n">
        <v>68.8</v>
      </c>
      <c r="G122" t="n">
        <v>294.84</v>
      </c>
      <c r="H122" t="n">
        <v>3.58</v>
      </c>
      <c r="I122" t="n">
        <v>14</v>
      </c>
      <c r="J122" t="n">
        <v>198.58</v>
      </c>
      <c r="K122" t="n">
        <v>47.83</v>
      </c>
      <c r="L122" t="n">
        <v>40</v>
      </c>
      <c r="M122" t="n">
        <v>12</v>
      </c>
      <c r="N122" t="n">
        <v>40.75</v>
      </c>
      <c r="O122" t="n">
        <v>24725.75</v>
      </c>
      <c r="P122" t="n">
        <v>722.74</v>
      </c>
      <c r="Q122" t="n">
        <v>747.8</v>
      </c>
      <c r="R122" t="n">
        <v>130.9</v>
      </c>
      <c r="S122" t="n">
        <v>106.02</v>
      </c>
      <c r="T122" t="n">
        <v>8309.41</v>
      </c>
      <c r="U122" t="n">
        <v>0.8100000000000001</v>
      </c>
      <c r="V122" t="n">
        <v>0.9</v>
      </c>
      <c r="W122" t="n">
        <v>12.29</v>
      </c>
      <c r="X122" t="n">
        <v>0.48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0.6625</v>
      </c>
      <c r="E123" t="n">
        <v>150.93</v>
      </c>
      <c r="F123" t="n">
        <v>110.65</v>
      </c>
      <c r="G123" t="n">
        <v>6.23</v>
      </c>
      <c r="H123" t="n">
        <v>0.1</v>
      </c>
      <c r="I123" t="n">
        <v>1065</v>
      </c>
      <c r="J123" t="n">
        <v>176.73</v>
      </c>
      <c r="K123" t="n">
        <v>52.44</v>
      </c>
      <c r="L123" t="n">
        <v>1</v>
      </c>
      <c r="M123" t="n">
        <v>1063</v>
      </c>
      <c r="N123" t="n">
        <v>33.29</v>
      </c>
      <c r="O123" t="n">
        <v>22031.19</v>
      </c>
      <c r="P123" t="n">
        <v>1460.29</v>
      </c>
      <c r="Q123" t="n">
        <v>748.53</v>
      </c>
      <c r="R123" t="n">
        <v>1531.21</v>
      </c>
      <c r="S123" t="n">
        <v>106.02</v>
      </c>
      <c r="T123" t="n">
        <v>703207.35</v>
      </c>
      <c r="U123" t="n">
        <v>0.07000000000000001</v>
      </c>
      <c r="V123" t="n">
        <v>0.5600000000000001</v>
      </c>
      <c r="W123" t="n">
        <v>14.05</v>
      </c>
      <c r="X123" t="n">
        <v>42.29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0.9986</v>
      </c>
      <c r="E124" t="n">
        <v>100.14</v>
      </c>
      <c r="F124" t="n">
        <v>83.53</v>
      </c>
      <c r="G124" t="n">
        <v>12.56</v>
      </c>
      <c r="H124" t="n">
        <v>0.2</v>
      </c>
      <c r="I124" t="n">
        <v>399</v>
      </c>
      <c r="J124" t="n">
        <v>178.21</v>
      </c>
      <c r="K124" t="n">
        <v>52.44</v>
      </c>
      <c r="L124" t="n">
        <v>2</v>
      </c>
      <c r="M124" t="n">
        <v>397</v>
      </c>
      <c r="N124" t="n">
        <v>33.77</v>
      </c>
      <c r="O124" t="n">
        <v>22213.89</v>
      </c>
      <c r="P124" t="n">
        <v>1102</v>
      </c>
      <c r="Q124" t="n">
        <v>748.0599999999999</v>
      </c>
      <c r="R124" t="n">
        <v>622.51</v>
      </c>
      <c r="S124" t="n">
        <v>106.02</v>
      </c>
      <c r="T124" t="n">
        <v>252190.31</v>
      </c>
      <c r="U124" t="n">
        <v>0.17</v>
      </c>
      <c r="V124" t="n">
        <v>0.74</v>
      </c>
      <c r="W124" t="n">
        <v>12.94</v>
      </c>
      <c r="X124" t="n">
        <v>15.2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1.1255</v>
      </c>
      <c r="E125" t="n">
        <v>88.84999999999999</v>
      </c>
      <c r="F125" t="n">
        <v>77.64</v>
      </c>
      <c r="G125" t="n">
        <v>18.86</v>
      </c>
      <c r="H125" t="n">
        <v>0.3</v>
      </c>
      <c r="I125" t="n">
        <v>247</v>
      </c>
      <c r="J125" t="n">
        <v>179.7</v>
      </c>
      <c r="K125" t="n">
        <v>52.44</v>
      </c>
      <c r="L125" t="n">
        <v>3</v>
      </c>
      <c r="M125" t="n">
        <v>245</v>
      </c>
      <c r="N125" t="n">
        <v>34.26</v>
      </c>
      <c r="O125" t="n">
        <v>22397.24</v>
      </c>
      <c r="P125" t="n">
        <v>1023.38</v>
      </c>
      <c r="Q125" t="n">
        <v>748</v>
      </c>
      <c r="R125" t="n">
        <v>425.26</v>
      </c>
      <c r="S125" t="n">
        <v>106.02</v>
      </c>
      <c r="T125" t="n">
        <v>154325.29</v>
      </c>
      <c r="U125" t="n">
        <v>0.25</v>
      </c>
      <c r="V125" t="n">
        <v>0.79</v>
      </c>
      <c r="W125" t="n">
        <v>12.7</v>
      </c>
      <c r="X125" t="n">
        <v>9.31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1.1929</v>
      </c>
      <c r="E126" t="n">
        <v>83.83</v>
      </c>
      <c r="F126" t="n">
        <v>75.04000000000001</v>
      </c>
      <c r="G126" t="n">
        <v>25.15</v>
      </c>
      <c r="H126" t="n">
        <v>0.39</v>
      </c>
      <c r="I126" t="n">
        <v>179</v>
      </c>
      <c r="J126" t="n">
        <v>181.19</v>
      </c>
      <c r="K126" t="n">
        <v>52.44</v>
      </c>
      <c r="L126" t="n">
        <v>4</v>
      </c>
      <c r="M126" t="n">
        <v>177</v>
      </c>
      <c r="N126" t="n">
        <v>34.75</v>
      </c>
      <c r="O126" t="n">
        <v>22581.25</v>
      </c>
      <c r="P126" t="n">
        <v>987.9400000000001</v>
      </c>
      <c r="Q126" t="n">
        <v>747.89</v>
      </c>
      <c r="R126" t="n">
        <v>338.56</v>
      </c>
      <c r="S126" t="n">
        <v>106.02</v>
      </c>
      <c r="T126" t="n">
        <v>111311.98</v>
      </c>
      <c r="U126" t="n">
        <v>0.31</v>
      </c>
      <c r="V126" t="n">
        <v>0.82</v>
      </c>
      <c r="W126" t="n">
        <v>12.58</v>
      </c>
      <c r="X126" t="n">
        <v>6.72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1.2365</v>
      </c>
      <c r="E127" t="n">
        <v>80.87</v>
      </c>
      <c r="F127" t="n">
        <v>73.48</v>
      </c>
      <c r="G127" t="n">
        <v>31.49</v>
      </c>
      <c r="H127" t="n">
        <v>0.49</v>
      </c>
      <c r="I127" t="n">
        <v>140</v>
      </c>
      <c r="J127" t="n">
        <v>182.69</v>
      </c>
      <c r="K127" t="n">
        <v>52.44</v>
      </c>
      <c r="L127" t="n">
        <v>5</v>
      </c>
      <c r="M127" t="n">
        <v>138</v>
      </c>
      <c r="N127" t="n">
        <v>35.25</v>
      </c>
      <c r="O127" t="n">
        <v>22766.06</v>
      </c>
      <c r="P127" t="n">
        <v>966.33</v>
      </c>
      <c r="Q127" t="n">
        <v>747.9</v>
      </c>
      <c r="R127" t="n">
        <v>287.19</v>
      </c>
      <c r="S127" t="n">
        <v>106.02</v>
      </c>
      <c r="T127" t="n">
        <v>85824.5</v>
      </c>
      <c r="U127" t="n">
        <v>0.37</v>
      </c>
      <c r="V127" t="n">
        <v>0.84</v>
      </c>
      <c r="W127" t="n">
        <v>12.48</v>
      </c>
      <c r="X127" t="n">
        <v>5.15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1.2639</v>
      </c>
      <c r="E128" t="n">
        <v>79.12</v>
      </c>
      <c r="F128" t="n">
        <v>72.61</v>
      </c>
      <c r="G128" t="n">
        <v>37.88</v>
      </c>
      <c r="H128" t="n">
        <v>0.58</v>
      </c>
      <c r="I128" t="n">
        <v>115</v>
      </c>
      <c r="J128" t="n">
        <v>184.19</v>
      </c>
      <c r="K128" t="n">
        <v>52.44</v>
      </c>
      <c r="L128" t="n">
        <v>6</v>
      </c>
      <c r="M128" t="n">
        <v>113</v>
      </c>
      <c r="N128" t="n">
        <v>35.75</v>
      </c>
      <c r="O128" t="n">
        <v>22951.43</v>
      </c>
      <c r="P128" t="n">
        <v>954.01</v>
      </c>
      <c r="Q128" t="n">
        <v>747.83</v>
      </c>
      <c r="R128" t="n">
        <v>257.75</v>
      </c>
      <c r="S128" t="n">
        <v>106.02</v>
      </c>
      <c r="T128" t="n">
        <v>71230.53999999999</v>
      </c>
      <c r="U128" t="n">
        <v>0.41</v>
      </c>
      <c r="V128" t="n">
        <v>0.85</v>
      </c>
      <c r="W128" t="n">
        <v>12.47</v>
      </c>
      <c r="X128" t="n">
        <v>4.29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1.2846</v>
      </c>
      <c r="E129" t="n">
        <v>77.84999999999999</v>
      </c>
      <c r="F129" t="n">
        <v>71.94</v>
      </c>
      <c r="G129" t="n">
        <v>44.05</v>
      </c>
      <c r="H129" t="n">
        <v>0.67</v>
      </c>
      <c r="I129" t="n">
        <v>98</v>
      </c>
      <c r="J129" t="n">
        <v>185.7</v>
      </c>
      <c r="K129" t="n">
        <v>52.44</v>
      </c>
      <c r="L129" t="n">
        <v>7</v>
      </c>
      <c r="M129" t="n">
        <v>96</v>
      </c>
      <c r="N129" t="n">
        <v>36.26</v>
      </c>
      <c r="O129" t="n">
        <v>23137.49</v>
      </c>
      <c r="P129" t="n">
        <v>944.38</v>
      </c>
      <c r="Q129" t="n">
        <v>747.85</v>
      </c>
      <c r="R129" t="n">
        <v>235.38</v>
      </c>
      <c r="S129" t="n">
        <v>106.02</v>
      </c>
      <c r="T129" t="n">
        <v>60126.83</v>
      </c>
      <c r="U129" t="n">
        <v>0.45</v>
      </c>
      <c r="V129" t="n">
        <v>0.86</v>
      </c>
      <c r="W129" t="n">
        <v>12.44</v>
      </c>
      <c r="X129" t="n">
        <v>3.62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1.3005</v>
      </c>
      <c r="E130" t="n">
        <v>76.90000000000001</v>
      </c>
      <c r="F130" t="n">
        <v>71.45</v>
      </c>
      <c r="G130" t="n">
        <v>50.44</v>
      </c>
      <c r="H130" t="n">
        <v>0.76</v>
      </c>
      <c r="I130" t="n">
        <v>85</v>
      </c>
      <c r="J130" t="n">
        <v>187.22</v>
      </c>
      <c r="K130" t="n">
        <v>52.44</v>
      </c>
      <c r="L130" t="n">
        <v>8</v>
      </c>
      <c r="M130" t="n">
        <v>83</v>
      </c>
      <c r="N130" t="n">
        <v>36.78</v>
      </c>
      <c r="O130" t="n">
        <v>23324.24</v>
      </c>
      <c r="P130" t="n">
        <v>936.51</v>
      </c>
      <c r="Q130" t="n">
        <v>747.83</v>
      </c>
      <c r="R130" t="n">
        <v>219.5</v>
      </c>
      <c r="S130" t="n">
        <v>106.02</v>
      </c>
      <c r="T130" t="n">
        <v>52251.23</v>
      </c>
      <c r="U130" t="n">
        <v>0.48</v>
      </c>
      <c r="V130" t="n">
        <v>0.86</v>
      </c>
      <c r="W130" t="n">
        <v>12.41</v>
      </c>
      <c r="X130" t="n">
        <v>3.13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1.3118</v>
      </c>
      <c r="E131" t="n">
        <v>76.23</v>
      </c>
      <c r="F131" t="n">
        <v>71.11</v>
      </c>
      <c r="G131" t="n">
        <v>56.14</v>
      </c>
      <c r="H131" t="n">
        <v>0.85</v>
      </c>
      <c r="I131" t="n">
        <v>76</v>
      </c>
      <c r="J131" t="n">
        <v>188.74</v>
      </c>
      <c r="K131" t="n">
        <v>52.44</v>
      </c>
      <c r="L131" t="n">
        <v>9</v>
      </c>
      <c r="M131" t="n">
        <v>74</v>
      </c>
      <c r="N131" t="n">
        <v>37.3</v>
      </c>
      <c r="O131" t="n">
        <v>23511.69</v>
      </c>
      <c r="P131" t="n">
        <v>931.37</v>
      </c>
      <c r="Q131" t="n">
        <v>747.86</v>
      </c>
      <c r="R131" t="n">
        <v>208.33</v>
      </c>
      <c r="S131" t="n">
        <v>106.02</v>
      </c>
      <c r="T131" t="n">
        <v>46715.64</v>
      </c>
      <c r="U131" t="n">
        <v>0.51</v>
      </c>
      <c r="V131" t="n">
        <v>0.87</v>
      </c>
      <c r="W131" t="n">
        <v>12.38</v>
      </c>
      <c r="X131" t="n">
        <v>2.79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1.3214</v>
      </c>
      <c r="E132" t="n">
        <v>75.68000000000001</v>
      </c>
      <c r="F132" t="n">
        <v>70.84</v>
      </c>
      <c r="G132" t="n">
        <v>62.51</v>
      </c>
      <c r="H132" t="n">
        <v>0.93</v>
      </c>
      <c r="I132" t="n">
        <v>68</v>
      </c>
      <c r="J132" t="n">
        <v>190.26</v>
      </c>
      <c r="K132" t="n">
        <v>52.44</v>
      </c>
      <c r="L132" t="n">
        <v>10</v>
      </c>
      <c r="M132" t="n">
        <v>66</v>
      </c>
      <c r="N132" t="n">
        <v>37.82</v>
      </c>
      <c r="O132" t="n">
        <v>23699.85</v>
      </c>
      <c r="P132" t="n">
        <v>927.17</v>
      </c>
      <c r="Q132" t="n">
        <v>747.79</v>
      </c>
      <c r="R132" t="n">
        <v>199.05</v>
      </c>
      <c r="S132" t="n">
        <v>106.02</v>
      </c>
      <c r="T132" t="n">
        <v>42113.45</v>
      </c>
      <c r="U132" t="n">
        <v>0.53</v>
      </c>
      <c r="V132" t="n">
        <v>0.87</v>
      </c>
      <c r="W132" t="n">
        <v>12.38</v>
      </c>
      <c r="X132" t="n">
        <v>2.52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1.3312</v>
      </c>
      <c r="E133" t="n">
        <v>75.12</v>
      </c>
      <c r="F133" t="n">
        <v>70.53</v>
      </c>
      <c r="G133" t="n">
        <v>69.38</v>
      </c>
      <c r="H133" t="n">
        <v>1.02</v>
      </c>
      <c r="I133" t="n">
        <v>61</v>
      </c>
      <c r="J133" t="n">
        <v>191.79</v>
      </c>
      <c r="K133" t="n">
        <v>52.44</v>
      </c>
      <c r="L133" t="n">
        <v>11</v>
      </c>
      <c r="M133" t="n">
        <v>59</v>
      </c>
      <c r="N133" t="n">
        <v>38.35</v>
      </c>
      <c r="O133" t="n">
        <v>23888.73</v>
      </c>
      <c r="P133" t="n">
        <v>921.72</v>
      </c>
      <c r="Q133" t="n">
        <v>747.86</v>
      </c>
      <c r="R133" t="n">
        <v>188.46</v>
      </c>
      <c r="S133" t="n">
        <v>106.02</v>
      </c>
      <c r="T133" t="n">
        <v>36853.97</v>
      </c>
      <c r="U133" t="n">
        <v>0.5600000000000001</v>
      </c>
      <c r="V133" t="n">
        <v>0.87</v>
      </c>
      <c r="W133" t="n">
        <v>12.38</v>
      </c>
      <c r="X133" t="n">
        <v>2.21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1.3373</v>
      </c>
      <c r="E134" t="n">
        <v>74.78</v>
      </c>
      <c r="F134" t="n">
        <v>70.37</v>
      </c>
      <c r="G134" t="n">
        <v>75.39</v>
      </c>
      <c r="H134" t="n">
        <v>1.1</v>
      </c>
      <c r="I134" t="n">
        <v>56</v>
      </c>
      <c r="J134" t="n">
        <v>193.33</v>
      </c>
      <c r="K134" t="n">
        <v>52.44</v>
      </c>
      <c r="L134" t="n">
        <v>12</v>
      </c>
      <c r="M134" t="n">
        <v>54</v>
      </c>
      <c r="N134" t="n">
        <v>38.89</v>
      </c>
      <c r="O134" t="n">
        <v>24078.33</v>
      </c>
      <c r="P134" t="n">
        <v>918.95</v>
      </c>
      <c r="Q134" t="n">
        <v>747.83</v>
      </c>
      <c r="R134" t="n">
        <v>183.24</v>
      </c>
      <c r="S134" t="n">
        <v>106.02</v>
      </c>
      <c r="T134" t="n">
        <v>34270.81</v>
      </c>
      <c r="U134" t="n">
        <v>0.58</v>
      </c>
      <c r="V134" t="n">
        <v>0.88</v>
      </c>
      <c r="W134" t="n">
        <v>12.36</v>
      </c>
      <c r="X134" t="n">
        <v>2.05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1.3421</v>
      </c>
      <c r="E135" t="n">
        <v>74.51000000000001</v>
      </c>
      <c r="F135" t="n">
        <v>70.23999999999999</v>
      </c>
      <c r="G135" t="n">
        <v>81.05</v>
      </c>
      <c r="H135" t="n">
        <v>1.18</v>
      </c>
      <c r="I135" t="n">
        <v>52</v>
      </c>
      <c r="J135" t="n">
        <v>194.88</v>
      </c>
      <c r="K135" t="n">
        <v>52.44</v>
      </c>
      <c r="L135" t="n">
        <v>13</v>
      </c>
      <c r="M135" t="n">
        <v>50</v>
      </c>
      <c r="N135" t="n">
        <v>39.43</v>
      </c>
      <c r="O135" t="n">
        <v>24268.67</v>
      </c>
      <c r="P135" t="n">
        <v>917.15</v>
      </c>
      <c r="Q135" t="n">
        <v>747.83</v>
      </c>
      <c r="R135" t="n">
        <v>179.07</v>
      </c>
      <c r="S135" t="n">
        <v>106.02</v>
      </c>
      <c r="T135" t="n">
        <v>32204.81</v>
      </c>
      <c r="U135" t="n">
        <v>0.59</v>
      </c>
      <c r="V135" t="n">
        <v>0.88</v>
      </c>
      <c r="W135" t="n">
        <v>12.36</v>
      </c>
      <c r="X135" t="n">
        <v>1.92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1.3478</v>
      </c>
      <c r="E136" t="n">
        <v>74.19</v>
      </c>
      <c r="F136" t="n">
        <v>70.06999999999999</v>
      </c>
      <c r="G136" t="n">
        <v>87.58</v>
      </c>
      <c r="H136" t="n">
        <v>1.27</v>
      </c>
      <c r="I136" t="n">
        <v>48</v>
      </c>
      <c r="J136" t="n">
        <v>196.42</v>
      </c>
      <c r="K136" t="n">
        <v>52.44</v>
      </c>
      <c r="L136" t="n">
        <v>14</v>
      </c>
      <c r="M136" t="n">
        <v>46</v>
      </c>
      <c r="N136" t="n">
        <v>39.98</v>
      </c>
      <c r="O136" t="n">
        <v>24459.75</v>
      </c>
      <c r="P136" t="n">
        <v>913.47</v>
      </c>
      <c r="Q136" t="n">
        <v>747.8099999999999</v>
      </c>
      <c r="R136" t="n">
        <v>173.52</v>
      </c>
      <c r="S136" t="n">
        <v>106.02</v>
      </c>
      <c r="T136" t="n">
        <v>29446.08</v>
      </c>
      <c r="U136" t="n">
        <v>0.61</v>
      </c>
      <c r="V136" t="n">
        <v>0.88</v>
      </c>
      <c r="W136" t="n">
        <v>12.34</v>
      </c>
      <c r="X136" t="n">
        <v>1.75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1.3519</v>
      </c>
      <c r="E137" t="n">
        <v>73.97</v>
      </c>
      <c r="F137" t="n">
        <v>69.95</v>
      </c>
      <c r="G137" t="n">
        <v>93.27</v>
      </c>
      <c r="H137" t="n">
        <v>1.35</v>
      </c>
      <c r="I137" t="n">
        <v>45</v>
      </c>
      <c r="J137" t="n">
        <v>197.98</v>
      </c>
      <c r="K137" t="n">
        <v>52.44</v>
      </c>
      <c r="L137" t="n">
        <v>15</v>
      </c>
      <c r="M137" t="n">
        <v>43</v>
      </c>
      <c r="N137" t="n">
        <v>40.54</v>
      </c>
      <c r="O137" t="n">
        <v>24651.58</v>
      </c>
      <c r="P137" t="n">
        <v>911.39</v>
      </c>
      <c r="Q137" t="n">
        <v>747.8099999999999</v>
      </c>
      <c r="R137" t="n">
        <v>169.48</v>
      </c>
      <c r="S137" t="n">
        <v>106.02</v>
      </c>
      <c r="T137" t="n">
        <v>27443.52</v>
      </c>
      <c r="U137" t="n">
        <v>0.63</v>
      </c>
      <c r="V137" t="n">
        <v>0.88</v>
      </c>
      <c r="W137" t="n">
        <v>12.34</v>
      </c>
      <c r="X137" t="n">
        <v>1.63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1.3553</v>
      </c>
      <c r="E138" t="n">
        <v>73.78</v>
      </c>
      <c r="F138" t="n">
        <v>69.87</v>
      </c>
      <c r="G138" t="n">
        <v>99.81</v>
      </c>
      <c r="H138" t="n">
        <v>1.42</v>
      </c>
      <c r="I138" t="n">
        <v>42</v>
      </c>
      <c r="J138" t="n">
        <v>199.54</v>
      </c>
      <c r="K138" t="n">
        <v>52.44</v>
      </c>
      <c r="L138" t="n">
        <v>16</v>
      </c>
      <c r="M138" t="n">
        <v>40</v>
      </c>
      <c r="N138" t="n">
        <v>41.1</v>
      </c>
      <c r="O138" t="n">
        <v>24844.17</v>
      </c>
      <c r="P138" t="n">
        <v>909.9400000000001</v>
      </c>
      <c r="Q138" t="n">
        <v>747.84</v>
      </c>
      <c r="R138" t="n">
        <v>166.51</v>
      </c>
      <c r="S138" t="n">
        <v>106.02</v>
      </c>
      <c r="T138" t="n">
        <v>25973.13</v>
      </c>
      <c r="U138" t="n">
        <v>0.64</v>
      </c>
      <c r="V138" t="n">
        <v>0.88</v>
      </c>
      <c r="W138" t="n">
        <v>12.34</v>
      </c>
      <c r="X138" t="n">
        <v>1.55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1.3589</v>
      </c>
      <c r="E139" t="n">
        <v>73.59</v>
      </c>
      <c r="F139" t="n">
        <v>69.75</v>
      </c>
      <c r="G139" t="n">
        <v>104.62</v>
      </c>
      <c r="H139" t="n">
        <v>1.5</v>
      </c>
      <c r="I139" t="n">
        <v>40</v>
      </c>
      <c r="J139" t="n">
        <v>201.11</v>
      </c>
      <c r="K139" t="n">
        <v>52.44</v>
      </c>
      <c r="L139" t="n">
        <v>17</v>
      </c>
      <c r="M139" t="n">
        <v>38</v>
      </c>
      <c r="N139" t="n">
        <v>41.67</v>
      </c>
      <c r="O139" t="n">
        <v>25037.53</v>
      </c>
      <c r="P139" t="n">
        <v>907.26</v>
      </c>
      <c r="Q139" t="n">
        <v>747.8200000000001</v>
      </c>
      <c r="R139" t="n">
        <v>162.95</v>
      </c>
      <c r="S139" t="n">
        <v>106.02</v>
      </c>
      <c r="T139" t="n">
        <v>24203.21</v>
      </c>
      <c r="U139" t="n">
        <v>0.65</v>
      </c>
      <c r="V139" t="n">
        <v>0.88</v>
      </c>
      <c r="W139" t="n">
        <v>12.33</v>
      </c>
      <c r="X139" t="n">
        <v>1.43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1.3629</v>
      </c>
      <c r="E140" t="n">
        <v>73.38</v>
      </c>
      <c r="F140" t="n">
        <v>69.64</v>
      </c>
      <c r="G140" t="n">
        <v>112.93</v>
      </c>
      <c r="H140" t="n">
        <v>1.58</v>
      </c>
      <c r="I140" t="n">
        <v>37</v>
      </c>
      <c r="J140" t="n">
        <v>202.68</v>
      </c>
      <c r="K140" t="n">
        <v>52.44</v>
      </c>
      <c r="L140" t="n">
        <v>18</v>
      </c>
      <c r="M140" t="n">
        <v>35</v>
      </c>
      <c r="N140" t="n">
        <v>42.24</v>
      </c>
      <c r="O140" t="n">
        <v>25231.66</v>
      </c>
      <c r="P140" t="n">
        <v>904.2</v>
      </c>
      <c r="Q140" t="n">
        <v>747.8099999999999</v>
      </c>
      <c r="R140" t="n">
        <v>159.15</v>
      </c>
      <c r="S140" t="n">
        <v>106.02</v>
      </c>
      <c r="T140" t="n">
        <v>22317.75</v>
      </c>
      <c r="U140" t="n">
        <v>0.67</v>
      </c>
      <c r="V140" t="n">
        <v>0.89</v>
      </c>
      <c r="W140" t="n">
        <v>12.33</v>
      </c>
      <c r="X140" t="n">
        <v>1.32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1.3634</v>
      </c>
      <c r="E141" t="n">
        <v>73.34999999999999</v>
      </c>
      <c r="F141" t="n">
        <v>69.65000000000001</v>
      </c>
      <c r="G141" t="n">
        <v>116.08</v>
      </c>
      <c r="H141" t="n">
        <v>1.65</v>
      </c>
      <c r="I141" t="n">
        <v>36</v>
      </c>
      <c r="J141" t="n">
        <v>204.26</v>
      </c>
      <c r="K141" t="n">
        <v>52.44</v>
      </c>
      <c r="L141" t="n">
        <v>19</v>
      </c>
      <c r="M141" t="n">
        <v>34</v>
      </c>
      <c r="N141" t="n">
        <v>42.82</v>
      </c>
      <c r="O141" t="n">
        <v>25426.72</v>
      </c>
      <c r="P141" t="n">
        <v>904.75</v>
      </c>
      <c r="Q141" t="n">
        <v>747.78</v>
      </c>
      <c r="R141" t="n">
        <v>159.32</v>
      </c>
      <c r="S141" t="n">
        <v>106.02</v>
      </c>
      <c r="T141" t="n">
        <v>22409.44</v>
      </c>
      <c r="U141" t="n">
        <v>0.67</v>
      </c>
      <c r="V141" t="n">
        <v>0.89</v>
      </c>
      <c r="W141" t="n">
        <v>12.33</v>
      </c>
      <c r="X141" t="n">
        <v>1.33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1.3666</v>
      </c>
      <c r="E142" t="n">
        <v>73.18000000000001</v>
      </c>
      <c r="F142" t="n">
        <v>69.55</v>
      </c>
      <c r="G142" t="n">
        <v>122.73</v>
      </c>
      <c r="H142" t="n">
        <v>1.73</v>
      </c>
      <c r="I142" t="n">
        <v>34</v>
      </c>
      <c r="J142" t="n">
        <v>205.85</v>
      </c>
      <c r="K142" t="n">
        <v>52.44</v>
      </c>
      <c r="L142" t="n">
        <v>20</v>
      </c>
      <c r="M142" t="n">
        <v>32</v>
      </c>
      <c r="N142" t="n">
        <v>43.41</v>
      </c>
      <c r="O142" t="n">
        <v>25622.45</v>
      </c>
      <c r="P142" t="n">
        <v>901.8200000000001</v>
      </c>
      <c r="Q142" t="n">
        <v>747.79</v>
      </c>
      <c r="R142" t="n">
        <v>156.29</v>
      </c>
      <c r="S142" t="n">
        <v>106.02</v>
      </c>
      <c r="T142" t="n">
        <v>20904.52</v>
      </c>
      <c r="U142" t="n">
        <v>0.68</v>
      </c>
      <c r="V142" t="n">
        <v>0.89</v>
      </c>
      <c r="W142" t="n">
        <v>12.32</v>
      </c>
      <c r="X142" t="n">
        <v>1.23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1.3696</v>
      </c>
      <c r="E143" t="n">
        <v>73.02</v>
      </c>
      <c r="F143" t="n">
        <v>69.45999999999999</v>
      </c>
      <c r="G143" t="n">
        <v>130.23</v>
      </c>
      <c r="H143" t="n">
        <v>1.8</v>
      </c>
      <c r="I143" t="n">
        <v>32</v>
      </c>
      <c r="J143" t="n">
        <v>207.45</v>
      </c>
      <c r="K143" t="n">
        <v>52.44</v>
      </c>
      <c r="L143" t="n">
        <v>21</v>
      </c>
      <c r="M143" t="n">
        <v>30</v>
      </c>
      <c r="N143" t="n">
        <v>44</v>
      </c>
      <c r="O143" t="n">
        <v>25818.99</v>
      </c>
      <c r="P143" t="n">
        <v>901.11</v>
      </c>
      <c r="Q143" t="n">
        <v>747.8</v>
      </c>
      <c r="R143" t="n">
        <v>153.01</v>
      </c>
      <c r="S143" t="n">
        <v>106.02</v>
      </c>
      <c r="T143" t="n">
        <v>19274.66</v>
      </c>
      <c r="U143" t="n">
        <v>0.6899999999999999</v>
      </c>
      <c r="V143" t="n">
        <v>0.89</v>
      </c>
      <c r="W143" t="n">
        <v>12.32</v>
      </c>
      <c r="X143" t="n">
        <v>1.14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1.3707</v>
      </c>
      <c r="E144" t="n">
        <v>72.95</v>
      </c>
      <c r="F144" t="n">
        <v>69.43000000000001</v>
      </c>
      <c r="G144" t="n">
        <v>134.38</v>
      </c>
      <c r="H144" t="n">
        <v>1.87</v>
      </c>
      <c r="I144" t="n">
        <v>31</v>
      </c>
      <c r="J144" t="n">
        <v>209.05</v>
      </c>
      <c r="K144" t="n">
        <v>52.44</v>
      </c>
      <c r="L144" t="n">
        <v>22</v>
      </c>
      <c r="M144" t="n">
        <v>29</v>
      </c>
      <c r="N144" t="n">
        <v>44.6</v>
      </c>
      <c r="O144" t="n">
        <v>26016.35</v>
      </c>
      <c r="P144" t="n">
        <v>900.28</v>
      </c>
      <c r="Q144" t="n">
        <v>747.78</v>
      </c>
      <c r="R144" t="n">
        <v>152.1</v>
      </c>
      <c r="S144" t="n">
        <v>106.02</v>
      </c>
      <c r="T144" t="n">
        <v>18821.57</v>
      </c>
      <c r="U144" t="n">
        <v>0.7</v>
      </c>
      <c r="V144" t="n">
        <v>0.89</v>
      </c>
      <c r="W144" t="n">
        <v>12.32</v>
      </c>
      <c r="X144" t="n">
        <v>1.11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1.3734</v>
      </c>
      <c r="E145" t="n">
        <v>72.81</v>
      </c>
      <c r="F145" t="n">
        <v>69.36</v>
      </c>
      <c r="G145" t="n">
        <v>143.51</v>
      </c>
      <c r="H145" t="n">
        <v>1.94</v>
      </c>
      <c r="I145" t="n">
        <v>29</v>
      </c>
      <c r="J145" t="n">
        <v>210.65</v>
      </c>
      <c r="K145" t="n">
        <v>52.44</v>
      </c>
      <c r="L145" t="n">
        <v>23</v>
      </c>
      <c r="M145" t="n">
        <v>27</v>
      </c>
      <c r="N145" t="n">
        <v>45.21</v>
      </c>
      <c r="O145" t="n">
        <v>26214.54</v>
      </c>
      <c r="P145" t="n">
        <v>898.09</v>
      </c>
      <c r="Q145" t="n">
        <v>747.8</v>
      </c>
      <c r="R145" t="n">
        <v>149.85</v>
      </c>
      <c r="S145" t="n">
        <v>106.02</v>
      </c>
      <c r="T145" t="n">
        <v>17708.47</v>
      </c>
      <c r="U145" t="n">
        <v>0.71</v>
      </c>
      <c r="V145" t="n">
        <v>0.89</v>
      </c>
      <c r="W145" t="n">
        <v>12.32</v>
      </c>
      <c r="X145" t="n">
        <v>1.04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1.3747</v>
      </c>
      <c r="E146" t="n">
        <v>72.73999999999999</v>
      </c>
      <c r="F146" t="n">
        <v>69.33</v>
      </c>
      <c r="G146" t="n">
        <v>148.56</v>
      </c>
      <c r="H146" t="n">
        <v>2.01</v>
      </c>
      <c r="I146" t="n">
        <v>28</v>
      </c>
      <c r="J146" t="n">
        <v>212.27</v>
      </c>
      <c r="K146" t="n">
        <v>52.44</v>
      </c>
      <c r="L146" t="n">
        <v>24</v>
      </c>
      <c r="M146" t="n">
        <v>26</v>
      </c>
      <c r="N146" t="n">
        <v>45.82</v>
      </c>
      <c r="O146" t="n">
        <v>26413.56</v>
      </c>
      <c r="P146" t="n">
        <v>897.9400000000001</v>
      </c>
      <c r="Q146" t="n">
        <v>747.83</v>
      </c>
      <c r="R146" t="n">
        <v>148.72</v>
      </c>
      <c r="S146" t="n">
        <v>106.02</v>
      </c>
      <c r="T146" t="n">
        <v>17148.26</v>
      </c>
      <c r="U146" t="n">
        <v>0.71</v>
      </c>
      <c r="V146" t="n">
        <v>0.89</v>
      </c>
      <c r="W146" t="n">
        <v>12.32</v>
      </c>
      <c r="X146" t="n">
        <v>1.01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1.376</v>
      </c>
      <c r="E147" t="n">
        <v>72.67</v>
      </c>
      <c r="F147" t="n">
        <v>69.29000000000001</v>
      </c>
      <c r="G147" t="n">
        <v>153.98</v>
      </c>
      <c r="H147" t="n">
        <v>2.08</v>
      </c>
      <c r="I147" t="n">
        <v>27</v>
      </c>
      <c r="J147" t="n">
        <v>213.89</v>
      </c>
      <c r="K147" t="n">
        <v>52.44</v>
      </c>
      <c r="L147" t="n">
        <v>25</v>
      </c>
      <c r="M147" t="n">
        <v>25</v>
      </c>
      <c r="N147" t="n">
        <v>46.44</v>
      </c>
      <c r="O147" t="n">
        <v>26613.43</v>
      </c>
      <c r="P147" t="n">
        <v>897.4400000000001</v>
      </c>
      <c r="Q147" t="n">
        <v>747.78</v>
      </c>
      <c r="R147" t="n">
        <v>147.4</v>
      </c>
      <c r="S147" t="n">
        <v>106.02</v>
      </c>
      <c r="T147" t="n">
        <v>16494.92</v>
      </c>
      <c r="U147" t="n">
        <v>0.72</v>
      </c>
      <c r="V147" t="n">
        <v>0.89</v>
      </c>
      <c r="W147" t="n">
        <v>12.32</v>
      </c>
      <c r="X147" t="n">
        <v>0.97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1.3776</v>
      </c>
      <c r="E148" t="n">
        <v>72.59</v>
      </c>
      <c r="F148" t="n">
        <v>69.23999999999999</v>
      </c>
      <c r="G148" t="n">
        <v>159.8</v>
      </c>
      <c r="H148" t="n">
        <v>2.14</v>
      </c>
      <c r="I148" t="n">
        <v>26</v>
      </c>
      <c r="J148" t="n">
        <v>215.51</v>
      </c>
      <c r="K148" t="n">
        <v>52.44</v>
      </c>
      <c r="L148" t="n">
        <v>26</v>
      </c>
      <c r="M148" t="n">
        <v>24</v>
      </c>
      <c r="N148" t="n">
        <v>47.07</v>
      </c>
      <c r="O148" t="n">
        <v>26814.17</v>
      </c>
      <c r="P148" t="n">
        <v>896.12</v>
      </c>
      <c r="Q148" t="n">
        <v>747.78</v>
      </c>
      <c r="R148" t="n">
        <v>145.87</v>
      </c>
      <c r="S148" t="n">
        <v>106.02</v>
      </c>
      <c r="T148" t="n">
        <v>15734.45</v>
      </c>
      <c r="U148" t="n">
        <v>0.73</v>
      </c>
      <c r="V148" t="n">
        <v>0.89</v>
      </c>
      <c r="W148" t="n">
        <v>12.31</v>
      </c>
      <c r="X148" t="n">
        <v>0.93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1.3789</v>
      </c>
      <c r="E149" t="n">
        <v>72.52</v>
      </c>
      <c r="F149" t="n">
        <v>69.20999999999999</v>
      </c>
      <c r="G149" t="n">
        <v>166.11</v>
      </c>
      <c r="H149" t="n">
        <v>2.21</v>
      </c>
      <c r="I149" t="n">
        <v>25</v>
      </c>
      <c r="J149" t="n">
        <v>217.15</v>
      </c>
      <c r="K149" t="n">
        <v>52.44</v>
      </c>
      <c r="L149" t="n">
        <v>27</v>
      </c>
      <c r="M149" t="n">
        <v>23</v>
      </c>
      <c r="N149" t="n">
        <v>47.71</v>
      </c>
      <c r="O149" t="n">
        <v>27015.77</v>
      </c>
      <c r="P149" t="n">
        <v>895.58</v>
      </c>
      <c r="Q149" t="n">
        <v>747.79</v>
      </c>
      <c r="R149" t="n">
        <v>144.91</v>
      </c>
      <c r="S149" t="n">
        <v>106.02</v>
      </c>
      <c r="T149" t="n">
        <v>15259.75</v>
      </c>
      <c r="U149" t="n">
        <v>0.73</v>
      </c>
      <c r="V149" t="n">
        <v>0.89</v>
      </c>
      <c r="W149" t="n">
        <v>12.31</v>
      </c>
      <c r="X149" t="n">
        <v>0.89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1.3805</v>
      </c>
      <c r="E150" t="n">
        <v>72.44</v>
      </c>
      <c r="F150" t="n">
        <v>69.17</v>
      </c>
      <c r="G150" t="n">
        <v>172.91</v>
      </c>
      <c r="H150" t="n">
        <v>2.27</v>
      </c>
      <c r="I150" t="n">
        <v>24</v>
      </c>
      <c r="J150" t="n">
        <v>218.79</v>
      </c>
      <c r="K150" t="n">
        <v>52.44</v>
      </c>
      <c r="L150" t="n">
        <v>28</v>
      </c>
      <c r="M150" t="n">
        <v>22</v>
      </c>
      <c r="N150" t="n">
        <v>48.35</v>
      </c>
      <c r="O150" t="n">
        <v>27218.26</v>
      </c>
      <c r="P150" t="n">
        <v>893.71</v>
      </c>
      <c r="Q150" t="n">
        <v>747.79</v>
      </c>
      <c r="R150" t="n">
        <v>143.32</v>
      </c>
      <c r="S150" t="n">
        <v>106.02</v>
      </c>
      <c r="T150" t="n">
        <v>14467.98</v>
      </c>
      <c r="U150" t="n">
        <v>0.74</v>
      </c>
      <c r="V150" t="n">
        <v>0.89</v>
      </c>
      <c r="W150" t="n">
        <v>12.31</v>
      </c>
      <c r="X150" t="n">
        <v>0.85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1.382</v>
      </c>
      <c r="E151" t="n">
        <v>72.36</v>
      </c>
      <c r="F151" t="n">
        <v>69.12</v>
      </c>
      <c r="G151" t="n">
        <v>180.32</v>
      </c>
      <c r="H151" t="n">
        <v>2.34</v>
      </c>
      <c r="I151" t="n">
        <v>23</v>
      </c>
      <c r="J151" t="n">
        <v>220.44</v>
      </c>
      <c r="K151" t="n">
        <v>52.44</v>
      </c>
      <c r="L151" t="n">
        <v>29</v>
      </c>
      <c r="M151" t="n">
        <v>21</v>
      </c>
      <c r="N151" t="n">
        <v>49</v>
      </c>
      <c r="O151" t="n">
        <v>27421.64</v>
      </c>
      <c r="P151" t="n">
        <v>891</v>
      </c>
      <c r="Q151" t="n">
        <v>747.79</v>
      </c>
      <c r="R151" t="n">
        <v>142.06</v>
      </c>
      <c r="S151" t="n">
        <v>106.02</v>
      </c>
      <c r="T151" t="n">
        <v>13844.8</v>
      </c>
      <c r="U151" t="n">
        <v>0.75</v>
      </c>
      <c r="V151" t="n">
        <v>0.89</v>
      </c>
      <c r="W151" t="n">
        <v>12.3</v>
      </c>
      <c r="X151" t="n">
        <v>0.8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1.3816</v>
      </c>
      <c r="E152" t="n">
        <v>72.38</v>
      </c>
      <c r="F152" t="n">
        <v>69.14</v>
      </c>
      <c r="G152" t="n">
        <v>180.36</v>
      </c>
      <c r="H152" t="n">
        <v>2.4</v>
      </c>
      <c r="I152" t="n">
        <v>23</v>
      </c>
      <c r="J152" t="n">
        <v>222.1</v>
      </c>
      <c r="K152" t="n">
        <v>52.44</v>
      </c>
      <c r="L152" t="n">
        <v>30</v>
      </c>
      <c r="M152" t="n">
        <v>21</v>
      </c>
      <c r="N152" t="n">
        <v>49.65</v>
      </c>
      <c r="O152" t="n">
        <v>27625.93</v>
      </c>
      <c r="P152" t="n">
        <v>893.13</v>
      </c>
      <c r="Q152" t="n">
        <v>747.8099999999999</v>
      </c>
      <c r="R152" t="n">
        <v>142.31</v>
      </c>
      <c r="S152" t="n">
        <v>106.02</v>
      </c>
      <c r="T152" t="n">
        <v>13970.67</v>
      </c>
      <c r="U152" t="n">
        <v>0.74</v>
      </c>
      <c r="V152" t="n">
        <v>0.89</v>
      </c>
      <c r="W152" t="n">
        <v>12.31</v>
      </c>
      <c r="X152" t="n">
        <v>0.82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1.3832</v>
      </c>
      <c r="E153" t="n">
        <v>72.3</v>
      </c>
      <c r="F153" t="n">
        <v>69.09</v>
      </c>
      <c r="G153" t="n">
        <v>188.44</v>
      </c>
      <c r="H153" t="n">
        <v>2.46</v>
      </c>
      <c r="I153" t="n">
        <v>22</v>
      </c>
      <c r="J153" t="n">
        <v>223.76</v>
      </c>
      <c r="K153" t="n">
        <v>52.44</v>
      </c>
      <c r="L153" t="n">
        <v>31</v>
      </c>
      <c r="M153" t="n">
        <v>20</v>
      </c>
      <c r="N153" t="n">
        <v>50.32</v>
      </c>
      <c r="O153" t="n">
        <v>27831.27</v>
      </c>
      <c r="P153" t="n">
        <v>892.52</v>
      </c>
      <c r="Q153" t="n">
        <v>747.78</v>
      </c>
      <c r="R153" t="n">
        <v>140.95</v>
      </c>
      <c r="S153" t="n">
        <v>106.02</v>
      </c>
      <c r="T153" t="n">
        <v>13291.48</v>
      </c>
      <c r="U153" t="n">
        <v>0.75</v>
      </c>
      <c r="V153" t="n">
        <v>0.89</v>
      </c>
      <c r="W153" t="n">
        <v>12.3</v>
      </c>
      <c r="X153" t="n">
        <v>0.78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1.3847</v>
      </c>
      <c r="E154" t="n">
        <v>72.22</v>
      </c>
      <c r="F154" t="n">
        <v>69.05</v>
      </c>
      <c r="G154" t="n">
        <v>197.29</v>
      </c>
      <c r="H154" t="n">
        <v>2.52</v>
      </c>
      <c r="I154" t="n">
        <v>21</v>
      </c>
      <c r="J154" t="n">
        <v>225.43</v>
      </c>
      <c r="K154" t="n">
        <v>52.44</v>
      </c>
      <c r="L154" t="n">
        <v>32</v>
      </c>
      <c r="M154" t="n">
        <v>19</v>
      </c>
      <c r="N154" t="n">
        <v>50.99</v>
      </c>
      <c r="O154" t="n">
        <v>28037.42</v>
      </c>
      <c r="P154" t="n">
        <v>889.9299999999999</v>
      </c>
      <c r="Q154" t="n">
        <v>747.8</v>
      </c>
      <c r="R154" t="n">
        <v>139.56</v>
      </c>
      <c r="S154" t="n">
        <v>106.02</v>
      </c>
      <c r="T154" t="n">
        <v>12602.11</v>
      </c>
      <c r="U154" t="n">
        <v>0.76</v>
      </c>
      <c r="V154" t="n">
        <v>0.89</v>
      </c>
      <c r="W154" t="n">
        <v>12.3</v>
      </c>
      <c r="X154" t="n">
        <v>0.73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1.3844</v>
      </c>
      <c r="E155" t="n">
        <v>72.23999999999999</v>
      </c>
      <c r="F155" t="n">
        <v>69.06999999999999</v>
      </c>
      <c r="G155" t="n">
        <v>197.34</v>
      </c>
      <c r="H155" t="n">
        <v>2.58</v>
      </c>
      <c r="I155" t="n">
        <v>21</v>
      </c>
      <c r="J155" t="n">
        <v>227.11</v>
      </c>
      <c r="K155" t="n">
        <v>52.44</v>
      </c>
      <c r="L155" t="n">
        <v>33</v>
      </c>
      <c r="M155" t="n">
        <v>19</v>
      </c>
      <c r="N155" t="n">
        <v>51.67</v>
      </c>
      <c r="O155" t="n">
        <v>28244.51</v>
      </c>
      <c r="P155" t="n">
        <v>893.3099999999999</v>
      </c>
      <c r="Q155" t="n">
        <v>747.78</v>
      </c>
      <c r="R155" t="n">
        <v>140.06</v>
      </c>
      <c r="S155" t="n">
        <v>106.02</v>
      </c>
      <c r="T155" t="n">
        <v>12854.41</v>
      </c>
      <c r="U155" t="n">
        <v>0.76</v>
      </c>
      <c r="V155" t="n">
        <v>0.89</v>
      </c>
      <c r="W155" t="n">
        <v>12.3</v>
      </c>
      <c r="X155" t="n">
        <v>0.75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1.3859</v>
      </c>
      <c r="E156" t="n">
        <v>72.15000000000001</v>
      </c>
      <c r="F156" t="n">
        <v>69.02</v>
      </c>
      <c r="G156" t="n">
        <v>207.06</v>
      </c>
      <c r="H156" t="n">
        <v>2.64</v>
      </c>
      <c r="I156" t="n">
        <v>20</v>
      </c>
      <c r="J156" t="n">
        <v>228.8</v>
      </c>
      <c r="K156" t="n">
        <v>52.44</v>
      </c>
      <c r="L156" t="n">
        <v>34</v>
      </c>
      <c r="M156" t="n">
        <v>18</v>
      </c>
      <c r="N156" t="n">
        <v>52.36</v>
      </c>
      <c r="O156" t="n">
        <v>28452.56</v>
      </c>
      <c r="P156" t="n">
        <v>890.12</v>
      </c>
      <c r="Q156" t="n">
        <v>747.78</v>
      </c>
      <c r="R156" t="n">
        <v>138.44</v>
      </c>
      <c r="S156" t="n">
        <v>106.02</v>
      </c>
      <c r="T156" t="n">
        <v>12048.63</v>
      </c>
      <c r="U156" t="n">
        <v>0.77</v>
      </c>
      <c r="V156" t="n">
        <v>0.89</v>
      </c>
      <c r="W156" t="n">
        <v>12.3</v>
      </c>
      <c r="X156" t="n">
        <v>0.7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1.3861</v>
      </c>
      <c r="E157" t="n">
        <v>72.15000000000001</v>
      </c>
      <c r="F157" t="n">
        <v>69.01000000000001</v>
      </c>
      <c r="G157" t="n">
        <v>207.04</v>
      </c>
      <c r="H157" t="n">
        <v>2.7</v>
      </c>
      <c r="I157" t="n">
        <v>20</v>
      </c>
      <c r="J157" t="n">
        <v>230.49</v>
      </c>
      <c r="K157" t="n">
        <v>52.44</v>
      </c>
      <c r="L157" t="n">
        <v>35</v>
      </c>
      <c r="M157" t="n">
        <v>18</v>
      </c>
      <c r="N157" t="n">
        <v>53.05</v>
      </c>
      <c r="O157" t="n">
        <v>28661.58</v>
      </c>
      <c r="P157" t="n">
        <v>889.89</v>
      </c>
      <c r="Q157" t="n">
        <v>747.78</v>
      </c>
      <c r="R157" t="n">
        <v>138.25</v>
      </c>
      <c r="S157" t="n">
        <v>106.02</v>
      </c>
      <c r="T157" t="n">
        <v>11954.62</v>
      </c>
      <c r="U157" t="n">
        <v>0.77</v>
      </c>
      <c r="V157" t="n">
        <v>0.89</v>
      </c>
      <c r="W157" t="n">
        <v>12.3</v>
      </c>
      <c r="X157" t="n">
        <v>0.7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1.3872</v>
      </c>
      <c r="E158" t="n">
        <v>72.09</v>
      </c>
      <c r="F158" t="n">
        <v>68.98999999999999</v>
      </c>
      <c r="G158" t="n">
        <v>217.87</v>
      </c>
      <c r="H158" t="n">
        <v>2.76</v>
      </c>
      <c r="I158" t="n">
        <v>19</v>
      </c>
      <c r="J158" t="n">
        <v>232.2</v>
      </c>
      <c r="K158" t="n">
        <v>52.44</v>
      </c>
      <c r="L158" t="n">
        <v>36</v>
      </c>
      <c r="M158" t="n">
        <v>17</v>
      </c>
      <c r="N158" t="n">
        <v>53.75</v>
      </c>
      <c r="O158" t="n">
        <v>28871.58</v>
      </c>
      <c r="P158" t="n">
        <v>891.54</v>
      </c>
      <c r="Q158" t="n">
        <v>747.78</v>
      </c>
      <c r="R158" t="n">
        <v>137.52</v>
      </c>
      <c r="S158" t="n">
        <v>106.02</v>
      </c>
      <c r="T158" t="n">
        <v>11594.08</v>
      </c>
      <c r="U158" t="n">
        <v>0.77</v>
      </c>
      <c r="V158" t="n">
        <v>0.89</v>
      </c>
      <c r="W158" t="n">
        <v>12.3</v>
      </c>
      <c r="X158" t="n">
        <v>0.67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1.3873</v>
      </c>
      <c r="E159" t="n">
        <v>72.08</v>
      </c>
      <c r="F159" t="n">
        <v>68.98999999999999</v>
      </c>
      <c r="G159" t="n">
        <v>217.85</v>
      </c>
      <c r="H159" t="n">
        <v>2.81</v>
      </c>
      <c r="I159" t="n">
        <v>19</v>
      </c>
      <c r="J159" t="n">
        <v>233.91</v>
      </c>
      <c r="K159" t="n">
        <v>52.44</v>
      </c>
      <c r="L159" t="n">
        <v>37</v>
      </c>
      <c r="M159" t="n">
        <v>17</v>
      </c>
      <c r="N159" t="n">
        <v>54.46</v>
      </c>
      <c r="O159" t="n">
        <v>29082.59</v>
      </c>
      <c r="P159" t="n">
        <v>888.3</v>
      </c>
      <c r="Q159" t="n">
        <v>747.78</v>
      </c>
      <c r="R159" t="n">
        <v>137.28</v>
      </c>
      <c r="S159" t="n">
        <v>106.02</v>
      </c>
      <c r="T159" t="n">
        <v>11475.36</v>
      </c>
      <c r="U159" t="n">
        <v>0.77</v>
      </c>
      <c r="V159" t="n">
        <v>0.89</v>
      </c>
      <c r="W159" t="n">
        <v>12.3</v>
      </c>
      <c r="X159" t="n">
        <v>0.67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1.3886</v>
      </c>
      <c r="E160" t="n">
        <v>72.01000000000001</v>
      </c>
      <c r="F160" t="n">
        <v>68.95</v>
      </c>
      <c r="G160" t="n">
        <v>229.85</v>
      </c>
      <c r="H160" t="n">
        <v>2.87</v>
      </c>
      <c r="I160" t="n">
        <v>18</v>
      </c>
      <c r="J160" t="n">
        <v>235.63</v>
      </c>
      <c r="K160" t="n">
        <v>52.44</v>
      </c>
      <c r="L160" t="n">
        <v>38</v>
      </c>
      <c r="M160" t="n">
        <v>16</v>
      </c>
      <c r="N160" t="n">
        <v>55.18</v>
      </c>
      <c r="O160" t="n">
        <v>29294.6</v>
      </c>
      <c r="P160" t="n">
        <v>889.41</v>
      </c>
      <c r="Q160" t="n">
        <v>747.8</v>
      </c>
      <c r="R160" t="n">
        <v>135.97</v>
      </c>
      <c r="S160" t="n">
        <v>106.02</v>
      </c>
      <c r="T160" t="n">
        <v>10823.08</v>
      </c>
      <c r="U160" t="n">
        <v>0.78</v>
      </c>
      <c r="V160" t="n">
        <v>0.89</v>
      </c>
      <c r="W160" t="n">
        <v>12.31</v>
      </c>
      <c r="X160" t="n">
        <v>0.64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1.3889</v>
      </c>
      <c r="E161" t="n">
        <v>72</v>
      </c>
      <c r="F161" t="n">
        <v>68.94</v>
      </c>
      <c r="G161" t="n">
        <v>229.79</v>
      </c>
      <c r="H161" t="n">
        <v>2.92</v>
      </c>
      <c r="I161" t="n">
        <v>18</v>
      </c>
      <c r="J161" t="n">
        <v>237.35</v>
      </c>
      <c r="K161" t="n">
        <v>52.44</v>
      </c>
      <c r="L161" t="n">
        <v>39</v>
      </c>
      <c r="M161" t="n">
        <v>16</v>
      </c>
      <c r="N161" t="n">
        <v>55.91</v>
      </c>
      <c r="O161" t="n">
        <v>29507.65</v>
      </c>
      <c r="P161" t="n">
        <v>890.7</v>
      </c>
      <c r="Q161" t="n">
        <v>747.78</v>
      </c>
      <c r="R161" t="n">
        <v>135.7</v>
      </c>
      <c r="S161" t="n">
        <v>106.02</v>
      </c>
      <c r="T161" t="n">
        <v>10687.19</v>
      </c>
      <c r="U161" t="n">
        <v>0.78</v>
      </c>
      <c r="V161" t="n">
        <v>0.89</v>
      </c>
      <c r="W161" t="n">
        <v>12.3</v>
      </c>
      <c r="X161" t="n">
        <v>0.62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1.3899</v>
      </c>
      <c r="E162" t="n">
        <v>71.95</v>
      </c>
      <c r="F162" t="n">
        <v>68.92</v>
      </c>
      <c r="G162" t="n">
        <v>243.26</v>
      </c>
      <c r="H162" t="n">
        <v>2.98</v>
      </c>
      <c r="I162" t="n">
        <v>17</v>
      </c>
      <c r="J162" t="n">
        <v>239.09</v>
      </c>
      <c r="K162" t="n">
        <v>52.44</v>
      </c>
      <c r="L162" t="n">
        <v>40</v>
      </c>
      <c r="M162" t="n">
        <v>15</v>
      </c>
      <c r="N162" t="n">
        <v>56.65</v>
      </c>
      <c r="O162" t="n">
        <v>29721.73</v>
      </c>
      <c r="P162" t="n">
        <v>888.02</v>
      </c>
      <c r="Q162" t="n">
        <v>747.78</v>
      </c>
      <c r="R162" t="n">
        <v>135.2</v>
      </c>
      <c r="S162" t="n">
        <v>106.02</v>
      </c>
      <c r="T162" t="n">
        <v>10443.25</v>
      </c>
      <c r="U162" t="n">
        <v>0.78</v>
      </c>
      <c r="V162" t="n">
        <v>0.89</v>
      </c>
      <c r="W162" t="n">
        <v>12.3</v>
      </c>
      <c r="X162" t="n">
        <v>0.61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1.2738</v>
      </c>
      <c r="E163" t="n">
        <v>78.5</v>
      </c>
      <c r="F163" t="n">
        <v>74.90000000000001</v>
      </c>
      <c r="G163" t="n">
        <v>25.53</v>
      </c>
      <c r="H163" t="n">
        <v>0.64</v>
      </c>
      <c r="I163" t="n">
        <v>176</v>
      </c>
      <c r="J163" t="n">
        <v>26.11</v>
      </c>
      <c r="K163" t="n">
        <v>12.1</v>
      </c>
      <c r="L163" t="n">
        <v>1</v>
      </c>
      <c r="M163" t="n">
        <v>174</v>
      </c>
      <c r="N163" t="n">
        <v>3.01</v>
      </c>
      <c r="O163" t="n">
        <v>3454.41</v>
      </c>
      <c r="P163" t="n">
        <v>243.34</v>
      </c>
      <c r="Q163" t="n">
        <v>747.88</v>
      </c>
      <c r="R163" t="n">
        <v>334.72</v>
      </c>
      <c r="S163" t="n">
        <v>106.02</v>
      </c>
      <c r="T163" t="n">
        <v>109409.33</v>
      </c>
      <c r="U163" t="n">
        <v>0.32</v>
      </c>
      <c r="V163" t="n">
        <v>0.82</v>
      </c>
      <c r="W163" t="n">
        <v>12.55</v>
      </c>
      <c r="X163" t="n">
        <v>6.58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1.3542</v>
      </c>
      <c r="E164" t="n">
        <v>73.84</v>
      </c>
      <c r="F164" t="n">
        <v>71.31</v>
      </c>
      <c r="G164" t="n">
        <v>53.48</v>
      </c>
      <c r="H164" t="n">
        <v>1.23</v>
      </c>
      <c r="I164" t="n">
        <v>80</v>
      </c>
      <c r="J164" t="n">
        <v>27.2</v>
      </c>
      <c r="K164" t="n">
        <v>12.1</v>
      </c>
      <c r="L164" t="n">
        <v>2</v>
      </c>
      <c r="M164" t="n">
        <v>38</v>
      </c>
      <c r="N164" t="n">
        <v>3.1</v>
      </c>
      <c r="O164" t="n">
        <v>3588.35</v>
      </c>
      <c r="P164" t="n">
        <v>210.48</v>
      </c>
      <c r="Q164" t="n">
        <v>747.9</v>
      </c>
      <c r="R164" t="n">
        <v>212.27</v>
      </c>
      <c r="S164" t="n">
        <v>106.02</v>
      </c>
      <c r="T164" t="n">
        <v>48663.98</v>
      </c>
      <c r="U164" t="n">
        <v>0.5</v>
      </c>
      <c r="V164" t="n">
        <v>0.87</v>
      </c>
      <c r="W164" t="n">
        <v>12.47</v>
      </c>
      <c r="X164" t="n">
        <v>2.99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1.3565</v>
      </c>
      <c r="E165" t="n">
        <v>73.72</v>
      </c>
      <c r="F165" t="n">
        <v>71.23</v>
      </c>
      <c r="G165" t="n">
        <v>56.23</v>
      </c>
      <c r="H165" t="n">
        <v>1.78</v>
      </c>
      <c r="I165" t="n">
        <v>76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215.62</v>
      </c>
      <c r="Q165" t="n">
        <v>747.96</v>
      </c>
      <c r="R165" t="n">
        <v>208.51</v>
      </c>
      <c r="S165" t="n">
        <v>106.02</v>
      </c>
      <c r="T165" t="n">
        <v>46803.51</v>
      </c>
      <c r="U165" t="n">
        <v>0.51</v>
      </c>
      <c r="V165" t="n">
        <v>0.87</v>
      </c>
      <c r="W165" t="n">
        <v>12.5</v>
      </c>
      <c r="X165" t="n">
        <v>2.91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0.9472</v>
      </c>
      <c r="E166" t="n">
        <v>105.57</v>
      </c>
      <c r="F166" t="n">
        <v>91.31</v>
      </c>
      <c r="G166" t="n">
        <v>9.18</v>
      </c>
      <c r="H166" t="n">
        <v>0.18</v>
      </c>
      <c r="I166" t="n">
        <v>597</v>
      </c>
      <c r="J166" t="n">
        <v>98.70999999999999</v>
      </c>
      <c r="K166" t="n">
        <v>39.72</v>
      </c>
      <c r="L166" t="n">
        <v>1</v>
      </c>
      <c r="M166" t="n">
        <v>595</v>
      </c>
      <c r="N166" t="n">
        <v>12.99</v>
      </c>
      <c r="O166" t="n">
        <v>12407.75</v>
      </c>
      <c r="P166" t="n">
        <v>823.04</v>
      </c>
      <c r="Q166" t="n">
        <v>748.1900000000001</v>
      </c>
      <c r="R166" t="n">
        <v>883.4</v>
      </c>
      <c r="S166" t="n">
        <v>106.02</v>
      </c>
      <c r="T166" t="n">
        <v>381641.2</v>
      </c>
      <c r="U166" t="n">
        <v>0.12</v>
      </c>
      <c r="V166" t="n">
        <v>0.68</v>
      </c>
      <c r="W166" t="n">
        <v>13.24</v>
      </c>
      <c r="X166" t="n">
        <v>22.98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1.177</v>
      </c>
      <c r="E167" t="n">
        <v>84.95999999999999</v>
      </c>
      <c r="F167" t="n">
        <v>77.8</v>
      </c>
      <c r="G167" t="n">
        <v>18.52</v>
      </c>
      <c r="H167" t="n">
        <v>0.35</v>
      </c>
      <c r="I167" t="n">
        <v>252</v>
      </c>
      <c r="J167" t="n">
        <v>99.95</v>
      </c>
      <c r="K167" t="n">
        <v>39.72</v>
      </c>
      <c r="L167" t="n">
        <v>2</v>
      </c>
      <c r="M167" t="n">
        <v>250</v>
      </c>
      <c r="N167" t="n">
        <v>13.24</v>
      </c>
      <c r="O167" t="n">
        <v>12561.45</v>
      </c>
      <c r="P167" t="n">
        <v>697.52</v>
      </c>
      <c r="Q167" t="n">
        <v>747.98</v>
      </c>
      <c r="R167" t="n">
        <v>430.86</v>
      </c>
      <c r="S167" t="n">
        <v>106.02</v>
      </c>
      <c r="T167" t="n">
        <v>157100.08</v>
      </c>
      <c r="U167" t="n">
        <v>0.25</v>
      </c>
      <c r="V167" t="n">
        <v>0.79</v>
      </c>
      <c r="W167" t="n">
        <v>12.69</v>
      </c>
      <c r="X167" t="n">
        <v>9.470000000000001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1.2565</v>
      </c>
      <c r="E168" t="n">
        <v>79.59</v>
      </c>
      <c r="F168" t="n">
        <v>74.31</v>
      </c>
      <c r="G168" t="n">
        <v>27.87</v>
      </c>
      <c r="H168" t="n">
        <v>0.52</v>
      </c>
      <c r="I168" t="n">
        <v>160</v>
      </c>
      <c r="J168" t="n">
        <v>101.2</v>
      </c>
      <c r="K168" t="n">
        <v>39.72</v>
      </c>
      <c r="L168" t="n">
        <v>3</v>
      </c>
      <c r="M168" t="n">
        <v>158</v>
      </c>
      <c r="N168" t="n">
        <v>13.49</v>
      </c>
      <c r="O168" t="n">
        <v>12715.54</v>
      </c>
      <c r="P168" t="n">
        <v>662.4400000000001</v>
      </c>
      <c r="Q168" t="n">
        <v>747.96</v>
      </c>
      <c r="R168" t="n">
        <v>314.98</v>
      </c>
      <c r="S168" t="n">
        <v>106.02</v>
      </c>
      <c r="T168" t="n">
        <v>99620.95</v>
      </c>
      <c r="U168" t="n">
        <v>0.34</v>
      </c>
      <c r="V168" t="n">
        <v>0.83</v>
      </c>
      <c r="W168" t="n">
        <v>12.53</v>
      </c>
      <c r="X168" t="n">
        <v>5.99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1.2973</v>
      </c>
      <c r="E169" t="n">
        <v>77.08</v>
      </c>
      <c r="F169" t="n">
        <v>72.69</v>
      </c>
      <c r="G169" t="n">
        <v>37.28</v>
      </c>
      <c r="H169" t="n">
        <v>0.6899999999999999</v>
      </c>
      <c r="I169" t="n">
        <v>117</v>
      </c>
      <c r="J169" t="n">
        <v>102.45</v>
      </c>
      <c r="K169" t="n">
        <v>39.72</v>
      </c>
      <c r="L169" t="n">
        <v>4</v>
      </c>
      <c r="M169" t="n">
        <v>115</v>
      </c>
      <c r="N169" t="n">
        <v>13.74</v>
      </c>
      <c r="O169" t="n">
        <v>12870.03</v>
      </c>
      <c r="P169" t="n">
        <v>644.04</v>
      </c>
      <c r="Q169" t="n">
        <v>747.88</v>
      </c>
      <c r="R169" t="n">
        <v>259.86</v>
      </c>
      <c r="S169" t="n">
        <v>106.02</v>
      </c>
      <c r="T169" t="n">
        <v>72272.71000000001</v>
      </c>
      <c r="U169" t="n">
        <v>0.41</v>
      </c>
      <c r="V169" t="n">
        <v>0.85</v>
      </c>
      <c r="W169" t="n">
        <v>12.48</v>
      </c>
      <c r="X169" t="n">
        <v>4.37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1.3224</v>
      </c>
      <c r="E170" t="n">
        <v>75.62</v>
      </c>
      <c r="F170" t="n">
        <v>71.73999999999999</v>
      </c>
      <c r="G170" t="n">
        <v>46.79</v>
      </c>
      <c r="H170" t="n">
        <v>0.85</v>
      </c>
      <c r="I170" t="n">
        <v>92</v>
      </c>
      <c r="J170" t="n">
        <v>103.71</v>
      </c>
      <c r="K170" t="n">
        <v>39.72</v>
      </c>
      <c r="L170" t="n">
        <v>5</v>
      </c>
      <c r="M170" t="n">
        <v>90</v>
      </c>
      <c r="N170" t="n">
        <v>14</v>
      </c>
      <c r="O170" t="n">
        <v>13024.91</v>
      </c>
      <c r="P170" t="n">
        <v>631.73</v>
      </c>
      <c r="Q170" t="n">
        <v>747.83</v>
      </c>
      <c r="R170" t="n">
        <v>228.75</v>
      </c>
      <c r="S170" t="n">
        <v>106.02</v>
      </c>
      <c r="T170" t="n">
        <v>56843.67</v>
      </c>
      <c r="U170" t="n">
        <v>0.46</v>
      </c>
      <c r="V170" t="n">
        <v>0.86</v>
      </c>
      <c r="W170" t="n">
        <v>12.43</v>
      </c>
      <c r="X170" t="n">
        <v>3.42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1.3393</v>
      </c>
      <c r="E171" t="n">
        <v>74.67</v>
      </c>
      <c r="F171" t="n">
        <v>71.12</v>
      </c>
      <c r="G171" t="n">
        <v>56.14</v>
      </c>
      <c r="H171" t="n">
        <v>1.01</v>
      </c>
      <c r="I171" t="n">
        <v>76</v>
      </c>
      <c r="J171" t="n">
        <v>104.97</v>
      </c>
      <c r="K171" t="n">
        <v>39.72</v>
      </c>
      <c r="L171" t="n">
        <v>6</v>
      </c>
      <c r="M171" t="n">
        <v>74</v>
      </c>
      <c r="N171" t="n">
        <v>14.25</v>
      </c>
      <c r="O171" t="n">
        <v>13180.19</v>
      </c>
      <c r="P171" t="n">
        <v>622.23</v>
      </c>
      <c r="Q171" t="n">
        <v>747.83</v>
      </c>
      <c r="R171" t="n">
        <v>208.48</v>
      </c>
      <c r="S171" t="n">
        <v>106.02</v>
      </c>
      <c r="T171" t="n">
        <v>46790.88</v>
      </c>
      <c r="U171" t="n">
        <v>0.51</v>
      </c>
      <c r="V171" t="n">
        <v>0.87</v>
      </c>
      <c r="W171" t="n">
        <v>12.39</v>
      </c>
      <c r="X171" t="n">
        <v>2.8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1.3519</v>
      </c>
      <c r="E172" t="n">
        <v>73.97</v>
      </c>
      <c r="F172" t="n">
        <v>70.66</v>
      </c>
      <c r="G172" t="n">
        <v>66.25</v>
      </c>
      <c r="H172" t="n">
        <v>1.16</v>
      </c>
      <c r="I172" t="n">
        <v>64</v>
      </c>
      <c r="J172" t="n">
        <v>106.23</v>
      </c>
      <c r="K172" t="n">
        <v>39.72</v>
      </c>
      <c r="L172" t="n">
        <v>7</v>
      </c>
      <c r="M172" t="n">
        <v>62</v>
      </c>
      <c r="N172" t="n">
        <v>14.52</v>
      </c>
      <c r="O172" t="n">
        <v>13335.87</v>
      </c>
      <c r="P172" t="n">
        <v>613.74</v>
      </c>
      <c r="Q172" t="n">
        <v>747.87</v>
      </c>
      <c r="R172" t="n">
        <v>193.11</v>
      </c>
      <c r="S172" t="n">
        <v>106.02</v>
      </c>
      <c r="T172" t="n">
        <v>39165.34</v>
      </c>
      <c r="U172" t="n">
        <v>0.55</v>
      </c>
      <c r="V172" t="n">
        <v>0.87</v>
      </c>
      <c r="W172" t="n">
        <v>12.38</v>
      </c>
      <c r="X172" t="n">
        <v>2.34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1.3601</v>
      </c>
      <c r="E173" t="n">
        <v>73.52</v>
      </c>
      <c r="F173" t="n">
        <v>70.38</v>
      </c>
      <c r="G173" t="n">
        <v>75.41</v>
      </c>
      <c r="H173" t="n">
        <v>1.31</v>
      </c>
      <c r="I173" t="n">
        <v>56</v>
      </c>
      <c r="J173" t="n">
        <v>107.5</v>
      </c>
      <c r="K173" t="n">
        <v>39.72</v>
      </c>
      <c r="L173" t="n">
        <v>8</v>
      </c>
      <c r="M173" t="n">
        <v>54</v>
      </c>
      <c r="N173" t="n">
        <v>14.78</v>
      </c>
      <c r="O173" t="n">
        <v>13491.96</v>
      </c>
      <c r="P173" t="n">
        <v>607.9400000000001</v>
      </c>
      <c r="Q173" t="n">
        <v>747.8200000000001</v>
      </c>
      <c r="R173" t="n">
        <v>183.79</v>
      </c>
      <c r="S173" t="n">
        <v>106.02</v>
      </c>
      <c r="T173" t="n">
        <v>34543.25</v>
      </c>
      <c r="U173" t="n">
        <v>0.58</v>
      </c>
      <c r="V173" t="n">
        <v>0.88</v>
      </c>
      <c r="W173" t="n">
        <v>12.36</v>
      </c>
      <c r="X173" t="n">
        <v>2.06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1.368</v>
      </c>
      <c r="E174" t="n">
        <v>73.09999999999999</v>
      </c>
      <c r="F174" t="n">
        <v>70.09999999999999</v>
      </c>
      <c r="G174" t="n">
        <v>85.84</v>
      </c>
      <c r="H174" t="n">
        <v>1.46</v>
      </c>
      <c r="I174" t="n">
        <v>49</v>
      </c>
      <c r="J174" t="n">
        <v>108.77</v>
      </c>
      <c r="K174" t="n">
        <v>39.72</v>
      </c>
      <c r="L174" t="n">
        <v>9</v>
      </c>
      <c r="M174" t="n">
        <v>47</v>
      </c>
      <c r="N174" t="n">
        <v>15.05</v>
      </c>
      <c r="O174" t="n">
        <v>13648.58</v>
      </c>
      <c r="P174" t="n">
        <v>601.12</v>
      </c>
      <c r="Q174" t="n">
        <v>747.83</v>
      </c>
      <c r="R174" t="n">
        <v>174.3</v>
      </c>
      <c r="S174" t="n">
        <v>106.02</v>
      </c>
      <c r="T174" t="n">
        <v>29831.33</v>
      </c>
      <c r="U174" t="n">
        <v>0.61</v>
      </c>
      <c r="V174" t="n">
        <v>0.88</v>
      </c>
      <c r="W174" t="n">
        <v>12.35</v>
      </c>
      <c r="X174" t="n">
        <v>1.78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1.3733</v>
      </c>
      <c r="E175" t="n">
        <v>72.81999999999999</v>
      </c>
      <c r="F175" t="n">
        <v>69.92</v>
      </c>
      <c r="G175" t="n">
        <v>95.34999999999999</v>
      </c>
      <c r="H175" t="n">
        <v>1.6</v>
      </c>
      <c r="I175" t="n">
        <v>44</v>
      </c>
      <c r="J175" t="n">
        <v>110.04</v>
      </c>
      <c r="K175" t="n">
        <v>39.72</v>
      </c>
      <c r="L175" t="n">
        <v>10</v>
      </c>
      <c r="M175" t="n">
        <v>42</v>
      </c>
      <c r="N175" t="n">
        <v>15.32</v>
      </c>
      <c r="O175" t="n">
        <v>13805.5</v>
      </c>
      <c r="P175" t="n">
        <v>595.03</v>
      </c>
      <c r="Q175" t="n">
        <v>747.79</v>
      </c>
      <c r="R175" t="n">
        <v>168.32</v>
      </c>
      <c r="S175" t="n">
        <v>106.02</v>
      </c>
      <c r="T175" t="n">
        <v>26869.17</v>
      </c>
      <c r="U175" t="n">
        <v>0.63</v>
      </c>
      <c r="V175" t="n">
        <v>0.88</v>
      </c>
      <c r="W175" t="n">
        <v>12.35</v>
      </c>
      <c r="X175" t="n">
        <v>1.61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1.3776</v>
      </c>
      <c r="E176" t="n">
        <v>72.59</v>
      </c>
      <c r="F176" t="n">
        <v>69.78</v>
      </c>
      <c r="G176" t="n">
        <v>104.67</v>
      </c>
      <c r="H176" t="n">
        <v>1.74</v>
      </c>
      <c r="I176" t="n">
        <v>40</v>
      </c>
      <c r="J176" t="n">
        <v>111.32</v>
      </c>
      <c r="K176" t="n">
        <v>39.72</v>
      </c>
      <c r="L176" t="n">
        <v>11</v>
      </c>
      <c r="M176" t="n">
        <v>38</v>
      </c>
      <c r="N176" t="n">
        <v>15.6</v>
      </c>
      <c r="O176" t="n">
        <v>13962.83</v>
      </c>
      <c r="P176" t="n">
        <v>590.41</v>
      </c>
      <c r="Q176" t="n">
        <v>747.84</v>
      </c>
      <c r="R176" t="n">
        <v>163.61</v>
      </c>
      <c r="S176" t="n">
        <v>106.02</v>
      </c>
      <c r="T176" t="n">
        <v>24533.44</v>
      </c>
      <c r="U176" t="n">
        <v>0.65</v>
      </c>
      <c r="V176" t="n">
        <v>0.88</v>
      </c>
      <c r="W176" t="n">
        <v>12.34</v>
      </c>
      <c r="X176" t="n">
        <v>1.46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1.3823</v>
      </c>
      <c r="E177" t="n">
        <v>72.34</v>
      </c>
      <c r="F177" t="n">
        <v>69.61</v>
      </c>
      <c r="G177" t="n">
        <v>116.02</v>
      </c>
      <c r="H177" t="n">
        <v>1.88</v>
      </c>
      <c r="I177" t="n">
        <v>36</v>
      </c>
      <c r="J177" t="n">
        <v>112.59</v>
      </c>
      <c r="K177" t="n">
        <v>39.72</v>
      </c>
      <c r="L177" t="n">
        <v>12</v>
      </c>
      <c r="M177" t="n">
        <v>34</v>
      </c>
      <c r="N177" t="n">
        <v>15.88</v>
      </c>
      <c r="O177" t="n">
        <v>14120.58</v>
      </c>
      <c r="P177" t="n">
        <v>584.25</v>
      </c>
      <c r="Q177" t="n">
        <v>747.8200000000001</v>
      </c>
      <c r="R177" t="n">
        <v>158.24</v>
      </c>
      <c r="S177" t="n">
        <v>106.02</v>
      </c>
      <c r="T177" t="n">
        <v>21869.45</v>
      </c>
      <c r="U177" t="n">
        <v>0.67</v>
      </c>
      <c r="V177" t="n">
        <v>0.89</v>
      </c>
      <c r="W177" t="n">
        <v>12.33</v>
      </c>
      <c r="X177" t="n">
        <v>1.29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1.3854</v>
      </c>
      <c r="E178" t="n">
        <v>72.18000000000001</v>
      </c>
      <c r="F178" t="n">
        <v>69.51000000000001</v>
      </c>
      <c r="G178" t="n">
        <v>126.39</v>
      </c>
      <c r="H178" t="n">
        <v>2.01</v>
      </c>
      <c r="I178" t="n">
        <v>33</v>
      </c>
      <c r="J178" t="n">
        <v>113.88</v>
      </c>
      <c r="K178" t="n">
        <v>39.72</v>
      </c>
      <c r="L178" t="n">
        <v>13</v>
      </c>
      <c r="M178" t="n">
        <v>31</v>
      </c>
      <c r="N178" t="n">
        <v>16.16</v>
      </c>
      <c r="O178" t="n">
        <v>14278.75</v>
      </c>
      <c r="P178" t="n">
        <v>578.86</v>
      </c>
      <c r="Q178" t="n">
        <v>747.8</v>
      </c>
      <c r="R178" t="n">
        <v>154.96</v>
      </c>
      <c r="S178" t="n">
        <v>106.02</v>
      </c>
      <c r="T178" t="n">
        <v>20241.99</v>
      </c>
      <c r="U178" t="n">
        <v>0.68</v>
      </c>
      <c r="V178" t="n">
        <v>0.89</v>
      </c>
      <c r="W178" t="n">
        <v>12.32</v>
      </c>
      <c r="X178" t="n">
        <v>1.19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1.3879</v>
      </c>
      <c r="E179" t="n">
        <v>72.05</v>
      </c>
      <c r="F179" t="n">
        <v>69.43000000000001</v>
      </c>
      <c r="G179" t="n">
        <v>134.38</v>
      </c>
      <c r="H179" t="n">
        <v>2.14</v>
      </c>
      <c r="I179" t="n">
        <v>31</v>
      </c>
      <c r="J179" t="n">
        <v>115.16</v>
      </c>
      <c r="K179" t="n">
        <v>39.72</v>
      </c>
      <c r="L179" t="n">
        <v>14</v>
      </c>
      <c r="M179" t="n">
        <v>29</v>
      </c>
      <c r="N179" t="n">
        <v>16.45</v>
      </c>
      <c r="O179" t="n">
        <v>14437.35</v>
      </c>
      <c r="P179" t="n">
        <v>575.58</v>
      </c>
      <c r="Q179" t="n">
        <v>747.8099999999999</v>
      </c>
      <c r="R179" t="n">
        <v>152.26</v>
      </c>
      <c r="S179" t="n">
        <v>106.02</v>
      </c>
      <c r="T179" t="n">
        <v>18905.3</v>
      </c>
      <c r="U179" t="n">
        <v>0.7</v>
      </c>
      <c r="V179" t="n">
        <v>0.89</v>
      </c>
      <c r="W179" t="n">
        <v>12.31</v>
      </c>
      <c r="X179" t="n">
        <v>1.11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1.3899</v>
      </c>
      <c r="E180" t="n">
        <v>71.95</v>
      </c>
      <c r="F180" t="n">
        <v>69.36</v>
      </c>
      <c r="G180" t="n">
        <v>143.51</v>
      </c>
      <c r="H180" t="n">
        <v>2.27</v>
      </c>
      <c r="I180" t="n">
        <v>29</v>
      </c>
      <c r="J180" t="n">
        <v>116.45</v>
      </c>
      <c r="K180" t="n">
        <v>39.72</v>
      </c>
      <c r="L180" t="n">
        <v>15</v>
      </c>
      <c r="M180" t="n">
        <v>27</v>
      </c>
      <c r="N180" t="n">
        <v>16.74</v>
      </c>
      <c r="O180" t="n">
        <v>14596.38</v>
      </c>
      <c r="P180" t="n">
        <v>569.65</v>
      </c>
      <c r="Q180" t="n">
        <v>747.79</v>
      </c>
      <c r="R180" t="n">
        <v>149.72</v>
      </c>
      <c r="S180" t="n">
        <v>106.02</v>
      </c>
      <c r="T180" t="n">
        <v>17645.88</v>
      </c>
      <c r="U180" t="n">
        <v>0.71</v>
      </c>
      <c r="V180" t="n">
        <v>0.89</v>
      </c>
      <c r="W180" t="n">
        <v>12.32</v>
      </c>
      <c r="X180" t="n">
        <v>1.04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1.3922</v>
      </c>
      <c r="E181" t="n">
        <v>71.83</v>
      </c>
      <c r="F181" t="n">
        <v>69.29000000000001</v>
      </c>
      <c r="G181" t="n">
        <v>153.97</v>
      </c>
      <c r="H181" t="n">
        <v>2.4</v>
      </c>
      <c r="I181" t="n">
        <v>27</v>
      </c>
      <c r="J181" t="n">
        <v>117.75</v>
      </c>
      <c r="K181" t="n">
        <v>39.72</v>
      </c>
      <c r="L181" t="n">
        <v>16</v>
      </c>
      <c r="M181" t="n">
        <v>25</v>
      </c>
      <c r="N181" t="n">
        <v>17.03</v>
      </c>
      <c r="O181" t="n">
        <v>14755.84</v>
      </c>
      <c r="P181" t="n">
        <v>565.79</v>
      </c>
      <c r="Q181" t="n">
        <v>747.78</v>
      </c>
      <c r="R181" t="n">
        <v>147.51</v>
      </c>
      <c r="S181" t="n">
        <v>106.02</v>
      </c>
      <c r="T181" t="n">
        <v>16550.36</v>
      </c>
      <c r="U181" t="n">
        <v>0.72</v>
      </c>
      <c r="V181" t="n">
        <v>0.89</v>
      </c>
      <c r="W181" t="n">
        <v>12.31</v>
      </c>
      <c r="X181" t="n">
        <v>0.97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1.3945</v>
      </c>
      <c r="E182" t="n">
        <v>71.70999999999999</v>
      </c>
      <c r="F182" t="n">
        <v>69.20999999999999</v>
      </c>
      <c r="G182" t="n">
        <v>166.1</v>
      </c>
      <c r="H182" t="n">
        <v>2.52</v>
      </c>
      <c r="I182" t="n">
        <v>25</v>
      </c>
      <c r="J182" t="n">
        <v>119.04</v>
      </c>
      <c r="K182" t="n">
        <v>39.72</v>
      </c>
      <c r="L182" t="n">
        <v>17</v>
      </c>
      <c r="M182" t="n">
        <v>23</v>
      </c>
      <c r="N182" t="n">
        <v>17.33</v>
      </c>
      <c r="O182" t="n">
        <v>14915.73</v>
      </c>
      <c r="P182" t="n">
        <v>560.95</v>
      </c>
      <c r="Q182" t="n">
        <v>747.78</v>
      </c>
      <c r="R182" t="n">
        <v>144.81</v>
      </c>
      <c r="S182" t="n">
        <v>106.02</v>
      </c>
      <c r="T182" t="n">
        <v>15210.16</v>
      </c>
      <c r="U182" t="n">
        <v>0.73</v>
      </c>
      <c r="V182" t="n">
        <v>0.89</v>
      </c>
      <c r="W182" t="n">
        <v>12.31</v>
      </c>
      <c r="X182" t="n">
        <v>0.89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1.3969</v>
      </c>
      <c r="E183" t="n">
        <v>71.59</v>
      </c>
      <c r="F183" t="n">
        <v>69.13</v>
      </c>
      <c r="G183" t="n">
        <v>180.33</v>
      </c>
      <c r="H183" t="n">
        <v>2.64</v>
      </c>
      <c r="I183" t="n">
        <v>23</v>
      </c>
      <c r="J183" t="n">
        <v>120.34</v>
      </c>
      <c r="K183" t="n">
        <v>39.72</v>
      </c>
      <c r="L183" t="n">
        <v>18</v>
      </c>
      <c r="M183" t="n">
        <v>21</v>
      </c>
      <c r="N183" t="n">
        <v>17.63</v>
      </c>
      <c r="O183" t="n">
        <v>15076.07</v>
      </c>
      <c r="P183" t="n">
        <v>552.67</v>
      </c>
      <c r="Q183" t="n">
        <v>747.78</v>
      </c>
      <c r="R183" t="n">
        <v>142.03</v>
      </c>
      <c r="S183" t="n">
        <v>106.02</v>
      </c>
      <c r="T183" t="n">
        <v>13829.34</v>
      </c>
      <c r="U183" t="n">
        <v>0.75</v>
      </c>
      <c r="V183" t="n">
        <v>0.89</v>
      </c>
      <c r="W183" t="n">
        <v>12.31</v>
      </c>
      <c r="X183" t="n">
        <v>0.8100000000000001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1.398</v>
      </c>
      <c r="E184" t="n">
        <v>71.53</v>
      </c>
      <c r="F184" t="n">
        <v>69.09</v>
      </c>
      <c r="G184" t="n">
        <v>188.43</v>
      </c>
      <c r="H184" t="n">
        <v>2.76</v>
      </c>
      <c r="I184" t="n">
        <v>22</v>
      </c>
      <c r="J184" t="n">
        <v>121.65</v>
      </c>
      <c r="K184" t="n">
        <v>39.72</v>
      </c>
      <c r="L184" t="n">
        <v>19</v>
      </c>
      <c r="M184" t="n">
        <v>20</v>
      </c>
      <c r="N184" t="n">
        <v>17.93</v>
      </c>
      <c r="O184" t="n">
        <v>15236.84</v>
      </c>
      <c r="P184" t="n">
        <v>550.92</v>
      </c>
      <c r="Q184" t="n">
        <v>747.79</v>
      </c>
      <c r="R184" t="n">
        <v>140.73</v>
      </c>
      <c r="S184" t="n">
        <v>106.02</v>
      </c>
      <c r="T184" t="n">
        <v>13184.73</v>
      </c>
      <c r="U184" t="n">
        <v>0.75</v>
      </c>
      <c r="V184" t="n">
        <v>0.89</v>
      </c>
      <c r="W184" t="n">
        <v>12.31</v>
      </c>
      <c r="X184" t="n">
        <v>0.77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1.3989</v>
      </c>
      <c r="E185" t="n">
        <v>71.48</v>
      </c>
      <c r="F185" t="n">
        <v>69.06</v>
      </c>
      <c r="G185" t="n">
        <v>197.32</v>
      </c>
      <c r="H185" t="n">
        <v>2.87</v>
      </c>
      <c r="I185" t="n">
        <v>21</v>
      </c>
      <c r="J185" t="n">
        <v>122.95</v>
      </c>
      <c r="K185" t="n">
        <v>39.72</v>
      </c>
      <c r="L185" t="n">
        <v>20</v>
      </c>
      <c r="M185" t="n">
        <v>19</v>
      </c>
      <c r="N185" t="n">
        <v>18.24</v>
      </c>
      <c r="O185" t="n">
        <v>15398.07</v>
      </c>
      <c r="P185" t="n">
        <v>547.27</v>
      </c>
      <c r="Q185" t="n">
        <v>747.8200000000001</v>
      </c>
      <c r="R185" t="n">
        <v>139.75</v>
      </c>
      <c r="S185" t="n">
        <v>106.02</v>
      </c>
      <c r="T185" t="n">
        <v>12698.08</v>
      </c>
      <c r="U185" t="n">
        <v>0.76</v>
      </c>
      <c r="V185" t="n">
        <v>0.89</v>
      </c>
      <c r="W185" t="n">
        <v>12.31</v>
      </c>
      <c r="X185" t="n">
        <v>0.74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1.4004</v>
      </c>
      <c r="E186" t="n">
        <v>71.41</v>
      </c>
      <c r="F186" t="n">
        <v>69.01000000000001</v>
      </c>
      <c r="G186" t="n">
        <v>207.03</v>
      </c>
      <c r="H186" t="n">
        <v>2.98</v>
      </c>
      <c r="I186" t="n">
        <v>20</v>
      </c>
      <c r="J186" t="n">
        <v>124.26</v>
      </c>
      <c r="K186" t="n">
        <v>39.72</v>
      </c>
      <c r="L186" t="n">
        <v>21</v>
      </c>
      <c r="M186" t="n">
        <v>16</v>
      </c>
      <c r="N186" t="n">
        <v>18.55</v>
      </c>
      <c r="O186" t="n">
        <v>15559.74</v>
      </c>
      <c r="P186" t="n">
        <v>542.45</v>
      </c>
      <c r="Q186" t="n">
        <v>747.78</v>
      </c>
      <c r="R186" t="n">
        <v>137.86</v>
      </c>
      <c r="S186" t="n">
        <v>106.02</v>
      </c>
      <c r="T186" t="n">
        <v>11760.07</v>
      </c>
      <c r="U186" t="n">
        <v>0.77</v>
      </c>
      <c r="V186" t="n">
        <v>0.89</v>
      </c>
      <c r="W186" t="n">
        <v>12.31</v>
      </c>
      <c r="X186" t="n">
        <v>0.6899999999999999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1.4013</v>
      </c>
      <c r="E187" t="n">
        <v>71.36</v>
      </c>
      <c r="F187" t="n">
        <v>68.98</v>
      </c>
      <c r="G187" t="n">
        <v>217.84</v>
      </c>
      <c r="H187" t="n">
        <v>3.09</v>
      </c>
      <c r="I187" t="n">
        <v>19</v>
      </c>
      <c r="J187" t="n">
        <v>125.58</v>
      </c>
      <c r="K187" t="n">
        <v>39.72</v>
      </c>
      <c r="L187" t="n">
        <v>22</v>
      </c>
      <c r="M187" t="n">
        <v>12</v>
      </c>
      <c r="N187" t="n">
        <v>18.86</v>
      </c>
      <c r="O187" t="n">
        <v>15721.87</v>
      </c>
      <c r="P187" t="n">
        <v>539.34</v>
      </c>
      <c r="Q187" t="n">
        <v>747.79</v>
      </c>
      <c r="R187" t="n">
        <v>136.96</v>
      </c>
      <c r="S187" t="n">
        <v>106.02</v>
      </c>
      <c r="T187" t="n">
        <v>11313.58</v>
      </c>
      <c r="U187" t="n">
        <v>0.77</v>
      </c>
      <c r="V187" t="n">
        <v>0.89</v>
      </c>
      <c r="W187" t="n">
        <v>12.31</v>
      </c>
      <c r="X187" t="n">
        <v>0.67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1.4025</v>
      </c>
      <c r="E188" t="n">
        <v>71.3</v>
      </c>
      <c r="F188" t="n">
        <v>68.95</v>
      </c>
      <c r="G188" t="n">
        <v>229.82</v>
      </c>
      <c r="H188" t="n">
        <v>3.2</v>
      </c>
      <c r="I188" t="n">
        <v>18</v>
      </c>
      <c r="J188" t="n">
        <v>126.9</v>
      </c>
      <c r="K188" t="n">
        <v>39.72</v>
      </c>
      <c r="L188" t="n">
        <v>23</v>
      </c>
      <c r="M188" t="n">
        <v>7</v>
      </c>
      <c r="N188" t="n">
        <v>19.18</v>
      </c>
      <c r="O188" t="n">
        <v>15884.46</v>
      </c>
      <c r="P188" t="n">
        <v>534.46</v>
      </c>
      <c r="Q188" t="n">
        <v>747.8200000000001</v>
      </c>
      <c r="R188" t="n">
        <v>135.58</v>
      </c>
      <c r="S188" t="n">
        <v>106.02</v>
      </c>
      <c r="T188" t="n">
        <v>10628.63</v>
      </c>
      <c r="U188" t="n">
        <v>0.78</v>
      </c>
      <c r="V188" t="n">
        <v>0.89</v>
      </c>
      <c r="W188" t="n">
        <v>12.31</v>
      </c>
      <c r="X188" t="n">
        <v>0.63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1.402</v>
      </c>
      <c r="E189" t="n">
        <v>71.33</v>
      </c>
      <c r="F189" t="n">
        <v>68.97</v>
      </c>
      <c r="G189" t="n">
        <v>229.89</v>
      </c>
      <c r="H189" t="n">
        <v>3.31</v>
      </c>
      <c r="I189" t="n">
        <v>18</v>
      </c>
      <c r="J189" t="n">
        <v>128.22</v>
      </c>
      <c r="K189" t="n">
        <v>39.72</v>
      </c>
      <c r="L189" t="n">
        <v>24</v>
      </c>
      <c r="M189" t="n">
        <v>3</v>
      </c>
      <c r="N189" t="n">
        <v>19.5</v>
      </c>
      <c r="O189" t="n">
        <v>16047.51</v>
      </c>
      <c r="P189" t="n">
        <v>540.23</v>
      </c>
      <c r="Q189" t="n">
        <v>747.83</v>
      </c>
      <c r="R189" t="n">
        <v>135.88</v>
      </c>
      <c r="S189" t="n">
        <v>106.02</v>
      </c>
      <c r="T189" t="n">
        <v>10776.44</v>
      </c>
      <c r="U189" t="n">
        <v>0.78</v>
      </c>
      <c r="V189" t="n">
        <v>0.89</v>
      </c>
      <c r="W189" t="n">
        <v>12.32</v>
      </c>
      <c r="X189" t="n">
        <v>0.65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1.402</v>
      </c>
      <c r="E190" t="n">
        <v>71.33</v>
      </c>
      <c r="F190" t="n">
        <v>68.97</v>
      </c>
      <c r="G190" t="n">
        <v>229.9</v>
      </c>
      <c r="H190" t="n">
        <v>3.41</v>
      </c>
      <c r="I190" t="n">
        <v>18</v>
      </c>
      <c r="J190" t="n">
        <v>129.54</v>
      </c>
      <c r="K190" t="n">
        <v>39.72</v>
      </c>
      <c r="L190" t="n">
        <v>25</v>
      </c>
      <c r="M190" t="n">
        <v>1</v>
      </c>
      <c r="N190" t="n">
        <v>19.83</v>
      </c>
      <c r="O190" t="n">
        <v>16211.02</v>
      </c>
      <c r="P190" t="n">
        <v>545.2</v>
      </c>
      <c r="Q190" t="n">
        <v>747.8</v>
      </c>
      <c r="R190" t="n">
        <v>135.99</v>
      </c>
      <c r="S190" t="n">
        <v>106.02</v>
      </c>
      <c r="T190" t="n">
        <v>10833.69</v>
      </c>
      <c r="U190" t="n">
        <v>0.78</v>
      </c>
      <c r="V190" t="n">
        <v>0.89</v>
      </c>
      <c r="W190" t="n">
        <v>12.32</v>
      </c>
      <c r="X190" t="n">
        <v>0.65</v>
      </c>
      <c r="Y190" t="n">
        <v>0.5</v>
      </c>
      <c r="Z190" t="n">
        <v>10</v>
      </c>
    </row>
    <row r="191">
      <c r="A191" t="n">
        <v>25</v>
      </c>
      <c r="B191" t="n">
        <v>45</v>
      </c>
      <c r="C191" t="inlineStr">
        <is>
          <t xml:space="preserve">CONCLUIDO	</t>
        </is>
      </c>
      <c r="D191" t="n">
        <v>1.402</v>
      </c>
      <c r="E191" t="n">
        <v>71.33</v>
      </c>
      <c r="F191" t="n">
        <v>68.97</v>
      </c>
      <c r="G191" t="n">
        <v>229.9</v>
      </c>
      <c r="H191" t="n">
        <v>3.51</v>
      </c>
      <c r="I191" t="n">
        <v>18</v>
      </c>
      <c r="J191" t="n">
        <v>130.87</v>
      </c>
      <c r="K191" t="n">
        <v>39.72</v>
      </c>
      <c r="L191" t="n">
        <v>26</v>
      </c>
      <c r="M191" t="n">
        <v>0</v>
      </c>
      <c r="N191" t="n">
        <v>20.16</v>
      </c>
      <c r="O191" t="n">
        <v>16375</v>
      </c>
      <c r="P191" t="n">
        <v>549.95</v>
      </c>
      <c r="Q191" t="n">
        <v>747.8</v>
      </c>
      <c r="R191" t="n">
        <v>135.94</v>
      </c>
      <c r="S191" t="n">
        <v>106.02</v>
      </c>
      <c r="T191" t="n">
        <v>10806.9</v>
      </c>
      <c r="U191" t="n">
        <v>0.78</v>
      </c>
      <c r="V191" t="n">
        <v>0.89</v>
      </c>
      <c r="W191" t="n">
        <v>12.32</v>
      </c>
      <c r="X191" t="n">
        <v>0.65</v>
      </c>
      <c r="Y191" t="n">
        <v>0.5</v>
      </c>
      <c r="Z191" t="n">
        <v>10</v>
      </c>
    </row>
    <row r="192">
      <c r="A192" t="n">
        <v>0</v>
      </c>
      <c r="B192" t="n">
        <v>60</v>
      </c>
      <c r="C192" t="inlineStr">
        <is>
          <t xml:space="preserve">CONCLUIDO	</t>
        </is>
      </c>
      <c r="D192" t="n">
        <v>0.8437</v>
      </c>
      <c r="E192" t="n">
        <v>118.53</v>
      </c>
      <c r="F192" t="n">
        <v>97.36</v>
      </c>
      <c r="G192" t="n">
        <v>7.84</v>
      </c>
      <c r="H192" t="n">
        <v>0.14</v>
      </c>
      <c r="I192" t="n">
        <v>745</v>
      </c>
      <c r="J192" t="n">
        <v>124.63</v>
      </c>
      <c r="K192" t="n">
        <v>45</v>
      </c>
      <c r="L192" t="n">
        <v>1</v>
      </c>
      <c r="M192" t="n">
        <v>743</v>
      </c>
      <c r="N192" t="n">
        <v>18.64</v>
      </c>
      <c r="O192" t="n">
        <v>15605.44</v>
      </c>
      <c r="P192" t="n">
        <v>1024.99</v>
      </c>
      <c r="Q192" t="n">
        <v>748.37</v>
      </c>
      <c r="R192" t="n">
        <v>1084.59</v>
      </c>
      <c r="S192" t="n">
        <v>106.02</v>
      </c>
      <c r="T192" t="n">
        <v>481497.26</v>
      </c>
      <c r="U192" t="n">
        <v>0.1</v>
      </c>
      <c r="V192" t="n">
        <v>0.63</v>
      </c>
      <c r="W192" t="n">
        <v>13.52</v>
      </c>
      <c r="X192" t="n">
        <v>29.01</v>
      </c>
      <c r="Y192" t="n">
        <v>0.5</v>
      </c>
      <c r="Z192" t="n">
        <v>10</v>
      </c>
    </row>
    <row r="193">
      <c r="A193" t="n">
        <v>1</v>
      </c>
      <c r="B193" t="n">
        <v>60</v>
      </c>
      <c r="C193" t="inlineStr">
        <is>
          <t xml:space="preserve">CONCLUIDO	</t>
        </is>
      </c>
      <c r="D193" t="n">
        <v>1.1153</v>
      </c>
      <c r="E193" t="n">
        <v>89.67</v>
      </c>
      <c r="F193" t="n">
        <v>79.79000000000001</v>
      </c>
      <c r="G193" t="n">
        <v>15.8</v>
      </c>
      <c r="H193" t="n">
        <v>0.28</v>
      </c>
      <c r="I193" t="n">
        <v>303</v>
      </c>
      <c r="J193" t="n">
        <v>125.95</v>
      </c>
      <c r="K193" t="n">
        <v>45</v>
      </c>
      <c r="L193" t="n">
        <v>2</v>
      </c>
      <c r="M193" t="n">
        <v>301</v>
      </c>
      <c r="N193" t="n">
        <v>18.95</v>
      </c>
      <c r="O193" t="n">
        <v>15767.7</v>
      </c>
      <c r="P193" t="n">
        <v>837.6799999999999</v>
      </c>
      <c r="Q193" t="n">
        <v>748.04</v>
      </c>
      <c r="R193" t="n">
        <v>497.42</v>
      </c>
      <c r="S193" t="n">
        <v>106.02</v>
      </c>
      <c r="T193" t="n">
        <v>190121.32</v>
      </c>
      <c r="U193" t="n">
        <v>0.21</v>
      </c>
      <c r="V193" t="n">
        <v>0.77</v>
      </c>
      <c r="W193" t="n">
        <v>12.78</v>
      </c>
      <c r="X193" t="n">
        <v>11.46</v>
      </c>
      <c r="Y193" t="n">
        <v>0.5</v>
      </c>
      <c r="Z193" t="n">
        <v>10</v>
      </c>
    </row>
    <row r="194">
      <c r="A194" t="n">
        <v>2</v>
      </c>
      <c r="B194" t="n">
        <v>60</v>
      </c>
      <c r="C194" t="inlineStr">
        <is>
          <t xml:space="preserve">CONCLUIDO	</t>
        </is>
      </c>
      <c r="D194" t="n">
        <v>1.2133</v>
      </c>
      <c r="E194" t="n">
        <v>82.42</v>
      </c>
      <c r="F194" t="n">
        <v>75.43000000000001</v>
      </c>
      <c r="G194" t="n">
        <v>23.82</v>
      </c>
      <c r="H194" t="n">
        <v>0.42</v>
      </c>
      <c r="I194" t="n">
        <v>190</v>
      </c>
      <c r="J194" t="n">
        <v>127.27</v>
      </c>
      <c r="K194" t="n">
        <v>45</v>
      </c>
      <c r="L194" t="n">
        <v>3</v>
      </c>
      <c r="M194" t="n">
        <v>188</v>
      </c>
      <c r="N194" t="n">
        <v>19.27</v>
      </c>
      <c r="O194" t="n">
        <v>15930.42</v>
      </c>
      <c r="P194" t="n">
        <v>789.3200000000001</v>
      </c>
      <c r="Q194" t="n">
        <v>748</v>
      </c>
      <c r="R194" t="n">
        <v>352.4</v>
      </c>
      <c r="S194" t="n">
        <v>106.02</v>
      </c>
      <c r="T194" t="n">
        <v>118179.51</v>
      </c>
      <c r="U194" t="n">
        <v>0.3</v>
      </c>
      <c r="V194" t="n">
        <v>0.82</v>
      </c>
      <c r="W194" t="n">
        <v>12.57</v>
      </c>
      <c r="X194" t="n">
        <v>7.11</v>
      </c>
      <c r="Y194" t="n">
        <v>0.5</v>
      </c>
      <c r="Z194" t="n">
        <v>10</v>
      </c>
    </row>
    <row r="195">
      <c r="A195" t="n">
        <v>3</v>
      </c>
      <c r="B195" t="n">
        <v>60</v>
      </c>
      <c r="C195" t="inlineStr">
        <is>
          <t xml:space="preserve">CONCLUIDO	</t>
        </is>
      </c>
      <c r="D195" t="n">
        <v>1.2628</v>
      </c>
      <c r="E195" t="n">
        <v>79.19</v>
      </c>
      <c r="F195" t="n">
        <v>73.51000000000001</v>
      </c>
      <c r="G195" t="n">
        <v>31.73</v>
      </c>
      <c r="H195" t="n">
        <v>0.55</v>
      </c>
      <c r="I195" t="n">
        <v>139</v>
      </c>
      <c r="J195" t="n">
        <v>128.59</v>
      </c>
      <c r="K195" t="n">
        <v>45</v>
      </c>
      <c r="L195" t="n">
        <v>4</v>
      </c>
      <c r="M195" t="n">
        <v>137</v>
      </c>
      <c r="N195" t="n">
        <v>19.59</v>
      </c>
      <c r="O195" t="n">
        <v>16093.6</v>
      </c>
      <c r="P195" t="n">
        <v>766.4299999999999</v>
      </c>
      <c r="Q195" t="n">
        <v>747.87</v>
      </c>
      <c r="R195" t="n">
        <v>287.29</v>
      </c>
      <c r="S195" t="n">
        <v>106.02</v>
      </c>
      <c r="T195" t="n">
        <v>85880.19</v>
      </c>
      <c r="U195" t="n">
        <v>0.37</v>
      </c>
      <c r="V195" t="n">
        <v>0.84</v>
      </c>
      <c r="W195" t="n">
        <v>12.52</v>
      </c>
      <c r="X195" t="n">
        <v>5.19</v>
      </c>
      <c r="Y195" t="n">
        <v>0.5</v>
      </c>
      <c r="Z195" t="n">
        <v>10</v>
      </c>
    </row>
    <row r="196">
      <c r="A196" t="n">
        <v>4</v>
      </c>
      <c r="B196" t="n">
        <v>60</v>
      </c>
      <c r="C196" t="inlineStr">
        <is>
          <t xml:space="preserve">CONCLUIDO	</t>
        </is>
      </c>
      <c r="D196" t="n">
        <v>1.294</v>
      </c>
      <c r="E196" t="n">
        <v>77.28</v>
      </c>
      <c r="F196" t="n">
        <v>72.36</v>
      </c>
      <c r="G196" t="n">
        <v>39.83</v>
      </c>
      <c r="H196" t="n">
        <v>0.68</v>
      </c>
      <c r="I196" t="n">
        <v>109</v>
      </c>
      <c r="J196" t="n">
        <v>129.92</v>
      </c>
      <c r="K196" t="n">
        <v>45</v>
      </c>
      <c r="L196" t="n">
        <v>5</v>
      </c>
      <c r="M196" t="n">
        <v>107</v>
      </c>
      <c r="N196" t="n">
        <v>19.92</v>
      </c>
      <c r="O196" t="n">
        <v>16257.24</v>
      </c>
      <c r="P196" t="n">
        <v>751.98</v>
      </c>
      <c r="Q196" t="n">
        <v>747.84</v>
      </c>
      <c r="R196" t="n">
        <v>249.54</v>
      </c>
      <c r="S196" t="n">
        <v>106.02</v>
      </c>
      <c r="T196" t="n">
        <v>67155.46000000001</v>
      </c>
      <c r="U196" t="n">
        <v>0.42</v>
      </c>
      <c r="V196" t="n">
        <v>0.85</v>
      </c>
      <c r="W196" t="n">
        <v>12.46</v>
      </c>
      <c r="X196" t="n">
        <v>4.04</v>
      </c>
      <c r="Y196" t="n">
        <v>0.5</v>
      </c>
      <c r="Z196" t="n">
        <v>10</v>
      </c>
    </row>
    <row r="197">
      <c r="A197" t="n">
        <v>5</v>
      </c>
      <c r="B197" t="n">
        <v>60</v>
      </c>
      <c r="C197" t="inlineStr">
        <is>
          <t xml:space="preserve">CONCLUIDO	</t>
        </is>
      </c>
      <c r="D197" t="n">
        <v>1.3145</v>
      </c>
      <c r="E197" t="n">
        <v>76.06999999999999</v>
      </c>
      <c r="F197" t="n">
        <v>71.64</v>
      </c>
      <c r="G197" t="n">
        <v>47.76</v>
      </c>
      <c r="H197" t="n">
        <v>0.8100000000000001</v>
      </c>
      <c r="I197" t="n">
        <v>90</v>
      </c>
      <c r="J197" t="n">
        <v>131.25</v>
      </c>
      <c r="K197" t="n">
        <v>45</v>
      </c>
      <c r="L197" t="n">
        <v>6</v>
      </c>
      <c r="M197" t="n">
        <v>88</v>
      </c>
      <c r="N197" t="n">
        <v>20.25</v>
      </c>
      <c r="O197" t="n">
        <v>16421.36</v>
      </c>
      <c r="P197" t="n">
        <v>741.96</v>
      </c>
      <c r="Q197" t="n">
        <v>747.84</v>
      </c>
      <c r="R197" t="n">
        <v>225.69</v>
      </c>
      <c r="S197" t="n">
        <v>106.02</v>
      </c>
      <c r="T197" t="n">
        <v>55324.34</v>
      </c>
      <c r="U197" t="n">
        <v>0.47</v>
      </c>
      <c r="V197" t="n">
        <v>0.86</v>
      </c>
      <c r="W197" t="n">
        <v>12.42</v>
      </c>
      <c r="X197" t="n">
        <v>3.32</v>
      </c>
      <c r="Y197" t="n">
        <v>0.5</v>
      </c>
      <c r="Z197" t="n">
        <v>10</v>
      </c>
    </row>
    <row r="198">
      <c r="A198" t="n">
        <v>6</v>
      </c>
      <c r="B198" t="n">
        <v>60</v>
      </c>
      <c r="C198" t="inlineStr">
        <is>
          <t xml:space="preserve">CONCLUIDO	</t>
        </is>
      </c>
      <c r="D198" t="n">
        <v>1.3288</v>
      </c>
      <c r="E198" t="n">
        <v>75.26000000000001</v>
      </c>
      <c r="F198" t="n">
        <v>71.16</v>
      </c>
      <c r="G198" t="n">
        <v>55.45</v>
      </c>
      <c r="H198" t="n">
        <v>0.93</v>
      </c>
      <c r="I198" t="n">
        <v>77</v>
      </c>
      <c r="J198" t="n">
        <v>132.58</v>
      </c>
      <c r="K198" t="n">
        <v>45</v>
      </c>
      <c r="L198" t="n">
        <v>7</v>
      </c>
      <c r="M198" t="n">
        <v>75</v>
      </c>
      <c r="N198" t="n">
        <v>20.59</v>
      </c>
      <c r="O198" t="n">
        <v>16585.95</v>
      </c>
      <c r="P198" t="n">
        <v>733.9</v>
      </c>
      <c r="Q198" t="n">
        <v>747.83</v>
      </c>
      <c r="R198" t="n">
        <v>209.23</v>
      </c>
      <c r="S198" t="n">
        <v>106.02</v>
      </c>
      <c r="T198" t="n">
        <v>47159.07</v>
      </c>
      <c r="U198" t="n">
        <v>0.51</v>
      </c>
      <c r="V198" t="n">
        <v>0.87</v>
      </c>
      <c r="W198" t="n">
        <v>12.4</v>
      </c>
      <c r="X198" t="n">
        <v>2.84</v>
      </c>
      <c r="Y198" t="n">
        <v>0.5</v>
      </c>
      <c r="Z198" t="n">
        <v>10</v>
      </c>
    </row>
    <row r="199">
      <c r="A199" t="n">
        <v>7</v>
      </c>
      <c r="B199" t="n">
        <v>60</v>
      </c>
      <c r="C199" t="inlineStr">
        <is>
          <t xml:space="preserve">CONCLUIDO	</t>
        </is>
      </c>
      <c r="D199" t="n">
        <v>1.3412</v>
      </c>
      <c r="E199" t="n">
        <v>74.56</v>
      </c>
      <c r="F199" t="n">
        <v>70.73999999999999</v>
      </c>
      <c r="G199" t="n">
        <v>64.31</v>
      </c>
      <c r="H199" t="n">
        <v>1.06</v>
      </c>
      <c r="I199" t="n">
        <v>66</v>
      </c>
      <c r="J199" t="n">
        <v>133.92</v>
      </c>
      <c r="K199" t="n">
        <v>45</v>
      </c>
      <c r="L199" t="n">
        <v>8</v>
      </c>
      <c r="M199" t="n">
        <v>64</v>
      </c>
      <c r="N199" t="n">
        <v>20.93</v>
      </c>
      <c r="O199" t="n">
        <v>16751.02</v>
      </c>
      <c r="P199" t="n">
        <v>726.14</v>
      </c>
      <c r="Q199" t="n">
        <v>747.8099999999999</v>
      </c>
      <c r="R199" t="n">
        <v>195.56</v>
      </c>
      <c r="S199" t="n">
        <v>106.02</v>
      </c>
      <c r="T199" t="n">
        <v>40377.83</v>
      </c>
      <c r="U199" t="n">
        <v>0.54</v>
      </c>
      <c r="V199" t="n">
        <v>0.87</v>
      </c>
      <c r="W199" t="n">
        <v>12.39</v>
      </c>
      <c r="X199" t="n">
        <v>2.42</v>
      </c>
      <c r="Y199" t="n">
        <v>0.5</v>
      </c>
      <c r="Z199" t="n">
        <v>10</v>
      </c>
    </row>
    <row r="200">
      <c r="A200" t="n">
        <v>8</v>
      </c>
      <c r="B200" t="n">
        <v>60</v>
      </c>
      <c r="C200" t="inlineStr">
        <is>
          <t xml:space="preserve">CONCLUIDO	</t>
        </is>
      </c>
      <c r="D200" t="n">
        <v>1.3494</v>
      </c>
      <c r="E200" t="n">
        <v>74.11</v>
      </c>
      <c r="F200" t="n">
        <v>70.47</v>
      </c>
      <c r="G200" t="n">
        <v>71.66</v>
      </c>
      <c r="H200" t="n">
        <v>1.18</v>
      </c>
      <c r="I200" t="n">
        <v>59</v>
      </c>
      <c r="J200" t="n">
        <v>135.27</v>
      </c>
      <c r="K200" t="n">
        <v>45</v>
      </c>
      <c r="L200" t="n">
        <v>9</v>
      </c>
      <c r="M200" t="n">
        <v>57</v>
      </c>
      <c r="N200" t="n">
        <v>21.27</v>
      </c>
      <c r="O200" t="n">
        <v>16916.71</v>
      </c>
      <c r="P200" t="n">
        <v>721.83</v>
      </c>
      <c r="Q200" t="n">
        <v>747.8099999999999</v>
      </c>
      <c r="R200" t="n">
        <v>186.62</v>
      </c>
      <c r="S200" t="n">
        <v>106.02</v>
      </c>
      <c r="T200" t="n">
        <v>35942.47</v>
      </c>
      <c r="U200" t="n">
        <v>0.57</v>
      </c>
      <c r="V200" t="n">
        <v>0.88</v>
      </c>
      <c r="W200" t="n">
        <v>12.37</v>
      </c>
      <c r="X200" t="n">
        <v>2.15</v>
      </c>
      <c r="Y200" t="n">
        <v>0.5</v>
      </c>
      <c r="Z200" t="n">
        <v>10</v>
      </c>
    </row>
    <row r="201">
      <c r="A201" t="n">
        <v>9</v>
      </c>
      <c r="B201" t="n">
        <v>60</v>
      </c>
      <c r="C201" t="inlineStr">
        <is>
          <t xml:space="preserve">CONCLUIDO	</t>
        </is>
      </c>
      <c r="D201" t="n">
        <v>1.3561</v>
      </c>
      <c r="E201" t="n">
        <v>73.73999999999999</v>
      </c>
      <c r="F201" t="n">
        <v>70.26000000000001</v>
      </c>
      <c r="G201" t="n">
        <v>79.53</v>
      </c>
      <c r="H201" t="n">
        <v>1.29</v>
      </c>
      <c r="I201" t="n">
        <v>53</v>
      </c>
      <c r="J201" t="n">
        <v>136.61</v>
      </c>
      <c r="K201" t="n">
        <v>45</v>
      </c>
      <c r="L201" t="n">
        <v>10</v>
      </c>
      <c r="M201" t="n">
        <v>51</v>
      </c>
      <c r="N201" t="n">
        <v>21.61</v>
      </c>
      <c r="O201" t="n">
        <v>17082.76</v>
      </c>
      <c r="P201" t="n">
        <v>717.27</v>
      </c>
      <c r="Q201" t="n">
        <v>747.78</v>
      </c>
      <c r="R201" t="n">
        <v>179.4</v>
      </c>
      <c r="S201" t="n">
        <v>106.02</v>
      </c>
      <c r="T201" t="n">
        <v>32365.96</v>
      </c>
      <c r="U201" t="n">
        <v>0.59</v>
      </c>
      <c r="V201" t="n">
        <v>0.88</v>
      </c>
      <c r="W201" t="n">
        <v>12.36</v>
      </c>
      <c r="X201" t="n">
        <v>1.94</v>
      </c>
      <c r="Y201" t="n">
        <v>0.5</v>
      </c>
      <c r="Z201" t="n">
        <v>10</v>
      </c>
    </row>
    <row r="202">
      <c r="A202" t="n">
        <v>10</v>
      </c>
      <c r="B202" t="n">
        <v>60</v>
      </c>
      <c r="C202" t="inlineStr">
        <is>
          <t xml:space="preserve">CONCLUIDO	</t>
        </is>
      </c>
      <c r="D202" t="n">
        <v>1.3618</v>
      </c>
      <c r="E202" t="n">
        <v>73.43000000000001</v>
      </c>
      <c r="F202" t="n">
        <v>70.06999999999999</v>
      </c>
      <c r="G202" t="n">
        <v>87.59</v>
      </c>
      <c r="H202" t="n">
        <v>1.41</v>
      </c>
      <c r="I202" t="n">
        <v>48</v>
      </c>
      <c r="J202" t="n">
        <v>137.96</v>
      </c>
      <c r="K202" t="n">
        <v>45</v>
      </c>
      <c r="L202" t="n">
        <v>11</v>
      </c>
      <c r="M202" t="n">
        <v>46</v>
      </c>
      <c r="N202" t="n">
        <v>21.96</v>
      </c>
      <c r="O202" t="n">
        <v>17249.3</v>
      </c>
      <c r="P202" t="n">
        <v>712.63</v>
      </c>
      <c r="Q202" t="n">
        <v>747.83</v>
      </c>
      <c r="R202" t="n">
        <v>173.44</v>
      </c>
      <c r="S202" t="n">
        <v>106.02</v>
      </c>
      <c r="T202" t="n">
        <v>29407.01</v>
      </c>
      <c r="U202" t="n">
        <v>0.61</v>
      </c>
      <c r="V202" t="n">
        <v>0.88</v>
      </c>
      <c r="W202" t="n">
        <v>12.35</v>
      </c>
      <c r="X202" t="n">
        <v>1.75</v>
      </c>
      <c r="Y202" t="n">
        <v>0.5</v>
      </c>
      <c r="Z202" t="n">
        <v>10</v>
      </c>
    </row>
    <row r="203">
      <c r="A203" t="n">
        <v>11</v>
      </c>
      <c r="B203" t="n">
        <v>60</v>
      </c>
      <c r="C203" t="inlineStr">
        <is>
          <t xml:space="preserve">CONCLUIDO	</t>
        </is>
      </c>
      <c r="D203" t="n">
        <v>1.3663</v>
      </c>
      <c r="E203" t="n">
        <v>73.19</v>
      </c>
      <c r="F203" t="n">
        <v>69.93000000000001</v>
      </c>
      <c r="G203" t="n">
        <v>95.36</v>
      </c>
      <c r="H203" t="n">
        <v>1.52</v>
      </c>
      <c r="I203" t="n">
        <v>44</v>
      </c>
      <c r="J203" t="n">
        <v>139.32</v>
      </c>
      <c r="K203" t="n">
        <v>45</v>
      </c>
      <c r="L203" t="n">
        <v>12</v>
      </c>
      <c r="M203" t="n">
        <v>42</v>
      </c>
      <c r="N203" t="n">
        <v>22.32</v>
      </c>
      <c r="O203" t="n">
        <v>17416.34</v>
      </c>
      <c r="P203" t="n">
        <v>708.74</v>
      </c>
      <c r="Q203" t="n">
        <v>747.79</v>
      </c>
      <c r="R203" t="n">
        <v>168.73</v>
      </c>
      <c r="S203" t="n">
        <v>106.02</v>
      </c>
      <c r="T203" t="n">
        <v>27075.38</v>
      </c>
      <c r="U203" t="n">
        <v>0.63</v>
      </c>
      <c r="V203" t="n">
        <v>0.88</v>
      </c>
      <c r="W203" t="n">
        <v>12.35</v>
      </c>
      <c r="X203" t="n">
        <v>1.62</v>
      </c>
      <c r="Y203" t="n">
        <v>0.5</v>
      </c>
      <c r="Z203" t="n">
        <v>10</v>
      </c>
    </row>
    <row r="204">
      <c r="A204" t="n">
        <v>12</v>
      </c>
      <c r="B204" t="n">
        <v>60</v>
      </c>
      <c r="C204" t="inlineStr">
        <is>
          <t xml:space="preserve">CONCLUIDO	</t>
        </is>
      </c>
      <c r="D204" t="n">
        <v>1.3713</v>
      </c>
      <c r="E204" t="n">
        <v>72.92</v>
      </c>
      <c r="F204" t="n">
        <v>69.77</v>
      </c>
      <c r="G204" t="n">
        <v>104.65</v>
      </c>
      <c r="H204" t="n">
        <v>1.63</v>
      </c>
      <c r="I204" t="n">
        <v>40</v>
      </c>
      <c r="J204" t="n">
        <v>140.67</v>
      </c>
      <c r="K204" t="n">
        <v>45</v>
      </c>
      <c r="L204" t="n">
        <v>13</v>
      </c>
      <c r="M204" t="n">
        <v>38</v>
      </c>
      <c r="N204" t="n">
        <v>22.68</v>
      </c>
      <c r="O204" t="n">
        <v>17583.88</v>
      </c>
      <c r="P204" t="n">
        <v>704.92</v>
      </c>
      <c r="Q204" t="n">
        <v>747.8</v>
      </c>
      <c r="R204" t="n">
        <v>163.13</v>
      </c>
      <c r="S204" t="n">
        <v>106.02</v>
      </c>
      <c r="T204" t="n">
        <v>24294.16</v>
      </c>
      <c r="U204" t="n">
        <v>0.65</v>
      </c>
      <c r="V204" t="n">
        <v>0.88</v>
      </c>
      <c r="W204" t="n">
        <v>12.34</v>
      </c>
      <c r="X204" t="n">
        <v>1.45</v>
      </c>
      <c r="Y204" t="n">
        <v>0.5</v>
      </c>
      <c r="Z204" t="n">
        <v>10</v>
      </c>
    </row>
    <row r="205">
      <c r="A205" t="n">
        <v>13</v>
      </c>
      <c r="B205" t="n">
        <v>60</v>
      </c>
      <c r="C205" t="inlineStr">
        <is>
          <t xml:space="preserve">CONCLUIDO	</t>
        </is>
      </c>
      <c r="D205" t="n">
        <v>1.3751</v>
      </c>
      <c r="E205" t="n">
        <v>72.72</v>
      </c>
      <c r="F205" t="n">
        <v>69.65000000000001</v>
      </c>
      <c r="G205" t="n">
        <v>112.94</v>
      </c>
      <c r="H205" t="n">
        <v>1.74</v>
      </c>
      <c r="I205" t="n">
        <v>37</v>
      </c>
      <c r="J205" t="n">
        <v>142.04</v>
      </c>
      <c r="K205" t="n">
        <v>45</v>
      </c>
      <c r="L205" t="n">
        <v>14</v>
      </c>
      <c r="M205" t="n">
        <v>35</v>
      </c>
      <c r="N205" t="n">
        <v>23.04</v>
      </c>
      <c r="O205" t="n">
        <v>17751.93</v>
      </c>
      <c r="P205" t="n">
        <v>700.64</v>
      </c>
      <c r="Q205" t="n">
        <v>747.79</v>
      </c>
      <c r="R205" t="n">
        <v>159.12</v>
      </c>
      <c r="S205" t="n">
        <v>106.02</v>
      </c>
      <c r="T205" t="n">
        <v>22304.2</v>
      </c>
      <c r="U205" t="n">
        <v>0.67</v>
      </c>
      <c r="V205" t="n">
        <v>0.89</v>
      </c>
      <c r="W205" t="n">
        <v>12.33</v>
      </c>
      <c r="X205" t="n">
        <v>1.33</v>
      </c>
      <c r="Y205" t="n">
        <v>0.5</v>
      </c>
      <c r="Z205" t="n">
        <v>10</v>
      </c>
    </row>
    <row r="206">
      <c r="A206" t="n">
        <v>14</v>
      </c>
      <c r="B206" t="n">
        <v>60</v>
      </c>
      <c r="C206" t="inlineStr">
        <is>
          <t xml:space="preserve">CONCLUIDO	</t>
        </is>
      </c>
      <c r="D206" t="n">
        <v>1.3768</v>
      </c>
      <c r="E206" t="n">
        <v>72.63</v>
      </c>
      <c r="F206" t="n">
        <v>69.61</v>
      </c>
      <c r="G206" t="n">
        <v>119.32</v>
      </c>
      <c r="H206" t="n">
        <v>1.85</v>
      </c>
      <c r="I206" t="n">
        <v>35</v>
      </c>
      <c r="J206" t="n">
        <v>143.4</v>
      </c>
      <c r="K206" t="n">
        <v>45</v>
      </c>
      <c r="L206" t="n">
        <v>15</v>
      </c>
      <c r="M206" t="n">
        <v>33</v>
      </c>
      <c r="N206" t="n">
        <v>23.41</v>
      </c>
      <c r="O206" t="n">
        <v>17920.49</v>
      </c>
      <c r="P206" t="n">
        <v>697.39</v>
      </c>
      <c r="Q206" t="n">
        <v>747.78</v>
      </c>
      <c r="R206" t="n">
        <v>157.97</v>
      </c>
      <c r="S206" t="n">
        <v>106.02</v>
      </c>
      <c r="T206" t="n">
        <v>21740.17</v>
      </c>
      <c r="U206" t="n">
        <v>0.67</v>
      </c>
      <c r="V206" t="n">
        <v>0.89</v>
      </c>
      <c r="W206" t="n">
        <v>12.33</v>
      </c>
      <c r="X206" t="n">
        <v>1.29</v>
      </c>
      <c r="Y206" t="n">
        <v>0.5</v>
      </c>
      <c r="Z206" t="n">
        <v>10</v>
      </c>
    </row>
    <row r="207">
      <c r="A207" t="n">
        <v>15</v>
      </c>
      <c r="B207" t="n">
        <v>60</v>
      </c>
      <c r="C207" t="inlineStr">
        <is>
          <t xml:space="preserve">CONCLUIDO	</t>
        </is>
      </c>
      <c r="D207" t="n">
        <v>1.3794</v>
      </c>
      <c r="E207" t="n">
        <v>72.48999999999999</v>
      </c>
      <c r="F207" t="n">
        <v>69.52</v>
      </c>
      <c r="G207" t="n">
        <v>126.4</v>
      </c>
      <c r="H207" t="n">
        <v>1.96</v>
      </c>
      <c r="I207" t="n">
        <v>33</v>
      </c>
      <c r="J207" t="n">
        <v>144.77</v>
      </c>
      <c r="K207" t="n">
        <v>45</v>
      </c>
      <c r="L207" t="n">
        <v>16</v>
      </c>
      <c r="M207" t="n">
        <v>31</v>
      </c>
      <c r="N207" t="n">
        <v>23.78</v>
      </c>
      <c r="O207" t="n">
        <v>18089.56</v>
      </c>
      <c r="P207" t="n">
        <v>694.75</v>
      </c>
      <c r="Q207" t="n">
        <v>747.79</v>
      </c>
      <c r="R207" t="n">
        <v>154.98</v>
      </c>
      <c r="S207" t="n">
        <v>106.02</v>
      </c>
      <c r="T207" t="n">
        <v>20252.62</v>
      </c>
      <c r="U207" t="n">
        <v>0.68</v>
      </c>
      <c r="V207" t="n">
        <v>0.89</v>
      </c>
      <c r="W207" t="n">
        <v>12.33</v>
      </c>
      <c r="X207" t="n">
        <v>1.2</v>
      </c>
      <c r="Y207" t="n">
        <v>0.5</v>
      </c>
      <c r="Z207" t="n">
        <v>10</v>
      </c>
    </row>
    <row r="208">
      <c r="A208" t="n">
        <v>16</v>
      </c>
      <c r="B208" t="n">
        <v>60</v>
      </c>
      <c r="C208" t="inlineStr">
        <is>
          <t xml:space="preserve">CONCLUIDO	</t>
        </is>
      </c>
      <c r="D208" t="n">
        <v>1.3821</v>
      </c>
      <c r="E208" t="n">
        <v>72.34999999999999</v>
      </c>
      <c r="F208" t="n">
        <v>69.43000000000001</v>
      </c>
      <c r="G208" t="n">
        <v>134.38</v>
      </c>
      <c r="H208" t="n">
        <v>2.06</v>
      </c>
      <c r="I208" t="n">
        <v>31</v>
      </c>
      <c r="J208" t="n">
        <v>146.15</v>
      </c>
      <c r="K208" t="n">
        <v>45</v>
      </c>
      <c r="L208" t="n">
        <v>17</v>
      </c>
      <c r="M208" t="n">
        <v>29</v>
      </c>
      <c r="N208" t="n">
        <v>24.15</v>
      </c>
      <c r="O208" t="n">
        <v>18259.16</v>
      </c>
      <c r="P208" t="n">
        <v>690.62</v>
      </c>
      <c r="Q208" t="n">
        <v>747.78</v>
      </c>
      <c r="R208" t="n">
        <v>151.94</v>
      </c>
      <c r="S208" t="n">
        <v>106.02</v>
      </c>
      <c r="T208" t="n">
        <v>18742.89</v>
      </c>
      <c r="U208" t="n">
        <v>0.7</v>
      </c>
      <c r="V208" t="n">
        <v>0.89</v>
      </c>
      <c r="W208" t="n">
        <v>12.32</v>
      </c>
      <c r="X208" t="n">
        <v>1.11</v>
      </c>
      <c r="Y208" t="n">
        <v>0.5</v>
      </c>
      <c r="Z208" t="n">
        <v>10</v>
      </c>
    </row>
    <row r="209">
      <c r="A209" t="n">
        <v>17</v>
      </c>
      <c r="B209" t="n">
        <v>60</v>
      </c>
      <c r="C209" t="inlineStr">
        <is>
          <t xml:space="preserve">CONCLUIDO	</t>
        </is>
      </c>
      <c r="D209" t="n">
        <v>1.3844</v>
      </c>
      <c r="E209" t="n">
        <v>72.23999999999999</v>
      </c>
      <c r="F209" t="n">
        <v>69.36</v>
      </c>
      <c r="G209" t="n">
        <v>143.51</v>
      </c>
      <c r="H209" t="n">
        <v>2.16</v>
      </c>
      <c r="I209" t="n">
        <v>29</v>
      </c>
      <c r="J209" t="n">
        <v>147.53</v>
      </c>
      <c r="K209" t="n">
        <v>45</v>
      </c>
      <c r="L209" t="n">
        <v>18</v>
      </c>
      <c r="M209" t="n">
        <v>27</v>
      </c>
      <c r="N209" t="n">
        <v>24.53</v>
      </c>
      <c r="O209" t="n">
        <v>18429.27</v>
      </c>
      <c r="P209" t="n">
        <v>687.64</v>
      </c>
      <c r="Q209" t="n">
        <v>747.78</v>
      </c>
      <c r="R209" t="n">
        <v>149.98</v>
      </c>
      <c r="S209" t="n">
        <v>106.02</v>
      </c>
      <c r="T209" t="n">
        <v>17771.06</v>
      </c>
      <c r="U209" t="n">
        <v>0.71</v>
      </c>
      <c r="V209" t="n">
        <v>0.89</v>
      </c>
      <c r="W209" t="n">
        <v>12.31</v>
      </c>
      <c r="X209" t="n">
        <v>1.04</v>
      </c>
      <c r="Y209" t="n">
        <v>0.5</v>
      </c>
      <c r="Z209" t="n">
        <v>10</v>
      </c>
    </row>
    <row r="210">
      <c r="A210" t="n">
        <v>18</v>
      </c>
      <c r="B210" t="n">
        <v>60</v>
      </c>
      <c r="C210" t="inlineStr">
        <is>
          <t xml:space="preserve">CONCLUIDO	</t>
        </is>
      </c>
      <c r="D210" t="n">
        <v>1.387</v>
      </c>
      <c r="E210" t="n">
        <v>72.09999999999999</v>
      </c>
      <c r="F210" t="n">
        <v>69.27</v>
      </c>
      <c r="G210" t="n">
        <v>153.94</v>
      </c>
      <c r="H210" t="n">
        <v>2.26</v>
      </c>
      <c r="I210" t="n">
        <v>27</v>
      </c>
      <c r="J210" t="n">
        <v>148.91</v>
      </c>
      <c r="K210" t="n">
        <v>45</v>
      </c>
      <c r="L210" t="n">
        <v>19</v>
      </c>
      <c r="M210" t="n">
        <v>25</v>
      </c>
      <c r="N210" t="n">
        <v>24.92</v>
      </c>
      <c r="O210" t="n">
        <v>18599.92</v>
      </c>
      <c r="P210" t="n">
        <v>684.73</v>
      </c>
      <c r="Q210" t="n">
        <v>747.78</v>
      </c>
      <c r="R210" t="n">
        <v>146.95</v>
      </c>
      <c r="S210" t="n">
        <v>106.02</v>
      </c>
      <c r="T210" t="n">
        <v>16270.85</v>
      </c>
      <c r="U210" t="n">
        <v>0.72</v>
      </c>
      <c r="V210" t="n">
        <v>0.89</v>
      </c>
      <c r="W210" t="n">
        <v>12.31</v>
      </c>
      <c r="X210" t="n">
        <v>0.96</v>
      </c>
      <c r="Y210" t="n">
        <v>0.5</v>
      </c>
      <c r="Z210" t="n">
        <v>10</v>
      </c>
    </row>
    <row r="211">
      <c r="A211" t="n">
        <v>19</v>
      </c>
      <c r="B211" t="n">
        <v>60</v>
      </c>
      <c r="C211" t="inlineStr">
        <is>
          <t xml:space="preserve">CONCLUIDO	</t>
        </is>
      </c>
      <c r="D211" t="n">
        <v>1.388</v>
      </c>
      <c r="E211" t="n">
        <v>72.05</v>
      </c>
      <c r="F211" t="n">
        <v>69.25</v>
      </c>
      <c r="G211" t="n">
        <v>159.81</v>
      </c>
      <c r="H211" t="n">
        <v>2.36</v>
      </c>
      <c r="I211" t="n">
        <v>26</v>
      </c>
      <c r="J211" t="n">
        <v>150.3</v>
      </c>
      <c r="K211" t="n">
        <v>45</v>
      </c>
      <c r="L211" t="n">
        <v>20</v>
      </c>
      <c r="M211" t="n">
        <v>24</v>
      </c>
      <c r="N211" t="n">
        <v>25.3</v>
      </c>
      <c r="O211" t="n">
        <v>18771.1</v>
      </c>
      <c r="P211" t="n">
        <v>682.08</v>
      </c>
      <c r="Q211" t="n">
        <v>747.79</v>
      </c>
      <c r="R211" t="n">
        <v>146.21</v>
      </c>
      <c r="S211" t="n">
        <v>106.02</v>
      </c>
      <c r="T211" t="n">
        <v>15902.7</v>
      </c>
      <c r="U211" t="n">
        <v>0.73</v>
      </c>
      <c r="V211" t="n">
        <v>0.89</v>
      </c>
      <c r="W211" t="n">
        <v>12.31</v>
      </c>
      <c r="X211" t="n">
        <v>0.93</v>
      </c>
      <c r="Y211" t="n">
        <v>0.5</v>
      </c>
      <c r="Z211" t="n">
        <v>10</v>
      </c>
    </row>
    <row r="212">
      <c r="A212" t="n">
        <v>20</v>
      </c>
      <c r="B212" t="n">
        <v>60</v>
      </c>
      <c r="C212" t="inlineStr">
        <is>
          <t xml:space="preserve">CONCLUIDO	</t>
        </is>
      </c>
      <c r="D212" t="n">
        <v>1.389</v>
      </c>
      <c r="E212" t="n">
        <v>71.98999999999999</v>
      </c>
      <c r="F212" t="n">
        <v>69.22</v>
      </c>
      <c r="G212" t="n">
        <v>166.13</v>
      </c>
      <c r="H212" t="n">
        <v>2.45</v>
      </c>
      <c r="I212" t="n">
        <v>25</v>
      </c>
      <c r="J212" t="n">
        <v>151.69</v>
      </c>
      <c r="K212" t="n">
        <v>45</v>
      </c>
      <c r="L212" t="n">
        <v>21</v>
      </c>
      <c r="M212" t="n">
        <v>23</v>
      </c>
      <c r="N212" t="n">
        <v>25.7</v>
      </c>
      <c r="O212" t="n">
        <v>18942.82</v>
      </c>
      <c r="P212" t="n">
        <v>679.03</v>
      </c>
      <c r="Q212" t="n">
        <v>747.78</v>
      </c>
      <c r="R212" t="n">
        <v>145.25</v>
      </c>
      <c r="S212" t="n">
        <v>106.02</v>
      </c>
      <c r="T212" t="n">
        <v>15428.36</v>
      </c>
      <c r="U212" t="n">
        <v>0.73</v>
      </c>
      <c r="V212" t="n">
        <v>0.89</v>
      </c>
      <c r="W212" t="n">
        <v>12.31</v>
      </c>
      <c r="X212" t="n">
        <v>0.9</v>
      </c>
      <c r="Y212" t="n">
        <v>0.5</v>
      </c>
      <c r="Z212" t="n">
        <v>10</v>
      </c>
    </row>
    <row r="213">
      <c r="A213" t="n">
        <v>21</v>
      </c>
      <c r="B213" t="n">
        <v>60</v>
      </c>
      <c r="C213" t="inlineStr">
        <is>
          <t xml:space="preserve">CONCLUIDO	</t>
        </is>
      </c>
      <c r="D213" t="n">
        <v>1.3917</v>
      </c>
      <c r="E213" t="n">
        <v>71.84999999999999</v>
      </c>
      <c r="F213" t="n">
        <v>69.13</v>
      </c>
      <c r="G213" t="n">
        <v>180.35</v>
      </c>
      <c r="H213" t="n">
        <v>2.54</v>
      </c>
      <c r="I213" t="n">
        <v>23</v>
      </c>
      <c r="J213" t="n">
        <v>153.09</v>
      </c>
      <c r="K213" t="n">
        <v>45</v>
      </c>
      <c r="L213" t="n">
        <v>22</v>
      </c>
      <c r="M213" t="n">
        <v>21</v>
      </c>
      <c r="N213" t="n">
        <v>26.09</v>
      </c>
      <c r="O213" t="n">
        <v>19115.09</v>
      </c>
      <c r="P213" t="n">
        <v>673.64</v>
      </c>
      <c r="Q213" t="n">
        <v>747.78</v>
      </c>
      <c r="R213" t="n">
        <v>142.18</v>
      </c>
      <c r="S213" t="n">
        <v>106.02</v>
      </c>
      <c r="T213" t="n">
        <v>13903.67</v>
      </c>
      <c r="U213" t="n">
        <v>0.75</v>
      </c>
      <c r="V213" t="n">
        <v>0.89</v>
      </c>
      <c r="W213" t="n">
        <v>12.31</v>
      </c>
      <c r="X213" t="n">
        <v>0.8100000000000001</v>
      </c>
      <c r="Y213" t="n">
        <v>0.5</v>
      </c>
      <c r="Z213" t="n">
        <v>10</v>
      </c>
    </row>
    <row r="214">
      <c r="A214" t="n">
        <v>22</v>
      </c>
      <c r="B214" t="n">
        <v>60</v>
      </c>
      <c r="C214" t="inlineStr">
        <is>
          <t xml:space="preserve">CONCLUIDO	</t>
        </is>
      </c>
      <c r="D214" t="n">
        <v>1.3929</v>
      </c>
      <c r="E214" t="n">
        <v>71.79000000000001</v>
      </c>
      <c r="F214" t="n">
        <v>69.09999999999999</v>
      </c>
      <c r="G214" t="n">
        <v>188.45</v>
      </c>
      <c r="H214" t="n">
        <v>2.64</v>
      </c>
      <c r="I214" t="n">
        <v>22</v>
      </c>
      <c r="J214" t="n">
        <v>154.49</v>
      </c>
      <c r="K214" t="n">
        <v>45</v>
      </c>
      <c r="L214" t="n">
        <v>23</v>
      </c>
      <c r="M214" t="n">
        <v>20</v>
      </c>
      <c r="N214" t="n">
        <v>26.49</v>
      </c>
      <c r="O214" t="n">
        <v>19287.9</v>
      </c>
      <c r="P214" t="n">
        <v>672.73</v>
      </c>
      <c r="Q214" t="n">
        <v>747.78</v>
      </c>
      <c r="R214" t="n">
        <v>141.02</v>
      </c>
      <c r="S214" t="n">
        <v>106.02</v>
      </c>
      <c r="T214" t="n">
        <v>13327.97</v>
      </c>
      <c r="U214" t="n">
        <v>0.75</v>
      </c>
      <c r="V214" t="n">
        <v>0.89</v>
      </c>
      <c r="W214" t="n">
        <v>12.31</v>
      </c>
      <c r="X214" t="n">
        <v>0.78</v>
      </c>
      <c r="Y214" t="n">
        <v>0.5</v>
      </c>
      <c r="Z214" t="n">
        <v>10</v>
      </c>
    </row>
    <row r="215">
      <c r="A215" t="n">
        <v>23</v>
      </c>
      <c r="B215" t="n">
        <v>60</v>
      </c>
      <c r="C215" t="inlineStr">
        <is>
          <t xml:space="preserve">CONCLUIDO	</t>
        </is>
      </c>
      <c r="D215" t="n">
        <v>1.3943</v>
      </c>
      <c r="E215" t="n">
        <v>71.72</v>
      </c>
      <c r="F215" t="n">
        <v>69.05</v>
      </c>
      <c r="G215" t="n">
        <v>197.3</v>
      </c>
      <c r="H215" t="n">
        <v>2.73</v>
      </c>
      <c r="I215" t="n">
        <v>21</v>
      </c>
      <c r="J215" t="n">
        <v>155.9</v>
      </c>
      <c r="K215" t="n">
        <v>45</v>
      </c>
      <c r="L215" t="n">
        <v>24</v>
      </c>
      <c r="M215" t="n">
        <v>19</v>
      </c>
      <c r="N215" t="n">
        <v>26.9</v>
      </c>
      <c r="O215" t="n">
        <v>19461.27</v>
      </c>
      <c r="P215" t="n">
        <v>667.59</v>
      </c>
      <c r="Q215" t="n">
        <v>747.8099999999999</v>
      </c>
      <c r="R215" t="n">
        <v>139.44</v>
      </c>
      <c r="S215" t="n">
        <v>106.02</v>
      </c>
      <c r="T215" t="n">
        <v>12545.03</v>
      </c>
      <c r="U215" t="n">
        <v>0.76</v>
      </c>
      <c r="V215" t="n">
        <v>0.89</v>
      </c>
      <c r="W215" t="n">
        <v>12.31</v>
      </c>
      <c r="X215" t="n">
        <v>0.73</v>
      </c>
      <c r="Y215" t="n">
        <v>0.5</v>
      </c>
      <c r="Z215" t="n">
        <v>10</v>
      </c>
    </row>
    <row r="216">
      <c r="A216" t="n">
        <v>24</v>
      </c>
      <c r="B216" t="n">
        <v>60</v>
      </c>
      <c r="C216" t="inlineStr">
        <is>
          <t xml:space="preserve">CONCLUIDO	</t>
        </is>
      </c>
      <c r="D216" t="n">
        <v>1.3941</v>
      </c>
      <c r="E216" t="n">
        <v>71.73</v>
      </c>
      <c r="F216" t="n">
        <v>69.06</v>
      </c>
      <c r="G216" t="n">
        <v>197.31</v>
      </c>
      <c r="H216" t="n">
        <v>2.81</v>
      </c>
      <c r="I216" t="n">
        <v>21</v>
      </c>
      <c r="J216" t="n">
        <v>157.31</v>
      </c>
      <c r="K216" t="n">
        <v>45</v>
      </c>
      <c r="L216" t="n">
        <v>25</v>
      </c>
      <c r="M216" t="n">
        <v>19</v>
      </c>
      <c r="N216" t="n">
        <v>27.31</v>
      </c>
      <c r="O216" t="n">
        <v>19635.2</v>
      </c>
      <c r="P216" t="n">
        <v>666.1</v>
      </c>
      <c r="Q216" t="n">
        <v>747.8099999999999</v>
      </c>
      <c r="R216" t="n">
        <v>139.73</v>
      </c>
      <c r="S216" t="n">
        <v>106.02</v>
      </c>
      <c r="T216" t="n">
        <v>12686.55</v>
      </c>
      <c r="U216" t="n">
        <v>0.76</v>
      </c>
      <c r="V216" t="n">
        <v>0.89</v>
      </c>
      <c r="W216" t="n">
        <v>12.3</v>
      </c>
      <c r="X216" t="n">
        <v>0.74</v>
      </c>
      <c r="Y216" t="n">
        <v>0.5</v>
      </c>
      <c r="Z216" t="n">
        <v>10</v>
      </c>
    </row>
    <row r="217">
      <c r="A217" t="n">
        <v>25</v>
      </c>
      <c r="B217" t="n">
        <v>60</v>
      </c>
      <c r="C217" t="inlineStr">
        <is>
          <t xml:space="preserve">CONCLUIDO	</t>
        </is>
      </c>
      <c r="D217" t="n">
        <v>1.3955</v>
      </c>
      <c r="E217" t="n">
        <v>71.66</v>
      </c>
      <c r="F217" t="n">
        <v>69.02</v>
      </c>
      <c r="G217" t="n">
        <v>207.05</v>
      </c>
      <c r="H217" t="n">
        <v>2.9</v>
      </c>
      <c r="I217" t="n">
        <v>20</v>
      </c>
      <c r="J217" t="n">
        <v>158.72</v>
      </c>
      <c r="K217" t="n">
        <v>45</v>
      </c>
      <c r="L217" t="n">
        <v>26</v>
      </c>
      <c r="M217" t="n">
        <v>18</v>
      </c>
      <c r="N217" t="n">
        <v>27.72</v>
      </c>
      <c r="O217" t="n">
        <v>19809.69</v>
      </c>
      <c r="P217" t="n">
        <v>664.5700000000001</v>
      </c>
      <c r="Q217" t="n">
        <v>747.79</v>
      </c>
      <c r="R217" t="n">
        <v>138.3</v>
      </c>
      <c r="S217" t="n">
        <v>106.02</v>
      </c>
      <c r="T217" t="n">
        <v>11978.7</v>
      </c>
      <c r="U217" t="n">
        <v>0.77</v>
      </c>
      <c r="V217" t="n">
        <v>0.89</v>
      </c>
      <c r="W217" t="n">
        <v>12.3</v>
      </c>
      <c r="X217" t="n">
        <v>0.7</v>
      </c>
      <c r="Y217" t="n">
        <v>0.5</v>
      </c>
      <c r="Z217" t="n">
        <v>10</v>
      </c>
    </row>
    <row r="218">
      <c r="A218" t="n">
        <v>26</v>
      </c>
      <c r="B218" t="n">
        <v>60</v>
      </c>
      <c r="C218" t="inlineStr">
        <is>
          <t xml:space="preserve">CONCLUIDO	</t>
        </is>
      </c>
      <c r="D218" t="n">
        <v>1.3966</v>
      </c>
      <c r="E218" t="n">
        <v>71.59999999999999</v>
      </c>
      <c r="F218" t="n">
        <v>68.98</v>
      </c>
      <c r="G218" t="n">
        <v>217.85</v>
      </c>
      <c r="H218" t="n">
        <v>2.99</v>
      </c>
      <c r="I218" t="n">
        <v>19</v>
      </c>
      <c r="J218" t="n">
        <v>160.14</v>
      </c>
      <c r="K218" t="n">
        <v>45</v>
      </c>
      <c r="L218" t="n">
        <v>27</v>
      </c>
      <c r="M218" t="n">
        <v>17</v>
      </c>
      <c r="N218" t="n">
        <v>28.14</v>
      </c>
      <c r="O218" t="n">
        <v>19984.89</v>
      </c>
      <c r="P218" t="n">
        <v>662.78</v>
      </c>
      <c r="Q218" t="n">
        <v>747.78</v>
      </c>
      <c r="R218" t="n">
        <v>137.18</v>
      </c>
      <c r="S218" t="n">
        <v>106.02</v>
      </c>
      <c r="T218" t="n">
        <v>11422.21</v>
      </c>
      <c r="U218" t="n">
        <v>0.77</v>
      </c>
      <c r="V218" t="n">
        <v>0.89</v>
      </c>
      <c r="W218" t="n">
        <v>12.3</v>
      </c>
      <c r="X218" t="n">
        <v>0.67</v>
      </c>
      <c r="Y218" t="n">
        <v>0.5</v>
      </c>
      <c r="Z218" t="n">
        <v>10</v>
      </c>
    </row>
    <row r="219">
      <c r="A219" t="n">
        <v>27</v>
      </c>
      <c r="B219" t="n">
        <v>60</v>
      </c>
      <c r="C219" t="inlineStr">
        <is>
          <t xml:space="preserve">CONCLUIDO	</t>
        </is>
      </c>
      <c r="D219" t="n">
        <v>1.3979</v>
      </c>
      <c r="E219" t="n">
        <v>71.54000000000001</v>
      </c>
      <c r="F219" t="n">
        <v>68.94</v>
      </c>
      <c r="G219" t="n">
        <v>229.81</v>
      </c>
      <c r="H219" t="n">
        <v>3.07</v>
      </c>
      <c r="I219" t="n">
        <v>18</v>
      </c>
      <c r="J219" t="n">
        <v>161.57</v>
      </c>
      <c r="K219" t="n">
        <v>45</v>
      </c>
      <c r="L219" t="n">
        <v>28</v>
      </c>
      <c r="M219" t="n">
        <v>16</v>
      </c>
      <c r="N219" t="n">
        <v>28.57</v>
      </c>
      <c r="O219" t="n">
        <v>20160.55</v>
      </c>
      <c r="P219" t="n">
        <v>657.29</v>
      </c>
      <c r="Q219" t="n">
        <v>747.78</v>
      </c>
      <c r="R219" t="n">
        <v>135.64</v>
      </c>
      <c r="S219" t="n">
        <v>106.02</v>
      </c>
      <c r="T219" t="n">
        <v>10660.2</v>
      </c>
      <c r="U219" t="n">
        <v>0.78</v>
      </c>
      <c r="V219" t="n">
        <v>0.89</v>
      </c>
      <c r="W219" t="n">
        <v>12.31</v>
      </c>
      <c r="X219" t="n">
        <v>0.62</v>
      </c>
      <c r="Y219" t="n">
        <v>0.5</v>
      </c>
      <c r="Z219" t="n">
        <v>10</v>
      </c>
    </row>
    <row r="220">
      <c r="A220" t="n">
        <v>28</v>
      </c>
      <c r="B220" t="n">
        <v>60</v>
      </c>
      <c r="C220" t="inlineStr">
        <is>
          <t xml:space="preserve">CONCLUIDO	</t>
        </is>
      </c>
      <c r="D220" t="n">
        <v>1.3975</v>
      </c>
      <c r="E220" t="n">
        <v>71.56</v>
      </c>
      <c r="F220" t="n">
        <v>68.95999999999999</v>
      </c>
      <c r="G220" t="n">
        <v>229.88</v>
      </c>
      <c r="H220" t="n">
        <v>3.15</v>
      </c>
      <c r="I220" t="n">
        <v>18</v>
      </c>
      <c r="J220" t="n">
        <v>163</v>
      </c>
      <c r="K220" t="n">
        <v>45</v>
      </c>
      <c r="L220" t="n">
        <v>29</v>
      </c>
      <c r="M220" t="n">
        <v>16</v>
      </c>
      <c r="N220" t="n">
        <v>29</v>
      </c>
      <c r="O220" t="n">
        <v>20336.78</v>
      </c>
      <c r="P220" t="n">
        <v>656.22</v>
      </c>
      <c r="Q220" t="n">
        <v>747.79</v>
      </c>
      <c r="R220" t="n">
        <v>136.68</v>
      </c>
      <c r="S220" t="n">
        <v>106.02</v>
      </c>
      <c r="T220" t="n">
        <v>11178.86</v>
      </c>
      <c r="U220" t="n">
        <v>0.78</v>
      </c>
      <c r="V220" t="n">
        <v>0.89</v>
      </c>
      <c r="W220" t="n">
        <v>12.3</v>
      </c>
      <c r="X220" t="n">
        <v>0.65</v>
      </c>
      <c r="Y220" t="n">
        <v>0.5</v>
      </c>
      <c r="Z220" t="n">
        <v>10</v>
      </c>
    </row>
    <row r="221">
      <c r="A221" t="n">
        <v>29</v>
      </c>
      <c r="B221" t="n">
        <v>60</v>
      </c>
      <c r="C221" t="inlineStr">
        <is>
          <t xml:space="preserve">CONCLUIDO	</t>
        </is>
      </c>
      <c r="D221" t="n">
        <v>1.3989</v>
      </c>
      <c r="E221" t="n">
        <v>71.48</v>
      </c>
      <c r="F221" t="n">
        <v>68.92</v>
      </c>
      <c r="G221" t="n">
        <v>243.24</v>
      </c>
      <c r="H221" t="n">
        <v>3.23</v>
      </c>
      <c r="I221" t="n">
        <v>17</v>
      </c>
      <c r="J221" t="n">
        <v>164.43</v>
      </c>
      <c r="K221" t="n">
        <v>45</v>
      </c>
      <c r="L221" t="n">
        <v>30</v>
      </c>
      <c r="M221" t="n">
        <v>15</v>
      </c>
      <c r="N221" t="n">
        <v>29.43</v>
      </c>
      <c r="O221" t="n">
        <v>20513.61</v>
      </c>
      <c r="P221" t="n">
        <v>653.95</v>
      </c>
      <c r="Q221" t="n">
        <v>747.79</v>
      </c>
      <c r="R221" t="n">
        <v>134.87</v>
      </c>
      <c r="S221" t="n">
        <v>106.02</v>
      </c>
      <c r="T221" t="n">
        <v>10277.97</v>
      </c>
      <c r="U221" t="n">
        <v>0.79</v>
      </c>
      <c r="V221" t="n">
        <v>0.9</v>
      </c>
      <c r="W221" t="n">
        <v>12.3</v>
      </c>
      <c r="X221" t="n">
        <v>0.6</v>
      </c>
      <c r="Y221" t="n">
        <v>0.5</v>
      </c>
      <c r="Z221" t="n">
        <v>10</v>
      </c>
    </row>
    <row r="222">
      <c r="A222" t="n">
        <v>30</v>
      </c>
      <c r="B222" t="n">
        <v>60</v>
      </c>
      <c r="C222" t="inlineStr">
        <is>
          <t xml:space="preserve">CONCLUIDO	</t>
        </is>
      </c>
      <c r="D222" t="n">
        <v>1.4004</v>
      </c>
      <c r="E222" t="n">
        <v>71.41</v>
      </c>
      <c r="F222" t="n">
        <v>68.87</v>
      </c>
      <c r="G222" t="n">
        <v>258.25</v>
      </c>
      <c r="H222" t="n">
        <v>3.31</v>
      </c>
      <c r="I222" t="n">
        <v>16</v>
      </c>
      <c r="J222" t="n">
        <v>165.87</v>
      </c>
      <c r="K222" t="n">
        <v>45</v>
      </c>
      <c r="L222" t="n">
        <v>31</v>
      </c>
      <c r="M222" t="n">
        <v>14</v>
      </c>
      <c r="N222" t="n">
        <v>29.87</v>
      </c>
      <c r="O222" t="n">
        <v>20691.03</v>
      </c>
      <c r="P222" t="n">
        <v>647.61</v>
      </c>
      <c r="Q222" t="n">
        <v>747.78</v>
      </c>
      <c r="R222" t="n">
        <v>133.18</v>
      </c>
      <c r="S222" t="n">
        <v>106.02</v>
      </c>
      <c r="T222" t="n">
        <v>9437.530000000001</v>
      </c>
      <c r="U222" t="n">
        <v>0.8</v>
      </c>
      <c r="V222" t="n">
        <v>0.9</v>
      </c>
      <c r="W222" t="n">
        <v>12.3</v>
      </c>
      <c r="X222" t="n">
        <v>0.55</v>
      </c>
      <c r="Y222" t="n">
        <v>0.5</v>
      </c>
      <c r="Z222" t="n">
        <v>10</v>
      </c>
    </row>
    <row r="223">
      <c r="A223" t="n">
        <v>31</v>
      </c>
      <c r="B223" t="n">
        <v>60</v>
      </c>
      <c r="C223" t="inlineStr">
        <is>
          <t xml:space="preserve">CONCLUIDO	</t>
        </is>
      </c>
      <c r="D223" t="n">
        <v>1.4002</v>
      </c>
      <c r="E223" t="n">
        <v>71.42</v>
      </c>
      <c r="F223" t="n">
        <v>68.88</v>
      </c>
      <c r="G223" t="n">
        <v>258.29</v>
      </c>
      <c r="H223" t="n">
        <v>3.39</v>
      </c>
      <c r="I223" t="n">
        <v>16</v>
      </c>
      <c r="J223" t="n">
        <v>167.31</v>
      </c>
      <c r="K223" t="n">
        <v>45</v>
      </c>
      <c r="L223" t="n">
        <v>32</v>
      </c>
      <c r="M223" t="n">
        <v>14</v>
      </c>
      <c r="N223" t="n">
        <v>30.31</v>
      </c>
      <c r="O223" t="n">
        <v>20869.05</v>
      </c>
      <c r="P223" t="n">
        <v>647.16</v>
      </c>
      <c r="Q223" t="n">
        <v>747.78</v>
      </c>
      <c r="R223" t="n">
        <v>133.63</v>
      </c>
      <c r="S223" t="n">
        <v>106.02</v>
      </c>
      <c r="T223" t="n">
        <v>9663.629999999999</v>
      </c>
      <c r="U223" t="n">
        <v>0.79</v>
      </c>
      <c r="V223" t="n">
        <v>0.9</v>
      </c>
      <c r="W223" t="n">
        <v>12.3</v>
      </c>
      <c r="X223" t="n">
        <v>0.5600000000000001</v>
      </c>
      <c r="Y223" t="n">
        <v>0.5</v>
      </c>
      <c r="Z223" t="n">
        <v>10</v>
      </c>
    </row>
    <row r="224">
      <c r="A224" t="n">
        <v>32</v>
      </c>
      <c r="B224" t="n">
        <v>60</v>
      </c>
      <c r="C224" t="inlineStr">
        <is>
          <t xml:space="preserve">CONCLUIDO	</t>
        </is>
      </c>
      <c r="D224" t="n">
        <v>1.4015</v>
      </c>
      <c r="E224" t="n">
        <v>71.34999999999999</v>
      </c>
      <c r="F224" t="n">
        <v>68.83</v>
      </c>
      <c r="G224" t="n">
        <v>275.34</v>
      </c>
      <c r="H224" t="n">
        <v>3.47</v>
      </c>
      <c r="I224" t="n">
        <v>15</v>
      </c>
      <c r="J224" t="n">
        <v>168.76</v>
      </c>
      <c r="K224" t="n">
        <v>45</v>
      </c>
      <c r="L224" t="n">
        <v>33</v>
      </c>
      <c r="M224" t="n">
        <v>13</v>
      </c>
      <c r="N224" t="n">
        <v>30.76</v>
      </c>
      <c r="O224" t="n">
        <v>21047.68</v>
      </c>
      <c r="P224" t="n">
        <v>644.1900000000001</v>
      </c>
      <c r="Q224" t="n">
        <v>747.8099999999999</v>
      </c>
      <c r="R224" t="n">
        <v>132.23</v>
      </c>
      <c r="S224" t="n">
        <v>106.02</v>
      </c>
      <c r="T224" t="n">
        <v>8966.309999999999</v>
      </c>
      <c r="U224" t="n">
        <v>0.8</v>
      </c>
      <c r="V224" t="n">
        <v>0.9</v>
      </c>
      <c r="W224" t="n">
        <v>12.29</v>
      </c>
      <c r="X224" t="n">
        <v>0.52</v>
      </c>
      <c r="Y224" t="n">
        <v>0.5</v>
      </c>
      <c r="Z224" t="n">
        <v>10</v>
      </c>
    </row>
    <row r="225">
      <c r="A225" t="n">
        <v>33</v>
      </c>
      <c r="B225" t="n">
        <v>60</v>
      </c>
      <c r="C225" t="inlineStr">
        <is>
          <t xml:space="preserve">CONCLUIDO	</t>
        </is>
      </c>
      <c r="D225" t="n">
        <v>1.4016</v>
      </c>
      <c r="E225" t="n">
        <v>71.34999999999999</v>
      </c>
      <c r="F225" t="n">
        <v>68.83</v>
      </c>
      <c r="G225" t="n">
        <v>275.33</v>
      </c>
      <c r="H225" t="n">
        <v>3.54</v>
      </c>
      <c r="I225" t="n">
        <v>15</v>
      </c>
      <c r="J225" t="n">
        <v>170.21</v>
      </c>
      <c r="K225" t="n">
        <v>45</v>
      </c>
      <c r="L225" t="n">
        <v>34</v>
      </c>
      <c r="M225" t="n">
        <v>11</v>
      </c>
      <c r="N225" t="n">
        <v>31.22</v>
      </c>
      <c r="O225" t="n">
        <v>21226.92</v>
      </c>
      <c r="P225" t="n">
        <v>644.13</v>
      </c>
      <c r="Q225" t="n">
        <v>747.78</v>
      </c>
      <c r="R225" t="n">
        <v>131.88</v>
      </c>
      <c r="S225" t="n">
        <v>106.02</v>
      </c>
      <c r="T225" t="n">
        <v>8791.74</v>
      </c>
      <c r="U225" t="n">
        <v>0.8</v>
      </c>
      <c r="V225" t="n">
        <v>0.9</v>
      </c>
      <c r="W225" t="n">
        <v>12.3</v>
      </c>
      <c r="X225" t="n">
        <v>0.51</v>
      </c>
      <c r="Y225" t="n">
        <v>0.5</v>
      </c>
      <c r="Z225" t="n">
        <v>10</v>
      </c>
    </row>
    <row r="226">
      <c r="A226" t="n">
        <v>34</v>
      </c>
      <c r="B226" t="n">
        <v>60</v>
      </c>
      <c r="C226" t="inlineStr">
        <is>
          <t xml:space="preserve">CONCLUIDO	</t>
        </is>
      </c>
      <c r="D226" t="n">
        <v>1.4013</v>
      </c>
      <c r="E226" t="n">
        <v>71.36</v>
      </c>
      <c r="F226" t="n">
        <v>68.84999999999999</v>
      </c>
      <c r="G226" t="n">
        <v>275.39</v>
      </c>
      <c r="H226" t="n">
        <v>3.61</v>
      </c>
      <c r="I226" t="n">
        <v>15</v>
      </c>
      <c r="J226" t="n">
        <v>171.67</v>
      </c>
      <c r="K226" t="n">
        <v>45</v>
      </c>
      <c r="L226" t="n">
        <v>35</v>
      </c>
      <c r="M226" t="n">
        <v>10</v>
      </c>
      <c r="N226" t="n">
        <v>31.67</v>
      </c>
      <c r="O226" t="n">
        <v>21406.78</v>
      </c>
      <c r="P226" t="n">
        <v>641.62</v>
      </c>
      <c r="Q226" t="n">
        <v>747.79</v>
      </c>
      <c r="R226" t="n">
        <v>132.4</v>
      </c>
      <c r="S226" t="n">
        <v>106.02</v>
      </c>
      <c r="T226" t="n">
        <v>9051.17</v>
      </c>
      <c r="U226" t="n">
        <v>0.8</v>
      </c>
      <c r="V226" t="n">
        <v>0.9</v>
      </c>
      <c r="W226" t="n">
        <v>12.3</v>
      </c>
      <c r="X226" t="n">
        <v>0.53</v>
      </c>
      <c r="Y226" t="n">
        <v>0.5</v>
      </c>
      <c r="Z226" t="n">
        <v>10</v>
      </c>
    </row>
    <row r="227">
      <c r="A227" t="n">
        <v>35</v>
      </c>
      <c r="B227" t="n">
        <v>60</v>
      </c>
      <c r="C227" t="inlineStr">
        <is>
          <t xml:space="preserve">CONCLUIDO	</t>
        </is>
      </c>
      <c r="D227" t="n">
        <v>1.4026</v>
      </c>
      <c r="E227" t="n">
        <v>71.3</v>
      </c>
      <c r="F227" t="n">
        <v>68.81</v>
      </c>
      <c r="G227" t="n">
        <v>294.89</v>
      </c>
      <c r="H227" t="n">
        <v>3.69</v>
      </c>
      <c r="I227" t="n">
        <v>14</v>
      </c>
      <c r="J227" t="n">
        <v>173.13</v>
      </c>
      <c r="K227" t="n">
        <v>45</v>
      </c>
      <c r="L227" t="n">
        <v>36</v>
      </c>
      <c r="M227" t="n">
        <v>6</v>
      </c>
      <c r="N227" t="n">
        <v>32.14</v>
      </c>
      <c r="O227" t="n">
        <v>21587.26</v>
      </c>
      <c r="P227" t="n">
        <v>641.0700000000001</v>
      </c>
      <c r="Q227" t="n">
        <v>747.79</v>
      </c>
      <c r="R227" t="n">
        <v>130.94</v>
      </c>
      <c r="S227" t="n">
        <v>106.02</v>
      </c>
      <c r="T227" t="n">
        <v>8328.280000000001</v>
      </c>
      <c r="U227" t="n">
        <v>0.8100000000000001</v>
      </c>
      <c r="V227" t="n">
        <v>0.9</v>
      </c>
      <c r="W227" t="n">
        <v>12.3</v>
      </c>
      <c r="X227" t="n">
        <v>0.49</v>
      </c>
      <c r="Y227" t="n">
        <v>0.5</v>
      </c>
      <c r="Z227" t="n">
        <v>10</v>
      </c>
    </row>
    <row r="228">
      <c r="A228" t="n">
        <v>36</v>
      </c>
      <c r="B228" t="n">
        <v>60</v>
      </c>
      <c r="C228" t="inlineStr">
        <is>
          <t xml:space="preserve">CONCLUIDO	</t>
        </is>
      </c>
      <c r="D228" t="n">
        <v>1.4026</v>
      </c>
      <c r="E228" t="n">
        <v>71.29000000000001</v>
      </c>
      <c r="F228" t="n">
        <v>68.8</v>
      </c>
      <c r="G228" t="n">
        <v>294.88</v>
      </c>
      <c r="H228" t="n">
        <v>3.76</v>
      </c>
      <c r="I228" t="n">
        <v>14</v>
      </c>
      <c r="J228" t="n">
        <v>174.6</v>
      </c>
      <c r="K228" t="n">
        <v>45</v>
      </c>
      <c r="L228" t="n">
        <v>37</v>
      </c>
      <c r="M228" t="n">
        <v>3</v>
      </c>
      <c r="N228" t="n">
        <v>32.61</v>
      </c>
      <c r="O228" t="n">
        <v>21768.38</v>
      </c>
      <c r="P228" t="n">
        <v>644.15</v>
      </c>
      <c r="Q228" t="n">
        <v>747.79</v>
      </c>
      <c r="R228" t="n">
        <v>130.78</v>
      </c>
      <c r="S228" t="n">
        <v>106.02</v>
      </c>
      <c r="T228" t="n">
        <v>8248.290000000001</v>
      </c>
      <c r="U228" t="n">
        <v>0.8100000000000001</v>
      </c>
      <c r="V228" t="n">
        <v>0.9</v>
      </c>
      <c r="W228" t="n">
        <v>12.31</v>
      </c>
      <c r="X228" t="n">
        <v>0.49</v>
      </c>
      <c r="Y228" t="n">
        <v>0.5</v>
      </c>
      <c r="Z228" t="n">
        <v>10</v>
      </c>
    </row>
    <row r="229">
      <c r="A229" t="n">
        <v>37</v>
      </c>
      <c r="B229" t="n">
        <v>60</v>
      </c>
      <c r="C229" t="inlineStr">
        <is>
          <t xml:space="preserve">CONCLUIDO	</t>
        </is>
      </c>
      <c r="D229" t="n">
        <v>1.4023</v>
      </c>
      <c r="E229" t="n">
        <v>71.31</v>
      </c>
      <c r="F229" t="n">
        <v>68.81999999999999</v>
      </c>
      <c r="G229" t="n">
        <v>294.95</v>
      </c>
      <c r="H229" t="n">
        <v>3.83</v>
      </c>
      <c r="I229" t="n">
        <v>14</v>
      </c>
      <c r="J229" t="n">
        <v>176.08</v>
      </c>
      <c r="K229" t="n">
        <v>45</v>
      </c>
      <c r="L229" t="n">
        <v>38</v>
      </c>
      <c r="M229" t="n">
        <v>2</v>
      </c>
      <c r="N229" t="n">
        <v>33.08</v>
      </c>
      <c r="O229" t="n">
        <v>21950.14</v>
      </c>
      <c r="P229" t="n">
        <v>646.6799999999999</v>
      </c>
      <c r="Q229" t="n">
        <v>747.8</v>
      </c>
      <c r="R229" t="n">
        <v>131.25</v>
      </c>
      <c r="S229" t="n">
        <v>106.02</v>
      </c>
      <c r="T229" t="n">
        <v>8485.65</v>
      </c>
      <c r="U229" t="n">
        <v>0.8100000000000001</v>
      </c>
      <c r="V229" t="n">
        <v>0.9</v>
      </c>
      <c r="W229" t="n">
        <v>12.31</v>
      </c>
      <c r="X229" t="n">
        <v>0.5</v>
      </c>
      <c r="Y229" t="n">
        <v>0.5</v>
      </c>
      <c r="Z229" t="n">
        <v>10</v>
      </c>
    </row>
    <row r="230">
      <c r="A230" t="n">
        <v>38</v>
      </c>
      <c r="B230" t="n">
        <v>60</v>
      </c>
      <c r="C230" t="inlineStr">
        <is>
          <t xml:space="preserve">CONCLUIDO	</t>
        </is>
      </c>
      <c r="D230" t="n">
        <v>1.4023</v>
      </c>
      <c r="E230" t="n">
        <v>71.31</v>
      </c>
      <c r="F230" t="n">
        <v>68.81999999999999</v>
      </c>
      <c r="G230" t="n">
        <v>294.94</v>
      </c>
      <c r="H230" t="n">
        <v>3.9</v>
      </c>
      <c r="I230" t="n">
        <v>14</v>
      </c>
      <c r="J230" t="n">
        <v>177.56</v>
      </c>
      <c r="K230" t="n">
        <v>45</v>
      </c>
      <c r="L230" t="n">
        <v>39</v>
      </c>
      <c r="M230" t="n">
        <v>1</v>
      </c>
      <c r="N230" t="n">
        <v>33.56</v>
      </c>
      <c r="O230" t="n">
        <v>22132.55</v>
      </c>
      <c r="P230" t="n">
        <v>650.79</v>
      </c>
      <c r="Q230" t="n">
        <v>747.78</v>
      </c>
      <c r="R230" t="n">
        <v>131.25</v>
      </c>
      <c r="S230" t="n">
        <v>106.02</v>
      </c>
      <c r="T230" t="n">
        <v>8481.74</v>
      </c>
      <c r="U230" t="n">
        <v>0.8100000000000001</v>
      </c>
      <c r="V230" t="n">
        <v>0.9</v>
      </c>
      <c r="W230" t="n">
        <v>12.31</v>
      </c>
      <c r="X230" t="n">
        <v>0.5</v>
      </c>
      <c r="Y230" t="n">
        <v>0.5</v>
      </c>
      <c r="Z230" t="n">
        <v>10</v>
      </c>
    </row>
    <row r="231">
      <c r="A231" t="n">
        <v>39</v>
      </c>
      <c r="B231" t="n">
        <v>60</v>
      </c>
      <c r="C231" t="inlineStr">
        <is>
          <t xml:space="preserve">CONCLUIDO	</t>
        </is>
      </c>
      <c r="D231" t="n">
        <v>1.4023</v>
      </c>
      <c r="E231" t="n">
        <v>71.31</v>
      </c>
      <c r="F231" t="n">
        <v>68.81999999999999</v>
      </c>
      <c r="G231" t="n">
        <v>294.94</v>
      </c>
      <c r="H231" t="n">
        <v>3.96</v>
      </c>
      <c r="I231" t="n">
        <v>14</v>
      </c>
      <c r="J231" t="n">
        <v>179.04</v>
      </c>
      <c r="K231" t="n">
        <v>45</v>
      </c>
      <c r="L231" t="n">
        <v>40</v>
      </c>
      <c r="M231" t="n">
        <v>0</v>
      </c>
      <c r="N231" t="n">
        <v>34.04</v>
      </c>
      <c r="O231" t="n">
        <v>22315.6</v>
      </c>
      <c r="P231" t="n">
        <v>655.2</v>
      </c>
      <c r="Q231" t="n">
        <v>747.78</v>
      </c>
      <c r="R231" t="n">
        <v>131.18</v>
      </c>
      <c r="S231" t="n">
        <v>106.02</v>
      </c>
      <c r="T231" t="n">
        <v>8450.93</v>
      </c>
      <c r="U231" t="n">
        <v>0.8100000000000001</v>
      </c>
      <c r="V231" t="n">
        <v>0.9</v>
      </c>
      <c r="W231" t="n">
        <v>12.31</v>
      </c>
      <c r="X231" t="n">
        <v>0.5</v>
      </c>
      <c r="Y231" t="n">
        <v>0.5</v>
      </c>
      <c r="Z231" t="n">
        <v>10</v>
      </c>
    </row>
    <row r="232">
      <c r="A232" t="n">
        <v>0</v>
      </c>
      <c r="B232" t="n">
        <v>80</v>
      </c>
      <c r="C232" t="inlineStr">
        <is>
          <t xml:space="preserve">CONCLUIDO	</t>
        </is>
      </c>
      <c r="D232" t="n">
        <v>0.7199</v>
      </c>
      <c r="E232" t="n">
        <v>138.9</v>
      </c>
      <c r="F232" t="n">
        <v>105.9</v>
      </c>
      <c r="G232" t="n">
        <v>6.67</v>
      </c>
      <c r="H232" t="n">
        <v>0.11</v>
      </c>
      <c r="I232" t="n">
        <v>952</v>
      </c>
      <c r="J232" t="n">
        <v>159.12</v>
      </c>
      <c r="K232" t="n">
        <v>50.28</v>
      </c>
      <c r="L232" t="n">
        <v>1</v>
      </c>
      <c r="M232" t="n">
        <v>950</v>
      </c>
      <c r="N232" t="n">
        <v>27.84</v>
      </c>
      <c r="O232" t="n">
        <v>19859.16</v>
      </c>
      <c r="P232" t="n">
        <v>1306.77</v>
      </c>
      <c r="Q232" t="n">
        <v>748.42</v>
      </c>
      <c r="R232" t="n">
        <v>1371.03</v>
      </c>
      <c r="S232" t="n">
        <v>106.02</v>
      </c>
      <c r="T232" t="n">
        <v>623685.13</v>
      </c>
      <c r="U232" t="n">
        <v>0.08</v>
      </c>
      <c r="V232" t="n">
        <v>0.58</v>
      </c>
      <c r="W232" t="n">
        <v>13.88</v>
      </c>
      <c r="X232" t="n">
        <v>37.55</v>
      </c>
      <c r="Y232" t="n">
        <v>0.5</v>
      </c>
      <c r="Z232" t="n">
        <v>10</v>
      </c>
    </row>
    <row r="233">
      <c r="A233" t="n">
        <v>1</v>
      </c>
      <c r="B233" t="n">
        <v>80</v>
      </c>
      <c r="C233" t="inlineStr">
        <is>
          <t xml:space="preserve">CONCLUIDO	</t>
        </is>
      </c>
      <c r="D233" t="n">
        <v>1.037</v>
      </c>
      <c r="E233" t="n">
        <v>96.43000000000001</v>
      </c>
      <c r="F233" t="n">
        <v>82.28</v>
      </c>
      <c r="G233" t="n">
        <v>13.45</v>
      </c>
      <c r="H233" t="n">
        <v>0.22</v>
      </c>
      <c r="I233" t="n">
        <v>367</v>
      </c>
      <c r="J233" t="n">
        <v>160.54</v>
      </c>
      <c r="K233" t="n">
        <v>50.28</v>
      </c>
      <c r="L233" t="n">
        <v>2</v>
      </c>
      <c r="M233" t="n">
        <v>365</v>
      </c>
      <c r="N233" t="n">
        <v>28.26</v>
      </c>
      <c r="O233" t="n">
        <v>20034.4</v>
      </c>
      <c r="P233" t="n">
        <v>1014.29</v>
      </c>
      <c r="Q233" t="n">
        <v>748</v>
      </c>
      <c r="R233" t="n">
        <v>579.8</v>
      </c>
      <c r="S233" t="n">
        <v>106.02</v>
      </c>
      <c r="T233" t="n">
        <v>230991.8</v>
      </c>
      <c r="U233" t="n">
        <v>0.18</v>
      </c>
      <c r="V233" t="n">
        <v>0.75</v>
      </c>
      <c r="W233" t="n">
        <v>12.9</v>
      </c>
      <c r="X233" t="n">
        <v>13.95</v>
      </c>
      <c r="Y233" t="n">
        <v>0.5</v>
      </c>
      <c r="Z233" t="n">
        <v>10</v>
      </c>
    </row>
    <row r="234">
      <c r="A234" t="n">
        <v>2</v>
      </c>
      <c r="B234" t="n">
        <v>80</v>
      </c>
      <c r="C234" t="inlineStr">
        <is>
          <t xml:space="preserve">CONCLUIDO	</t>
        </is>
      </c>
      <c r="D234" t="n">
        <v>1.155</v>
      </c>
      <c r="E234" t="n">
        <v>86.58</v>
      </c>
      <c r="F234" t="n">
        <v>76.91</v>
      </c>
      <c r="G234" t="n">
        <v>20.24</v>
      </c>
      <c r="H234" t="n">
        <v>0.33</v>
      </c>
      <c r="I234" t="n">
        <v>228</v>
      </c>
      <c r="J234" t="n">
        <v>161.97</v>
      </c>
      <c r="K234" t="n">
        <v>50.28</v>
      </c>
      <c r="L234" t="n">
        <v>3</v>
      </c>
      <c r="M234" t="n">
        <v>226</v>
      </c>
      <c r="N234" t="n">
        <v>28.69</v>
      </c>
      <c r="O234" t="n">
        <v>20210.21</v>
      </c>
      <c r="P234" t="n">
        <v>946.76</v>
      </c>
      <c r="Q234" t="n">
        <v>747.92</v>
      </c>
      <c r="R234" t="n">
        <v>401.07</v>
      </c>
      <c r="S234" t="n">
        <v>106.02</v>
      </c>
      <c r="T234" t="n">
        <v>142324.96</v>
      </c>
      <c r="U234" t="n">
        <v>0.26</v>
      </c>
      <c r="V234" t="n">
        <v>0.8</v>
      </c>
      <c r="W234" t="n">
        <v>12.66</v>
      </c>
      <c r="X234" t="n">
        <v>8.58</v>
      </c>
      <c r="Y234" t="n">
        <v>0.5</v>
      </c>
      <c r="Z234" t="n">
        <v>10</v>
      </c>
    </row>
    <row r="235">
      <c r="A235" t="n">
        <v>3</v>
      </c>
      <c r="B235" t="n">
        <v>80</v>
      </c>
      <c r="C235" t="inlineStr">
        <is>
          <t xml:space="preserve">CONCLUIDO	</t>
        </is>
      </c>
      <c r="D235" t="n">
        <v>1.2166</v>
      </c>
      <c r="E235" t="n">
        <v>82.19</v>
      </c>
      <c r="F235" t="n">
        <v>74.52</v>
      </c>
      <c r="G235" t="n">
        <v>26.94</v>
      </c>
      <c r="H235" t="n">
        <v>0.43</v>
      </c>
      <c r="I235" t="n">
        <v>166</v>
      </c>
      <c r="J235" t="n">
        <v>163.4</v>
      </c>
      <c r="K235" t="n">
        <v>50.28</v>
      </c>
      <c r="L235" t="n">
        <v>4</v>
      </c>
      <c r="M235" t="n">
        <v>164</v>
      </c>
      <c r="N235" t="n">
        <v>29.12</v>
      </c>
      <c r="O235" t="n">
        <v>20386.62</v>
      </c>
      <c r="P235" t="n">
        <v>915.78</v>
      </c>
      <c r="Q235" t="n">
        <v>747.99</v>
      </c>
      <c r="R235" t="n">
        <v>321.51</v>
      </c>
      <c r="S235" t="n">
        <v>106.02</v>
      </c>
      <c r="T235" t="n">
        <v>102853.86</v>
      </c>
      <c r="U235" t="n">
        <v>0.33</v>
      </c>
      <c r="V235" t="n">
        <v>0.83</v>
      </c>
      <c r="W235" t="n">
        <v>12.55</v>
      </c>
      <c r="X235" t="n">
        <v>6.2</v>
      </c>
      <c r="Y235" t="n">
        <v>0.5</v>
      </c>
      <c r="Z235" t="n">
        <v>10</v>
      </c>
    </row>
    <row r="236">
      <c r="A236" t="n">
        <v>4</v>
      </c>
      <c r="B236" t="n">
        <v>80</v>
      </c>
      <c r="C236" t="inlineStr">
        <is>
          <t xml:space="preserve">CONCLUIDO	</t>
        </is>
      </c>
      <c r="D236" t="n">
        <v>1.2548</v>
      </c>
      <c r="E236" t="n">
        <v>79.69</v>
      </c>
      <c r="F236" t="n">
        <v>73.18000000000001</v>
      </c>
      <c r="G236" t="n">
        <v>33.77</v>
      </c>
      <c r="H236" t="n">
        <v>0.54</v>
      </c>
      <c r="I236" t="n">
        <v>130</v>
      </c>
      <c r="J236" t="n">
        <v>164.83</v>
      </c>
      <c r="K236" t="n">
        <v>50.28</v>
      </c>
      <c r="L236" t="n">
        <v>5</v>
      </c>
      <c r="M236" t="n">
        <v>128</v>
      </c>
      <c r="N236" t="n">
        <v>29.55</v>
      </c>
      <c r="O236" t="n">
        <v>20563.61</v>
      </c>
      <c r="P236" t="n">
        <v>897.64</v>
      </c>
      <c r="Q236" t="n">
        <v>747.9400000000001</v>
      </c>
      <c r="R236" t="n">
        <v>277.06</v>
      </c>
      <c r="S236" t="n">
        <v>106.02</v>
      </c>
      <c r="T236" t="n">
        <v>80807.13</v>
      </c>
      <c r="U236" t="n">
        <v>0.38</v>
      </c>
      <c r="V236" t="n">
        <v>0.84</v>
      </c>
      <c r="W236" t="n">
        <v>12.48</v>
      </c>
      <c r="X236" t="n">
        <v>4.85</v>
      </c>
      <c r="Y236" t="n">
        <v>0.5</v>
      </c>
      <c r="Z236" t="n">
        <v>10</v>
      </c>
    </row>
    <row r="237">
      <c r="A237" t="n">
        <v>5</v>
      </c>
      <c r="B237" t="n">
        <v>80</v>
      </c>
      <c r="C237" t="inlineStr">
        <is>
          <t xml:space="preserve">CONCLUIDO	</t>
        </is>
      </c>
      <c r="D237" t="n">
        <v>1.281</v>
      </c>
      <c r="E237" t="n">
        <v>78.06</v>
      </c>
      <c r="F237" t="n">
        <v>72.29000000000001</v>
      </c>
      <c r="G237" t="n">
        <v>40.54</v>
      </c>
      <c r="H237" t="n">
        <v>0.64</v>
      </c>
      <c r="I237" t="n">
        <v>107</v>
      </c>
      <c r="J237" t="n">
        <v>166.27</v>
      </c>
      <c r="K237" t="n">
        <v>50.28</v>
      </c>
      <c r="L237" t="n">
        <v>6</v>
      </c>
      <c r="M237" t="n">
        <v>105</v>
      </c>
      <c r="N237" t="n">
        <v>29.99</v>
      </c>
      <c r="O237" t="n">
        <v>20741.2</v>
      </c>
      <c r="P237" t="n">
        <v>885.41</v>
      </c>
      <c r="Q237" t="n">
        <v>747.85</v>
      </c>
      <c r="R237" t="n">
        <v>247.13</v>
      </c>
      <c r="S237" t="n">
        <v>106.02</v>
      </c>
      <c r="T237" t="n">
        <v>65956.95</v>
      </c>
      <c r="U237" t="n">
        <v>0.43</v>
      </c>
      <c r="V237" t="n">
        <v>0.85</v>
      </c>
      <c r="W237" t="n">
        <v>12.46</v>
      </c>
      <c r="X237" t="n">
        <v>3.97</v>
      </c>
      <c r="Y237" t="n">
        <v>0.5</v>
      </c>
      <c r="Z237" t="n">
        <v>10</v>
      </c>
    </row>
    <row r="238">
      <c r="A238" t="n">
        <v>6</v>
      </c>
      <c r="B238" t="n">
        <v>80</v>
      </c>
      <c r="C238" t="inlineStr">
        <is>
          <t xml:space="preserve">CONCLUIDO	</t>
        </is>
      </c>
      <c r="D238" t="n">
        <v>1.2993</v>
      </c>
      <c r="E238" t="n">
        <v>76.95999999999999</v>
      </c>
      <c r="F238" t="n">
        <v>71.70999999999999</v>
      </c>
      <c r="G238" t="n">
        <v>47.28</v>
      </c>
      <c r="H238" t="n">
        <v>0.74</v>
      </c>
      <c r="I238" t="n">
        <v>91</v>
      </c>
      <c r="J238" t="n">
        <v>167.72</v>
      </c>
      <c r="K238" t="n">
        <v>50.28</v>
      </c>
      <c r="L238" t="n">
        <v>7</v>
      </c>
      <c r="M238" t="n">
        <v>89</v>
      </c>
      <c r="N238" t="n">
        <v>30.44</v>
      </c>
      <c r="O238" t="n">
        <v>20919.39</v>
      </c>
      <c r="P238" t="n">
        <v>876.96</v>
      </c>
      <c r="Q238" t="n">
        <v>747.86</v>
      </c>
      <c r="R238" t="n">
        <v>227.64</v>
      </c>
      <c r="S238" t="n">
        <v>106.02</v>
      </c>
      <c r="T238" t="n">
        <v>56292.82</v>
      </c>
      <c r="U238" t="n">
        <v>0.47</v>
      </c>
      <c r="V238" t="n">
        <v>0.86</v>
      </c>
      <c r="W238" t="n">
        <v>12.43</v>
      </c>
      <c r="X238" t="n">
        <v>3.38</v>
      </c>
      <c r="Y238" t="n">
        <v>0.5</v>
      </c>
      <c r="Z238" t="n">
        <v>10</v>
      </c>
    </row>
    <row r="239">
      <c r="A239" t="n">
        <v>7</v>
      </c>
      <c r="B239" t="n">
        <v>80</v>
      </c>
      <c r="C239" t="inlineStr">
        <is>
          <t xml:space="preserve">CONCLUIDO	</t>
        </is>
      </c>
      <c r="D239" t="n">
        <v>1.314</v>
      </c>
      <c r="E239" t="n">
        <v>76.09999999999999</v>
      </c>
      <c r="F239" t="n">
        <v>71.23</v>
      </c>
      <c r="G239" t="n">
        <v>54.1</v>
      </c>
      <c r="H239" t="n">
        <v>0.84</v>
      </c>
      <c r="I239" t="n">
        <v>79</v>
      </c>
      <c r="J239" t="n">
        <v>169.17</v>
      </c>
      <c r="K239" t="n">
        <v>50.28</v>
      </c>
      <c r="L239" t="n">
        <v>8</v>
      </c>
      <c r="M239" t="n">
        <v>77</v>
      </c>
      <c r="N239" t="n">
        <v>30.89</v>
      </c>
      <c r="O239" t="n">
        <v>21098.19</v>
      </c>
      <c r="P239" t="n">
        <v>869.7</v>
      </c>
      <c r="Q239" t="n">
        <v>747.8</v>
      </c>
      <c r="R239" t="n">
        <v>211.48</v>
      </c>
      <c r="S239" t="n">
        <v>106.02</v>
      </c>
      <c r="T239" t="n">
        <v>48275.04</v>
      </c>
      <c r="U239" t="n">
        <v>0.5</v>
      </c>
      <c r="V239" t="n">
        <v>0.87</v>
      </c>
      <c r="W239" t="n">
        <v>12.42</v>
      </c>
      <c r="X239" t="n">
        <v>2.91</v>
      </c>
      <c r="Y239" t="n">
        <v>0.5</v>
      </c>
      <c r="Z239" t="n">
        <v>10</v>
      </c>
    </row>
    <row r="240">
      <c r="A240" t="n">
        <v>8</v>
      </c>
      <c r="B240" t="n">
        <v>80</v>
      </c>
      <c r="C240" t="inlineStr">
        <is>
          <t xml:space="preserve">CONCLUIDO	</t>
        </is>
      </c>
      <c r="D240" t="n">
        <v>1.325</v>
      </c>
      <c r="E240" t="n">
        <v>75.47</v>
      </c>
      <c r="F240" t="n">
        <v>70.89</v>
      </c>
      <c r="G240" t="n">
        <v>60.76</v>
      </c>
      <c r="H240" t="n">
        <v>0.9399999999999999</v>
      </c>
      <c r="I240" t="n">
        <v>70</v>
      </c>
      <c r="J240" t="n">
        <v>170.62</v>
      </c>
      <c r="K240" t="n">
        <v>50.28</v>
      </c>
      <c r="L240" t="n">
        <v>9</v>
      </c>
      <c r="M240" t="n">
        <v>68</v>
      </c>
      <c r="N240" t="n">
        <v>31.34</v>
      </c>
      <c r="O240" t="n">
        <v>21277.6</v>
      </c>
      <c r="P240" t="n">
        <v>863.5599999999999</v>
      </c>
      <c r="Q240" t="n">
        <v>747.78</v>
      </c>
      <c r="R240" t="n">
        <v>200.91</v>
      </c>
      <c r="S240" t="n">
        <v>106.02</v>
      </c>
      <c r="T240" t="n">
        <v>43033.34</v>
      </c>
      <c r="U240" t="n">
        <v>0.53</v>
      </c>
      <c r="V240" t="n">
        <v>0.87</v>
      </c>
      <c r="W240" t="n">
        <v>12.38</v>
      </c>
      <c r="X240" t="n">
        <v>2.57</v>
      </c>
      <c r="Y240" t="n">
        <v>0.5</v>
      </c>
      <c r="Z240" t="n">
        <v>10</v>
      </c>
    </row>
    <row r="241">
      <c r="A241" t="n">
        <v>9</v>
      </c>
      <c r="B241" t="n">
        <v>80</v>
      </c>
      <c r="C241" t="inlineStr">
        <is>
          <t xml:space="preserve">CONCLUIDO	</t>
        </is>
      </c>
      <c r="D241" t="n">
        <v>1.3337</v>
      </c>
      <c r="E241" t="n">
        <v>74.98</v>
      </c>
      <c r="F241" t="n">
        <v>70.63</v>
      </c>
      <c r="G241" t="n">
        <v>67.26000000000001</v>
      </c>
      <c r="H241" t="n">
        <v>1.03</v>
      </c>
      <c r="I241" t="n">
        <v>63</v>
      </c>
      <c r="J241" t="n">
        <v>172.08</v>
      </c>
      <c r="K241" t="n">
        <v>50.28</v>
      </c>
      <c r="L241" t="n">
        <v>10</v>
      </c>
      <c r="M241" t="n">
        <v>61</v>
      </c>
      <c r="N241" t="n">
        <v>31.8</v>
      </c>
      <c r="O241" t="n">
        <v>21457.64</v>
      </c>
      <c r="P241" t="n">
        <v>859.35</v>
      </c>
      <c r="Q241" t="n">
        <v>747.84</v>
      </c>
      <c r="R241" t="n">
        <v>192.19</v>
      </c>
      <c r="S241" t="n">
        <v>106.02</v>
      </c>
      <c r="T241" t="n">
        <v>38708.07</v>
      </c>
      <c r="U241" t="n">
        <v>0.55</v>
      </c>
      <c r="V241" t="n">
        <v>0.87</v>
      </c>
      <c r="W241" t="n">
        <v>12.36</v>
      </c>
      <c r="X241" t="n">
        <v>2.31</v>
      </c>
      <c r="Y241" t="n">
        <v>0.5</v>
      </c>
      <c r="Z241" t="n">
        <v>10</v>
      </c>
    </row>
    <row r="242">
      <c r="A242" t="n">
        <v>10</v>
      </c>
      <c r="B242" t="n">
        <v>80</v>
      </c>
      <c r="C242" t="inlineStr">
        <is>
          <t xml:space="preserve">CONCLUIDO	</t>
        </is>
      </c>
      <c r="D242" t="n">
        <v>1.3407</v>
      </c>
      <c r="E242" t="n">
        <v>74.59</v>
      </c>
      <c r="F242" t="n">
        <v>70.43000000000001</v>
      </c>
      <c r="G242" t="n">
        <v>74.13</v>
      </c>
      <c r="H242" t="n">
        <v>1.12</v>
      </c>
      <c r="I242" t="n">
        <v>57</v>
      </c>
      <c r="J242" t="n">
        <v>173.55</v>
      </c>
      <c r="K242" t="n">
        <v>50.28</v>
      </c>
      <c r="L242" t="n">
        <v>11</v>
      </c>
      <c r="M242" t="n">
        <v>55</v>
      </c>
      <c r="N242" t="n">
        <v>32.27</v>
      </c>
      <c r="O242" t="n">
        <v>21638.31</v>
      </c>
      <c r="P242" t="n">
        <v>855.87</v>
      </c>
      <c r="Q242" t="n">
        <v>747.86</v>
      </c>
      <c r="R242" t="n">
        <v>185.18</v>
      </c>
      <c r="S242" t="n">
        <v>106.02</v>
      </c>
      <c r="T242" t="n">
        <v>35232.11</v>
      </c>
      <c r="U242" t="n">
        <v>0.57</v>
      </c>
      <c r="V242" t="n">
        <v>0.88</v>
      </c>
      <c r="W242" t="n">
        <v>12.37</v>
      </c>
      <c r="X242" t="n">
        <v>2.11</v>
      </c>
      <c r="Y242" t="n">
        <v>0.5</v>
      </c>
      <c r="Z242" t="n">
        <v>10</v>
      </c>
    </row>
    <row r="243">
      <c r="A243" t="n">
        <v>11</v>
      </c>
      <c r="B243" t="n">
        <v>80</v>
      </c>
      <c r="C243" t="inlineStr">
        <is>
          <t xml:space="preserve">CONCLUIDO	</t>
        </is>
      </c>
      <c r="D243" t="n">
        <v>1.3477</v>
      </c>
      <c r="E243" t="n">
        <v>74.2</v>
      </c>
      <c r="F243" t="n">
        <v>70.2</v>
      </c>
      <c r="G243" t="n">
        <v>81</v>
      </c>
      <c r="H243" t="n">
        <v>1.22</v>
      </c>
      <c r="I243" t="n">
        <v>52</v>
      </c>
      <c r="J243" t="n">
        <v>175.02</v>
      </c>
      <c r="K243" t="n">
        <v>50.28</v>
      </c>
      <c r="L243" t="n">
        <v>12</v>
      </c>
      <c r="M243" t="n">
        <v>50</v>
      </c>
      <c r="N243" t="n">
        <v>32.74</v>
      </c>
      <c r="O243" t="n">
        <v>21819.6</v>
      </c>
      <c r="P243" t="n">
        <v>851.6799999999999</v>
      </c>
      <c r="Q243" t="n">
        <v>747.8</v>
      </c>
      <c r="R243" t="n">
        <v>177.93</v>
      </c>
      <c r="S243" t="n">
        <v>106.02</v>
      </c>
      <c r="T243" t="n">
        <v>31633.2</v>
      </c>
      <c r="U243" t="n">
        <v>0.6</v>
      </c>
      <c r="V243" t="n">
        <v>0.88</v>
      </c>
      <c r="W243" t="n">
        <v>12.35</v>
      </c>
      <c r="X243" t="n">
        <v>1.88</v>
      </c>
      <c r="Y243" t="n">
        <v>0.5</v>
      </c>
      <c r="Z243" t="n">
        <v>10</v>
      </c>
    </row>
    <row r="244">
      <c r="A244" t="n">
        <v>12</v>
      </c>
      <c r="B244" t="n">
        <v>80</v>
      </c>
      <c r="C244" t="inlineStr">
        <is>
          <t xml:space="preserve">CONCLUIDO	</t>
        </is>
      </c>
      <c r="D244" t="n">
        <v>1.3524</v>
      </c>
      <c r="E244" t="n">
        <v>73.94</v>
      </c>
      <c r="F244" t="n">
        <v>70.06999999999999</v>
      </c>
      <c r="G244" t="n">
        <v>87.59</v>
      </c>
      <c r="H244" t="n">
        <v>1.31</v>
      </c>
      <c r="I244" t="n">
        <v>48</v>
      </c>
      <c r="J244" t="n">
        <v>176.49</v>
      </c>
      <c r="K244" t="n">
        <v>50.28</v>
      </c>
      <c r="L244" t="n">
        <v>13</v>
      </c>
      <c r="M244" t="n">
        <v>46</v>
      </c>
      <c r="N244" t="n">
        <v>33.21</v>
      </c>
      <c r="O244" t="n">
        <v>22001.54</v>
      </c>
      <c r="P244" t="n">
        <v>848.4400000000001</v>
      </c>
      <c r="Q244" t="n">
        <v>747.79</v>
      </c>
      <c r="R244" t="n">
        <v>173.52</v>
      </c>
      <c r="S244" t="n">
        <v>106.02</v>
      </c>
      <c r="T244" t="n">
        <v>29450.46</v>
      </c>
      <c r="U244" t="n">
        <v>0.61</v>
      </c>
      <c r="V244" t="n">
        <v>0.88</v>
      </c>
      <c r="W244" t="n">
        <v>12.35</v>
      </c>
      <c r="X244" t="n">
        <v>1.75</v>
      </c>
      <c r="Y244" t="n">
        <v>0.5</v>
      </c>
      <c r="Z244" t="n">
        <v>10</v>
      </c>
    </row>
    <row r="245">
      <c r="A245" t="n">
        <v>13</v>
      </c>
      <c r="B245" t="n">
        <v>80</v>
      </c>
      <c r="C245" t="inlineStr">
        <is>
          <t xml:space="preserve">CONCLUIDO	</t>
        </is>
      </c>
      <c r="D245" t="n">
        <v>1.356</v>
      </c>
      <c r="E245" t="n">
        <v>73.75</v>
      </c>
      <c r="F245" t="n">
        <v>69.97</v>
      </c>
      <c r="G245" t="n">
        <v>93.3</v>
      </c>
      <c r="H245" t="n">
        <v>1.4</v>
      </c>
      <c r="I245" t="n">
        <v>45</v>
      </c>
      <c r="J245" t="n">
        <v>177.97</v>
      </c>
      <c r="K245" t="n">
        <v>50.28</v>
      </c>
      <c r="L245" t="n">
        <v>14</v>
      </c>
      <c r="M245" t="n">
        <v>43</v>
      </c>
      <c r="N245" t="n">
        <v>33.69</v>
      </c>
      <c r="O245" t="n">
        <v>22184.13</v>
      </c>
      <c r="P245" t="n">
        <v>846.3099999999999</v>
      </c>
      <c r="Q245" t="n">
        <v>747.79</v>
      </c>
      <c r="R245" t="n">
        <v>170.05</v>
      </c>
      <c r="S245" t="n">
        <v>106.02</v>
      </c>
      <c r="T245" t="n">
        <v>27728.4</v>
      </c>
      <c r="U245" t="n">
        <v>0.62</v>
      </c>
      <c r="V245" t="n">
        <v>0.88</v>
      </c>
      <c r="W245" t="n">
        <v>12.35</v>
      </c>
      <c r="X245" t="n">
        <v>1.65</v>
      </c>
      <c r="Y245" t="n">
        <v>0.5</v>
      </c>
      <c r="Z245" t="n">
        <v>10</v>
      </c>
    </row>
    <row r="246">
      <c r="A246" t="n">
        <v>14</v>
      </c>
      <c r="B246" t="n">
        <v>80</v>
      </c>
      <c r="C246" t="inlineStr">
        <is>
          <t xml:space="preserve">CONCLUIDO	</t>
        </is>
      </c>
      <c r="D246" t="n">
        <v>1.36</v>
      </c>
      <c r="E246" t="n">
        <v>73.53</v>
      </c>
      <c r="F246" t="n">
        <v>69.84999999999999</v>
      </c>
      <c r="G246" t="n">
        <v>99.78</v>
      </c>
      <c r="H246" t="n">
        <v>1.48</v>
      </c>
      <c r="I246" t="n">
        <v>42</v>
      </c>
      <c r="J246" t="n">
        <v>179.46</v>
      </c>
      <c r="K246" t="n">
        <v>50.28</v>
      </c>
      <c r="L246" t="n">
        <v>15</v>
      </c>
      <c r="M246" t="n">
        <v>40</v>
      </c>
      <c r="N246" t="n">
        <v>34.18</v>
      </c>
      <c r="O246" t="n">
        <v>22367.38</v>
      </c>
      <c r="P246" t="n">
        <v>843.46</v>
      </c>
      <c r="Q246" t="n">
        <v>747.79</v>
      </c>
      <c r="R246" t="n">
        <v>166.02</v>
      </c>
      <c r="S246" t="n">
        <v>106.02</v>
      </c>
      <c r="T246" t="n">
        <v>25726.48</v>
      </c>
      <c r="U246" t="n">
        <v>0.64</v>
      </c>
      <c r="V246" t="n">
        <v>0.88</v>
      </c>
      <c r="W246" t="n">
        <v>12.34</v>
      </c>
      <c r="X246" t="n">
        <v>1.53</v>
      </c>
      <c r="Y246" t="n">
        <v>0.5</v>
      </c>
      <c r="Z246" t="n">
        <v>10</v>
      </c>
    </row>
    <row r="247">
      <c r="A247" t="n">
        <v>15</v>
      </c>
      <c r="B247" t="n">
        <v>80</v>
      </c>
      <c r="C247" t="inlineStr">
        <is>
          <t xml:space="preserve">CONCLUIDO	</t>
        </is>
      </c>
      <c r="D247" t="n">
        <v>1.3638</v>
      </c>
      <c r="E247" t="n">
        <v>73.31999999999999</v>
      </c>
      <c r="F247" t="n">
        <v>69.73999999999999</v>
      </c>
      <c r="G247" t="n">
        <v>107.3</v>
      </c>
      <c r="H247" t="n">
        <v>1.57</v>
      </c>
      <c r="I247" t="n">
        <v>39</v>
      </c>
      <c r="J247" t="n">
        <v>180.95</v>
      </c>
      <c r="K247" t="n">
        <v>50.28</v>
      </c>
      <c r="L247" t="n">
        <v>16</v>
      </c>
      <c r="M247" t="n">
        <v>37</v>
      </c>
      <c r="N247" t="n">
        <v>34.67</v>
      </c>
      <c r="O247" t="n">
        <v>22551.28</v>
      </c>
      <c r="P247" t="n">
        <v>841.08</v>
      </c>
      <c r="Q247" t="n">
        <v>747.83</v>
      </c>
      <c r="R247" t="n">
        <v>162.33</v>
      </c>
      <c r="S247" t="n">
        <v>106.02</v>
      </c>
      <c r="T247" t="n">
        <v>23898.85</v>
      </c>
      <c r="U247" t="n">
        <v>0.65</v>
      </c>
      <c r="V247" t="n">
        <v>0.88</v>
      </c>
      <c r="W247" t="n">
        <v>12.34</v>
      </c>
      <c r="X247" t="n">
        <v>1.42</v>
      </c>
      <c r="Y247" t="n">
        <v>0.5</v>
      </c>
      <c r="Z247" t="n">
        <v>10</v>
      </c>
    </row>
    <row r="248">
      <c r="A248" t="n">
        <v>16</v>
      </c>
      <c r="B248" t="n">
        <v>80</v>
      </c>
      <c r="C248" t="inlineStr">
        <is>
          <t xml:space="preserve">CONCLUIDO	</t>
        </is>
      </c>
      <c r="D248" t="n">
        <v>1.3665</v>
      </c>
      <c r="E248" t="n">
        <v>73.18000000000001</v>
      </c>
      <c r="F248" t="n">
        <v>69.67</v>
      </c>
      <c r="G248" t="n">
        <v>112.97</v>
      </c>
      <c r="H248" t="n">
        <v>1.65</v>
      </c>
      <c r="I248" t="n">
        <v>37</v>
      </c>
      <c r="J248" t="n">
        <v>182.45</v>
      </c>
      <c r="K248" t="n">
        <v>50.28</v>
      </c>
      <c r="L248" t="n">
        <v>17</v>
      </c>
      <c r="M248" t="n">
        <v>35</v>
      </c>
      <c r="N248" t="n">
        <v>35.17</v>
      </c>
      <c r="O248" t="n">
        <v>22735.98</v>
      </c>
      <c r="P248" t="n">
        <v>838.89</v>
      </c>
      <c r="Q248" t="n">
        <v>747.83</v>
      </c>
      <c r="R248" t="n">
        <v>159.65</v>
      </c>
      <c r="S248" t="n">
        <v>106.02</v>
      </c>
      <c r="T248" t="n">
        <v>22570.69</v>
      </c>
      <c r="U248" t="n">
        <v>0.66</v>
      </c>
      <c r="V248" t="n">
        <v>0.89</v>
      </c>
      <c r="W248" t="n">
        <v>12.34</v>
      </c>
      <c r="X248" t="n">
        <v>1.35</v>
      </c>
      <c r="Y248" t="n">
        <v>0.5</v>
      </c>
      <c r="Z248" t="n">
        <v>10</v>
      </c>
    </row>
    <row r="249">
      <c r="A249" t="n">
        <v>17</v>
      </c>
      <c r="B249" t="n">
        <v>80</v>
      </c>
      <c r="C249" t="inlineStr">
        <is>
          <t xml:space="preserve">CONCLUIDO	</t>
        </is>
      </c>
      <c r="D249" t="n">
        <v>1.3688</v>
      </c>
      <c r="E249" t="n">
        <v>73.06</v>
      </c>
      <c r="F249" t="n">
        <v>69.61</v>
      </c>
      <c r="G249" t="n">
        <v>119.33</v>
      </c>
      <c r="H249" t="n">
        <v>1.74</v>
      </c>
      <c r="I249" t="n">
        <v>35</v>
      </c>
      <c r="J249" t="n">
        <v>183.95</v>
      </c>
      <c r="K249" t="n">
        <v>50.28</v>
      </c>
      <c r="L249" t="n">
        <v>18</v>
      </c>
      <c r="M249" t="n">
        <v>33</v>
      </c>
      <c r="N249" t="n">
        <v>35.67</v>
      </c>
      <c r="O249" t="n">
        <v>22921.24</v>
      </c>
      <c r="P249" t="n">
        <v>836.74</v>
      </c>
      <c r="Q249" t="n">
        <v>747.8</v>
      </c>
      <c r="R249" t="n">
        <v>158.04</v>
      </c>
      <c r="S249" t="n">
        <v>106.02</v>
      </c>
      <c r="T249" t="n">
        <v>21775.03</v>
      </c>
      <c r="U249" t="n">
        <v>0.67</v>
      </c>
      <c r="V249" t="n">
        <v>0.89</v>
      </c>
      <c r="W249" t="n">
        <v>12.33</v>
      </c>
      <c r="X249" t="n">
        <v>1.29</v>
      </c>
      <c r="Y249" t="n">
        <v>0.5</v>
      </c>
      <c r="Z249" t="n">
        <v>10</v>
      </c>
    </row>
    <row r="250">
      <c r="A250" t="n">
        <v>18</v>
      </c>
      <c r="B250" t="n">
        <v>80</v>
      </c>
      <c r="C250" t="inlineStr">
        <is>
          <t xml:space="preserve">CONCLUIDO	</t>
        </is>
      </c>
      <c r="D250" t="n">
        <v>1.372</v>
      </c>
      <c r="E250" t="n">
        <v>72.89</v>
      </c>
      <c r="F250" t="n">
        <v>69.5</v>
      </c>
      <c r="G250" t="n">
        <v>126.36</v>
      </c>
      <c r="H250" t="n">
        <v>1.82</v>
      </c>
      <c r="I250" t="n">
        <v>33</v>
      </c>
      <c r="J250" t="n">
        <v>185.46</v>
      </c>
      <c r="K250" t="n">
        <v>50.28</v>
      </c>
      <c r="L250" t="n">
        <v>19</v>
      </c>
      <c r="M250" t="n">
        <v>31</v>
      </c>
      <c r="N250" t="n">
        <v>36.18</v>
      </c>
      <c r="O250" t="n">
        <v>23107.19</v>
      </c>
      <c r="P250" t="n">
        <v>834.1799999999999</v>
      </c>
      <c r="Q250" t="n">
        <v>747.79</v>
      </c>
      <c r="R250" t="n">
        <v>154.38</v>
      </c>
      <c r="S250" t="n">
        <v>106.02</v>
      </c>
      <c r="T250" t="n">
        <v>19951.54</v>
      </c>
      <c r="U250" t="n">
        <v>0.6899999999999999</v>
      </c>
      <c r="V250" t="n">
        <v>0.89</v>
      </c>
      <c r="W250" t="n">
        <v>12.32</v>
      </c>
      <c r="X250" t="n">
        <v>1.18</v>
      </c>
      <c r="Y250" t="n">
        <v>0.5</v>
      </c>
      <c r="Z250" t="n">
        <v>10</v>
      </c>
    </row>
    <row r="251">
      <c r="A251" t="n">
        <v>19</v>
      </c>
      <c r="B251" t="n">
        <v>80</v>
      </c>
      <c r="C251" t="inlineStr">
        <is>
          <t xml:space="preserve">CONCLUIDO	</t>
        </is>
      </c>
      <c r="D251" t="n">
        <v>1.3744</v>
      </c>
      <c r="E251" t="n">
        <v>72.76000000000001</v>
      </c>
      <c r="F251" t="n">
        <v>69.43000000000001</v>
      </c>
      <c r="G251" t="n">
        <v>134.39</v>
      </c>
      <c r="H251" t="n">
        <v>1.9</v>
      </c>
      <c r="I251" t="n">
        <v>31</v>
      </c>
      <c r="J251" t="n">
        <v>186.97</v>
      </c>
      <c r="K251" t="n">
        <v>50.28</v>
      </c>
      <c r="L251" t="n">
        <v>20</v>
      </c>
      <c r="M251" t="n">
        <v>29</v>
      </c>
      <c r="N251" t="n">
        <v>36.69</v>
      </c>
      <c r="O251" t="n">
        <v>23293.82</v>
      </c>
      <c r="P251" t="n">
        <v>832.14</v>
      </c>
      <c r="Q251" t="n">
        <v>747.83</v>
      </c>
      <c r="R251" t="n">
        <v>151.9</v>
      </c>
      <c r="S251" t="n">
        <v>106.02</v>
      </c>
      <c r="T251" t="n">
        <v>18721.42</v>
      </c>
      <c r="U251" t="n">
        <v>0.7</v>
      </c>
      <c r="V251" t="n">
        <v>0.89</v>
      </c>
      <c r="W251" t="n">
        <v>12.33</v>
      </c>
      <c r="X251" t="n">
        <v>1.11</v>
      </c>
      <c r="Y251" t="n">
        <v>0.5</v>
      </c>
      <c r="Z251" t="n">
        <v>10</v>
      </c>
    </row>
    <row r="252">
      <c r="A252" t="n">
        <v>20</v>
      </c>
      <c r="B252" t="n">
        <v>80</v>
      </c>
      <c r="C252" t="inlineStr">
        <is>
          <t xml:space="preserve">CONCLUIDO	</t>
        </is>
      </c>
      <c r="D252" t="n">
        <v>1.3753</v>
      </c>
      <c r="E252" t="n">
        <v>72.70999999999999</v>
      </c>
      <c r="F252" t="n">
        <v>69.42</v>
      </c>
      <c r="G252" t="n">
        <v>138.84</v>
      </c>
      <c r="H252" t="n">
        <v>1.98</v>
      </c>
      <c r="I252" t="n">
        <v>30</v>
      </c>
      <c r="J252" t="n">
        <v>188.49</v>
      </c>
      <c r="K252" t="n">
        <v>50.28</v>
      </c>
      <c r="L252" t="n">
        <v>21</v>
      </c>
      <c r="M252" t="n">
        <v>28</v>
      </c>
      <c r="N252" t="n">
        <v>37.21</v>
      </c>
      <c r="O252" t="n">
        <v>23481.16</v>
      </c>
      <c r="P252" t="n">
        <v>831.84</v>
      </c>
      <c r="Q252" t="n">
        <v>747.79</v>
      </c>
      <c r="R252" t="n">
        <v>151.61</v>
      </c>
      <c r="S252" t="n">
        <v>106.02</v>
      </c>
      <c r="T252" t="n">
        <v>18581.06</v>
      </c>
      <c r="U252" t="n">
        <v>0.7</v>
      </c>
      <c r="V252" t="n">
        <v>0.89</v>
      </c>
      <c r="W252" t="n">
        <v>12.33</v>
      </c>
      <c r="X252" t="n">
        <v>1.1</v>
      </c>
      <c r="Y252" t="n">
        <v>0.5</v>
      </c>
      <c r="Z252" t="n">
        <v>10</v>
      </c>
    </row>
    <row r="253">
      <c r="A253" t="n">
        <v>21</v>
      </c>
      <c r="B253" t="n">
        <v>80</v>
      </c>
      <c r="C253" t="inlineStr">
        <is>
          <t xml:space="preserve">CONCLUIDO	</t>
        </is>
      </c>
      <c r="D253" t="n">
        <v>1.3785</v>
      </c>
      <c r="E253" t="n">
        <v>72.54000000000001</v>
      </c>
      <c r="F253" t="n">
        <v>69.31</v>
      </c>
      <c r="G253" t="n">
        <v>148.53</v>
      </c>
      <c r="H253" t="n">
        <v>2.05</v>
      </c>
      <c r="I253" t="n">
        <v>28</v>
      </c>
      <c r="J253" t="n">
        <v>190.01</v>
      </c>
      <c r="K253" t="n">
        <v>50.28</v>
      </c>
      <c r="L253" t="n">
        <v>22</v>
      </c>
      <c r="M253" t="n">
        <v>26</v>
      </c>
      <c r="N253" t="n">
        <v>37.74</v>
      </c>
      <c r="O253" t="n">
        <v>23669.2</v>
      </c>
      <c r="P253" t="n">
        <v>828.5599999999999</v>
      </c>
      <c r="Q253" t="n">
        <v>747.8</v>
      </c>
      <c r="R253" t="n">
        <v>148.02</v>
      </c>
      <c r="S253" t="n">
        <v>106.02</v>
      </c>
      <c r="T253" t="n">
        <v>16796.26</v>
      </c>
      <c r="U253" t="n">
        <v>0.72</v>
      </c>
      <c r="V253" t="n">
        <v>0.89</v>
      </c>
      <c r="W253" t="n">
        <v>12.32</v>
      </c>
      <c r="X253" t="n">
        <v>0.99</v>
      </c>
      <c r="Y253" t="n">
        <v>0.5</v>
      </c>
      <c r="Z253" t="n">
        <v>10</v>
      </c>
    </row>
    <row r="254">
      <c r="A254" t="n">
        <v>22</v>
      </c>
      <c r="B254" t="n">
        <v>80</v>
      </c>
      <c r="C254" t="inlineStr">
        <is>
          <t xml:space="preserve">CONCLUIDO	</t>
        </is>
      </c>
      <c r="D254" t="n">
        <v>1.3799</v>
      </c>
      <c r="E254" t="n">
        <v>72.47</v>
      </c>
      <c r="F254" t="n">
        <v>69.28</v>
      </c>
      <c r="G254" t="n">
        <v>153.95</v>
      </c>
      <c r="H254" t="n">
        <v>2.13</v>
      </c>
      <c r="I254" t="n">
        <v>27</v>
      </c>
      <c r="J254" t="n">
        <v>191.55</v>
      </c>
      <c r="K254" t="n">
        <v>50.28</v>
      </c>
      <c r="L254" t="n">
        <v>23</v>
      </c>
      <c r="M254" t="n">
        <v>25</v>
      </c>
      <c r="N254" t="n">
        <v>38.27</v>
      </c>
      <c r="O254" t="n">
        <v>23857.96</v>
      </c>
      <c r="P254" t="n">
        <v>828.04</v>
      </c>
      <c r="Q254" t="n">
        <v>747.79</v>
      </c>
      <c r="R254" t="n">
        <v>146.98</v>
      </c>
      <c r="S254" t="n">
        <v>106.02</v>
      </c>
      <c r="T254" t="n">
        <v>16282.65</v>
      </c>
      <c r="U254" t="n">
        <v>0.72</v>
      </c>
      <c r="V254" t="n">
        <v>0.89</v>
      </c>
      <c r="W254" t="n">
        <v>12.31</v>
      </c>
      <c r="X254" t="n">
        <v>0.96</v>
      </c>
      <c r="Y254" t="n">
        <v>0.5</v>
      </c>
      <c r="Z254" t="n">
        <v>10</v>
      </c>
    </row>
    <row r="255">
      <c r="A255" t="n">
        <v>23</v>
      </c>
      <c r="B255" t="n">
        <v>80</v>
      </c>
      <c r="C255" t="inlineStr">
        <is>
          <t xml:space="preserve">CONCLUIDO	</t>
        </is>
      </c>
      <c r="D255" t="n">
        <v>1.3811</v>
      </c>
      <c r="E255" t="n">
        <v>72.40000000000001</v>
      </c>
      <c r="F255" t="n">
        <v>69.23999999999999</v>
      </c>
      <c r="G255" t="n">
        <v>159.79</v>
      </c>
      <c r="H255" t="n">
        <v>2.21</v>
      </c>
      <c r="I255" t="n">
        <v>26</v>
      </c>
      <c r="J255" t="n">
        <v>193.08</v>
      </c>
      <c r="K255" t="n">
        <v>50.28</v>
      </c>
      <c r="L255" t="n">
        <v>24</v>
      </c>
      <c r="M255" t="n">
        <v>24</v>
      </c>
      <c r="N255" t="n">
        <v>38.8</v>
      </c>
      <c r="O255" t="n">
        <v>24047.45</v>
      </c>
      <c r="P255" t="n">
        <v>826.16</v>
      </c>
      <c r="Q255" t="n">
        <v>747.87</v>
      </c>
      <c r="R255" t="n">
        <v>145.78</v>
      </c>
      <c r="S255" t="n">
        <v>106.02</v>
      </c>
      <c r="T255" t="n">
        <v>15687.45</v>
      </c>
      <c r="U255" t="n">
        <v>0.73</v>
      </c>
      <c r="V255" t="n">
        <v>0.89</v>
      </c>
      <c r="W255" t="n">
        <v>12.31</v>
      </c>
      <c r="X255" t="n">
        <v>0.92</v>
      </c>
      <c r="Y255" t="n">
        <v>0.5</v>
      </c>
      <c r="Z255" t="n">
        <v>10</v>
      </c>
    </row>
    <row r="256">
      <c r="A256" t="n">
        <v>24</v>
      </c>
      <c r="B256" t="n">
        <v>80</v>
      </c>
      <c r="C256" t="inlineStr">
        <is>
          <t xml:space="preserve">CONCLUIDO	</t>
        </is>
      </c>
      <c r="D256" t="n">
        <v>1.3826</v>
      </c>
      <c r="E256" t="n">
        <v>72.33</v>
      </c>
      <c r="F256" t="n">
        <v>69.2</v>
      </c>
      <c r="G256" t="n">
        <v>166.08</v>
      </c>
      <c r="H256" t="n">
        <v>2.28</v>
      </c>
      <c r="I256" t="n">
        <v>25</v>
      </c>
      <c r="J256" t="n">
        <v>194.62</v>
      </c>
      <c r="K256" t="n">
        <v>50.28</v>
      </c>
      <c r="L256" t="n">
        <v>25</v>
      </c>
      <c r="M256" t="n">
        <v>23</v>
      </c>
      <c r="N256" t="n">
        <v>39.34</v>
      </c>
      <c r="O256" t="n">
        <v>24237.67</v>
      </c>
      <c r="P256" t="n">
        <v>825.3</v>
      </c>
      <c r="Q256" t="n">
        <v>747.8</v>
      </c>
      <c r="R256" t="n">
        <v>144.36</v>
      </c>
      <c r="S256" t="n">
        <v>106.02</v>
      </c>
      <c r="T256" t="n">
        <v>14983.2</v>
      </c>
      <c r="U256" t="n">
        <v>0.73</v>
      </c>
      <c r="V256" t="n">
        <v>0.89</v>
      </c>
      <c r="W256" t="n">
        <v>12.31</v>
      </c>
      <c r="X256" t="n">
        <v>0.88</v>
      </c>
      <c r="Y256" t="n">
        <v>0.5</v>
      </c>
      <c r="Z256" t="n">
        <v>10</v>
      </c>
    </row>
    <row r="257">
      <c r="A257" t="n">
        <v>25</v>
      </c>
      <c r="B257" t="n">
        <v>80</v>
      </c>
      <c r="C257" t="inlineStr">
        <is>
          <t xml:space="preserve">CONCLUIDO	</t>
        </is>
      </c>
      <c r="D257" t="n">
        <v>1.3836</v>
      </c>
      <c r="E257" t="n">
        <v>72.28</v>
      </c>
      <c r="F257" t="n">
        <v>69.18000000000001</v>
      </c>
      <c r="G257" t="n">
        <v>172.95</v>
      </c>
      <c r="H257" t="n">
        <v>2.35</v>
      </c>
      <c r="I257" t="n">
        <v>24</v>
      </c>
      <c r="J257" t="n">
        <v>196.17</v>
      </c>
      <c r="K257" t="n">
        <v>50.28</v>
      </c>
      <c r="L257" t="n">
        <v>26</v>
      </c>
      <c r="M257" t="n">
        <v>22</v>
      </c>
      <c r="N257" t="n">
        <v>39.89</v>
      </c>
      <c r="O257" t="n">
        <v>24428.62</v>
      </c>
      <c r="P257" t="n">
        <v>823.24</v>
      </c>
      <c r="Q257" t="n">
        <v>747.78</v>
      </c>
      <c r="R257" t="n">
        <v>143.77</v>
      </c>
      <c r="S257" t="n">
        <v>106.02</v>
      </c>
      <c r="T257" t="n">
        <v>14694.66</v>
      </c>
      <c r="U257" t="n">
        <v>0.74</v>
      </c>
      <c r="V257" t="n">
        <v>0.89</v>
      </c>
      <c r="W257" t="n">
        <v>12.31</v>
      </c>
      <c r="X257" t="n">
        <v>0.86</v>
      </c>
      <c r="Y257" t="n">
        <v>0.5</v>
      </c>
      <c r="Z257" t="n">
        <v>10</v>
      </c>
    </row>
    <row r="258">
      <c r="A258" t="n">
        <v>26</v>
      </c>
      <c r="B258" t="n">
        <v>80</v>
      </c>
      <c r="C258" t="inlineStr">
        <is>
          <t xml:space="preserve">CONCLUIDO	</t>
        </is>
      </c>
      <c r="D258" t="n">
        <v>1.3853</v>
      </c>
      <c r="E258" t="n">
        <v>72.19</v>
      </c>
      <c r="F258" t="n">
        <v>69.12</v>
      </c>
      <c r="G258" t="n">
        <v>180.31</v>
      </c>
      <c r="H258" t="n">
        <v>2.42</v>
      </c>
      <c r="I258" t="n">
        <v>23</v>
      </c>
      <c r="J258" t="n">
        <v>197.73</v>
      </c>
      <c r="K258" t="n">
        <v>50.28</v>
      </c>
      <c r="L258" t="n">
        <v>27</v>
      </c>
      <c r="M258" t="n">
        <v>21</v>
      </c>
      <c r="N258" t="n">
        <v>40.45</v>
      </c>
      <c r="O258" t="n">
        <v>24620.33</v>
      </c>
      <c r="P258" t="n">
        <v>821.3</v>
      </c>
      <c r="Q258" t="n">
        <v>747.79</v>
      </c>
      <c r="R258" t="n">
        <v>141.66</v>
      </c>
      <c r="S258" t="n">
        <v>106.02</v>
      </c>
      <c r="T258" t="n">
        <v>13644.53</v>
      </c>
      <c r="U258" t="n">
        <v>0.75</v>
      </c>
      <c r="V258" t="n">
        <v>0.89</v>
      </c>
      <c r="W258" t="n">
        <v>12.31</v>
      </c>
      <c r="X258" t="n">
        <v>0.8</v>
      </c>
      <c r="Y258" t="n">
        <v>0.5</v>
      </c>
      <c r="Z258" t="n">
        <v>10</v>
      </c>
    </row>
    <row r="259">
      <c r="A259" t="n">
        <v>27</v>
      </c>
      <c r="B259" t="n">
        <v>80</v>
      </c>
      <c r="C259" t="inlineStr">
        <is>
          <t xml:space="preserve">CONCLUIDO	</t>
        </is>
      </c>
      <c r="D259" t="n">
        <v>1.3864</v>
      </c>
      <c r="E259" t="n">
        <v>72.13</v>
      </c>
      <c r="F259" t="n">
        <v>69.09999999999999</v>
      </c>
      <c r="G259" t="n">
        <v>188.44</v>
      </c>
      <c r="H259" t="n">
        <v>2.49</v>
      </c>
      <c r="I259" t="n">
        <v>22</v>
      </c>
      <c r="J259" t="n">
        <v>199.29</v>
      </c>
      <c r="K259" t="n">
        <v>50.28</v>
      </c>
      <c r="L259" t="n">
        <v>28</v>
      </c>
      <c r="M259" t="n">
        <v>20</v>
      </c>
      <c r="N259" t="n">
        <v>41.01</v>
      </c>
      <c r="O259" t="n">
        <v>24812.8</v>
      </c>
      <c r="P259" t="n">
        <v>820.33</v>
      </c>
      <c r="Q259" t="n">
        <v>747.8</v>
      </c>
      <c r="R259" t="n">
        <v>140.84</v>
      </c>
      <c r="S259" t="n">
        <v>106.02</v>
      </c>
      <c r="T259" t="n">
        <v>13238.65</v>
      </c>
      <c r="U259" t="n">
        <v>0.75</v>
      </c>
      <c r="V259" t="n">
        <v>0.89</v>
      </c>
      <c r="W259" t="n">
        <v>12.31</v>
      </c>
      <c r="X259" t="n">
        <v>0.78</v>
      </c>
      <c r="Y259" t="n">
        <v>0.5</v>
      </c>
      <c r="Z259" t="n">
        <v>10</v>
      </c>
    </row>
    <row r="260">
      <c r="A260" t="n">
        <v>28</v>
      </c>
      <c r="B260" t="n">
        <v>80</v>
      </c>
      <c r="C260" t="inlineStr">
        <is>
          <t xml:space="preserve">CONCLUIDO	</t>
        </is>
      </c>
      <c r="D260" t="n">
        <v>1.3865</v>
      </c>
      <c r="E260" t="n">
        <v>72.13</v>
      </c>
      <c r="F260" t="n">
        <v>69.09</v>
      </c>
      <c r="G260" t="n">
        <v>188.44</v>
      </c>
      <c r="H260" t="n">
        <v>2.56</v>
      </c>
      <c r="I260" t="n">
        <v>22</v>
      </c>
      <c r="J260" t="n">
        <v>200.85</v>
      </c>
      <c r="K260" t="n">
        <v>50.28</v>
      </c>
      <c r="L260" t="n">
        <v>29</v>
      </c>
      <c r="M260" t="n">
        <v>20</v>
      </c>
      <c r="N260" t="n">
        <v>41.57</v>
      </c>
      <c r="O260" t="n">
        <v>25006.03</v>
      </c>
      <c r="P260" t="n">
        <v>818.7</v>
      </c>
      <c r="Q260" t="n">
        <v>747.8099999999999</v>
      </c>
      <c r="R260" t="n">
        <v>140.9</v>
      </c>
      <c r="S260" t="n">
        <v>106.02</v>
      </c>
      <c r="T260" t="n">
        <v>13266.04</v>
      </c>
      <c r="U260" t="n">
        <v>0.75</v>
      </c>
      <c r="V260" t="n">
        <v>0.89</v>
      </c>
      <c r="W260" t="n">
        <v>12.3</v>
      </c>
      <c r="X260" t="n">
        <v>0.78</v>
      </c>
      <c r="Y260" t="n">
        <v>0.5</v>
      </c>
      <c r="Z260" t="n">
        <v>10</v>
      </c>
    </row>
    <row r="261">
      <c r="A261" t="n">
        <v>29</v>
      </c>
      <c r="B261" t="n">
        <v>80</v>
      </c>
      <c r="C261" t="inlineStr">
        <is>
          <t xml:space="preserve">CONCLUIDO	</t>
        </is>
      </c>
      <c r="D261" t="n">
        <v>1.3876</v>
      </c>
      <c r="E261" t="n">
        <v>72.06999999999999</v>
      </c>
      <c r="F261" t="n">
        <v>69.06999999999999</v>
      </c>
      <c r="G261" t="n">
        <v>197.34</v>
      </c>
      <c r="H261" t="n">
        <v>2.63</v>
      </c>
      <c r="I261" t="n">
        <v>21</v>
      </c>
      <c r="J261" t="n">
        <v>202.43</v>
      </c>
      <c r="K261" t="n">
        <v>50.28</v>
      </c>
      <c r="L261" t="n">
        <v>30</v>
      </c>
      <c r="M261" t="n">
        <v>19</v>
      </c>
      <c r="N261" t="n">
        <v>42.15</v>
      </c>
      <c r="O261" t="n">
        <v>25200.04</v>
      </c>
      <c r="P261" t="n">
        <v>819.9299999999999</v>
      </c>
      <c r="Q261" t="n">
        <v>747.79</v>
      </c>
      <c r="R261" t="n">
        <v>139.72</v>
      </c>
      <c r="S261" t="n">
        <v>106.02</v>
      </c>
      <c r="T261" t="n">
        <v>12681.78</v>
      </c>
      <c r="U261" t="n">
        <v>0.76</v>
      </c>
      <c r="V261" t="n">
        <v>0.89</v>
      </c>
      <c r="W261" t="n">
        <v>12.31</v>
      </c>
      <c r="X261" t="n">
        <v>0.75</v>
      </c>
      <c r="Y261" t="n">
        <v>0.5</v>
      </c>
      <c r="Z261" t="n">
        <v>10</v>
      </c>
    </row>
    <row r="262">
      <c r="A262" t="n">
        <v>30</v>
      </c>
      <c r="B262" t="n">
        <v>80</v>
      </c>
      <c r="C262" t="inlineStr">
        <is>
          <t xml:space="preserve">CONCLUIDO	</t>
        </is>
      </c>
      <c r="D262" t="n">
        <v>1.389</v>
      </c>
      <c r="E262" t="n">
        <v>72</v>
      </c>
      <c r="F262" t="n">
        <v>69.03</v>
      </c>
      <c r="G262" t="n">
        <v>207.08</v>
      </c>
      <c r="H262" t="n">
        <v>2.7</v>
      </c>
      <c r="I262" t="n">
        <v>20</v>
      </c>
      <c r="J262" t="n">
        <v>204.01</v>
      </c>
      <c r="K262" t="n">
        <v>50.28</v>
      </c>
      <c r="L262" t="n">
        <v>31</v>
      </c>
      <c r="M262" t="n">
        <v>18</v>
      </c>
      <c r="N262" t="n">
        <v>42.73</v>
      </c>
      <c r="O262" t="n">
        <v>25394.96</v>
      </c>
      <c r="P262" t="n">
        <v>816.41</v>
      </c>
      <c r="Q262" t="n">
        <v>747.78</v>
      </c>
      <c r="R262" t="n">
        <v>138.48</v>
      </c>
      <c r="S262" t="n">
        <v>106.02</v>
      </c>
      <c r="T262" t="n">
        <v>12069.97</v>
      </c>
      <c r="U262" t="n">
        <v>0.77</v>
      </c>
      <c r="V262" t="n">
        <v>0.89</v>
      </c>
      <c r="W262" t="n">
        <v>12.31</v>
      </c>
      <c r="X262" t="n">
        <v>0.71</v>
      </c>
      <c r="Y262" t="n">
        <v>0.5</v>
      </c>
      <c r="Z262" t="n">
        <v>10</v>
      </c>
    </row>
    <row r="263">
      <c r="A263" t="n">
        <v>31</v>
      </c>
      <c r="B263" t="n">
        <v>80</v>
      </c>
      <c r="C263" t="inlineStr">
        <is>
          <t xml:space="preserve">CONCLUIDO	</t>
        </is>
      </c>
      <c r="D263" t="n">
        <v>1.389</v>
      </c>
      <c r="E263" t="n">
        <v>71.98999999999999</v>
      </c>
      <c r="F263" t="n">
        <v>69.03</v>
      </c>
      <c r="G263" t="n">
        <v>207.08</v>
      </c>
      <c r="H263" t="n">
        <v>2.76</v>
      </c>
      <c r="I263" t="n">
        <v>20</v>
      </c>
      <c r="J263" t="n">
        <v>205.59</v>
      </c>
      <c r="K263" t="n">
        <v>50.28</v>
      </c>
      <c r="L263" t="n">
        <v>32</v>
      </c>
      <c r="M263" t="n">
        <v>18</v>
      </c>
      <c r="N263" t="n">
        <v>43.31</v>
      </c>
      <c r="O263" t="n">
        <v>25590.57</v>
      </c>
      <c r="P263" t="n">
        <v>816.28</v>
      </c>
      <c r="Q263" t="n">
        <v>747.78</v>
      </c>
      <c r="R263" t="n">
        <v>138.54</v>
      </c>
      <c r="S263" t="n">
        <v>106.02</v>
      </c>
      <c r="T263" t="n">
        <v>12100.27</v>
      </c>
      <c r="U263" t="n">
        <v>0.77</v>
      </c>
      <c r="V263" t="n">
        <v>0.89</v>
      </c>
      <c r="W263" t="n">
        <v>12.3</v>
      </c>
      <c r="X263" t="n">
        <v>0.71</v>
      </c>
      <c r="Y263" t="n">
        <v>0.5</v>
      </c>
      <c r="Z263" t="n">
        <v>10</v>
      </c>
    </row>
    <row r="264">
      <c r="A264" t="n">
        <v>32</v>
      </c>
      <c r="B264" t="n">
        <v>80</v>
      </c>
      <c r="C264" t="inlineStr">
        <is>
          <t xml:space="preserve">CONCLUIDO	</t>
        </is>
      </c>
      <c r="D264" t="n">
        <v>1.3902</v>
      </c>
      <c r="E264" t="n">
        <v>71.93000000000001</v>
      </c>
      <c r="F264" t="n">
        <v>68.98999999999999</v>
      </c>
      <c r="G264" t="n">
        <v>217.87</v>
      </c>
      <c r="H264" t="n">
        <v>2.83</v>
      </c>
      <c r="I264" t="n">
        <v>19</v>
      </c>
      <c r="J264" t="n">
        <v>207.19</v>
      </c>
      <c r="K264" t="n">
        <v>50.28</v>
      </c>
      <c r="L264" t="n">
        <v>33</v>
      </c>
      <c r="M264" t="n">
        <v>17</v>
      </c>
      <c r="N264" t="n">
        <v>43.91</v>
      </c>
      <c r="O264" t="n">
        <v>25786.97</v>
      </c>
      <c r="P264" t="n">
        <v>816.6900000000001</v>
      </c>
      <c r="Q264" t="n">
        <v>747.79</v>
      </c>
      <c r="R264" t="n">
        <v>137.49</v>
      </c>
      <c r="S264" t="n">
        <v>106.02</v>
      </c>
      <c r="T264" t="n">
        <v>11580.06</v>
      </c>
      <c r="U264" t="n">
        <v>0.77</v>
      </c>
      <c r="V264" t="n">
        <v>0.89</v>
      </c>
      <c r="W264" t="n">
        <v>12.3</v>
      </c>
      <c r="X264" t="n">
        <v>0.68</v>
      </c>
      <c r="Y264" t="n">
        <v>0.5</v>
      </c>
      <c r="Z264" t="n">
        <v>10</v>
      </c>
    </row>
    <row r="265">
      <c r="A265" t="n">
        <v>33</v>
      </c>
      <c r="B265" t="n">
        <v>80</v>
      </c>
      <c r="C265" t="inlineStr">
        <is>
          <t xml:space="preserve">CONCLUIDO	</t>
        </is>
      </c>
      <c r="D265" t="n">
        <v>1.3903</v>
      </c>
      <c r="E265" t="n">
        <v>71.93000000000001</v>
      </c>
      <c r="F265" t="n">
        <v>68.98999999999999</v>
      </c>
      <c r="G265" t="n">
        <v>217.87</v>
      </c>
      <c r="H265" t="n">
        <v>2.89</v>
      </c>
      <c r="I265" t="n">
        <v>19</v>
      </c>
      <c r="J265" t="n">
        <v>208.78</v>
      </c>
      <c r="K265" t="n">
        <v>50.28</v>
      </c>
      <c r="L265" t="n">
        <v>34</v>
      </c>
      <c r="M265" t="n">
        <v>17</v>
      </c>
      <c r="N265" t="n">
        <v>44.5</v>
      </c>
      <c r="O265" t="n">
        <v>25984.2</v>
      </c>
      <c r="P265" t="n">
        <v>811.96</v>
      </c>
      <c r="Q265" t="n">
        <v>747.79</v>
      </c>
      <c r="R265" t="n">
        <v>137.61</v>
      </c>
      <c r="S265" t="n">
        <v>106.02</v>
      </c>
      <c r="T265" t="n">
        <v>11640.73</v>
      </c>
      <c r="U265" t="n">
        <v>0.77</v>
      </c>
      <c r="V265" t="n">
        <v>0.89</v>
      </c>
      <c r="W265" t="n">
        <v>12.3</v>
      </c>
      <c r="X265" t="n">
        <v>0.67</v>
      </c>
      <c r="Y265" t="n">
        <v>0.5</v>
      </c>
      <c r="Z265" t="n">
        <v>10</v>
      </c>
    </row>
    <row r="266">
      <c r="A266" t="n">
        <v>34</v>
      </c>
      <c r="B266" t="n">
        <v>80</v>
      </c>
      <c r="C266" t="inlineStr">
        <is>
          <t xml:space="preserve">CONCLUIDO	</t>
        </is>
      </c>
      <c r="D266" t="n">
        <v>1.3917</v>
      </c>
      <c r="E266" t="n">
        <v>71.86</v>
      </c>
      <c r="F266" t="n">
        <v>68.95</v>
      </c>
      <c r="G266" t="n">
        <v>229.84</v>
      </c>
      <c r="H266" t="n">
        <v>2.96</v>
      </c>
      <c r="I266" t="n">
        <v>18</v>
      </c>
      <c r="J266" t="n">
        <v>210.39</v>
      </c>
      <c r="K266" t="n">
        <v>50.28</v>
      </c>
      <c r="L266" t="n">
        <v>35</v>
      </c>
      <c r="M266" t="n">
        <v>16</v>
      </c>
      <c r="N266" t="n">
        <v>45.11</v>
      </c>
      <c r="O266" t="n">
        <v>26182.25</v>
      </c>
      <c r="P266" t="n">
        <v>814.15</v>
      </c>
      <c r="Q266" t="n">
        <v>747.8</v>
      </c>
      <c r="R266" t="n">
        <v>136.12</v>
      </c>
      <c r="S266" t="n">
        <v>106.02</v>
      </c>
      <c r="T266" t="n">
        <v>10897.22</v>
      </c>
      <c r="U266" t="n">
        <v>0.78</v>
      </c>
      <c r="V266" t="n">
        <v>0.89</v>
      </c>
      <c r="W266" t="n">
        <v>12.3</v>
      </c>
      <c r="X266" t="n">
        <v>0.63</v>
      </c>
      <c r="Y266" t="n">
        <v>0.5</v>
      </c>
      <c r="Z266" t="n">
        <v>10</v>
      </c>
    </row>
    <row r="267">
      <c r="A267" t="n">
        <v>35</v>
      </c>
      <c r="B267" t="n">
        <v>80</v>
      </c>
      <c r="C267" t="inlineStr">
        <is>
          <t xml:space="preserve">CONCLUIDO	</t>
        </is>
      </c>
      <c r="D267" t="n">
        <v>1.3914</v>
      </c>
      <c r="E267" t="n">
        <v>71.87</v>
      </c>
      <c r="F267" t="n">
        <v>68.95999999999999</v>
      </c>
      <c r="G267" t="n">
        <v>229.88</v>
      </c>
      <c r="H267" t="n">
        <v>3.02</v>
      </c>
      <c r="I267" t="n">
        <v>18</v>
      </c>
      <c r="J267" t="n">
        <v>212</v>
      </c>
      <c r="K267" t="n">
        <v>50.28</v>
      </c>
      <c r="L267" t="n">
        <v>36</v>
      </c>
      <c r="M267" t="n">
        <v>16</v>
      </c>
      <c r="N267" t="n">
        <v>45.72</v>
      </c>
      <c r="O267" t="n">
        <v>26381.14</v>
      </c>
      <c r="P267" t="n">
        <v>812.26</v>
      </c>
      <c r="Q267" t="n">
        <v>747.79</v>
      </c>
      <c r="R267" t="n">
        <v>136.58</v>
      </c>
      <c r="S267" t="n">
        <v>106.02</v>
      </c>
      <c r="T267" t="n">
        <v>11130.03</v>
      </c>
      <c r="U267" t="n">
        <v>0.78</v>
      </c>
      <c r="V267" t="n">
        <v>0.89</v>
      </c>
      <c r="W267" t="n">
        <v>12.3</v>
      </c>
      <c r="X267" t="n">
        <v>0.65</v>
      </c>
      <c r="Y267" t="n">
        <v>0.5</v>
      </c>
      <c r="Z267" t="n">
        <v>10</v>
      </c>
    </row>
    <row r="268">
      <c r="A268" t="n">
        <v>36</v>
      </c>
      <c r="B268" t="n">
        <v>80</v>
      </c>
      <c r="C268" t="inlineStr">
        <is>
          <t xml:space="preserve">CONCLUIDO	</t>
        </is>
      </c>
      <c r="D268" t="n">
        <v>1.3929</v>
      </c>
      <c r="E268" t="n">
        <v>71.79000000000001</v>
      </c>
      <c r="F268" t="n">
        <v>68.92</v>
      </c>
      <c r="G268" t="n">
        <v>243.25</v>
      </c>
      <c r="H268" t="n">
        <v>3.08</v>
      </c>
      <c r="I268" t="n">
        <v>17</v>
      </c>
      <c r="J268" t="n">
        <v>213.62</v>
      </c>
      <c r="K268" t="n">
        <v>50.28</v>
      </c>
      <c r="L268" t="n">
        <v>37</v>
      </c>
      <c r="M268" t="n">
        <v>15</v>
      </c>
      <c r="N268" t="n">
        <v>46.34</v>
      </c>
      <c r="O268" t="n">
        <v>26580.87</v>
      </c>
      <c r="P268" t="n">
        <v>810.61</v>
      </c>
      <c r="Q268" t="n">
        <v>747.83</v>
      </c>
      <c r="R268" t="n">
        <v>135.09</v>
      </c>
      <c r="S268" t="n">
        <v>106.02</v>
      </c>
      <c r="T268" t="n">
        <v>10387.26</v>
      </c>
      <c r="U268" t="n">
        <v>0.78</v>
      </c>
      <c r="V268" t="n">
        <v>0.9</v>
      </c>
      <c r="W268" t="n">
        <v>12.3</v>
      </c>
      <c r="X268" t="n">
        <v>0.6</v>
      </c>
      <c r="Y268" t="n">
        <v>0.5</v>
      </c>
      <c r="Z268" t="n">
        <v>10</v>
      </c>
    </row>
    <row r="269">
      <c r="A269" t="n">
        <v>37</v>
      </c>
      <c r="B269" t="n">
        <v>80</v>
      </c>
      <c r="C269" t="inlineStr">
        <is>
          <t xml:space="preserve">CONCLUIDO	</t>
        </is>
      </c>
      <c r="D269" t="n">
        <v>1.3932</v>
      </c>
      <c r="E269" t="n">
        <v>71.78</v>
      </c>
      <c r="F269" t="n">
        <v>68.90000000000001</v>
      </c>
      <c r="G269" t="n">
        <v>243.19</v>
      </c>
      <c r="H269" t="n">
        <v>3.14</v>
      </c>
      <c r="I269" t="n">
        <v>17</v>
      </c>
      <c r="J269" t="n">
        <v>215.25</v>
      </c>
      <c r="K269" t="n">
        <v>50.28</v>
      </c>
      <c r="L269" t="n">
        <v>38</v>
      </c>
      <c r="M269" t="n">
        <v>15</v>
      </c>
      <c r="N269" t="n">
        <v>46.97</v>
      </c>
      <c r="O269" t="n">
        <v>26781.46</v>
      </c>
      <c r="P269" t="n">
        <v>810.35</v>
      </c>
      <c r="Q269" t="n">
        <v>747.78</v>
      </c>
      <c r="R269" t="n">
        <v>134.62</v>
      </c>
      <c r="S269" t="n">
        <v>106.02</v>
      </c>
      <c r="T269" t="n">
        <v>10151.33</v>
      </c>
      <c r="U269" t="n">
        <v>0.79</v>
      </c>
      <c r="V269" t="n">
        <v>0.9</v>
      </c>
      <c r="W269" t="n">
        <v>12.3</v>
      </c>
      <c r="X269" t="n">
        <v>0.59</v>
      </c>
      <c r="Y269" t="n">
        <v>0.5</v>
      </c>
      <c r="Z269" t="n">
        <v>10</v>
      </c>
    </row>
    <row r="270">
      <c r="A270" t="n">
        <v>38</v>
      </c>
      <c r="B270" t="n">
        <v>80</v>
      </c>
      <c r="C270" t="inlineStr">
        <is>
          <t xml:space="preserve">CONCLUIDO	</t>
        </is>
      </c>
      <c r="D270" t="n">
        <v>1.3945</v>
      </c>
      <c r="E270" t="n">
        <v>71.70999999999999</v>
      </c>
      <c r="F270" t="n">
        <v>68.87</v>
      </c>
      <c r="G270" t="n">
        <v>258.27</v>
      </c>
      <c r="H270" t="n">
        <v>3.2</v>
      </c>
      <c r="I270" t="n">
        <v>16</v>
      </c>
      <c r="J270" t="n">
        <v>216.88</v>
      </c>
      <c r="K270" t="n">
        <v>50.28</v>
      </c>
      <c r="L270" t="n">
        <v>39</v>
      </c>
      <c r="M270" t="n">
        <v>14</v>
      </c>
      <c r="N270" t="n">
        <v>47.6</v>
      </c>
      <c r="O270" t="n">
        <v>26982.93</v>
      </c>
      <c r="P270" t="n">
        <v>808.25</v>
      </c>
      <c r="Q270" t="n">
        <v>747.79</v>
      </c>
      <c r="R270" t="n">
        <v>133.4</v>
      </c>
      <c r="S270" t="n">
        <v>106.02</v>
      </c>
      <c r="T270" t="n">
        <v>9546.440000000001</v>
      </c>
      <c r="U270" t="n">
        <v>0.79</v>
      </c>
      <c r="V270" t="n">
        <v>0.9</v>
      </c>
      <c r="W270" t="n">
        <v>12.3</v>
      </c>
      <c r="X270" t="n">
        <v>0.55</v>
      </c>
      <c r="Y270" t="n">
        <v>0.5</v>
      </c>
      <c r="Z270" t="n">
        <v>10</v>
      </c>
    </row>
    <row r="271">
      <c r="A271" t="n">
        <v>39</v>
      </c>
      <c r="B271" t="n">
        <v>80</v>
      </c>
      <c r="C271" t="inlineStr">
        <is>
          <t xml:space="preserve">CONCLUIDO	</t>
        </is>
      </c>
      <c r="D271" t="n">
        <v>1.3941</v>
      </c>
      <c r="E271" t="n">
        <v>71.73</v>
      </c>
      <c r="F271" t="n">
        <v>68.89</v>
      </c>
      <c r="G271" t="n">
        <v>258.35</v>
      </c>
      <c r="H271" t="n">
        <v>3.25</v>
      </c>
      <c r="I271" t="n">
        <v>16</v>
      </c>
      <c r="J271" t="n">
        <v>218.52</v>
      </c>
      <c r="K271" t="n">
        <v>50.28</v>
      </c>
      <c r="L271" t="n">
        <v>40</v>
      </c>
      <c r="M271" t="n">
        <v>14</v>
      </c>
      <c r="N271" t="n">
        <v>48.24</v>
      </c>
      <c r="O271" t="n">
        <v>27185.27</v>
      </c>
      <c r="P271" t="n">
        <v>808.9400000000001</v>
      </c>
      <c r="Q271" t="n">
        <v>747.8</v>
      </c>
      <c r="R271" t="n">
        <v>133.81</v>
      </c>
      <c r="S271" t="n">
        <v>106.02</v>
      </c>
      <c r="T271" t="n">
        <v>9755.450000000001</v>
      </c>
      <c r="U271" t="n">
        <v>0.79</v>
      </c>
      <c r="V271" t="n">
        <v>0.9</v>
      </c>
      <c r="W271" t="n">
        <v>12.31</v>
      </c>
      <c r="X271" t="n">
        <v>0.57</v>
      </c>
      <c r="Y271" t="n">
        <v>0.5</v>
      </c>
      <c r="Z271" t="n">
        <v>10</v>
      </c>
    </row>
    <row r="272">
      <c r="A272" t="n">
        <v>0</v>
      </c>
      <c r="B272" t="n">
        <v>35</v>
      </c>
      <c r="C272" t="inlineStr">
        <is>
          <t xml:space="preserve">CONCLUIDO	</t>
        </is>
      </c>
      <c r="D272" t="n">
        <v>1.0217</v>
      </c>
      <c r="E272" t="n">
        <v>97.88</v>
      </c>
      <c r="F272" t="n">
        <v>87.41</v>
      </c>
      <c r="G272" t="n">
        <v>10.53</v>
      </c>
      <c r="H272" t="n">
        <v>0.22</v>
      </c>
      <c r="I272" t="n">
        <v>498</v>
      </c>
      <c r="J272" t="n">
        <v>80.84</v>
      </c>
      <c r="K272" t="n">
        <v>35.1</v>
      </c>
      <c r="L272" t="n">
        <v>1</v>
      </c>
      <c r="M272" t="n">
        <v>496</v>
      </c>
      <c r="N272" t="n">
        <v>9.74</v>
      </c>
      <c r="O272" t="n">
        <v>10204.21</v>
      </c>
      <c r="P272" t="n">
        <v>687.33</v>
      </c>
      <c r="Q272" t="n">
        <v>748.16</v>
      </c>
      <c r="R272" t="n">
        <v>752.09</v>
      </c>
      <c r="S272" t="n">
        <v>106.02</v>
      </c>
      <c r="T272" t="n">
        <v>316485.7</v>
      </c>
      <c r="U272" t="n">
        <v>0.14</v>
      </c>
      <c r="V272" t="n">
        <v>0.71</v>
      </c>
      <c r="W272" t="n">
        <v>13.1</v>
      </c>
      <c r="X272" t="n">
        <v>19.08</v>
      </c>
      <c r="Y272" t="n">
        <v>0.5</v>
      </c>
      <c r="Z272" t="n">
        <v>10</v>
      </c>
    </row>
    <row r="273">
      <c r="A273" t="n">
        <v>1</v>
      </c>
      <c r="B273" t="n">
        <v>35</v>
      </c>
      <c r="C273" t="inlineStr">
        <is>
          <t xml:space="preserve">CONCLUIDO	</t>
        </is>
      </c>
      <c r="D273" t="n">
        <v>1.2185</v>
      </c>
      <c r="E273" t="n">
        <v>82.06999999999999</v>
      </c>
      <c r="F273" t="n">
        <v>76.45999999999999</v>
      </c>
      <c r="G273" t="n">
        <v>21.24</v>
      </c>
      <c r="H273" t="n">
        <v>0.43</v>
      </c>
      <c r="I273" t="n">
        <v>216</v>
      </c>
      <c r="J273" t="n">
        <v>82.04000000000001</v>
      </c>
      <c r="K273" t="n">
        <v>35.1</v>
      </c>
      <c r="L273" t="n">
        <v>2</v>
      </c>
      <c r="M273" t="n">
        <v>214</v>
      </c>
      <c r="N273" t="n">
        <v>9.94</v>
      </c>
      <c r="O273" t="n">
        <v>10352.53</v>
      </c>
      <c r="P273" t="n">
        <v>596.11</v>
      </c>
      <c r="Q273" t="n">
        <v>747.85</v>
      </c>
      <c r="R273" t="n">
        <v>386.32</v>
      </c>
      <c r="S273" t="n">
        <v>106.02</v>
      </c>
      <c r="T273" t="n">
        <v>135010.87</v>
      </c>
      <c r="U273" t="n">
        <v>0.27</v>
      </c>
      <c r="V273" t="n">
        <v>0.8100000000000001</v>
      </c>
      <c r="W273" t="n">
        <v>12.63</v>
      </c>
      <c r="X273" t="n">
        <v>8.140000000000001</v>
      </c>
      <c r="Y273" t="n">
        <v>0.5</v>
      </c>
      <c r="Z273" t="n">
        <v>10</v>
      </c>
    </row>
    <row r="274">
      <c r="A274" t="n">
        <v>2</v>
      </c>
      <c r="B274" t="n">
        <v>35</v>
      </c>
      <c r="C274" t="inlineStr">
        <is>
          <t xml:space="preserve">CONCLUIDO	</t>
        </is>
      </c>
      <c r="D274" t="n">
        <v>1.288</v>
      </c>
      <c r="E274" t="n">
        <v>77.64</v>
      </c>
      <c r="F274" t="n">
        <v>73.39</v>
      </c>
      <c r="G274" t="n">
        <v>32.14</v>
      </c>
      <c r="H274" t="n">
        <v>0.63</v>
      </c>
      <c r="I274" t="n">
        <v>137</v>
      </c>
      <c r="J274" t="n">
        <v>83.25</v>
      </c>
      <c r="K274" t="n">
        <v>35.1</v>
      </c>
      <c r="L274" t="n">
        <v>3</v>
      </c>
      <c r="M274" t="n">
        <v>135</v>
      </c>
      <c r="N274" t="n">
        <v>10.15</v>
      </c>
      <c r="O274" t="n">
        <v>10501.19</v>
      </c>
      <c r="P274" t="n">
        <v>566.91</v>
      </c>
      <c r="Q274" t="n">
        <v>747.89</v>
      </c>
      <c r="R274" t="n">
        <v>284.25</v>
      </c>
      <c r="S274" t="n">
        <v>106.02</v>
      </c>
      <c r="T274" t="n">
        <v>84366.48</v>
      </c>
      <c r="U274" t="n">
        <v>0.37</v>
      </c>
      <c r="V274" t="n">
        <v>0.84</v>
      </c>
      <c r="W274" t="n">
        <v>12.49</v>
      </c>
      <c r="X274" t="n">
        <v>5.07</v>
      </c>
      <c r="Y274" t="n">
        <v>0.5</v>
      </c>
      <c r="Z274" t="n">
        <v>10</v>
      </c>
    </row>
    <row r="275">
      <c r="A275" t="n">
        <v>3</v>
      </c>
      <c r="B275" t="n">
        <v>35</v>
      </c>
      <c r="C275" t="inlineStr">
        <is>
          <t xml:space="preserve">CONCLUIDO	</t>
        </is>
      </c>
      <c r="D275" t="n">
        <v>1.3218</v>
      </c>
      <c r="E275" t="n">
        <v>75.65000000000001</v>
      </c>
      <c r="F275" t="n">
        <v>72.04000000000001</v>
      </c>
      <c r="G275" t="n">
        <v>43.22</v>
      </c>
      <c r="H275" t="n">
        <v>0.83</v>
      </c>
      <c r="I275" t="n">
        <v>100</v>
      </c>
      <c r="J275" t="n">
        <v>84.45999999999999</v>
      </c>
      <c r="K275" t="n">
        <v>35.1</v>
      </c>
      <c r="L275" t="n">
        <v>4</v>
      </c>
      <c r="M275" t="n">
        <v>98</v>
      </c>
      <c r="N275" t="n">
        <v>10.36</v>
      </c>
      <c r="O275" t="n">
        <v>10650.22</v>
      </c>
      <c r="P275" t="n">
        <v>551.27</v>
      </c>
      <c r="Q275" t="n">
        <v>747.8099999999999</v>
      </c>
      <c r="R275" t="n">
        <v>239.35</v>
      </c>
      <c r="S275" t="n">
        <v>106.02</v>
      </c>
      <c r="T275" t="n">
        <v>62101.11</v>
      </c>
      <c r="U275" t="n">
        <v>0.44</v>
      </c>
      <c r="V275" t="n">
        <v>0.86</v>
      </c>
      <c r="W275" t="n">
        <v>12.43</v>
      </c>
      <c r="X275" t="n">
        <v>3.72</v>
      </c>
      <c r="Y275" t="n">
        <v>0.5</v>
      </c>
      <c r="Z275" t="n">
        <v>10</v>
      </c>
    </row>
    <row r="276">
      <c r="A276" t="n">
        <v>4</v>
      </c>
      <c r="B276" t="n">
        <v>35</v>
      </c>
      <c r="C276" t="inlineStr">
        <is>
          <t xml:space="preserve">CONCLUIDO	</t>
        </is>
      </c>
      <c r="D276" t="n">
        <v>1.3421</v>
      </c>
      <c r="E276" t="n">
        <v>74.51000000000001</v>
      </c>
      <c r="F276" t="n">
        <v>71.26000000000001</v>
      </c>
      <c r="G276" t="n">
        <v>54.12</v>
      </c>
      <c r="H276" t="n">
        <v>1.02</v>
      </c>
      <c r="I276" t="n">
        <v>79</v>
      </c>
      <c r="J276" t="n">
        <v>85.67</v>
      </c>
      <c r="K276" t="n">
        <v>35.1</v>
      </c>
      <c r="L276" t="n">
        <v>5</v>
      </c>
      <c r="M276" t="n">
        <v>77</v>
      </c>
      <c r="N276" t="n">
        <v>10.57</v>
      </c>
      <c r="O276" t="n">
        <v>10799.59</v>
      </c>
      <c r="P276" t="n">
        <v>539.98</v>
      </c>
      <c r="Q276" t="n">
        <v>747.83</v>
      </c>
      <c r="R276" t="n">
        <v>212.83</v>
      </c>
      <c r="S276" t="n">
        <v>106.02</v>
      </c>
      <c r="T276" t="n">
        <v>48946.79</v>
      </c>
      <c r="U276" t="n">
        <v>0.5</v>
      </c>
      <c r="V276" t="n">
        <v>0.87</v>
      </c>
      <c r="W276" t="n">
        <v>12.4</v>
      </c>
      <c r="X276" t="n">
        <v>2.94</v>
      </c>
      <c r="Y276" t="n">
        <v>0.5</v>
      </c>
      <c r="Z276" t="n">
        <v>10</v>
      </c>
    </row>
    <row r="277">
      <c r="A277" t="n">
        <v>5</v>
      </c>
      <c r="B277" t="n">
        <v>35</v>
      </c>
      <c r="C277" t="inlineStr">
        <is>
          <t xml:space="preserve">CONCLUIDO	</t>
        </is>
      </c>
      <c r="D277" t="n">
        <v>1.3562</v>
      </c>
      <c r="E277" t="n">
        <v>73.73</v>
      </c>
      <c r="F277" t="n">
        <v>70.72</v>
      </c>
      <c r="G277" t="n">
        <v>65.28</v>
      </c>
      <c r="H277" t="n">
        <v>1.21</v>
      </c>
      <c r="I277" t="n">
        <v>65</v>
      </c>
      <c r="J277" t="n">
        <v>86.88</v>
      </c>
      <c r="K277" t="n">
        <v>35.1</v>
      </c>
      <c r="L277" t="n">
        <v>6</v>
      </c>
      <c r="M277" t="n">
        <v>63</v>
      </c>
      <c r="N277" t="n">
        <v>10.78</v>
      </c>
      <c r="O277" t="n">
        <v>10949.33</v>
      </c>
      <c r="P277" t="n">
        <v>531.83</v>
      </c>
      <c r="Q277" t="n">
        <v>747.8099999999999</v>
      </c>
      <c r="R277" t="n">
        <v>195.2</v>
      </c>
      <c r="S277" t="n">
        <v>106.02</v>
      </c>
      <c r="T277" t="n">
        <v>40202.91</v>
      </c>
      <c r="U277" t="n">
        <v>0.54</v>
      </c>
      <c r="V277" t="n">
        <v>0.87</v>
      </c>
      <c r="W277" t="n">
        <v>12.38</v>
      </c>
      <c r="X277" t="n">
        <v>2.4</v>
      </c>
      <c r="Y277" t="n">
        <v>0.5</v>
      </c>
      <c r="Z277" t="n">
        <v>10</v>
      </c>
    </row>
    <row r="278">
      <c r="A278" t="n">
        <v>6</v>
      </c>
      <c r="B278" t="n">
        <v>35</v>
      </c>
      <c r="C278" t="inlineStr">
        <is>
          <t xml:space="preserve">CONCLUIDO	</t>
        </is>
      </c>
      <c r="D278" t="n">
        <v>1.3669</v>
      </c>
      <c r="E278" t="n">
        <v>73.16</v>
      </c>
      <c r="F278" t="n">
        <v>70.31999999999999</v>
      </c>
      <c r="G278" t="n">
        <v>76.70999999999999</v>
      </c>
      <c r="H278" t="n">
        <v>1.39</v>
      </c>
      <c r="I278" t="n">
        <v>55</v>
      </c>
      <c r="J278" t="n">
        <v>88.09999999999999</v>
      </c>
      <c r="K278" t="n">
        <v>35.1</v>
      </c>
      <c r="L278" t="n">
        <v>7</v>
      </c>
      <c r="M278" t="n">
        <v>53</v>
      </c>
      <c r="N278" t="n">
        <v>11</v>
      </c>
      <c r="O278" t="n">
        <v>11099.43</v>
      </c>
      <c r="P278" t="n">
        <v>521.77</v>
      </c>
      <c r="Q278" t="n">
        <v>747.83</v>
      </c>
      <c r="R278" t="n">
        <v>181.83</v>
      </c>
      <c r="S278" t="n">
        <v>106.02</v>
      </c>
      <c r="T278" t="n">
        <v>33570.07</v>
      </c>
      <c r="U278" t="n">
        <v>0.58</v>
      </c>
      <c r="V278" t="n">
        <v>0.88</v>
      </c>
      <c r="W278" t="n">
        <v>12.36</v>
      </c>
      <c r="X278" t="n">
        <v>2</v>
      </c>
      <c r="Y278" t="n">
        <v>0.5</v>
      </c>
      <c r="Z278" t="n">
        <v>10</v>
      </c>
    </row>
    <row r="279">
      <c r="A279" t="n">
        <v>7</v>
      </c>
      <c r="B279" t="n">
        <v>35</v>
      </c>
      <c r="C279" t="inlineStr">
        <is>
          <t xml:space="preserve">CONCLUIDO	</t>
        </is>
      </c>
      <c r="D279" t="n">
        <v>1.3751</v>
      </c>
      <c r="E279" t="n">
        <v>72.72</v>
      </c>
      <c r="F279" t="n">
        <v>70.02</v>
      </c>
      <c r="G279" t="n">
        <v>89.38</v>
      </c>
      <c r="H279" t="n">
        <v>1.57</v>
      </c>
      <c r="I279" t="n">
        <v>47</v>
      </c>
      <c r="J279" t="n">
        <v>89.31999999999999</v>
      </c>
      <c r="K279" t="n">
        <v>35.1</v>
      </c>
      <c r="L279" t="n">
        <v>8</v>
      </c>
      <c r="M279" t="n">
        <v>45</v>
      </c>
      <c r="N279" t="n">
        <v>11.22</v>
      </c>
      <c r="O279" t="n">
        <v>11249.89</v>
      </c>
      <c r="P279" t="n">
        <v>513.88</v>
      </c>
      <c r="Q279" t="n">
        <v>747.79</v>
      </c>
      <c r="R279" t="n">
        <v>171.53</v>
      </c>
      <c r="S279" t="n">
        <v>106.02</v>
      </c>
      <c r="T279" t="n">
        <v>28458.12</v>
      </c>
      <c r="U279" t="n">
        <v>0.62</v>
      </c>
      <c r="V279" t="n">
        <v>0.88</v>
      </c>
      <c r="W279" t="n">
        <v>12.35</v>
      </c>
      <c r="X279" t="n">
        <v>1.7</v>
      </c>
      <c r="Y279" t="n">
        <v>0.5</v>
      </c>
      <c r="Z279" t="n">
        <v>10</v>
      </c>
    </row>
    <row r="280">
      <c r="A280" t="n">
        <v>8</v>
      </c>
      <c r="B280" t="n">
        <v>35</v>
      </c>
      <c r="C280" t="inlineStr">
        <is>
          <t xml:space="preserve">CONCLUIDO	</t>
        </is>
      </c>
      <c r="D280" t="n">
        <v>1.3803</v>
      </c>
      <c r="E280" t="n">
        <v>72.45</v>
      </c>
      <c r="F280" t="n">
        <v>69.84</v>
      </c>
      <c r="G280" t="n">
        <v>99.76000000000001</v>
      </c>
      <c r="H280" t="n">
        <v>1.75</v>
      </c>
      <c r="I280" t="n">
        <v>42</v>
      </c>
      <c r="J280" t="n">
        <v>90.54000000000001</v>
      </c>
      <c r="K280" t="n">
        <v>35.1</v>
      </c>
      <c r="L280" t="n">
        <v>9</v>
      </c>
      <c r="M280" t="n">
        <v>40</v>
      </c>
      <c r="N280" t="n">
        <v>11.44</v>
      </c>
      <c r="O280" t="n">
        <v>11400.71</v>
      </c>
      <c r="P280" t="n">
        <v>507.34</v>
      </c>
      <c r="Q280" t="n">
        <v>747.8099999999999</v>
      </c>
      <c r="R280" t="n">
        <v>165.34</v>
      </c>
      <c r="S280" t="n">
        <v>106.02</v>
      </c>
      <c r="T280" t="n">
        <v>25390.42</v>
      </c>
      <c r="U280" t="n">
        <v>0.64</v>
      </c>
      <c r="V280" t="n">
        <v>0.88</v>
      </c>
      <c r="W280" t="n">
        <v>12.35</v>
      </c>
      <c r="X280" t="n">
        <v>1.52</v>
      </c>
      <c r="Y280" t="n">
        <v>0.5</v>
      </c>
      <c r="Z280" t="n">
        <v>10</v>
      </c>
    </row>
    <row r="281">
      <c r="A281" t="n">
        <v>9</v>
      </c>
      <c r="B281" t="n">
        <v>35</v>
      </c>
      <c r="C281" t="inlineStr">
        <is>
          <t xml:space="preserve">CONCLUIDO	</t>
        </is>
      </c>
      <c r="D281" t="n">
        <v>1.3855</v>
      </c>
      <c r="E281" t="n">
        <v>72.18000000000001</v>
      </c>
      <c r="F281" t="n">
        <v>69.65000000000001</v>
      </c>
      <c r="G281" t="n">
        <v>112.94</v>
      </c>
      <c r="H281" t="n">
        <v>1.91</v>
      </c>
      <c r="I281" t="n">
        <v>37</v>
      </c>
      <c r="J281" t="n">
        <v>91.77</v>
      </c>
      <c r="K281" t="n">
        <v>35.1</v>
      </c>
      <c r="L281" t="n">
        <v>10</v>
      </c>
      <c r="M281" t="n">
        <v>35</v>
      </c>
      <c r="N281" t="n">
        <v>11.67</v>
      </c>
      <c r="O281" t="n">
        <v>11551.91</v>
      </c>
      <c r="P281" t="n">
        <v>500.33</v>
      </c>
      <c r="Q281" t="n">
        <v>747.8</v>
      </c>
      <c r="R281" t="n">
        <v>159.18</v>
      </c>
      <c r="S281" t="n">
        <v>106.02</v>
      </c>
      <c r="T281" t="n">
        <v>22335.13</v>
      </c>
      <c r="U281" t="n">
        <v>0.67</v>
      </c>
      <c r="V281" t="n">
        <v>0.89</v>
      </c>
      <c r="W281" t="n">
        <v>12.33</v>
      </c>
      <c r="X281" t="n">
        <v>1.33</v>
      </c>
      <c r="Y281" t="n">
        <v>0.5</v>
      </c>
      <c r="Z281" t="n">
        <v>10</v>
      </c>
    </row>
    <row r="282">
      <c r="A282" t="n">
        <v>10</v>
      </c>
      <c r="B282" t="n">
        <v>35</v>
      </c>
      <c r="C282" t="inlineStr">
        <is>
          <t xml:space="preserve">CONCLUIDO	</t>
        </is>
      </c>
      <c r="D282" t="n">
        <v>1.3893</v>
      </c>
      <c r="E282" t="n">
        <v>71.98</v>
      </c>
      <c r="F282" t="n">
        <v>69.52</v>
      </c>
      <c r="G282" t="n">
        <v>126.4</v>
      </c>
      <c r="H282" t="n">
        <v>2.08</v>
      </c>
      <c r="I282" t="n">
        <v>33</v>
      </c>
      <c r="J282" t="n">
        <v>93</v>
      </c>
      <c r="K282" t="n">
        <v>35.1</v>
      </c>
      <c r="L282" t="n">
        <v>11</v>
      </c>
      <c r="M282" t="n">
        <v>31</v>
      </c>
      <c r="N282" t="n">
        <v>11.9</v>
      </c>
      <c r="O282" t="n">
        <v>11703.47</v>
      </c>
      <c r="P282" t="n">
        <v>491.09</v>
      </c>
      <c r="Q282" t="n">
        <v>747.79</v>
      </c>
      <c r="R282" t="n">
        <v>154.87</v>
      </c>
      <c r="S282" t="n">
        <v>106.02</v>
      </c>
      <c r="T282" t="n">
        <v>20200.41</v>
      </c>
      <c r="U282" t="n">
        <v>0.68</v>
      </c>
      <c r="V282" t="n">
        <v>0.89</v>
      </c>
      <c r="W282" t="n">
        <v>12.33</v>
      </c>
      <c r="X282" t="n">
        <v>1.2</v>
      </c>
      <c r="Y282" t="n">
        <v>0.5</v>
      </c>
      <c r="Z282" t="n">
        <v>10</v>
      </c>
    </row>
    <row r="283">
      <c r="A283" t="n">
        <v>11</v>
      </c>
      <c r="B283" t="n">
        <v>35</v>
      </c>
      <c r="C283" t="inlineStr">
        <is>
          <t xml:space="preserve">CONCLUIDO	</t>
        </is>
      </c>
      <c r="D283" t="n">
        <v>1.3928</v>
      </c>
      <c r="E283" t="n">
        <v>71.8</v>
      </c>
      <c r="F283" t="n">
        <v>69.39</v>
      </c>
      <c r="G283" t="n">
        <v>138.78</v>
      </c>
      <c r="H283" t="n">
        <v>2.24</v>
      </c>
      <c r="I283" t="n">
        <v>30</v>
      </c>
      <c r="J283" t="n">
        <v>94.23</v>
      </c>
      <c r="K283" t="n">
        <v>35.1</v>
      </c>
      <c r="L283" t="n">
        <v>12</v>
      </c>
      <c r="M283" t="n">
        <v>28</v>
      </c>
      <c r="N283" t="n">
        <v>12.13</v>
      </c>
      <c r="O283" t="n">
        <v>11855.41</v>
      </c>
      <c r="P283" t="n">
        <v>486.28</v>
      </c>
      <c r="Q283" t="n">
        <v>747.79</v>
      </c>
      <c r="R283" t="n">
        <v>150.66</v>
      </c>
      <c r="S283" t="n">
        <v>106.02</v>
      </c>
      <c r="T283" t="n">
        <v>18110.77</v>
      </c>
      <c r="U283" t="n">
        <v>0.7</v>
      </c>
      <c r="V283" t="n">
        <v>0.89</v>
      </c>
      <c r="W283" t="n">
        <v>12.32</v>
      </c>
      <c r="X283" t="n">
        <v>1.07</v>
      </c>
      <c r="Y283" t="n">
        <v>0.5</v>
      </c>
      <c r="Z283" t="n">
        <v>10</v>
      </c>
    </row>
    <row r="284">
      <c r="A284" t="n">
        <v>12</v>
      </c>
      <c r="B284" t="n">
        <v>35</v>
      </c>
      <c r="C284" t="inlineStr">
        <is>
          <t xml:space="preserve">CONCLUIDO	</t>
        </is>
      </c>
      <c r="D284" t="n">
        <v>1.3945</v>
      </c>
      <c r="E284" t="n">
        <v>71.70999999999999</v>
      </c>
      <c r="F284" t="n">
        <v>69.33</v>
      </c>
      <c r="G284" t="n">
        <v>148.57</v>
      </c>
      <c r="H284" t="n">
        <v>2.39</v>
      </c>
      <c r="I284" t="n">
        <v>28</v>
      </c>
      <c r="J284" t="n">
        <v>95.45999999999999</v>
      </c>
      <c r="K284" t="n">
        <v>35.1</v>
      </c>
      <c r="L284" t="n">
        <v>13</v>
      </c>
      <c r="M284" t="n">
        <v>26</v>
      </c>
      <c r="N284" t="n">
        <v>12.36</v>
      </c>
      <c r="O284" t="n">
        <v>12007.73</v>
      </c>
      <c r="P284" t="n">
        <v>480.08</v>
      </c>
      <c r="Q284" t="n">
        <v>747.79</v>
      </c>
      <c r="R284" t="n">
        <v>148.85</v>
      </c>
      <c r="S284" t="n">
        <v>106.02</v>
      </c>
      <c r="T284" t="n">
        <v>17215.6</v>
      </c>
      <c r="U284" t="n">
        <v>0.71</v>
      </c>
      <c r="V284" t="n">
        <v>0.89</v>
      </c>
      <c r="W284" t="n">
        <v>12.32</v>
      </c>
      <c r="X284" t="n">
        <v>1.02</v>
      </c>
      <c r="Y284" t="n">
        <v>0.5</v>
      </c>
      <c r="Z284" t="n">
        <v>10</v>
      </c>
    </row>
    <row r="285">
      <c r="A285" t="n">
        <v>13</v>
      </c>
      <c r="B285" t="n">
        <v>35</v>
      </c>
      <c r="C285" t="inlineStr">
        <is>
          <t xml:space="preserve">CONCLUIDO	</t>
        </is>
      </c>
      <c r="D285" t="n">
        <v>1.3968</v>
      </c>
      <c r="E285" t="n">
        <v>71.59</v>
      </c>
      <c r="F285" t="n">
        <v>69.25</v>
      </c>
      <c r="G285" t="n">
        <v>159.81</v>
      </c>
      <c r="H285" t="n">
        <v>2.55</v>
      </c>
      <c r="I285" t="n">
        <v>26</v>
      </c>
      <c r="J285" t="n">
        <v>96.7</v>
      </c>
      <c r="K285" t="n">
        <v>35.1</v>
      </c>
      <c r="L285" t="n">
        <v>14</v>
      </c>
      <c r="M285" t="n">
        <v>22</v>
      </c>
      <c r="N285" t="n">
        <v>12.6</v>
      </c>
      <c r="O285" t="n">
        <v>12160.43</v>
      </c>
      <c r="P285" t="n">
        <v>474.24</v>
      </c>
      <c r="Q285" t="n">
        <v>747.79</v>
      </c>
      <c r="R285" t="n">
        <v>146.4</v>
      </c>
      <c r="S285" t="n">
        <v>106.02</v>
      </c>
      <c r="T285" t="n">
        <v>15998.79</v>
      </c>
      <c r="U285" t="n">
        <v>0.72</v>
      </c>
      <c r="V285" t="n">
        <v>0.89</v>
      </c>
      <c r="W285" t="n">
        <v>12.31</v>
      </c>
      <c r="X285" t="n">
        <v>0.9399999999999999</v>
      </c>
      <c r="Y285" t="n">
        <v>0.5</v>
      </c>
      <c r="Z285" t="n">
        <v>10</v>
      </c>
    </row>
    <row r="286">
      <c r="A286" t="n">
        <v>14</v>
      </c>
      <c r="B286" t="n">
        <v>35</v>
      </c>
      <c r="C286" t="inlineStr">
        <is>
          <t xml:space="preserve">CONCLUIDO	</t>
        </is>
      </c>
      <c r="D286" t="n">
        <v>1.3986</v>
      </c>
      <c r="E286" t="n">
        <v>71.5</v>
      </c>
      <c r="F286" t="n">
        <v>69.19</v>
      </c>
      <c r="G286" t="n">
        <v>172.99</v>
      </c>
      <c r="H286" t="n">
        <v>2.69</v>
      </c>
      <c r="I286" t="n">
        <v>24</v>
      </c>
      <c r="J286" t="n">
        <v>97.94</v>
      </c>
      <c r="K286" t="n">
        <v>35.1</v>
      </c>
      <c r="L286" t="n">
        <v>15</v>
      </c>
      <c r="M286" t="n">
        <v>14</v>
      </c>
      <c r="N286" t="n">
        <v>12.84</v>
      </c>
      <c r="O286" t="n">
        <v>12313.51</v>
      </c>
      <c r="P286" t="n">
        <v>469.59</v>
      </c>
      <c r="Q286" t="n">
        <v>747.79</v>
      </c>
      <c r="R286" t="n">
        <v>143.77</v>
      </c>
      <c r="S286" t="n">
        <v>106.02</v>
      </c>
      <c r="T286" t="n">
        <v>14691.32</v>
      </c>
      <c r="U286" t="n">
        <v>0.74</v>
      </c>
      <c r="V286" t="n">
        <v>0.89</v>
      </c>
      <c r="W286" t="n">
        <v>12.32</v>
      </c>
      <c r="X286" t="n">
        <v>0.88</v>
      </c>
      <c r="Y286" t="n">
        <v>0.5</v>
      </c>
      <c r="Z286" t="n">
        <v>10</v>
      </c>
    </row>
    <row r="287">
      <c r="A287" t="n">
        <v>15</v>
      </c>
      <c r="B287" t="n">
        <v>35</v>
      </c>
      <c r="C287" t="inlineStr">
        <is>
          <t xml:space="preserve">CONCLUIDO	</t>
        </is>
      </c>
      <c r="D287" t="n">
        <v>1.3997</v>
      </c>
      <c r="E287" t="n">
        <v>71.44</v>
      </c>
      <c r="F287" t="n">
        <v>69.15000000000001</v>
      </c>
      <c r="G287" t="n">
        <v>180.4</v>
      </c>
      <c r="H287" t="n">
        <v>2.84</v>
      </c>
      <c r="I287" t="n">
        <v>23</v>
      </c>
      <c r="J287" t="n">
        <v>99.19</v>
      </c>
      <c r="K287" t="n">
        <v>35.1</v>
      </c>
      <c r="L287" t="n">
        <v>16</v>
      </c>
      <c r="M287" t="n">
        <v>6</v>
      </c>
      <c r="N287" t="n">
        <v>13.09</v>
      </c>
      <c r="O287" t="n">
        <v>12466.97</v>
      </c>
      <c r="P287" t="n">
        <v>468.3</v>
      </c>
      <c r="Q287" t="n">
        <v>747.8</v>
      </c>
      <c r="R287" t="n">
        <v>142.19</v>
      </c>
      <c r="S287" t="n">
        <v>106.02</v>
      </c>
      <c r="T287" t="n">
        <v>13906.05</v>
      </c>
      <c r="U287" t="n">
        <v>0.75</v>
      </c>
      <c r="V287" t="n">
        <v>0.89</v>
      </c>
      <c r="W287" t="n">
        <v>12.33</v>
      </c>
      <c r="X287" t="n">
        <v>0.84</v>
      </c>
      <c r="Y287" t="n">
        <v>0.5</v>
      </c>
      <c r="Z287" t="n">
        <v>10</v>
      </c>
    </row>
    <row r="288">
      <c r="A288" t="n">
        <v>16</v>
      </c>
      <c r="B288" t="n">
        <v>35</v>
      </c>
      <c r="C288" t="inlineStr">
        <is>
          <t xml:space="preserve">CONCLUIDO	</t>
        </is>
      </c>
      <c r="D288" t="n">
        <v>1.3994</v>
      </c>
      <c r="E288" t="n">
        <v>71.45999999999999</v>
      </c>
      <c r="F288" t="n">
        <v>69.17</v>
      </c>
      <c r="G288" t="n">
        <v>180.45</v>
      </c>
      <c r="H288" t="n">
        <v>2.98</v>
      </c>
      <c r="I288" t="n">
        <v>23</v>
      </c>
      <c r="J288" t="n">
        <v>100.43</v>
      </c>
      <c r="K288" t="n">
        <v>35.1</v>
      </c>
      <c r="L288" t="n">
        <v>17</v>
      </c>
      <c r="M288" t="n">
        <v>1</v>
      </c>
      <c r="N288" t="n">
        <v>13.33</v>
      </c>
      <c r="O288" t="n">
        <v>12620.82</v>
      </c>
      <c r="P288" t="n">
        <v>471.8</v>
      </c>
      <c r="Q288" t="n">
        <v>747.8200000000001</v>
      </c>
      <c r="R288" t="n">
        <v>142.35</v>
      </c>
      <c r="S288" t="n">
        <v>106.02</v>
      </c>
      <c r="T288" t="n">
        <v>13987.98</v>
      </c>
      <c r="U288" t="n">
        <v>0.74</v>
      </c>
      <c r="V288" t="n">
        <v>0.89</v>
      </c>
      <c r="W288" t="n">
        <v>12.34</v>
      </c>
      <c r="X288" t="n">
        <v>0.85</v>
      </c>
      <c r="Y288" t="n">
        <v>0.5</v>
      </c>
      <c r="Z288" t="n">
        <v>10</v>
      </c>
    </row>
    <row r="289">
      <c r="A289" t="n">
        <v>17</v>
      </c>
      <c r="B289" t="n">
        <v>35</v>
      </c>
      <c r="C289" t="inlineStr">
        <is>
          <t xml:space="preserve">CONCLUIDO	</t>
        </is>
      </c>
      <c r="D289" t="n">
        <v>1.3993</v>
      </c>
      <c r="E289" t="n">
        <v>71.45999999999999</v>
      </c>
      <c r="F289" t="n">
        <v>69.17</v>
      </c>
      <c r="G289" t="n">
        <v>180.45</v>
      </c>
      <c r="H289" t="n">
        <v>3.11</v>
      </c>
      <c r="I289" t="n">
        <v>23</v>
      </c>
      <c r="J289" t="n">
        <v>101.68</v>
      </c>
      <c r="K289" t="n">
        <v>35.1</v>
      </c>
      <c r="L289" t="n">
        <v>18</v>
      </c>
      <c r="M289" t="n">
        <v>0</v>
      </c>
      <c r="N289" t="n">
        <v>13.58</v>
      </c>
      <c r="O289" t="n">
        <v>12775.06</v>
      </c>
      <c r="P289" t="n">
        <v>477.03</v>
      </c>
      <c r="Q289" t="n">
        <v>747.85</v>
      </c>
      <c r="R289" t="n">
        <v>142.37</v>
      </c>
      <c r="S289" t="n">
        <v>106.02</v>
      </c>
      <c r="T289" t="n">
        <v>14000.84</v>
      </c>
      <c r="U289" t="n">
        <v>0.74</v>
      </c>
      <c r="V289" t="n">
        <v>0.89</v>
      </c>
      <c r="W289" t="n">
        <v>12.34</v>
      </c>
      <c r="X289" t="n">
        <v>0.85</v>
      </c>
      <c r="Y289" t="n">
        <v>0.5</v>
      </c>
      <c r="Z289" t="n">
        <v>10</v>
      </c>
    </row>
    <row r="290">
      <c r="A290" t="n">
        <v>0</v>
      </c>
      <c r="B290" t="n">
        <v>50</v>
      </c>
      <c r="C290" t="inlineStr">
        <is>
          <t xml:space="preserve">CONCLUIDO	</t>
        </is>
      </c>
      <c r="D290" t="n">
        <v>0.9116</v>
      </c>
      <c r="E290" t="n">
        <v>109.69</v>
      </c>
      <c r="F290" t="n">
        <v>93.3</v>
      </c>
      <c r="G290" t="n">
        <v>8.67</v>
      </c>
      <c r="H290" t="n">
        <v>0.16</v>
      </c>
      <c r="I290" t="n">
        <v>646</v>
      </c>
      <c r="J290" t="n">
        <v>107.41</v>
      </c>
      <c r="K290" t="n">
        <v>41.65</v>
      </c>
      <c r="L290" t="n">
        <v>1</v>
      </c>
      <c r="M290" t="n">
        <v>644</v>
      </c>
      <c r="N290" t="n">
        <v>14.77</v>
      </c>
      <c r="O290" t="n">
        <v>13481.73</v>
      </c>
      <c r="P290" t="n">
        <v>890.08</v>
      </c>
      <c r="Q290" t="n">
        <v>748.3</v>
      </c>
      <c r="R290" t="n">
        <v>950.0700000000001</v>
      </c>
      <c r="S290" t="n">
        <v>106.02</v>
      </c>
      <c r="T290" t="n">
        <v>414735.39</v>
      </c>
      <c r="U290" t="n">
        <v>0.11</v>
      </c>
      <c r="V290" t="n">
        <v>0.66</v>
      </c>
      <c r="W290" t="n">
        <v>13.32</v>
      </c>
      <c r="X290" t="n">
        <v>24.96</v>
      </c>
      <c r="Y290" t="n">
        <v>0.5</v>
      </c>
      <c r="Z290" t="n">
        <v>10</v>
      </c>
    </row>
    <row r="291">
      <c r="A291" t="n">
        <v>1</v>
      </c>
      <c r="B291" t="n">
        <v>50</v>
      </c>
      <c r="C291" t="inlineStr">
        <is>
          <t xml:space="preserve">CONCLUIDO	</t>
        </is>
      </c>
      <c r="D291" t="n">
        <v>1.1553</v>
      </c>
      <c r="E291" t="n">
        <v>86.56</v>
      </c>
      <c r="F291" t="n">
        <v>78.52</v>
      </c>
      <c r="G291" t="n">
        <v>17.45</v>
      </c>
      <c r="H291" t="n">
        <v>0.32</v>
      </c>
      <c r="I291" t="n">
        <v>270</v>
      </c>
      <c r="J291" t="n">
        <v>108.68</v>
      </c>
      <c r="K291" t="n">
        <v>41.65</v>
      </c>
      <c r="L291" t="n">
        <v>2</v>
      </c>
      <c r="M291" t="n">
        <v>268</v>
      </c>
      <c r="N291" t="n">
        <v>15.03</v>
      </c>
      <c r="O291" t="n">
        <v>13638.32</v>
      </c>
      <c r="P291" t="n">
        <v>745.9400000000001</v>
      </c>
      <c r="Q291" t="n">
        <v>747.96</v>
      </c>
      <c r="R291" t="n">
        <v>454.87</v>
      </c>
      <c r="S291" t="n">
        <v>106.02</v>
      </c>
      <c r="T291" t="n">
        <v>169012.14</v>
      </c>
      <c r="U291" t="n">
        <v>0.23</v>
      </c>
      <c r="V291" t="n">
        <v>0.79</v>
      </c>
      <c r="W291" t="n">
        <v>12.72</v>
      </c>
      <c r="X291" t="n">
        <v>10.19</v>
      </c>
      <c r="Y291" t="n">
        <v>0.5</v>
      </c>
      <c r="Z291" t="n">
        <v>10</v>
      </c>
    </row>
    <row r="292">
      <c r="A292" t="n">
        <v>2</v>
      </c>
      <c r="B292" t="n">
        <v>50</v>
      </c>
      <c r="C292" t="inlineStr">
        <is>
          <t xml:space="preserve">CONCLUIDO	</t>
        </is>
      </c>
      <c r="D292" t="n">
        <v>1.2424</v>
      </c>
      <c r="E292" t="n">
        <v>80.48999999999999</v>
      </c>
      <c r="F292" t="n">
        <v>74.68000000000001</v>
      </c>
      <c r="G292" t="n">
        <v>26.36</v>
      </c>
      <c r="H292" t="n">
        <v>0.48</v>
      </c>
      <c r="I292" t="n">
        <v>170</v>
      </c>
      <c r="J292" t="n">
        <v>109.96</v>
      </c>
      <c r="K292" t="n">
        <v>41.65</v>
      </c>
      <c r="L292" t="n">
        <v>3</v>
      </c>
      <c r="M292" t="n">
        <v>168</v>
      </c>
      <c r="N292" t="n">
        <v>15.31</v>
      </c>
      <c r="O292" t="n">
        <v>13795.21</v>
      </c>
      <c r="P292" t="n">
        <v>705.91</v>
      </c>
      <c r="Q292" t="n">
        <v>747.92</v>
      </c>
      <c r="R292" t="n">
        <v>327.01</v>
      </c>
      <c r="S292" t="n">
        <v>106.02</v>
      </c>
      <c r="T292" t="n">
        <v>105585.96</v>
      </c>
      <c r="U292" t="n">
        <v>0.32</v>
      </c>
      <c r="V292" t="n">
        <v>0.83</v>
      </c>
      <c r="W292" t="n">
        <v>12.54</v>
      </c>
      <c r="X292" t="n">
        <v>6.35</v>
      </c>
      <c r="Y292" t="n">
        <v>0.5</v>
      </c>
      <c r="Z292" t="n">
        <v>10</v>
      </c>
    </row>
    <row r="293">
      <c r="A293" t="n">
        <v>3</v>
      </c>
      <c r="B293" t="n">
        <v>50</v>
      </c>
      <c r="C293" t="inlineStr">
        <is>
          <t xml:space="preserve">CONCLUIDO	</t>
        </is>
      </c>
      <c r="D293" t="n">
        <v>1.2854</v>
      </c>
      <c r="E293" t="n">
        <v>77.8</v>
      </c>
      <c r="F293" t="n">
        <v>72.98</v>
      </c>
      <c r="G293" t="n">
        <v>35.03</v>
      </c>
      <c r="H293" t="n">
        <v>0.63</v>
      </c>
      <c r="I293" t="n">
        <v>125</v>
      </c>
      <c r="J293" t="n">
        <v>111.23</v>
      </c>
      <c r="K293" t="n">
        <v>41.65</v>
      </c>
      <c r="L293" t="n">
        <v>4</v>
      </c>
      <c r="M293" t="n">
        <v>123</v>
      </c>
      <c r="N293" t="n">
        <v>15.58</v>
      </c>
      <c r="O293" t="n">
        <v>13952.52</v>
      </c>
      <c r="P293" t="n">
        <v>686.74</v>
      </c>
      <c r="Q293" t="n">
        <v>747.84</v>
      </c>
      <c r="R293" t="n">
        <v>270.61</v>
      </c>
      <c r="S293" t="n">
        <v>106.02</v>
      </c>
      <c r="T293" t="n">
        <v>77609.81</v>
      </c>
      <c r="U293" t="n">
        <v>0.39</v>
      </c>
      <c r="V293" t="n">
        <v>0.85</v>
      </c>
      <c r="W293" t="n">
        <v>12.47</v>
      </c>
      <c r="X293" t="n">
        <v>4.66</v>
      </c>
      <c r="Y293" t="n">
        <v>0.5</v>
      </c>
      <c r="Z293" t="n">
        <v>10</v>
      </c>
    </row>
    <row r="294">
      <c r="A294" t="n">
        <v>4</v>
      </c>
      <c r="B294" t="n">
        <v>50</v>
      </c>
      <c r="C294" t="inlineStr">
        <is>
          <t xml:space="preserve">CONCLUIDO	</t>
        </is>
      </c>
      <c r="D294" t="n">
        <v>1.313</v>
      </c>
      <c r="E294" t="n">
        <v>76.16</v>
      </c>
      <c r="F294" t="n">
        <v>71.95</v>
      </c>
      <c r="G294" t="n">
        <v>44.05</v>
      </c>
      <c r="H294" t="n">
        <v>0.78</v>
      </c>
      <c r="I294" t="n">
        <v>98</v>
      </c>
      <c r="J294" t="n">
        <v>112.51</v>
      </c>
      <c r="K294" t="n">
        <v>41.65</v>
      </c>
      <c r="L294" t="n">
        <v>5</v>
      </c>
      <c r="M294" t="n">
        <v>96</v>
      </c>
      <c r="N294" t="n">
        <v>15.86</v>
      </c>
      <c r="O294" t="n">
        <v>14110.24</v>
      </c>
      <c r="P294" t="n">
        <v>673.62</v>
      </c>
      <c r="Q294" t="n">
        <v>747.83</v>
      </c>
      <c r="R294" t="n">
        <v>235.44</v>
      </c>
      <c r="S294" t="n">
        <v>106.02</v>
      </c>
      <c r="T294" t="n">
        <v>60156.22</v>
      </c>
      <c r="U294" t="n">
        <v>0.45</v>
      </c>
      <c r="V294" t="n">
        <v>0.86</v>
      </c>
      <c r="W294" t="n">
        <v>12.44</v>
      </c>
      <c r="X294" t="n">
        <v>3.62</v>
      </c>
      <c r="Y294" t="n">
        <v>0.5</v>
      </c>
      <c r="Z294" t="n">
        <v>10</v>
      </c>
    </row>
    <row r="295">
      <c r="A295" t="n">
        <v>5</v>
      </c>
      <c r="B295" t="n">
        <v>50</v>
      </c>
      <c r="C295" t="inlineStr">
        <is>
          <t xml:space="preserve">CONCLUIDO	</t>
        </is>
      </c>
      <c r="D295" t="n">
        <v>1.3302</v>
      </c>
      <c r="E295" t="n">
        <v>75.18000000000001</v>
      </c>
      <c r="F295" t="n">
        <v>71.34</v>
      </c>
      <c r="G295" t="n">
        <v>52.85</v>
      </c>
      <c r="H295" t="n">
        <v>0.93</v>
      </c>
      <c r="I295" t="n">
        <v>81</v>
      </c>
      <c r="J295" t="n">
        <v>113.79</v>
      </c>
      <c r="K295" t="n">
        <v>41.65</v>
      </c>
      <c r="L295" t="n">
        <v>6</v>
      </c>
      <c r="M295" t="n">
        <v>79</v>
      </c>
      <c r="N295" t="n">
        <v>16.14</v>
      </c>
      <c r="O295" t="n">
        <v>14268.39</v>
      </c>
      <c r="P295" t="n">
        <v>664.25</v>
      </c>
      <c r="Q295" t="n">
        <v>747.84</v>
      </c>
      <c r="R295" t="n">
        <v>215.42</v>
      </c>
      <c r="S295" t="n">
        <v>106.02</v>
      </c>
      <c r="T295" t="n">
        <v>50235.1</v>
      </c>
      <c r="U295" t="n">
        <v>0.49</v>
      </c>
      <c r="V295" t="n">
        <v>0.86</v>
      </c>
      <c r="W295" t="n">
        <v>12.41</v>
      </c>
      <c r="X295" t="n">
        <v>3.02</v>
      </c>
      <c r="Y295" t="n">
        <v>0.5</v>
      </c>
      <c r="Z295" t="n">
        <v>10</v>
      </c>
    </row>
    <row r="296">
      <c r="A296" t="n">
        <v>6</v>
      </c>
      <c r="B296" t="n">
        <v>50</v>
      </c>
      <c r="C296" t="inlineStr">
        <is>
          <t xml:space="preserve">CONCLUIDO	</t>
        </is>
      </c>
      <c r="D296" t="n">
        <v>1.3432</v>
      </c>
      <c r="E296" t="n">
        <v>74.45</v>
      </c>
      <c r="F296" t="n">
        <v>70.88</v>
      </c>
      <c r="G296" t="n">
        <v>61.63</v>
      </c>
      <c r="H296" t="n">
        <v>1.07</v>
      </c>
      <c r="I296" t="n">
        <v>69</v>
      </c>
      <c r="J296" t="n">
        <v>115.08</v>
      </c>
      <c r="K296" t="n">
        <v>41.65</v>
      </c>
      <c r="L296" t="n">
        <v>7</v>
      </c>
      <c r="M296" t="n">
        <v>67</v>
      </c>
      <c r="N296" t="n">
        <v>16.43</v>
      </c>
      <c r="O296" t="n">
        <v>14426.96</v>
      </c>
      <c r="P296" t="n">
        <v>656.11</v>
      </c>
      <c r="Q296" t="n">
        <v>747.8200000000001</v>
      </c>
      <c r="R296" t="n">
        <v>199.98</v>
      </c>
      <c r="S296" t="n">
        <v>106.02</v>
      </c>
      <c r="T296" t="n">
        <v>42574.68</v>
      </c>
      <c r="U296" t="n">
        <v>0.53</v>
      </c>
      <c r="V296" t="n">
        <v>0.87</v>
      </c>
      <c r="W296" t="n">
        <v>12.4</v>
      </c>
      <c r="X296" t="n">
        <v>2.56</v>
      </c>
      <c r="Y296" t="n">
        <v>0.5</v>
      </c>
      <c r="Z296" t="n">
        <v>10</v>
      </c>
    </row>
    <row r="297">
      <c r="A297" t="n">
        <v>7</v>
      </c>
      <c r="B297" t="n">
        <v>50</v>
      </c>
      <c r="C297" t="inlineStr">
        <is>
          <t xml:space="preserve">CONCLUIDO	</t>
        </is>
      </c>
      <c r="D297" t="n">
        <v>1.3533</v>
      </c>
      <c r="E297" t="n">
        <v>73.89</v>
      </c>
      <c r="F297" t="n">
        <v>70.52</v>
      </c>
      <c r="G297" t="n">
        <v>70.52</v>
      </c>
      <c r="H297" t="n">
        <v>1.21</v>
      </c>
      <c r="I297" t="n">
        <v>60</v>
      </c>
      <c r="J297" t="n">
        <v>116.37</v>
      </c>
      <c r="K297" t="n">
        <v>41.65</v>
      </c>
      <c r="L297" t="n">
        <v>8</v>
      </c>
      <c r="M297" t="n">
        <v>58</v>
      </c>
      <c r="N297" t="n">
        <v>16.72</v>
      </c>
      <c r="O297" t="n">
        <v>14585.96</v>
      </c>
      <c r="P297" t="n">
        <v>649.86</v>
      </c>
      <c r="Q297" t="n">
        <v>747.84</v>
      </c>
      <c r="R297" t="n">
        <v>188.39</v>
      </c>
      <c r="S297" t="n">
        <v>106.02</v>
      </c>
      <c r="T297" t="n">
        <v>36822.2</v>
      </c>
      <c r="U297" t="n">
        <v>0.5600000000000001</v>
      </c>
      <c r="V297" t="n">
        <v>0.87</v>
      </c>
      <c r="W297" t="n">
        <v>12.37</v>
      </c>
      <c r="X297" t="n">
        <v>2.2</v>
      </c>
      <c r="Y297" t="n">
        <v>0.5</v>
      </c>
      <c r="Z297" t="n">
        <v>10</v>
      </c>
    </row>
    <row r="298">
      <c r="A298" t="n">
        <v>8</v>
      </c>
      <c r="B298" t="n">
        <v>50</v>
      </c>
      <c r="C298" t="inlineStr">
        <is>
          <t xml:space="preserve">CONCLUIDO	</t>
        </is>
      </c>
      <c r="D298" t="n">
        <v>1.361</v>
      </c>
      <c r="E298" t="n">
        <v>73.47</v>
      </c>
      <c r="F298" t="n">
        <v>70.26000000000001</v>
      </c>
      <c r="G298" t="n">
        <v>79.54000000000001</v>
      </c>
      <c r="H298" t="n">
        <v>1.35</v>
      </c>
      <c r="I298" t="n">
        <v>53</v>
      </c>
      <c r="J298" t="n">
        <v>117.66</v>
      </c>
      <c r="K298" t="n">
        <v>41.65</v>
      </c>
      <c r="L298" t="n">
        <v>9</v>
      </c>
      <c r="M298" t="n">
        <v>51</v>
      </c>
      <c r="N298" t="n">
        <v>17.01</v>
      </c>
      <c r="O298" t="n">
        <v>14745.39</v>
      </c>
      <c r="P298" t="n">
        <v>643.88</v>
      </c>
      <c r="Q298" t="n">
        <v>747.8099999999999</v>
      </c>
      <c r="R298" t="n">
        <v>179.83</v>
      </c>
      <c r="S298" t="n">
        <v>106.02</v>
      </c>
      <c r="T298" t="n">
        <v>32580.49</v>
      </c>
      <c r="U298" t="n">
        <v>0.59</v>
      </c>
      <c r="V298" t="n">
        <v>0.88</v>
      </c>
      <c r="W298" t="n">
        <v>12.36</v>
      </c>
      <c r="X298" t="n">
        <v>1.94</v>
      </c>
      <c r="Y298" t="n">
        <v>0.5</v>
      </c>
      <c r="Z298" t="n">
        <v>10</v>
      </c>
    </row>
    <row r="299">
      <c r="A299" t="n">
        <v>9</v>
      </c>
      <c r="B299" t="n">
        <v>50</v>
      </c>
      <c r="C299" t="inlineStr">
        <is>
          <t xml:space="preserve">CONCLUIDO	</t>
        </is>
      </c>
      <c r="D299" t="n">
        <v>1.3676</v>
      </c>
      <c r="E299" t="n">
        <v>73.12</v>
      </c>
      <c r="F299" t="n">
        <v>70.04000000000001</v>
      </c>
      <c r="G299" t="n">
        <v>89.41</v>
      </c>
      <c r="H299" t="n">
        <v>1.48</v>
      </c>
      <c r="I299" t="n">
        <v>47</v>
      </c>
      <c r="J299" t="n">
        <v>118.96</v>
      </c>
      <c r="K299" t="n">
        <v>41.65</v>
      </c>
      <c r="L299" t="n">
        <v>10</v>
      </c>
      <c r="M299" t="n">
        <v>45</v>
      </c>
      <c r="N299" t="n">
        <v>17.31</v>
      </c>
      <c r="O299" t="n">
        <v>14905.25</v>
      </c>
      <c r="P299" t="n">
        <v>637.8099999999999</v>
      </c>
      <c r="Q299" t="n">
        <v>747.8099999999999</v>
      </c>
      <c r="R299" t="n">
        <v>172.15</v>
      </c>
      <c r="S299" t="n">
        <v>106.02</v>
      </c>
      <c r="T299" t="n">
        <v>28767.25</v>
      </c>
      <c r="U299" t="n">
        <v>0.62</v>
      </c>
      <c r="V299" t="n">
        <v>0.88</v>
      </c>
      <c r="W299" t="n">
        <v>12.36</v>
      </c>
      <c r="X299" t="n">
        <v>1.72</v>
      </c>
      <c r="Y299" t="n">
        <v>0.5</v>
      </c>
      <c r="Z299" t="n">
        <v>10</v>
      </c>
    </row>
    <row r="300">
      <c r="A300" t="n">
        <v>10</v>
      </c>
      <c r="B300" t="n">
        <v>50</v>
      </c>
      <c r="C300" t="inlineStr">
        <is>
          <t xml:space="preserve">CONCLUIDO	</t>
        </is>
      </c>
      <c r="D300" t="n">
        <v>1.3722</v>
      </c>
      <c r="E300" t="n">
        <v>72.87</v>
      </c>
      <c r="F300" t="n">
        <v>69.88</v>
      </c>
      <c r="G300" t="n">
        <v>97.51000000000001</v>
      </c>
      <c r="H300" t="n">
        <v>1.61</v>
      </c>
      <c r="I300" t="n">
        <v>43</v>
      </c>
      <c r="J300" t="n">
        <v>120.26</v>
      </c>
      <c r="K300" t="n">
        <v>41.65</v>
      </c>
      <c r="L300" t="n">
        <v>11</v>
      </c>
      <c r="M300" t="n">
        <v>41</v>
      </c>
      <c r="N300" t="n">
        <v>17.61</v>
      </c>
      <c r="O300" t="n">
        <v>15065.56</v>
      </c>
      <c r="P300" t="n">
        <v>632.97</v>
      </c>
      <c r="Q300" t="n">
        <v>747.78</v>
      </c>
      <c r="R300" t="n">
        <v>167.32</v>
      </c>
      <c r="S300" t="n">
        <v>106.02</v>
      </c>
      <c r="T300" t="n">
        <v>26375.82</v>
      </c>
      <c r="U300" t="n">
        <v>0.63</v>
      </c>
      <c r="V300" t="n">
        <v>0.88</v>
      </c>
      <c r="W300" t="n">
        <v>12.34</v>
      </c>
      <c r="X300" t="n">
        <v>1.56</v>
      </c>
      <c r="Y300" t="n">
        <v>0.5</v>
      </c>
      <c r="Z300" t="n">
        <v>10</v>
      </c>
    </row>
    <row r="301">
      <c r="A301" t="n">
        <v>11</v>
      </c>
      <c r="B301" t="n">
        <v>50</v>
      </c>
      <c r="C301" t="inlineStr">
        <is>
          <t xml:space="preserve">CONCLUIDO	</t>
        </is>
      </c>
      <c r="D301" t="n">
        <v>1.3765</v>
      </c>
      <c r="E301" t="n">
        <v>72.65000000000001</v>
      </c>
      <c r="F301" t="n">
        <v>69.75</v>
      </c>
      <c r="G301" t="n">
        <v>107.3</v>
      </c>
      <c r="H301" t="n">
        <v>1.74</v>
      </c>
      <c r="I301" t="n">
        <v>39</v>
      </c>
      <c r="J301" t="n">
        <v>121.56</v>
      </c>
      <c r="K301" t="n">
        <v>41.65</v>
      </c>
      <c r="L301" t="n">
        <v>12</v>
      </c>
      <c r="M301" t="n">
        <v>37</v>
      </c>
      <c r="N301" t="n">
        <v>17.91</v>
      </c>
      <c r="O301" t="n">
        <v>15226.31</v>
      </c>
      <c r="P301" t="n">
        <v>629.1</v>
      </c>
      <c r="Q301" t="n">
        <v>747.79</v>
      </c>
      <c r="R301" t="n">
        <v>162.39</v>
      </c>
      <c r="S301" t="n">
        <v>106.02</v>
      </c>
      <c r="T301" t="n">
        <v>23926.6</v>
      </c>
      <c r="U301" t="n">
        <v>0.65</v>
      </c>
      <c r="V301" t="n">
        <v>0.88</v>
      </c>
      <c r="W301" t="n">
        <v>12.34</v>
      </c>
      <c r="X301" t="n">
        <v>1.43</v>
      </c>
      <c r="Y301" t="n">
        <v>0.5</v>
      </c>
      <c r="Z301" t="n">
        <v>10</v>
      </c>
    </row>
    <row r="302">
      <c r="A302" t="n">
        <v>12</v>
      </c>
      <c r="B302" t="n">
        <v>50</v>
      </c>
      <c r="C302" t="inlineStr">
        <is>
          <t xml:space="preserve">CONCLUIDO	</t>
        </is>
      </c>
      <c r="D302" t="n">
        <v>1.3798</v>
      </c>
      <c r="E302" t="n">
        <v>72.47</v>
      </c>
      <c r="F302" t="n">
        <v>69.64</v>
      </c>
      <c r="G302" t="n">
        <v>116.06</v>
      </c>
      <c r="H302" t="n">
        <v>1.87</v>
      </c>
      <c r="I302" t="n">
        <v>36</v>
      </c>
      <c r="J302" t="n">
        <v>122.87</v>
      </c>
      <c r="K302" t="n">
        <v>41.65</v>
      </c>
      <c r="L302" t="n">
        <v>13</v>
      </c>
      <c r="M302" t="n">
        <v>34</v>
      </c>
      <c r="N302" t="n">
        <v>18.22</v>
      </c>
      <c r="O302" t="n">
        <v>15387.5</v>
      </c>
      <c r="P302" t="n">
        <v>624.46</v>
      </c>
      <c r="Q302" t="n">
        <v>747.78</v>
      </c>
      <c r="R302" t="n">
        <v>158.99</v>
      </c>
      <c r="S302" t="n">
        <v>106.02</v>
      </c>
      <c r="T302" t="n">
        <v>22244.4</v>
      </c>
      <c r="U302" t="n">
        <v>0.67</v>
      </c>
      <c r="V302" t="n">
        <v>0.89</v>
      </c>
      <c r="W302" t="n">
        <v>12.33</v>
      </c>
      <c r="X302" t="n">
        <v>1.32</v>
      </c>
      <c r="Y302" t="n">
        <v>0.5</v>
      </c>
      <c r="Z302" t="n">
        <v>10</v>
      </c>
    </row>
    <row r="303">
      <c r="A303" t="n">
        <v>13</v>
      </c>
      <c r="B303" t="n">
        <v>50</v>
      </c>
      <c r="C303" t="inlineStr">
        <is>
          <t xml:space="preserve">CONCLUIDO	</t>
        </is>
      </c>
      <c r="D303" t="n">
        <v>1.3833</v>
      </c>
      <c r="E303" t="n">
        <v>72.29000000000001</v>
      </c>
      <c r="F303" t="n">
        <v>69.52</v>
      </c>
      <c r="G303" t="n">
        <v>126.4</v>
      </c>
      <c r="H303" t="n">
        <v>1.99</v>
      </c>
      <c r="I303" t="n">
        <v>33</v>
      </c>
      <c r="J303" t="n">
        <v>124.18</v>
      </c>
      <c r="K303" t="n">
        <v>41.65</v>
      </c>
      <c r="L303" t="n">
        <v>14</v>
      </c>
      <c r="M303" t="n">
        <v>31</v>
      </c>
      <c r="N303" t="n">
        <v>18.53</v>
      </c>
      <c r="O303" t="n">
        <v>15549.15</v>
      </c>
      <c r="P303" t="n">
        <v>620.52</v>
      </c>
      <c r="Q303" t="n">
        <v>747.8099999999999</v>
      </c>
      <c r="R303" t="n">
        <v>155.21</v>
      </c>
      <c r="S303" t="n">
        <v>106.02</v>
      </c>
      <c r="T303" t="n">
        <v>20369.47</v>
      </c>
      <c r="U303" t="n">
        <v>0.68</v>
      </c>
      <c r="V303" t="n">
        <v>0.89</v>
      </c>
      <c r="W303" t="n">
        <v>12.32</v>
      </c>
      <c r="X303" t="n">
        <v>1.2</v>
      </c>
      <c r="Y303" t="n">
        <v>0.5</v>
      </c>
      <c r="Z303" t="n">
        <v>10</v>
      </c>
    </row>
    <row r="304">
      <c r="A304" t="n">
        <v>14</v>
      </c>
      <c r="B304" t="n">
        <v>50</v>
      </c>
      <c r="C304" t="inlineStr">
        <is>
          <t xml:space="preserve">CONCLUIDO	</t>
        </is>
      </c>
      <c r="D304" t="n">
        <v>1.3857</v>
      </c>
      <c r="E304" t="n">
        <v>72.17</v>
      </c>
      <c r="F304" t="n">
        <v>69.44</v>
      </c>
      <c r="G304" t="n">
        <v>134.41</v>
      </c>
      <c r="H304" t="n">
        <v>2.11</v>
      </c>
      <c r="I304" t="n">
        <v>31</v>
      </c>
      <c r="J304" t="n">
        <v>125.49</v>
      </c>
      <c r="K304" t="n">
        <v>41.65</v>
      </c>
      <c r="L304" t="n">
        <v>15</v>
      </c>
      <c r="M304" t="n">
        <v>29</v>
      </c>
      <c r="N304" t="n">
        <v>18.84</v>
      </c>
      <c r="O304" t="n">
        <v>15711.24</v>
      </c>
      <c r="P304" t="n">
        <v>616.23</v>
      </c>
      <c r="Q304" t="n">
        <v>747.83</v>
      </c>
      <c r="R304" t="n">
        <v>152.43</v>
      </c>
      <c r="S304" t="n">
        <v>106.02</v>
      </c>
      <c r="T304" t="n">
        <v>18988.99</v>
      </c>
      <c r="U304" t="n">
        <v>0.7</v>
      </c>
      <c r="V304" t="n">
        <v>0.89</v>
      </c>
      <c r="W304" t="n">
        <v>12.32</v>
      </c>
      <c r="X304" t="n">
        <v>1.12</v>
      </c>
      <c r="Y304" t="n">
        <v>0.5</v>
      </c>
      <c r="Z304" t="n">
        <v>10</v>
      </c>
    </row>
    <row r="305">
      <c r="A305" t="n">
        <v>15</v>
      </c>
      <c r="B305" t="n">
        <v>50</v>
      </c>
      <c r="C305" t="inlineStr">
        <is>
          <t xml:space="preserve">CONCLUIDO	</t>
        </is>
      </c>
      <c r="D305" t="n">
        <v>1.3879</v>
      </c>
      <c r="E305" t="n">
        <v>72.05</v>
      </c>
      <c r="F305" t="n">
        <v>69.37</v>
      </c>
      <c r="G305" t="n">
        <v>143.52</v>
      </c>
      <c r="H305" t="n">
        <v>2.23</v>
      </c>
      <c r="I305" t="n">
        <v>29</v>
      </c>
      <c r="J305" t="n">
        <v>126.81</v>
      </c>
      <c r="K305" t="n">
        <v>41.65</v>
      </c>
      <c r="L305" t="n">
        <v>16</v>
      </c>
      <c r="M305" t="n">
        <v>27</v>
      </c>
      <c r="N305" t="n">
        <v>19.16</v>
      </c>
      <c r="O305" t="n">
        <v>15873.8</v>
      </c>
      <c r="P305" t="n">
        <v>611.03</v>
      </c>
      <c r="Q305" t="n">
        <v>747.8099999999999</v>
      </c>
      <c r="R305" t="n">
        <v>150.1</v>
      </c>
      <c r="S305" t="n">
        <v>106.02</v>
      </c>
      <c r="T305" t="n">
        <v>17833.06</v>
      </c>
      <c r="U305" t="n">
        <v>0.71</v>
      </c>
      <c r="V305" t="n">
        <v>0.89</v>
      </c>
      <c r="W305" t="n">
        <v>12.32</v>
      </c>
      <c r="X305" t="n">
        <v>1.05</v>
      </c>
      <c r="Y305" t="n">
        <v>0.5</v>
      </c>
      <c r="Z305" t="n">
        <v>10</v>
      </c>
    </row>
    <row r="306">
      <c r="A306" t="n">
        <v>16</v>
      </c>
      <c r="B306" t="n">
        <v>50</v>
      </c>
      <c r="C306" t="inlineStr">
        <is>
          <t xml:space="preserve">CONCLUIDO	</t>
        </is>
      </c>
      <c r="D306" t="n">
        <v>1.3903</v>
      </c>
      <c r="E306" t="n">
        <v>71.93000000000001</v>
      </c>
      <c r="F306" t="n">
        <v>69.29000000000001</v>
      </c>
      <c r="G306" t="n">
        <v>153.98</v>
      </c>
      <c r="H306" t="n">
        <v>2.34</v>
      </c>
      <c r="I306" t="n">
        <v>27</v>
      </c>
      <c r="J306" t="n">
        <v>128.13</v>
      </c>
      <c r="K306" t="n">
        <v>41.65</v>
      </c>
      <c r="L306" t="n">
        <v>17</v>
      </c>
      <c r="M306" t="n">
        <v>25</v>
      </c>
      <c r="N306" t="n">
        <v>19.48</v>
      </c>
      <c r="O306" t="n">
        <v>16036.82</v>
      </c>
      <c r="P306" t="n">
        <v>607.47</v>
      </c>
      <c r="Q306" t="n">
        <v>747.78</v>
      </c>
      <c r="R306" t="n">
        <v>147.38</v>
      </c>
      <c r="S306" t="n">
        <v>106.02</v>
      </c>
      <c r="T306" t="n">
        <v>16484.02</v>
      </c>
      <c r="U306" t="n">
        <v>0.72</v>
      </c>
      <c r="V306" t="n">
        <v>0.89</v>
      </c>
      <c r="W306" t="n">
        <v>12.32</v>
      </c>
      <c r="X306" t="n">
        <v>0.97</v>
      </c>
      <c r="Y306" t="n">
        <v>0.5</v>
      </c>
      <c r="Z306" t="n">
        <v>10</v>
      </c>
    </row>
    <row r="307">
      <c r="A307" t="n">
        <v>17</v>
      </c>
      <c r="B307" t="n">
        <v>50</v>
      </c>
      <c r="C307" t="inlineStr">
        <is>
          <t xml:space="preserve">CONCLUIDO	</t>
        </is>
      </c>
      <c r="D307" t="n">
        <v>1.393</v>
      </c>
      <c r="E307" t="n">
        <v>71.79000000000001</v>
      </c>
      <c r="F307" t="n">
        <v>69.2</v>
      </c>
      <c r="G307" t="n">
        <v>166.07</v>
      </c>
      <c r="H307" t="n">
        <v>2.46</v>
      </c>
      <c r="I307" t="n">
        <v>25</v>
      </c>
      <c r="J307" t="n">
        <v>129.46</v>
      </c>
      <c r="K307" t="n">
        <v>41.65</v>
      </c>
      <c r="L307" t="n">
        <v>18</v>
      </c>
      <c r="M307" t="n">
        <v>23</v>
      </c>
      <c r="N307" t="n">
        <v>19.81</v>
      </c>
      <c r="O307" t="n">
        <v>16200.3</v>
      </c>
      <c r="P307" t="n">
        <v>601.95</v>
      </c>
      <c r="Q307" t="n">
        <v>747.78</v>
      </c>
      <c r="R307" t="n">
        <v>144.38</v>
      </c>
      <c r="S307" t="n">
        <v>106.02</v>
      </c>
      <c r="T307" t="n">
        <v>14992.42</v>
      </c>
      <c r="U307" t="n">
        <v>0.73</v>
      </c>
      <c r="V307" t="n">
        <v>0.89</v>
      </c>
      <c r="W307" t="n">
        <v>12.31</v>
      </c>
      <c r="X307" t="n">
        <v>0.88</v>
      </c>
      <c r="Y307" t="n">
        <v>0.5</v>
      </c>
      <c r="Z307" t="n">
        <v>10</v>
      </c>
    </row>
    <row r="308">
      <c r="A308" t="n">
        <v>18</v>
      </c>
      <c r="B308" t="n">
        <v>50</v>
      </c>
      <c r="C308" t="inlineStr">
        <is>
          <t xml:space="preserve">CONCLUIDO	</t>
        </is>
      </c>
      <c r="D308" t="n">
        <v>1.3935</v>
      </c>
      <c r="E308" t="n">
        <v>71.76000000000001</v>
      </c>
      <c r="F308" t="n">
        <v>69.19</v>
      </c>
      <c r="G308" t="n">
        <v>172.98</v>
      </c>
      <c r="H308" t="n">
        <v>2.57</v>
      </c>
      <c r="I308" t="n">
        <v>24</v>
      </c>
      <c r="J308" t="n">
        <v>130.79</v>
      </c>
      <c r="K308" t="n">
        <v>41.65</v>
      </c>
      <c r="L308" t="n">
        <v>19</v>
      </c>
      <c r="M308" t="n">
        <v>22</v>
      </c>
      <c r="N308" t="n">
        <v>20.14</v>
      </c>
      <c r="O308" t="n">
        <v>16364.25</v>
      </c>
      <c r="P308" t="n">
        <v>598.6</v>
      </c>
      <c r="Q308" t="n">
        <v>747.78</v>
      </c>
      <c r="R308" t="n">
        <v>144.08</v>
      </c>
      <c r="S308" t="n">
        <v>106.02</v>
      </c>
      <c r="T308" t="n">
        <v>14850.39</v>
      </c>
      <c r="U308" t="n">
        <v>0.74</v>
      </c>
      <c r="V308" t="n">
        <v>0.89</v>
      </c>
      <c r="W308" t="n">
        <v>12.31</v>
      </c>
      <c r="X308" t="n">
        <v>0.87</v>
      </c>
      <c r="Y308" t="n">
        <v>0.5</v>
      </c>
      <c r="Z308" t="n">
        <v>10</v>
      </c>
    </row>
    <row r="309">
      <c r="A309" t="n">
        <v>19</v>
      </c>
      <c r="B309" t="n">
        <v>50</v>
      </c>
      <c r="C309" t="inlineStr">
        <is>
          <t xml:space="preserve">CONCLUIDO	</t>
        </is>
      </c>
      <c r="D309" t="n">
        <v>1.3948</v>
      </c>
      <c r="E309" t="n">
        <v>71.7</v>
      </c>
      <c r="F309" t="n">
        <v>69.15000000000001</v>
      </c>
      <c r="G309" t="n">
        <v>180.39</v>
      </c>
      <c r="H309" t="n">
        <v>2.67</v>
      </c>
      <c r="I309" t="n">
        <v>23</v>
      </c>
      <c r="J309" t="n">
        <v>132.12</v>
      </c>
      <c r="K309" t="n">
        <v>41.65</v>
      </c>
      <c r="L309" t="n">
        <v>20</v>
      </c>
      <c r="M309" t="n">
        <v>21</v>
      </c>
      <c r="N309" t="n">
        <v>20.47</v>
      </c>
      <c r="O309" t="n">
        <v>16528.68</v>
      </c>
      <c r="P309" t="n">
        <v>594.77</v>
      </c>
      <c r="Q309" t="n">
        <v>747.78</v>
      </c>
      <c r="R309" t="n">
        <v>142.57</v>
      </c>
      <c r="S309" t="n">
        <v>106.02</v>
      </c>
      <c r="T309" t="n">
        <v>14098.09</v>
      </c>
      <c r="U309" t="n">
        <v>0.74</v>
      </c>
      <c r="V309" t="n">
        <v>0.89</v>
      </c>
      <c r="W309" t="n">
        <v>12.31</v>
      </c>
      <c r="X309" t="n">
        <v>0.83</v>
      </c>
      <c r="Y309" t="n">
        <v>0.5</v>
      </c>
      <c r="Z309" t="n">
        <v>10</v>
      </c>
    </row>
    <row r="310">
      <c r="A310" t="n">
        <v>20</v>
      </c>
      <c r="B310" t="n">
        <v>50</v>
      </c>
      <c r="C310" t="inlineStr">
        <is>
          <t xml:space="preserve">CONCLUIDO	</t>
        </is>
      </c>
      <c r="D310" t="n">
        <v>1.3975</v>
      </c>
      <c r="E310" t="n">
        <v>71.55</v>
      </c>
      <c r="F310" t="n">
        <v>69.05</v>
      </c>
      <c r="G310" t="n">
        <v>197.29</v>
      </c>
      <c r="H310" t="n">
        <v>2.78</v>
      </c>
      <c r="I310" t="n">
        <v>21</v>
      </c>
      <c r="J310" t="n">
        <v>133.46</v>
      </c>
      <c r="K310" t="n">
        <v>41.65</v>
      </c>
      <c r="L310" t="n">
        <v>21</v>
      </c>
      <c r="M310" t="n">
        <v>19</v>
      </c>
      <c r="N310" t="n">
        <v>20.81</v>
      </c>
      <c r="O310" t="n">
        <v>16693.59</v>
      </c>
      <c r="P310" t="n">
        <v>587.16</v>
      </c>
      <c r="Q310" t="n">
        <v>747.8099999999999</v>
      </c>
      <c r="R310" t="n">
        <v>139.52</v>
      </c>
      <c r="S310" t="n">
        <v>106.02</v>
      </c>
      <c r="T310" t="n">
        <v>12582.03</v>
      </c>
      <c r="U310" t="n">
        <v>0.76</v>
      </c>
      <c r="V310" t="n">
        <v>0.89</v>
      </c>
      <c r="W310" t="n">
        <v>12.3</v>
      </c>
      <c r="X310" t="n">
        <v>0.73</v>
      </c>
      <c r="Y310" t="n">
        <v>0.5</v>
      </c>
      <c r="Z310" t="n">
        <v>10</v>
      </c>
    </row>
    <row r="311">
      <c r="A311" t="n">
        <v>21</v>
      </c>
      <c r="B311" t="n">
        <v>50</v>
      </c>
      <c r="C311" t="inlineStr">
        <is>
          <t xml:space="preserve">CONCLUIDO	</t>
        </is>
      </c>
      <c r="D311" t="n">
        <v>1.3988</v>
      </c>
      <c r="E311" t="n">
        <v>71.48999999999999</v>
      </c>
      <c r="F311" t="n">
        <v>69.01000000000001</v>
      </c>
      <c r="G311" t="n">
        <v>207.03</v>
      </c>
      <c r="H311" t="n">
        <v>2.88</v>
      </c>
      <c r="I311" t="n">
        <v>20</v>
      </c>
      <c r="J311" t="n">
        <v>134.8</v>
      </c>
      <c r="K311" t="n">
        <v>41.65</v>
      </c>
      <c r="L311" t="n">
        <v>22</v>
      </c>
      <c r="M311" t="n">
        <v>18</v>
      </c>
      <c r="N311" t="n">
        <v>21.15</v>
      </c>
      <c r="O311" t="n">
        <v>16859.1</v>
      </c>
      <c r="P311" t="n">
        <v>584.33</v>
      </c>
      <c r="Q311" t="n">
        <v>747.8</v>
      </c>
      <c r="R311" t="n">
        <v>138.19</v>
      </c>
      <c r="S311" t="n">
        <v>106.02</v>
      </c>
      <c r="T311" t="n">
        <v>11922.43</v>
      </c>
      <c r="U311" t="n">
        <v>0.77</v>
      </c>
      <c r="V311" t="n">
        <v>0.89</v>
      </c>
      <c r="W311" t="n">
        <v>12.3</v>
      </c>
      <c r="X311" t="n">
        <v>0.6899999999999999</v>
      </c>
      <c r="Y311" t="n">
        <v>0.5</v>
      </c>
      <c r="Z311" t="n">
        <v>10</v>
      </c>
    </row>
    <row r="312">
      <c r="A312" t="n">
        <v>22</v>
      </c>
      <c r="B312" t="n">
        <v>50</v>
      </c>
      <c r="C312" t="inlineStr">
        <is>
          <t xml:space="preserve">CONCLUIDO	</t>
        </is>
      </c>
      <c r="D312" t="n">
        <v>1.3987</v>
      </c>
      <c r="E312" t="n">
        <v>71.5</v>
      </c>
      <c r="F312" t="n">
        <v>69.02</v>
      </c>
      <c r="G312" t="n">
        <v>207.05</v>
      </c>
      <c r="H312" t="n">
        <v>2.99</v>
      </c>
      <c r="I312" t="n">
        <v>20</v>
      </c>
      <c r="J312" t="n">
        <v>136.14</v>
      </c>
      <c r="K312" t="n">
        <v>41.65</v>
      </c>
      <c r="L312" t="n">
        <v>23</v>
      </c>
      <c r="M312" t="n">
        <v>18</v>
      </c>
      <c r="N312" t="n">
        <v>21.49</v>
      </c>
      <c r="O312" t="n">
        <v>17024.98</v>
      </c>
      <c r="P312" t="n">
        <v>582.24</v>
      </c>
      <c r="Q312" t="n">
        <v>747.78</v>
      </c>
      <c r="R312" t="n">
        <v>138.32</v>
      </c>
      <c r="S312" t="n">
        <v>106.02</v>
      </c>
      <c r="T312" t="n">
        <v>11986.63</v>
      </c>
      <c r="U312" t="n">
        <v>0.77</v>
      </c>
      <c r="V312" t="n">
        <v>0.89</v>
      </c>
      <c r="W312" t="n">
        <v>12.3</v>
      </c>
      <c r="X312" t="n">
        <v>0.7</v>
      </c>
      <c r="Y312" t="n">
        <v>0.5</v>
      </c>
      <c r="Z312" t="n">
        <v>10</v>
      </c>
    </row>
    <row r="313">
      <c r="A313" t="n">
        <v>23</v>
      </c>
      <c r="B313" t="n">
        <v>50</v>
      </c>
      <c r="C313" t="inlineStr">
        <is>
          <t xml:space="preserve">CONCLUIDO	</t>
        </is>
      </c>
      <c r="D313" t="n">
        <v>1.3996</v>
      </c>
      <c r="E313" t="n">
        <v>71.45</v>
      </c>
      <c r="F313" t="n">
        <v>68.98999999999999</v>
      </c>
      <c r="G313" t="n">
        <v>217.87</v>
      </c>
      <c r="H313" t="n">
        <v>3.09</v>
      </c>
      <c r="I313" t="n">
        <v>19</v>
      </c>
      <c r="J313" t="n">
        <v>137.49</v>
      </c>
      <c r="K313" t="n">
        <v>41.65</v>
      </c>
      <c r="L313" t="n">
        <v>24</v>
      </c>
      <c r="M313" t="n">
        <v>17</v>
      </c>
      <c r="N313" t="n">
        <v>21.84</v>
      </c>
      <c r="O313" t="n">
        <v>17191.35</v>
      </c>
      <c r="P313" t="n">
        <v>576.4400000000001</v>
      </c>
      <c r="Q313" t="n">
        <v>747.79</v>
      </c>
      <c r="R313" t="n">
        <v>137.44</v>
      </c>
      <c r="S313" t="n">
        <v>106.02</v>
      </c>
      <c r="T313" t="n">
        <v>11553.42</v>
      </c>
      <c r="U313" t="n">
        <v>0.77</v>
      </c>
      <c r="V313" t="n">
        <v>0.89</v>
      </c>
      <c r="W313" t="n">
        <v>12.3</v>
      </c>
      <c r="X313" t="n">
        <v>0.67</v>
      </c>
      <c r="Y313" t="n">
        <v>0.5</v>
      </c>
      <c r="Z313" t="n">
        <v>10</v>
      </c>
    </row>
    <row r="314">
      <c r="A314" t="n">
        <v>24</v>
      </c>
      <c r="B314" t="n">
        <v>50</v>
      </c>
      <c r="C314" t="inlineStr">
        <is>
          <t xml:space="preserve">CONCLUIDO	</t>
        </is>
      </c>
      <c r="D314" t="n">
        <v>1.4007</v>
      </c>
      <c r="E314" t="n">
        <v>71.39</v>
      </c>
      <c r="F314" t="n">
        <v>68.95999999999999</v>
      </c>
      <c r="G314" t="n">
        <v>229.86</v>
      </c>
      <c r="H314" t="n">
        <v>3.18</v>
      </c>
      <c r="I314" t="n">
        <v>18</v>
      </c>
      <c r="J314" t="n">
        <v>138.85</v>
      </c>
      <c r="K314" t="n">
        <v>41.65</v>
      </c>
      <c r="L314" t="n">
        <v>25</v>
      </c>
      <c r="M314" t="n">
        <v>16</v>
      </c>
      <c r="N314" t="n">
        <v>22.2</v>
      </c>
      <c r="O314" t="n">
        <v>17358.22</v>
      </c>
      <c r="P314" t="n">
        <v>576.9299999999999</v>
      </c>
      <c r="Q314" t="n">
        <v>747.79</v>
      </c>
      <c r="R314" t="n">
        <v>136.42</v>
      </c>
      <c r="S314" t="n">
        <v>106.02</v>
      </c>
      <c r="T314" t="n">
        <v>11047.68</v>
      </c>
      <c r="U314" t="n">
        <v>0.78</v>
      </c>
      <c r="V314" t="n">
        <v>0.89</v>
      </c>
      <c r="W314" t="n">
        <v>12.3</v>
      </c>
      <c r="X314" t="n">
        <v>0.64</v>
      </c>
      <c r="Y314" t="n">
        <v>0.5</v>
      </c>
      <c r="Z314" t="n">
        <v>10</v>
      </c>
    </row>
    <row r="315">
      <c r="A315" t="n">
        <v>25</v>
      </c>
      <c r="B315" t="n">
        <v>50</v>
      </c>
      <c r="C315" t="inlineStr">
        <is>
          <t xml:space="preserve">CONCLUIDO	</t>
        </is>
      </c>
      <c r="D315" t="n">
        <v>1.4015</v>
      </c>
      <c r="E315" t="n">
        <v>71.34999999999999</v>
      </c>
      <c r="F315" t="n">
        <v>68.94</v>
      </c>
      <c r="G315" t="n">
        <v>243.32</v>
      </c>
      <c r="H315" t="n">
        <v>3.28</v>
      </c>
      <c r="I315" t="n">
        <v>17</v>
      </c>
      <c r="J315" t="n">
        <v>140.2</v>
      </c>
      <c r="K315" t="n">
        <v>41.65</v>
      </c>
      <c r="L315" t="n">
        <v>26</v>
      </c>
      <c r="M315" t="n">
        <v>11</v>
      </c>
      <c r="N315" t="n">
        <v>22.55</v>
      </c>
      <c r="O315" t="n">
        <v>17525.59</v>
      </c>
      <c r="P315" t="n">
        <v>571.67</v>
      </c>
      <c r="Q315" t="n">
        <v>747.8</v>
      </c>
      <c r="R315" t="n">
        <v>135.48</v>
      </c>
      <c r="S315" t="n">
        <v>106.02</v>
      </c>
      <c r="T315" t="n">
        <v>10583.89</v>
      </c>
      <c r="U315" t="n">
        <v>0.78</v>
      </c>
      <c r="V315" t="n">
        <v>0.89</v>
      </c>
      <c r="W315" t="n">
        <v>12.31</v>
      </c>
      <c r="X315" t="n">
        <v>0.62</v>
      </c>
      <c r="Y315" t="n">
        <v>0.5</v>
      </c>
      <c r="Z315" t="n">
        <v>10</v>
      </c>
    </row>
    <row r="316">
      <c r="A316" t="n">
        <v>26</v>
      </c>
      <c r="B316" t="n">
        <v>50</v>
      </c>
      <c r="C316" t="inlineStr">
        <is>
          <t xml:space="preserve">CONCLUIDO	</t>
        </is>
      </c>
      <c r="D316" t="n">
        <v>1.4017</v>
      </c>
      <c r="E316" t="n">
        <v>71.34</v>
      </c>
      <c r="F316" t="n">
        <v>68.93000000000001</v>
      </c>
      <c r="G316" t="n">
        <v>243.27</v>
      </c>
      <c r="H316" t="n">
        <v>3.37</v>
      </c>
      <c r="I316" t="n">
        <v>17</v>
      </c>
      <c r="J316" t="n">
        <v>141.56</v>
      </c>
      <c r="K316" t="n">
        <v>41.65</v>
      </c>
      <c r="L316" t="n">
        <v>27</v>
      </c>
      <c r="M316" t="n">
        <v>8</v>
      </c>
      <c r="N316" t="n">
        <v>22.91</v>
      </c>
      <c r="O316" t="n">
        <v>17693.46</v>
      </c>
      <c r="P316" t="n">
        <v>570.9299999999999</v>
      </c>
      <c r="Q316" t="n">
        <v>747.78</v>
      </c>
      <c r="R316" t="n">
        <v>134.97</v>
      </c>
      <c r="S316" t="n">
        <v>106.02</v>
      </c>
      <c r="T316" t="n">
        <v>10330.66</v>
      </c>
      <c r="U316" t="n">
        <v>0.79</v>
      </c>
      <c r="V316" t="n">
        <v>0.89</v>
      </c>
      <c r="W316" t="n">
        <v>12.31</v>
      </c>
      <c r="X316" t="n">
        <v>0.61</v>
      </c>
      <c r="Y316" t="n">
        <v>0.5</v>
      </c>
      <c r="Z316" t="n">
        <v>10</v>
      </c>
    </row>
    <row r="317">
      <c r="A317" t="n">
        <v>27</v>
      </c>
      <c r="B317" t="n">
        <v>50</v>
      </c>
      <c r="C317" t="inlineStr">
        <is>
          <t xml:space="preserve">CONCLUIDO	</t>
        </is>
      </c>
      <c r="D317" t="n">
        <v>1.4018</v>
      </c>
      <c r="E317" t="n">
        <v>71.33</v>
      </c>
      <c r="F317" t="n">
        <v>68.92</v>
      </c>
      <c r="G317" t="n">
        <v>243.25</v>
      </c>
      <c r="H317" t="n">
        <v>3.47</v>
      </c>
      <c r="I317" t="n">
        <v>17</v>
      </c>
      <c r="J317" t="n">
        <v>142.93</v>
      </c>
      <c r="K317" t="n">
        <v>41.65</v>
      </c>
      <c r="L317" t="n">
        <v>28</v>
      </c>
      <c r="M317" t="n">
        <v>3</v>
      </c>
      <c r="N317" t="n">
        <v>23.28</v>
      </c>
      <c r="O317" t="n">
        <v>17861.84</v>
      </c>
      <c r="P317" t="n">
        <v>570.64</v>
      </c>
      <c r="Q317" t="n">
        <v>747.8</v>
      </c>
      <c r="R317" t="n">
        <v>134.61</v>
      </c>
      <c r="S317" t="n">
        <v>106.02</v>
      </c>
      <c r="T317" t="n">
        <v>10148.87</v>
      </c>
      <c r="U317" t="n">
        <v>0.79</v>
      </c>
      <c r="V317" t="n">
        <v>0.9</v>
      </c>
      <c r="W317" t="n">
        <v>12.31</v>
      </c>
      <c r="X317" t="n">
        <v>0.6</v>
      </c>
      <c r="Y317" t="n">
        <v>0.5</v>
      </c>
      <c r="Z317" t="n">
        <v>10</v>
      </c>
    </row>
    <row r="318">
      <c r="A318" t="n">
        <v>28</v>
      </c>
      <c r="B318" t="n">
        <v>50</v>
      </c>
      <c r="C318" t="inlineStr">
        <is>
          <t xml:space="preserve">CONCLUIDO	</t>
        </is>
      </c>
      <c r="D318" t="n">
        <v>1.403</v>
      </c>
      <c r="E318" t="n">
        <v>71.28</v>
      </c>
      <c r="F318" t="n">
        <v>68.88</v>
      </c>
      <c r="G318" t="n">
        <v>258.31</v>
      </c>
      <c r="H318" t="n">
        <v>3.56</v>
      </c>
      <c r="I318" t="n">
        <v>16</v>
      </c>
      <c r="J318" t="n">
        <v>144.3</v>
      </c>
      <c r="K318" t="n">
        <v>41.65</v>
      </c>
      <c r="L318" t="n">
        <v>29</v>
      </c>
      <c r="M318" t="n">
        <v>0</v>
      </c>
      <c r="N318" t="n">
        <v>23.65</v>
      </c>
      <c r="O318" t="n">
        <v>18030.73</v>
      </c>
      <c r="P318" t="n">
        <v>573.35</v>
      </c>
      <c r="Q318" t="n">
        <v>747.8099999999999</v>
      </c>
      <c r="R318" t="n">
        <v>133.16</v>
      </c>
      <c r="S318" t="n">
        <v>106.02</v>
      </c>
      <c r="T318" t="n">
        <v>9426.48</v>
      </c>
      <c r="U318" t="n">
        <v>0.8</v>
      </c>
      <c r="V318" t="n">
        <v>0.9</v>
      </c>
      <c r="W318" t="n">
        <v>12.32</v>
      </c>
      <c r="X318" t="n">
        <v>0.57</v>
      </c>
      <c r="Y318" t="n">
        <v>0.5</v>
      </c>
      <c r="Z318" t="n">
        <v>10</v>
      </c>
    </row>
    <row r="319">
      <c r="A319" t="n">
        <v>0</v>
      </c>
      <c r="B319" t="n">
        <v>25</v>
      </c>
      <c r="C319" t="inlineStr">
        <is>
          <t xml:space="preserve">CONCLUIDO	</t>
        </is>
      </c>
      <c r="D319" t="n">
        <v>1.1052</v>
      </c>
      <c r="E319" t="n">
        <v>90.48</v>
      </c>
      <c r="F319" t="n">
        <v>83.23999999999999</v>
      </c>
      <c r="G319" t="n">
        <v>12.74</v>
      </c>
      <c r="H319" t="n">
        <v>0.28</v>
      </c>
      <c r="I319" t="n">
        <v>392</v>
      </c>
      <c r="J319" t="n">
        <v>61.76</v>
      </c>
      <c r="K319" t="n">
        <v>28.92</v>
      </c>
      <c r="L319" t="n">
        <v>1</v>
      </c>
      <c r="M319" t="n">
        <v>390</v>
      </c>
      <c r="N319" t="n">
        <v>6.84</v>
      </c>
      <c r="O319" t="n">
        <v>7851.41</v>
      </c>
      <c r="P319" t="n">
        <v>540.8099999999999</v>
      </c>
      <c r="Q319" t="n">
        <v>748.0599999999999</v>
      </c>
      <c r="R319" t="n">
        <v>613.28</v>
      </c>
      <c r="S319" t="n">
        <v>106.02</v>
      </c>
      <c r="T319" t="n">
        <v>247606.44</v>
      </c>
      <c r="U319" t="n">
        <v>0.17</v>
      </c>
      <c r="V319" t="n">
        <v>0.74</v>
      </c>
      <c r="W319" t="n">
        <v>12.91</v>
      </c>
      <c r="X319" t="n">
        <v>14.91</v>
      </c>
      <c r="Y319" t="n">
        <v>0.5</v>
      </c>
      <c r="Z319" t="n">
        <v>10</v>
      </c>
    </row>
    <row r="320">
      <c r="A320" t="n">
        <v>1</v>
      </c>
      <c r="B320" t="n">
        <v>25</v>
      </c>
      <c r="C320" t="inlineStr">
        <is>
          <t xml:space="preserve">CONCLUIDO	</t>
        </is>
      </c>
      <c r="D320" t="n">
        <v>1.2656</v>
      </c>
      <c r="E320" t="n">
        <v>79.01000000000001</v>
      </c>
      <c r="F320" t="n">
        <v>74.81</v>
      </c>
      <c r="G320" t="n">
        <v>25.95</v>
      </c>
      <c r="H320" t="n">
        <v>0.55</v>
      </c>
      <c r="I320" t="n">
        <v>173</v>
      </c>
      <c r="J320" t="n">
        <v>62.92</v>
      </c>
      <c r="K320" t="n">
        <v>28.92</v>
      </c>
      <c r="L320" t="n">
        <v>2</v>
      </c>
      <c r="M320" t="n">
        <v>171</v>
      </c>
      <c r="N320" t="n">
        <v>7</v>
      </c>
      <c r="O320" t="n">
        <v>7994.37</v>
      </c>
      <c r="P320" t="n">
        <v>478.77</v>
      </c>
      <c r="Q320" t="n">
        <v>747.88</v>
      </c>
      <c r="R320" t="n">
        <v>331.36</v>
      </c>
      <c r="S320" t="n">
        <v>106.02</v>
      </c>
      <c r="T320" t="n">
        <v>107743.55</v>
      </c>
      <c r="U320" t="n">
        <v>0.32</v>
      </c>
      <c r="V320" t="n">
        <v>0.82</v>
      </c>
      <c r="W320" t="n">
        <v>12.57</v>
      </c>
      <c r="X320" t="n">
        <v>6.49</v>
      </c>
      <c r="Y320" t="n">
        <v>0.5</v>
      </c>
      <c r="Z320" t="n">
        <v>10</v>
      </c>
    </row>
    <row r="321">
      <c r="A321" t="n">
        <v>2</v>
      </c>
      <c r="B321" t="n">
        <v>25</v>
      </c>
      <c r="C321" t="inlineStr">
        <is>
          <t xml:space="preserve">CONCLUIDO	</t>
        </is>
      </c>
      <c r="D321" t="n">
        <v>1.3204</v>
      </c>
      <c r="E321" t="n">
        <v>75.73</v>
      </c>
      <c r="F321" t="n">
        <v>72.41</v>
      </c>
      <c r="G321" t="n">
        <v>39.5</v>
      </c>
      <c r="H321" t="n">
        <v>0.8100000000000001</v>
      </c>
      <c r="I321" t="n">
        <v>110</v>
      </c>
      <c r="J321" t="n">
        <v>64.08</v>
      </c>
      <c r="K321" t="n">
        <v>28.92</v>
      </c>
      <c r="L321" t="n">
        <v>3</v>
      </c>
      <c r="M321" t="n">
        <v>108</v>
      </c>
      <c r="N321" t="n">
        <v>7.16</v>
      </c>
      <c r="O321" t="n">
        <v>8137.65</v>
      </c>
      <c r="P321" t="n">
        <v>455.69</v>
      </c>
      <c r="Q321" t="n">
        <v>747.87</v>
      </c>
      <c r="R321" t="n">
        <v>250.86</v>
      </c>
      <c r="S321" t="n">
        <v>106.02</v>
      </c>
      <c r="T321" t="n">
        <v>67810.17</v>
      </c>
      <c r="U321" t="n">
        <v>0.42</v>
      </c>
      <c r="V321" t="n">
        <v>0.85</v>
      </c>
      <c r="W321" t="n">
        <v>12.47</v>
      </c>
      <c r="X321" t="n">
        <v>4.09</v>
      </c>
      <c r="Y321" t="n">
        <v>0.5</v>
      </c>
      <c r="Z321" t="n">
        <v>10</v>
      </c>
    </row>
    <row r="322">
      <c r="A322" t="n">
        <v>3</v>
      </c>
      <c r="B322" t="n">
        <v>25</v>
      </c>
      <c r="C322" t="inlineStr">
        <is>
          <t xml:space="preserve">CONCLUIDO	</t>
        </is>
      </c>
      <c r="D322" t="n">
        <v>1.348</v>
      </c>
      <c r="E322" t="n">
        <v>74.18000000000001</v>
      </c>
      <c r="F322" t="n">
        <v>71.27</v>
      </c>
      <c r="G322" t="n">
        <v>53.46</v>
      </c>
      <c r="H322" t="n">
        <v>1.07</v>
      </c>
      <c r="I322" t="n">
        <v>80</v>
      </c>
      <c r="J322" t="n">
        <v>65.25</v>
      </c>
      <c r="K322" t="n">
        <v>28.92</v>
      </c>
      <c r="L322" t="n">
        <v>4</v>
      </c>
      <c r="M322" t="n">
        <v>78</v>
      </c>
      <c r="N322" t="n">
        <v>7.33</v>
      </c>
      <c r="O322" t="n">
        <v>8281.25</v>
      </c>
      <c r="P322" t="n">
        <v>440.69</v>
      </c>
      <c r="Q322" t="n">
        <v>747.8099999999999</v>
      </c>
      <c r="R322" t="n">
        <v>213.49</v>
      </c>
      <c r="S322" t="n">
        <v>106.02</v>
      </c>
      <c r="T322" t="n">
        <v>49273.12</v>
      </c>
      <c r="U322" t="n">
        <v>0.5</v>
      </c>
      <c r="V322" t="n">
        <v>0.87</v>
      </c>
      <c r="W322" t="n">
        <v>12.4</v>
      </c>
      <c r="X322" t="n">
        <v>2.95</v>
      </c>
      <c r="Y322" t="n">
        <v>0.5</v>
      </c>
      <c r="Z322" t="n">
        <v>10</v>
      </c>
    </row>
    <row r="323">
      <c r="A323" t="n">
        <v>4</v>
      </c>
      <c r="B323" t="n">
        <v>25</v>
      </c>
      <c r="C323" t="inlineStr">
        <is>
          <t xml:space="preserve">CONCLUIDO	</t>
        </is>
      </c>
      <c r="D323" t="n">
        <v>1.3642</v>
      </c>
      <c r="E323" t="n">
        <v>73.31</v>
      </c>
      <c r="F323" t="n">
        <v>70.63</v>
      </c>
      <c r="G323" t="n">
        <v>67.27</v>
      </c>
      <c r="H323" t="n">
        <v>1.31</v>
      </c>
      <c r="I323" t="n">
        <v>63</v>
      </c>
      <c r="J323" t="n">
        <v>66.42</v>
      </c>
      <c r="K323" t="n">
        <v>28.92</v>
      </c>
      <c r="L323" t="n">
        <v>5</v>
      </c>
      <c r="M323" t="n">
        <v>61</v>
      </c>
      <c r="N323" t="n">
        <v>7.49</v>
      </c>
      <c r="O323" t="n">
        <v>8425.16</v>
      </c>
      <c r="P323" t="n">
        <v>429.17</v>
      </c>
      <c r="Q323" t="n">
        <v>747.8</v>
      </c>
      <c r="R323" t="n">
        <v>192.38</v>
      </c>
      <c r="S323" t="n">
        <v>106.02</v>
      </c>
      <c r="T323" t="n">
        <v>38804.89</v>
      </c>
      <c r="U323" t="n">
        <v>0.55</v>
      </c>
      <c r="V323" t="n">
        <v>0.87</v>
      </c>
      <c r="W323" t="n">
        <v>12.37</v>
      </c>
      <c r="X323" t="n">
        <v>2.32</v>
      </c>
      <c r="Y323" t="n">
        <v>0.5</v>
      </c>
      <c r="Z323" t="n">
        <v>10</v>
      </c>
    </row>
    <row r="324">
      <c r="A324" t="n">
        <v>5</v>
      </c>
      <c r="B324" t="n">
        <v>25</v>
      </c>
      <c r="C324" t="inlineStr">
        <is>
          <t xml:space="preserve">CONCLUIDO	</t>
        </is>
      </c>
      <c r="D324" t="n">
        <v>1.3758</v>
      </c>
      <c r="E324" t="n">
        <v>72.68000000000001</v>
      </c>
      <c r="F324" t="n">
        <v>70.18000000000001</v>
      </c>
      <c r="G324" t="n">
        <v>82.56</v>
      </c>
      <c r="H324" t="n">
        <v>1.55</v>
      </c>
      <c r="I324" t="n">
        <v>51</v>
      </c>
      <c r="J324" t="n">
        <v>67.59</v>
      </c>
      <c r="K324" t="n">
        <v>28.92</v>
      </c>
      <c r="L324" t="n">
        <v>6</v>
      </c>
      <c r="M324" t="n">
        <v>49</v>
      </c>
      <c r="N324" t="n">
        <v>7.66</v>
      </c>
      <c r="O324" t="n">
        <v>8569.4</v>
      </c>
      <c r="P324" t="n">
        <v>417.98</v>
      </c>
      <c r="Q324" t="n">
        <v>747.83</v>
      </c>
      <c r="R324" t="n">
        <v>177.11</v>
      </c>
      <c r="S324" t="n">
        <v>106.02</v>
      </c>
      <c r="T324" t="n">
        <v>31230.72</v>
      </c>
      <c r="U324" t="n">
        <v>0.6</v>
      </c>
      <c r="V324" t="n">
        <v>0.88</v>
      </c>
      <c r="W324" t="n">
        <v>12.35</v>
      </c>
      <c r="X324" t="n">
        <v>1.86</v>
      </c>
      <c r="Y324" t="n">
        <v>0.5</v>
      </c>
      <c r="Z324" t="n">
        <v>10</v>
      </c>
    </row>
    <row r="325">
      <c r="A325" t="n">
        <v>6</v>
      </c>
      <c r="B325" t="n">
        <v>25</v>
      </c>
      <c r="C325" t="inlineStr">
        <is>
          <t xml:space="preserve">CONCLUIDO	</t>
        </is>
      </c>
      <c r="D325" t="n">
        <v>1.3838</v>
      </c>
      <c r="E325" t="n">
        <v>72.27</v>
      </c>
      <c r="F325" t="n">
        <v>69.87</v>
      </c>
      <c r="G325" t="n">
        <v>97.5</v>
      </c>
      <c r="H325" t="n">
        <v>1.78</v>
      </c>
      <c r="I325" t="n">
        <v>43</v>
      </c>
      <c r="J325" t="n">
        <v>68.76000000000001</v>
      </c>
      <c r="K325" t="n">
        <v>28.92</v>
      </c>
      <c r="L325" t="n">
        <v>7</v>
      </c>
      <c r="M325" t="n">
        <v>41</v>
      </c>
      <c r="N325" t="n">
        <v>7.83</v>
      </c>
      <c r="O325" t="n">
        <v>8713.950000000001</v>
      </c>
      <c r="P325" t="n">
        <v>408.24</v>
      </c>
      <c r="Q325" t="n">
        <v>747.8099999999999</v>
      </c>
      <c r="R325" t="n">
        <v>166.68</v>
      </c>
      <c r="S325" t="n">
        <v>106.02</v>
      </c>
      <c r="T325" t="n">
        <v>26052.53</v>
      </c>
      <c r="U325" t="n">
        <v>0.64</v>
      </c>
      <c r="V325" t="n">
        <v>0.88</v>
      </c>
      <c r="W325" t="n">
        <v>12.34</v>
      </c>
      <c r="X325" t="n">
        <v>1.55</v>
      </c>
      <c r="Y325" t="n">
        <v>0.5</v>
      </c>
      <c r="Z325" t="n">
        <v>10</v>
      </c>
    </row>
    <row r="326">
      <c r="A326" t="n">
        <v>7</v>
      </c>
      <c r="B326" t="n">
        <v>25</v>
      </c>
      <c r="C326" t="inlineStr">
        <is>
          <t xml:space="preserve">CONCLUIDO	</t>
        </is>
      </c>
      <c r="D326" t="n">
        <v>1.3895</v>
      </c>
      <c r="E326" t="n">
        <v>71.97</v>
      </c>
      <c r="F326" t="n">
        <v>69.66</v>
      </c>
      <c r="G326" t="n">
        <v>112.96</v>
      </c>
      <c r="H326" t="n">
        <v>2</v>
      </c>
      <c r="I326" t="n">
        <v>37</v>
      </c>
      <c r="J326" t="n">
        <v>69.93000000000001</v>
      </c>
      <c r="K326" t="n">
        <v>28.92</v>
      </c>
      <c r="L326" t="n">
        <v>8</v>
      </c>
      <c r="M326" t="n">
        <v>32</v>
      </c>
      <c r="N326" t="n">
        <v>8.01</v>
      </c>
      <c r="O326" t="n">
        <v>8858.84</v>
      </c>
      <c r="P326" t="n">
        <v>397.36</v>
      </c>
      <c r="Q326" t="n">
        <v>747.8</v>
      </c>
      <c r="R326" t="n">
        <v>159.47</v>
      </c>
      <c r="S326" t="n">
        <v>106.02</v>
      </c>
      <c r="T326" t="n">
        <v>22477.99</v>
      </c>
      <c r="U326" t="n">
        <v>0.66</v>
      </c>
      <c r="V326" t="n">
        <v>0.89</v>
      </c>
      <c r="W326" t="n">
        <v>12.34</v>
      </c>
      <c r="X326" t="n">
        <v>1.34</v>
      </c>
      <c r="Y326" t="n">
        <v>0.5</v>
      </c>
      <c r="Z326" t="n">
        <v>10</v>
      </c>
    </row>
    <row r="327">
      <c r="A327" t="n">
        <v>8</v>
      </c>
      <c r="B327" t="n">
        <v>25</v>
      </c>
      <c r="C327" t="inlineStr">
        <is>
          <t xml:space="preserve">CONCLUIDO	</t>
        </is>
      </c>
      <c r="D327" t="n">
        <v>1.3932</v>
      </c>
      <c r="E327" t="n">
        <v>71.78</v>
      </c>
      <c r="F327" t="n">
        <v>69.52</v>
      </c>
      <c r="G327" t="n">
        <v>126.4</v>
      </c>
      <c r="H327" t="n">
        <v>2.21</v>
      </c>
      <c r="I327" t="n">
        <v>33</v>
      </c>
      <c r="J327" t="n">
        <v>71.11</v>
      </c>
      <c r="K327" t="n">
        <v>28.92</v>
      </c>
      <c r="L327" t="n">
        <v>9</v>
      </c>
      <c r="M327" t="n">
        <v>20</v>
      </c>
      <c r="N327" t="n">
        <v>8.19</v>
      </c>
      <c r="O327" t="n">
        <v>9004.040000000001</v>
      </c>
      <c r="P327" t="n">
        <v>389.06</v>
      </c>
      <c r="Q327" t="n">
        <v>747.79</v>
      </c>
      <c r="R327" t="n">
        <v>154.59</v>
      </c>
      <c r="S327" t="n">
        <v>106.02</v>
      </c>
      <c r="T327" t="n">
        <v>20058.27</v>
      </c>
      <c r="U327" t="n">
        <v>0.6899999999999999</v>
      </c>
      <c r="V327" t="n">
        <v>0.89</v>
      </c>
      <c r="W327" t="n">
        <v>12.34</v>
      </c>
      <c r="X327" t="n">
        <v>1.2</v>
      </c>
      <c r="Y327" t="n">
        <v>0.5</v>
      </c>
      <c r="Z327" t="n">
        <v>10</v>
      </c>
    </row>
    <row r="328">
      <c r="A328" t="n">
        <v>9</v>
      </c>
      <c r="B328" t="n">
        <v>25</v>
      </c>
      <c r="C328" t="inlineStr">
        <is>
          <t xml:space="preserve">CONCLUIDO	</t>
        </is>
      </c>
      <c r="D328" t="n">
        <v>1.3953</v>
      </c>
      <c r="E328" t="n">
        <v>71.67</v>
      </c>
      <c r="F328" t="n">
        <v>69.44</v>
      </c>
      <c r="G328" t="n">
        <v>134.41</v>
      </c>
      <c r="H328" t="n">
        <v>2.42</v>
      </c>
      <c r="I328" t="n">
        <v>31</v>
      </c>
      <c r="J328" t="n">
        <v>72.29000000000001</v>
      </c>
      <c r="K328" t="n">
        <v>28.92</v>
      </c>
      <c r="L328" t="n">
        <v>10</v>
      </c>
      <c r="M328" t="n">
        <v>2</v>
      </c>
      <c r="N328" t="n">
        <v>8.369999999999999</v>
      </c>
      <c r="O328" t="n">
        <v>9149.58</v>
      </c>
      <c r="P328" t="n">
        <v>388.91</v>
      </c>
      <c r="Q328" t="n">
        <v>747.84</v>
      </c>
      <c r="R328" t="n">
        <v>151.3</v>
      </c>
      <c r="S328" t="n">
        <v>106.02</v>
      </c>
      <c r="T328" t="n">
        <v>18424.25</v>
      </c>
      <c r="U328" t="n">
        <v>0.7</v>
      </c>
      <c r="V328" t="n">
        <v>0.89</v>
      </c>
      <c r="W328" t="n">
        <v>12.36</v>
      </c>
      <c r="X328" t="n">
        <v>1.12</v>
      </c>
      <c r="Y328" t="n">
        <v>0.5</v>
      </c>
      <c r="Z328" t="n">
        <v>10</v>
      </c>
    </row>
    <row r="329">
      <c r="A329" t="n">
        <v>10</v>
      </c>
      <c r="B329" t="n">
        <v>25</v>
      </c>
      <c r="C329" t="inlineStr">
        <is>
          <t xml:space="preserve">CONCLUIDO	</t>
        </is>
      </c>
      <c r="D329" t="n">
        <v>1.395</v>
      </c>
      <c r="E329" t="n">
        <v>71.69</v>
      </c>
      <c r="F329" t="n">
        <v>69.45999999999999</v>
      </c>
      <c r="G329" t="n">
        <v>134.44</v>
      </c>
      <c r="H329" t="n">
        <v>2.62</v>
      </c>
      <c r="I329" t="n">
        <v>31</v>
      </c>
      <c r="J329" t="n">
        <v>73.47</v>
      </c>
      <c r="K329" t="n">
        <v>28.92</v>
      </c>
      <c r="L329" t="n">
        <v>11</v>
      </c>
      <c r="M329" t="n">
        <v>0</v>
      </c>
      <c r="N329" t="n">
        <v>8.550000000000001</v>
      </c>
      <c r="O329" t="n">
        <v>9295.440000000001</v>
      </c>
      <c r="P329" t="n">
        <v>394.1</v>
      </c>
      <c r="Q329" t="n">
        <v>747.83</v>
      </c>
      <c r="R329" t="n">
        <v>151.67</v>
      </c>
      <c r="S329" t="n">
        <v>106.02</v>
      </c>
      <c r="T329" t="n">
        <v>18608.77</v>
      </c>
      <c r="U329" t="n">
        <v>0.7</v>
      </c>
      <c r="V329" t="n">
        <v>0.89</v>
      </c>
      <c r="W329" t="n">
        <v>12.36</v>
      </c>
      <c r="X329" t="n">
        <v>1.14</v>
      </c>
      <c r="Y329" t="n">
        <v>0.5</v>
      </c>
      <c r="Z329" t="n">
        <v>10</v>
      </c>
    </row>
    <row r="330">
      <c r="A330" t="n">
        <v>0</v>
      </c>
      <c r="B330" t="n">
        <v>85</v>
      </c>
      <c r="C330" t="inlineStr">
        <is>
          <t xml:space="preserve">CONCLUIDO	</t>
        </is>
      </c>
      <c r="D330" t="n">
        <v>0.6912</v>
      </c>
      <c r="E330" t="n">
        <v>144.68</v>
      </c>
      <c r="F330" t="n">
        <v>108.18</v>
      </c>
      <c r="G330" t="n">
        <v>6.45</v>
      </c>
      <c r="H330" t="n">
        <v>0.11</v>
      </c>
      <c r="I330" t="n">
        <v>1007</v>
      </c>
      <c r="J330" t="n">
        <v>167.88</v>
      </c>
      <c r="K330" t="n">
        <v>51.39</v>
      </c>
      <c r="L330" t="n">
        <v>1</v>
      </c>
      <c r="M330" t="n">
        <v>1005</v>
      </c>
      <c r="N330" t="n">
        <v>30.49</v>
      </c>
      <c r="O330" t="n">
        <v>20939.59</v>
      </c>
      <c r="P330" t="n">
        <v>1381.6</v>
      </c>
      <c r="Q330" t="n">
        <v>748.53</v>
      </c>
      <c r="R330" t="n">
        <v>1448.11</v>
      </c>
      <c r="S330" t="n">
        <v>106.02</v>
      </c>
      <c r="T330" t="n">
        <v>661947.05</v>
      </c>
      <c r="U330" t="n">
        <v>0.07000000000000001</v>
      </c>
      <c r="V330" t="n">
        <v>0.57</v>
      </c>
      <c r="W330" t="n">
        <v>13.96</v>
      </c>
      <c r="X330" t="n">
        <v>39.82</v>
      </c>
      <c r="Y330" t="n">
        <v>0.5</v>
      </c>
      <c r="Z330" t="n">
        <v>10</v>
      </c>
    </row>
    <row r="331">
      <c r="A331" t="n">
        <v>1</v>
      </c>
      <c r="B331" t="n">
        <v>85</v>
      </c>
      <c r="C331" t="inlineStr">
        <is>
          <t xml:space="preserve">CONCLUIDO	</t>
        </is>
      </c>
      <c r="D331" t="n">
        <v>1.0174</v>
      </c>
      <c r="E331" t="n">
        <v>98.29000000000001</v>
      </c>
      <c r="F331" t="n">
        <v>82.93000000000001</v>
      </c>
      <c r="G331" t="n">
        <v>12.99</v>
      </c>
      <c r="H331" t="n">
        <v>0.21</v>
      </c>
      <c r="I331" t="n">
        <v>383</v>
      </c>
      <c r="J331" t="n">
        <v>169.33</v>
      </c>
      <c r="K331" t="n">
        <v>51.39</v>
      </c>
      <c r="L331" t="n">
        <v>2</v>
      </c>
      <c r="M331" t="n">
        <v>381</v>
      </c>
      <c r="N331" t="n">
        <v>30.94</v>
      </c>
      <c r="O331" t="n">
        <v>21118.46</v>
      </c>
      <c r="P331" t="n">
        <v>1058.51</v>
      </c>
      <c r="Q331" t="n">
        <v>748.11</v>
      </c>
      <c r="R331" t="n">
        <v>601.83</v>
      </c>
      <c r="S331" t="n">
        <v>106.02</v>
      </c>
      <c r="T331" t="n">
        <v>241927.06</v>
      </c>
      <c r="U331" t="n">
        <v>0.18</v>
      </c>
      <c r="V331" t="n">
        <v>0.74</v>
      </c>
      <c r="W331" t="n">
        <v>12.92</v>
      </c>
      <c r="X331" t="n">
        <v>14.6</v>
      </c>
      <c r="Y331" t="n">
        <v>0.5</v>
      </c>
      <c r="Z331" t="n">
        <v>10</v>
      </c>
    </row>
    <row r="332">
      <c r="A332" t="n">
        <v>2</v>
      </c>
      <c r="B332" t="n">
        <v>85</v>
      </c>
      <c r="C332" t="inlineStr">
        <is>
          <t xml:space="preserve">CONCLUIDO	</t>
        </is>
      </c>
      <c r="D332" t="n">
        <v>1.1411</v>
      </c>
      <c r="E332" t="n">
        <v>87.64</v>
      </c>
      <c r="F332" t="n">
        <v>77.23</v>
      </c>
      <c r="G332" t="n">
        <v>19.55</v>
      </c>
      <c r="H332" t="n">
        <v>0.31</v>
      </c>
      <c r="I332" t="n">
        <v>237</v>
      </c>
      <c r="J332" t="n">
        <v>170.79</v>
      </c>
      <c r="K332" t="n">
        <v>51.39</v>
      </c>
      <c r="L332" t="n">
        <v>3</v>
      </c>
      <c r="M332" t="n">
        <v>235</v>
      </c>
      <c r="N332" t="n">
        <v>31.4</v>
      </c>
      <c r="O332" t="n">
        <v>21297.94</v>
      </c>
      <c r="P332" t="n">
        <v>984.46</v>
      </c>
      <c r="Q332" t="n">
        <v>747.91</v>
      </c>
      <c r="R332" t="n">
        <v>411.63</v>
      </c>
      <c r="S332" t="n">
        <v>106.02</v>
      </c>
      <c r="T332" t="n">
        <v>147560.19</v>
      </c>
      <c r="U332" t="n">
        <v>0.26</v>
      </c>
      <c r="V332" t="n">
        <v>0.8</v>
      </c>
      <c r="W332" t="n">
        <v>12.68</v>
      </c>
      <c r="X332" t="n">
        <v>8.91</v>
      </c>
      <c r="Y332" t="n">
        <v>0.5</v>
      </c>
      <c r="Z332" t="n">
        <v>10</v>
      </c>
    </row>
    <row r="333">
      <c r="A333" t="n">
        <v>3</v>
      </c>
      <c r="B333" t="n">
        <v>85</v>
      </c>
      <c r="C333" t="inlineStr">
        <is>
          <t xml:space="preserve">CONCLUIDO	</t>
        </is>
      </c>
      <c r="D333" t="n">
        <v>1.2055</v>
      </c>
      <c r="E333" t="n">
        <v>82.95</v>
      </c>
      <c r="F333" t="n">
        <v>74.75</v>
      </c>
      <c r="G333" t="n">
        <v>26.08</v>
      </c>
      <c r="H333" t="n">
        <v>0.41</v>
      </c>
      <c r="I333" t="n">
        <v>172</v>
      </c>
      <c r="J333" t="n">
        <v>172.25</v>
      </c>
      <c r="K333" t="n">
        <v>51.39</v>
      </c>
      <c r="L333" t="n">
        <v>4</v>
      </c>
      <c r="M333" t="n">
        <v>170</v>
      </c>
      <c r="N333" t="n">
        <v>31.86</v>
      </c>
      <c r="O333" t="n">
        <v>21478.05</v>
      </c>
      <c r="P333" t="n">
        <v>951.52</v>
      </c>
      <c r="Q333" t="n">
        <v>747.9</v>
      </c>
      <c r="R333" t="n">
        <v>329.03</v>
      </c>
      <c r="S333" t="n">
        <v>106.02</v>
      </c>
      <c r="T333" t="n">
        <v>106583.45</v>
      </c>
      <c r="U333" t="n">
        <v>0.32</v>
      </c>
      <c r="V333" t="n">
        <v>0.83</v>
      </c>
      <c r="W333" t="n">
        <v>12.56</v>
      </c>
      <c r="X333" t="n">
        <v>6.43</v>
      </c>
      <c r="Y333" t="n">
        <v>0.5</v>
      </c>
      <c r="Z333" t="n">
        <v>10</v>
      </c>
    </row>
    <row r="334">
      <c r="A334" t="n">
        <v>4</v>
      </c>
      <c r="B334" t="n">
        <v>85</v>
      </c>
      <c r="C334" t="inlineStr">
        <is>
          <t xml:space="preserve">CONCLUIDO	</t>
        </is>
      </c>
      <c r="D334" t="n">
        <v>1.2455</v>
      </c>
      <c r="E334" t="n">
        <v>80.29000000000001</v>
      </c>
      <c r="F334" t="n">
        <v>73.34</v>
      </c>
      <c r="G334" t="n">
        <v>32.6</v>
      </c>
      <c r="H334" t="n">
        <v>0.51</v>
      </c>
      <c r="I334" t="n">
        <v>135</v>
      </c>
      <c r="J334" t="n">
        <v>173.71</v>
      </c>
      <c r="K334" t="n">
        <v>51.39</v>
      </c>
      <c r="L334" t="n">
        <v>5</v>
      </c>
      <c r="M334" t="n">
        <v>133</v>
      </c>
      <c r="N334" t="n">
        <v>32.32</v>
      </c>
      <c r="O334" t="n">
        <v>21658.78</v>
      </c>
      <c r="P334" t="n">
        <v>932.4400000000001</v>
      </c>
      <c r="Q334" t="n">
        <v>747.86</v>
      </c>
      <c r="R334" t="n">
        <v>282.37</v>
      </c>
      <c r="S334" t="n">
        <v>106.02</v>
      </c>
      <c r="T334" t="n">
        <v>83440.66</v>
      </c>
      <c r="U334" t="n">
        <v>0.38</v>
      </c>
      <c r="V334" t="n">
        <v>0.84</v>
      </c>
      <c r="W334" t="n">
        <v>12.5</v>
      </c>
      <c r="X334" t="n">
        <v>5.02</v>
      </c>
      <c r="Y334" t="n">
        <v>0.5</v>
      </c>
      <c r="Z334" t="n">
        <v>10</v>
      </c>
    </row>
    <row r="335">
      <c r="A335" t="n">
        <v>5</v>
      </c>
      <c r="B335" t="n">
        <v>85</v>
      </c>
      <c r="C335" t="inlineStr">
        <is>
          <t xml:space="preserve">CONCLUIDO	</t>
        </is>
      </c>
      <c r="D335" t="n">
        <v>1.2732</v>
      </c>
      <c r="E335" t="n">
        <v>78.54000000000001</v>
      </c>
      <c r="F335" t="n">
        <v>72.41</v>
      </c>
      <c r="G335" t="n">
        <v>39.14</v>
      </c>
      <c r="H335" t="n">
        <v>0.61</v>
      </c>
      <c r="I335" t="n">
        <v>111</v>
      </c>
      <c r="J335" t="n">
        <v>175.18</v>
      </c>
      <c r="K335" t="n">
        <v>51.39</v>
      </c>
      <c r="L335" t="n">
        <v>6</v>
      </c>
      <c r="M335" t="n">
        <v>109</v>
      </c>
      <c r="N335" t="n">
        <v>32.79</v>
      </c>
      <c r="O335" t="n">
        <v>21840.16</v>
      </c>
      <c r="P335" t="n">
        <v>919.38</v>
      </c>
      <c r="Q335" t="n">
        <v>747.88</v>
      </c>
      <c r="R335" t="n">
        <v>251.71</v>
      </c>
      <c r="S335" t="n">
        <v>106.02</v>
      </c>
      <c r="T335" t="n">
        <v>68226.27</v>
      </c>
      <c r="U335" t="n">
        <v>0.42</v>
      </c>
      <c r="V335" t="n">
        <v>0.85</v>
      </c>
      <c r="W335" t="n">
        <v>12.44</v>
      </c>
      <c r="X335" t="n">
        <v>4.09</v>
      </c>
      <c r="Y335" t="n">
        <v>0.5</v>
      </c>
      <c r="Z335" t="n">
        <v>10</v>
      </c>
    </row>
    <row r="336">
      <c r="A336" t="n">
        <v>6</v>
      </c>
      <c r="B336" t="n">
        <v>85</v>
      </c>
      <c r="C336" t="inlineStr">
        <is>
          <t xml:space="preserve">CONCLUIDO	</t>
        </is>
      </c>
      <c r="D336" t="n">
        <v>1.2914</v>
      </c>
      <c r="E336" t="n">
        <v>77.43000000000001</v>
      </c>
      <c r="F336" t="n">
        <v>71.84</v>
      </c>
      <c r="G336" t="n">
        <v>45.37</v>
      </c>
      <c r="H336" t="n">
        <v>0.7</v>
      </c>
      <c r="I336" t="n">
        <v>95</v>
      </c>
      <c r="J336" t="n">
        <v>176.66</v>
      </c>
      <c r="K336" t="n">
        <v>51.39</v>
      </c>
      <c r="L336" t="n">
        <v>7</v>
      </c>
      <c r="M336" t="n">
        <v>93</v>
      </c>
      <c r="N336" t="n">
        <v>33.27</v>
      </c>
      <c r="O336" t="n">
        <v>22022.17</v>
      </c>
      <c r="P336" t="n">
        <v>910.89</v>
      </c>
      <c r="Q336" t="n">
        <v>747.86</v>
      </c>
      <c r="R336" t="n">
        <v>232.15</v>
      </c>
      <c r="S336" t="n">
        <v>106.02</v>
      </c>
      <c r="T336" t="n">
        <v>58530.8</v>
      </c>
      <c r="U336" t="n">
        <v>0.46</v>
      </c>
      <c r="V336" t="n">
        <v>0.86</v>
      </c>
      <c r="W336" t="n">
        <v>12.44</v>
      </c>
      <c r="X336" t="n">
        <v>3.52</v>
      </c>
      <c r="Y336" t="n">
        <v>0.5</v>
      </c>
      <c r="Z336" t="n">
        <v>10</v>
      </c>
    </row>
    <row r="337">
      <c r="A337" t="n">
        <v>7</v>
      </c>
      <c r="B337" t="n">
        <v>85</v>
      </c>
      <c r="C337" t="inlineStr">
        <is>
          <t xml:space="preserve">CONCLUIDO	</t>
        </is>
      </c>
      <c r="D337" t="n">
        <v>1.3073</v>
      </c>
      <c r="E337" t="n">
        <v>76.5</v>
      </c>
      <c r="F337" t="n">
        <v>71.34</v>
      </c>
      <c r="G337" t="n">
        <v>52.2</v>
      </c>
      <c r="H337" t="n">
        <v>0.8</v>
      </c>
      <c r="I337" t="n">
        <v>82</v>
      </c>
      <c r="J337" t="n">
        <v>178.14</v>
      </c>
      <c r="K337" t="n">
        <v>51.39</v>
      </c>
      <c r="L337" t="n">
        <v>8</v>
      </c>
      <c r="M337" t="n">
        <v>80</v>
      </c>
      <c r="N337" t="n">
        <v>33.75</v>
      </c>
      <c r="O337" t="n">
        <v>22204.83</v>
      </c>
      <c r="P337" t="n">
        <v>903.4400000000001</v>
      </c>
      <c r="Q337" t="n">
        <v>747.86</v>
      </c>
      <c r="R337" t="n">
        <v>215.43</v>
      </c>
      <c r="S337" t="n">
        <v>106.02</v>
      </c>
      <c r="T337" t="n">
        <v>50232.32</v>
      </c>
      <c r="U337" t="n">
        <v>0.49</v>
      </c>
      <c r="V337" t="n">
        <v>0.86</v>
      </c>
      <c r="W337" t="n">
        <v>12.42</v>
      </c>
      <c r="X337" t="n">
        <v>3.02</v>
      </c>
      <c r="Y337" t="n">
        <v>0.5</v>
      </c>
      <c r="Z337" t="n">
        <v>10</v>
      </c>
    </row>
    <row r="338">
      <c r="A338" t="n">
        <v>8</v>
      </c>
      <c r="B338" t="n">
        <v>85</v>
      </c>
      <c r="C338" t="inlineStr">
        <is>
          <t xml:space="preserve">CONCLUIDO	</t>
        </is>
      </c>
      <c r="D338" t="n">
        <v>1.3189</v>
      </c>
      <c r="E338" t="n">
        <v>75.81999999999999</v>
      </c>
      <c r="F338" t="n">
        <v>70.97</v>
      </c>
      <c r="G338" t="n">
        <v>58.33</v>
      </c>
      <c r="H338" t="n">
        <v>0.89</v>
      </c>
      <c r="I338" t="n">
        <v>73</v>
      </c>
      <c r="J338" t="n">
        <v>179.63</v>
      </c>
      <c r="K338" t="n">
        <v>51.39</v>
      </c>
      <c r="L338" t="n">
        <v>9</v>
      </c>
      <c r="M338" t="n">
        <v>71</v>
      </c>
      <c r="N338" t="n">
        <v>34.24</v>
      </c>
      <c r="O338" t="n">
        <v>22388.15</v>
      </c>
      <c r="P338" t="n">
        <v>897.77</v>
      </c>
      <c r="Q338" t="n">
        <v>747.8</v>
      </c>
      <c r="R338" t="n">
        <v>203.61</v>
      </c>
      <c r="S338" t="n">
        <v>106.02</v>
      </c>
      <c r="T338" t="n">
        <v>44368.86</v>
      </c>
      <c r="U338" t="n">
        <v>0.52</v>
      </c>
      <c r="V338" t="n">
        <v>0.87</v>
      </c>
      <c r="W338" t="n">
        <v>12.38</v>
      </c>
      <c r="X338" t="n">
        <v>2.65</v>
      </c>
      <c r="Y338" t="n">
        <v>0.5</v>
      </c>
      <c r="Z338" t="n">
        <v>10</v>
      </c>
    </row>
    <row r="339">
      <c r="A339" t="n">
        <v>9</v>
      </c>
      <c r="B339" t="n">
        <v>85</v>
      </c>
      <c r="C339" t="inlineStr">
        <is>
          <t xml:space="preserve">CONCLUIDO	</t>
        </is>
      </c>
      <c r="D339" t="n">
        <v>1.3281</v>
      </c>
      <c r="E339" t="n">
        <v>75.3</v>
      </c>
      <c r="F339" t="n">
        <v>70.72</v>
      </c>
      <c r="G339" t="n">
        <v>65.28</v>
      </c>
      <c r="H339" t="n">
        <v>0.98</v>
      </c>
      <c r="I339" t="n">
        <v>65</v>
      </c>
      <c r="J339" t="n">
        <v>181.12</v>
      </c>
      <c r="K339" t="n">
        <v>51.39</v>
      </c>
      <c r="L339" t="n">
        <v>10</v>
      </c>
      <c r="M339" t="n">
        <v>63</v>
      </c>
      <c r="N339" t="n">
        <v>34.73</v>
      </c>
      <c r="O339" t="n">
        <v>22572.13</v>
      </c>
      <c r="P339" t="n">
        <v>892.9400000000001</v>
      </c>
      <c r="Q339" t="n">
        <v>747.85</v>
      </c>
      <c r="R339" t="n">
        <v>194.73</v>
      </c>
      <c r="S339" t="n">
        <v>106.02</v>
      </c>
      <c r="T339" t="n">
        <v>39966.87</v>
      </c>
      <c r="U339" t="n">
        <v>0.54</v>
      </c>
      <c r="V339" t="n">
        <v>0.87</v>
      </c>
      <c r="W339" t="n">
        <v>12.39</v>
      </c>
      <c r="X339" t="n">
        <v>2.4</v>
      </c>
      <c r="Y339" t="n">
        <v>0.5</v>
      </c>
      <c r="Z339" t="n">
        <v>10</v>
      </c>
    </row>
    <row r="340">
      <c r="A340" t="n">
        <v>10</v>
      </c>
      <c r="B340" t="n">
        <v>85</v>
      </c>
      <c r="C340" t="inlineStr">
        <is>
          <t xml:space="preserve">CONCLUIDO	</t>
        </is>
      </c>
      <c r="D340" t="n">
        <v>1.336</v>
      </c>
      <c r="E340" t="n">
        <v>74.84999999999999</v>
      </c>
      <c r="F340" t="n">
        <v>70.48</v>
      </c>
      <c r="G340" t="n">
        <v>71.67</v>
      </c>
      <c r="H340" t="n">
        <v>1.07</v>
      </c>
      <c r="I340" t="n">
        <v>59</v>
      </c>
      <c r="J340" t="n">
        <v>182.62</v>
      </c>
      <c r="K340" t="n">
        <v>51.39</v>
      </c>
      <c r="L340" t="n">
        <v>11</v>
      </c>
      <c r="M340" t="n">
        <v>57</v>
      </c>
      <c r="N340" t="n">
        <v>35.22</v>
      </c>
      <c r="O340" t="n">
        <v>22756.91</v>
      </c>
      <c r="P340" t="n">
        <v>889.21</v>
      </c>
      <c r="Q340" t="n">
        <v>747.83</v>
      </c>
      <c r="R340" t="n">
        <v>187.12</v>
      </c>
      <c r="S340" t="n">
        <v>106.02</v>
      </c>
      <c r="T340" t="n">
        <v>36195.03</v>
      </c>
      <c r="U340" t="n">
        <v>0.57</v>
      </c>
      <c r="V340" t="n">
        <v>0.88</v>
      </c>
      <c r="W340" t="n">
        <v>12.37</v>
      </c>
      <c r="X340" t="n">
        <v>2.16</v>
      </c>
      <c r="Y340" t="n">
        <v>0.5</v>
      </c>
      <c r="Z340" t="n">
        <v>10</v>
      </c>
    </row>
    <row r="341">
      <c r="A341" t="n">
        <v>11</v>
      </c>
      <c r="B341" t="n">
        <v>85</v>
      </c>
      <c r="C341" t="inlineStr">
        <is>
          <t xml:space="preserve">CONCLUIDO	</t>
        </is>
      </c>
      <c r="D341" t="n">
        <v>1.3421</v>
      </c>
      <c r="E341" t="n">
        <v>74.51000000000001</v>
      </c>
      <c r="F341" t="n">
        <v>70.31</v>
      </c>
      <c r="G341" t="n">
        <v>78.12</v>
      </c>
      <c r="H341" t="n">
        <v>1.16</v>
      </c>
      <c r="I341" t="n">
        <v>54</v>
      </c>
      <c r="J341" t="n">
        <v>184.12</v>
      </c>
      <c r="K341" t="n">
        <v>51.39</v>
      </c>
      <c r="L341" t="n">
        <v>12</v>
      </c>
      <c r="M341" t="n">
        <v>52</v>
      </c>
      <c r="N341" t="n">
        <v>35.73</v>
      </c>
      <c r="O341" t="n">
        <v>22942.24</v>
      </c>
      <c r="P341" t="n">
        <v>886.5</v>
      </c>
      <c r="Q341" t="n">
        <v>747.8</v>
      </c>
      <c r="R341" t="n">
        <v>181.09</v>
      </c>
      <c r="S341" t="n">
        <v>106.02</v>
      </c>
      <c r="T341" t="n">
        <v>33203.78</v>
      </c>
      <c r="U341" t="n">
        <v>0.59</v>
      </c>
      <c r="V341" t="n">
        <v>0.88</v>
      </c>
      <c r="W341" t="n">
        <v>12.37</v>
      </c>
      <c r="X341" t="n">
        <v>1.99</v>
      </c>
      <c r="Y341" t="n">
        <v>0.5</v>
      </c>
      <c r="Z341" t="n">
        <v>10</v>
      </c>
    </row>
    <row r="342">
      <c r="A342" t="n">
        <v>12</v>
      </c>
      <c r="B342" t="n">
        <v>85</v>
      </c>
      <c r="C342" t="inlineStr">
        <is>
          <t xml:space="preserve">CONCLUIDO	</t>
        </is>
      </c>
      <c r="D342" t="n">
        <v>1.3473</v>
      </c>
      <c r="E342" t="n">
        <v>74.22</v>
      </c>
      <c r="F342" t="n">
        <v>70.16</v>
      </c>
      <c r="G342" t="n">
        <v>84.19</v>
      </c>
      <c r="H342" t="n">
        <v>1.24</v>
      </c>
      <c r="I342" t="n">
        <v>50</v>
      </c>
      <c r="J342" t="n">
        <v>185.63</v>
      </c>
      <c r="K342" t="n">
        <v>51.39</v>
      </c>
      <c r="L342" t="n">
        <v>13</v>
      </c>
      <c r="M342" t="n">
        <v>48</v>
      </c>
      <c r="N342" t="n">
        <v>36.24</v>
      </c>
      <c r="O342" t="n">
        <v>23128.27</v>
      </c>
      <c r="P342" t="n">
        <v>883.25</v>
      </c>
      <c r="Q342" t="n">
        <v>747.8</v>
      </c>
      <c r="R342" t="n">
        <v>176.05</v>
      </c>
      <c r="S342" t="n">
        <v>106.02</v>
      </c>
      <c r="T342" t="n">
        <v>30704.22</v>
      </c>
      <c r="U342" t="n">
        <v>0.6</v>
      </c>
      <c r="V342" t="n">
        <v>0.88</v>
      </c>
      <c r="W342" t="n">
        <v>12.36</v>
      </c>
      <c r="X342" t="n">
        <v>1.84</v>
      </c>
      <c r="Y342" t="n">
        <v>0.5</v>
      </c>
      <c r="Z342" t="n">
        <v>10</v>
      </c>
    </row>
    <row r="343">
      <c r="A343" t="n">
        <v>13</v>
      </c>
      <c r="B343" t="n">
        <v>85</v>
      </c>
      <c r="C343" t="inlineStr">
        <is>
          <t xml:space="preserve">CONCLUIDO	</t>
        </is>
      </c>
      <c r="D343" t="n">
        <v>1.3525</v>
      </c>
      <c r="E343" t="n">
        <v>73.94</v>
      </c>
      <c r="F343" t="n">
        <v>70</v>
      </c>
      <c r="G343" t="n">
        <v>91.31</v>
      </c>
      <c r="H343" t="n">
        <v>1.33</v>
      </c>
      <c r="I343" t="n">
        <v>46</v>
      </c>
      <c r="J343" t="n">
        <v>187.14</v>
      </c>
      <c r="K343" t="n">
        <v>51.39</v>
      </c>
      <c r="L343" t="n">
        <v>14</v>
      </c>
      <c r="M343" t="n">
        <v>44</v>
      </c>
      <c r="N343" t="n">
        <v>36.75</v>
      </c>
      <c r="O343" t="n">
        <v>23314.98</v>
      </c>
      <c r="P343" t="n">
        <v>879.46</v>
      </c>
      <c r="Q343" t="n">
        <v>747.78</v>
      </c>
      <c r="R343" t="n">
        <v>171.26</v>
      </c>
      <c r="S343" t="n">
        <v>106.02</v>
      </c>
      <c r="T343" t="n">
        <v>28330.28</v>
      </c>
      <c r="U343" t="n">
        <v>0.62</v>
      </c>
      <c r="V343" t="n">
        <v>0.88</v>
      </c>
      <c r="W343" t="n">
        <v>12.35</v>
      </c>
      <c r="X343" t="n">
        <v>1.69</v>
      </c>
      <c r="Y343" t="n">
        <v>0.5</v>
      </c>
      <c r="Z343" t="n">
        <v>10</v>
      </c>
    </row>
    <row r="344">
      <c r="A344" t="n">
        <v>14</v>
      </c>
      <c r="B344" t="n">
        <v>85</v>
      </c>
      <c r="C344" t="inlineStr">
        <is>
          <t xml:space="preserve">CONCLUIDO	</t>
        </is>
      </c>
      <c r="D344" t="n">
        <v>1.3568</v>
      </c>
      <c r="E344" t="n">
        <v>73.7</v>
      </c>
      <c r="F344" t="n">
        <v>69.87</v>
      </c>
      <c r="G344" t="n">
        <v>97.5</v>
      </c>
      <c r="H344" t="n">
        <v>1.41</v>
      </c>
      <c r="I344" t="n">
        <v>43</v>
      </c>
      <c r="J344" t="n">
        <v>188.66</v>
      </c>
      <c r="K344" t="n">
        <v>51.39</v>
      </c>
      <c r="L344" t="n">
        <v>15</v>
      </c>
      <c r="M344" t="n">
        <v>41</v>
      </c>
      <c r="N344" t="n">
        <v>37.27</v>
      </c>
      <c r="O344" t="n">
        <v>23502.4</v>
      </c>
      <c r="P344" t="n">
        <v>877.34</v>
      </c>
      <c r="Q344" t="n">
        <v>747.79</v>
      </c>
      <c r="R344" t="n">
        <v>166.85</v>
      </c>
      <c r="S344" t="n">
        <v>106.02</v>
      </c>
      <c r="T344" t="n">
        <v>26140.33</v>
      </c>
      <c r="U344" t="n">
        <v>0.64</v>
      </c>
      <c r="V344" t="n">
        <v>0.88</v>
      </c>
      <c r="W344" t="n">
        <v>12.34</v>
      </c>
      <c r="X344" t="n">
        <v>1.56</v>
      </c>
      <c r="Y344" t="n">
        <v>0.5</v>
      </c>
      <c r="Z344" t="n">
        <v>10</v>
      </c>
    </row>
    <row r="345">
      <c r="A345" t="n">
        <v>15</v>
      </c>
      <c r="B345" t="n">
        <v>85</v>
      </c>
      <c r="C345" t="inlineStr">
        <is>
          <t xml:space="preserve">CONCLUIDO	</t>
        </is>
      </c>
      <c r="D345" t="n">
        <v>1.359</v>
      </c>
      <c r="E345" t="n">
        <v>73.58</v>
      </c>
      <c r="F345" t="n">
        <v>69.81999999999999</v>
      </c>
      <c r="G345" t="n">
        <v>102.18</v>
      </c>
      <c r="H345" t="n">
        <v>1.49</v>
      </c>
      <c r="I345" t="n">
        <v>41</v>
      </c>
      <c r="J345" t="n">
        <v>190.19</v>
      </c>
      <c r="K345" t="n">
        <v>51.39</v>
      </c>
      <c r="L345" t="n">
        <v>16</v>
      </c>
      <c r="M345" t="n">
        <v>39</v>
      </c>
      <c r="N345" t="n">
        <v>37.79</v>
      </c>
      <c r="O345" t="n">
        <v>23690.52</v>
      </c>
      <c r="P345" t="n">
        <v>875.5700000000001</v>
      </c>
      <c r="Q345" t="n">
        <v>747.8099999999999</v>
      </c>
      <c r="R345" t="n">
        <v>165.09</v>
      </c>
      <c r="S345" t="n">
        <v>106.02</v>
      </c>
      <c r="T345" t="n">
        <v>25267.07</v>
      </c>
      <c r="U345" t="n">
        <v>0.64</v>
      </c>
      <c r="V345" t="n">
        <v>0.88</v>
      </c>
      <c r="W345" t="n">
        <v>12.34</v>
      </c>
      <c r="X345" t="n">
        <v>1.5</v>
      </c>
      <c r="Y345" t="n">
        <v>0.5</v>
      </c>
      <c r="Z345" t="n">
        <v>10</v>
      </c>
    </row>
    <row r="346">
      <c r="A346" t="n">
        <v>16</v>
      </c>
      <c r="B346" t="n">
        <v>85</v>
      </c>
      <c r="C346" t="inlineStr">
        <is>
          <t xml:space="preserve">CONCLUIDO	</t>
        </is>
      </c>
      <c r="D346" t="n">
        <v>1.3632</v>
      </c>
      <c r="E346" t="n">
        <v>73.36</v>
      </c>
      <c r="F346" t="n">
        <v>69.7</v>
      </c>
      <c r="G346" t="n">
        <v>110.05</v>
      </c>
      <c r="H346" t="n">
        <v>1.57</v>
      </c>
      <c r="I346" t="n">
        <v>38</v>
      </c>
      <c r="J346" t="n">
        <v>191.72</v>
      </c>
      <c r="K346" t="n">
        <v>51.39</v>
      </c>
      <c r="L346" t="n">
        <v>17</v>
      </c>
      <c r="M346" t="n">
        <v>36</v>
      </c>
      <c r="N346" t="n">
        <v>38.33</v>
      </c>
      <c r="O346" t="n">
        <v>23879.37</v>
      </c>
      <c r="P346" t="n">
        <v>873.65</v>
      </c>
      <c r="Q346" t="n">
        <v>747.83</v>
      </c>
      <c r="R346" t="n">
        <v>161.1</v>
      </c>
      <c r="S346" t="n">
        <v>106.02</v>
      </c>
      <c r="T346" t="n">
        <v>23290.77</v>
      </c>
      <c r="U346" t="n">
        <v>0.66</v>
      </c>
      <c r="V346" t="n">
        <v>0.89</v>
      </c>
      <c r="W346" t="n">
        <v>12.33</v>
      </c>
      <c r="X346" t="n">
        <v>1.38</v>
      </c>
      <c r="Y346" t="n">
        <v>0.5</v>
      </c>
      <c r="Z346" t="n">
        <v>10</v>
      </c>
    </row>
    <row r="347">
      <c r="A347" t="n">
        <v>17</v>
      </c>
      <c r="B347" t="n">
        <v>85</v>
      </c>
      <c r="C347" t="inlineStr">
        <is>
          <t xml:space="preserve">CONCLUIDO	</t>
        </is>
      </c>
      <c r="D347" t="n">
        <v>1.3658</v>
      </c>
      <c r="E347" t="n">
        <v>73.22</v>
      </c>
      <c r="F347" t="n">
        <v>69.62</v>
      </c>
      <c r="G347" t="n">
        <v>116.04</v>
      </c>
      <c r="H347" t="n">
        <v>1.65</v>
      </c>
      <c r="I347" t="n">
        <v>36</v>
      </c>
      <c r="J347" t="n">
        <v>193.26</v>
      </c>
      <c r="K347" t="n">
        <v>51.39</v>
      </c>
      <c r="L347" t="n">
        <v>18</v>
      </c>
      <c r="M347" t="n">
        <v>34</v>
      </c>
      <c r="N347" t="n">
        <v>38.86</v>
      </c>
      <c r="O347" t="n">
        <v>24068.93</v>
      </c>
      <c r="P347" t="n">
        <v>871.39</v>
      </c>
      <c r="Q347" t="n">
        <v>747.8200000000001</v>
      </c>
      <c r="R347" t="n">
        <v>158.55</v>
      </c>
      <c r="S347" t="n">
        <v>106.02</v>
      </c>
      <c r="T347" t="n">
        <v>22022.81</v>
      </c>
      <c r="U347" t="n">
        <v>0.67</v>
      </c>
      <c r="V347" t="n">
        <v>0.89</v>
      </c>
      <c r="W347" t="n">
        <v>12.33</v>
      </c>
      <c r="X347" t="n">
        <v>1.3</v>
      </c>
      <c r="Y347" t="n">
        <v>0.5</v>
      </c>
      <c r="Z347" t="n">
        <v>10</v>
      </c>
    </row>
    <row r="348">
      <c r="A348" t="n">
        <v>18</v>
      </c>
      <c r="B348" t="n">
        <v>85</v>
      </c>
      <c r="C348" t="inlineStr">
        <is>
          <t xml:space="preserve">CONCLUIDO	</t>
        </is>
      </c>
      <c r="D348" t="n">
        <v>1.3685</v>
      </c>
      <c r="E348" t="n">
        <v>73.06999999999999</v>
      </c>
      <c r="F348" t="n">
        <v>69.55</v>
      </c>
      <c r="G348" t="n">
        <v>122.73</v>
      </c>
      <c r="H348" t="n">
        <v>1.73</v>
      </c>
      <c r="I348" t="n">
        <v>34</v>
      </c>
      <c r="J348" t="n">
        <v>194.8</v>
      </c>
      <c r="K348" t="n">
        <v>51.39</v>
      </c>
      <c r="L348" t="n">
        <v>19</v>
      </c>
      <c r="M348" t="n">
        <v>32</v>
      </c>
      <c r="N348" t="n">
        <v>39.41</v>
      </c>
      <c r="O348" t="n">
        <v>24259.23</v>
      </c>
      <c r="P348" t="n">
        <v>869.6900000000001</v>
      </c>
      <c r="Q348" t="n">
        <v>747.79</v>
      </c>
      <c r="R348" t="n">
        <v>155.93</v>
      </c>
      <c r="S348" t="n">
        <v>106.02</v>
      </c>
      <c r="T348" t="n">
        <v>20723.14</v>
      </c>
      <c r="U348" t="n">
        <v>0.68</v>
      </c>
      <c r="V348" t="n">
        <v>0.89</v>
      </c>
      <c r="W348" t="n">
        <v>12.32</v>
      </c>
      <c r="X348" t="n">
        <v>1.23</v>
      </c>
      <c r="Y348" t="n">
        <v>0.5</v>
      </c>
      <c r="Z348" t="n">
        <v>10</v>
      </c>
    </row>
    <row r="349">
      <c r="A349" t="n">
        <v>19</v>
      </c>
      <c r="B349" t="n">
        <v>85</v>
      </c>
      <c r="C349" t="inlineStr">
        <is>
          <t xml:space="preserve">CONCLUIDO	</t>
        </is>
      </c>
      <c r="D349" t="n">
        <v>1.3698</v>
      </c>
      <c r="E349" t="n">
        <v>73</v>
      </c>
      <c r="F349" t="n">
        <v>69.51000000000001</v>
      </c>
      <c r="G349" t="n">
        <v>126.38</v>
      </c>
      <c r="H349" t="n">
        <v>1.81</v>
      </c>
      <c r="I349" t="n">
        <v>33</v>
      </c>
      <c r="J349" t="n">
        <v>196.35</v>
      </c>
      <c r="K349" t="n">
        <v>51.39</v>
      </c>
      <c r="L349" t="n">
        <v>20</v>
      </c>
      <c r="M349" t="n">
        <v>31</v>
      </c>
      <c r="N349" t="n">
        <v>39.96</v>
      </c>
      <c r="O349" t="n">
        <v>24450.27</v>
      </c>
      <c r="P349" t="n">
        <v>868.51</v>
      </c>
      <c r="Q349" t="n">
        <v>747.8099999999999</v>
      </c>
      <c r="R349" t="n">
        <v>154.88</v>
      </c>
      <c r="S349" t="n">
        <v>106.02</v>
      </c>
      <c r="T349" t="n">
        <v>20202.53</v>
      </c>
      <c r="U349" t="n">
        <v>0.68</v>
      </c>
      <c r="V349" t="n">
        <v>0.89</v>
      </c>
      <c r="W349" t="n">
        <v>12.32</v>
      </c>
      <c r="X349" t="n">
        <v>1.19</v>
      </c>
      <c r="Y349" t="n">
        <v>0.5</v>
      </c>
      <c r="Z349" t="n">
        <v>10</v>
      </c>
    </row>
    <row r="350">
      <c r="A350" t="n">
        <v>20</v>
      </c>
      <c r="B350" t="n">
        <v>85</v>
      </c>
      <c r="C350" t="inlineStr">
        <is>
          <t xml:space="preserve">CONCLUIDO	</t>
        </is>
      </c>
      <c r="D350" t="n">
        <v>1.3724</v>
      </c>
      <c r="E350" t="n">
        <v>72.86</v>
      </c>
      <c r="F350" t="n">
        <v>69.44</v>
      </c>
      <c r="G350" t="n">
        <v>134.4</v>
      </c>
      <c r="H350" t="n">
        <v>1.88</v>
      </c>
      <c r="I350" t="n">
        <v>31</v>
      </c>
      <c r="J350" t="n">
        <v>197.9</v>
      </c>
      <c r="K350" t="n">
        <v>51.39</v>
      </c>
      <c r="L350" t="n">
        <v>21</v>
      </c>
      <c r="M350" t="n">
        <v>29</v>
      </c>
      <c r="N350" t="n">
        <v>40.51</v>
      </c>
      <c r="O350" t="n">
        <v>24642.07</v>
      </c>
      <c r="P350" t="n">
        <v>866.9</v>
      </c>
      <c r="Q350" t="n">
        <v>747.78</v>
      </c>
      <c r="R350" t="n">
        <v>152.27</v>
      </c>
      <c r="S350" t="n">
        <v>106.02</v>
      </c>
      <c r="T350" t="n">
        <v>18909.14</v>
      </c>
      <c r="U350" t="n">
        <v>0.7</v>
      </c>
      <c r="V350" t="n">
        <v>0.89</v>
      </c>
      <c r="W350" t="n">
        <v>12.32</v>
      </c>
      <c r="X350" t="n">
        <v>1.12</v>
      </c>
      <c r="Y350" t="n">
        <v>0.5</v>
      </c>
      <c r="Z350" t="n">
        <v>10</v>
      </c>
    </row>
    <row r="351">
      <c r="A351" t="n">
        <v>21</v>
      </c>
      <c r="B351" t="n">
        <v>85</v>
      </c>
      <c r="C351" t="inlineStr">
        <is>
          <t xml:space="preserve">CONCLUIDO	</t>
        </is>
      </c>
      <c r="D351" t="n">
        <v>1.3736</v>
      </c>
      <c r="E351" t="n">
        <v>72.8</v>
      </c>
      <c r="F351" t="n">
        <v>69.41</v>
      </c>
      <c r="G351" t="n">
        <v>138.82</v>
      </c>
      <c r="H351" t="n">
        <v>1.96</v>
      </c>
      <c r="I351" t="n">
        <v>30</v>
      </c>
      <c r="J351" t="n">
        <v>199.46</v>
      </c>
      <c r="K351" t="n">
        <v>51.39</v>
      </c>
      <c r="L351" t="n">
        <v>22</v>
      </c>
      <c r="M351" t="n">
        <v>28</v>
      </c>
      <c r="N351" t="n">
        <v>41.07</v>
      </c>
      <c r="O351" t="n">
        <v>24834.62</v>
      </c>
      <c r="P351" t="n">
        <v>865.5599999999999</v>
      </c>
      <c r="Q351" t="n">
        <v>747.8</v>
      </c>
      <c r="R351" t="n">
        <v>151.42</v>
      </c>
      <c r="S351" t="n">
        <v>106.02</v>
      </c>
      <c r="T351" t="n">
        <v>18488.04</v>
      </c>
      <c r="U351" t="n">
        <v>0.7</v>
      </c>
      <c r="V351" t="n">
        <v>0.89</v>
      </c>
      <c r="W351" t="n">
        <v>12.32</v>
      </c>
      <c r="X351" t="n">
        <v>1.09</v>
      </c>
      <c r="Y351" t="n">
        <v>0.5</v>
      </c>
      <c r="Z351" t="n">
        <v>10</v>
      </c>
    </row>
    <row r="352">
      <c r="A352" t="n">
        <v>22</v>
      </c>
      <c r="B352" t="n">
        <v>85</v>
      </c>
      <c r="C352" t="inlineStr">
        <is>
          <t xml:space="preserve">CONCLUIDO	</t>
        </is>
      </c>
      <c r="D352" t="n">
        <v>1.3768</v>
      </c>
      <c r="E352" t="n">
        <v>72.63</v>
      </c>
      <c r="F352" t="n">
        <v>69.31</v>
      </c>
      <c r="G352" t="n">
        <v>148.52</v>
      </c>
      <c r="H352" t="n">
        <v>2.03</v>
      </c>
      <c r="I352" t="n">
        <v>28</v>
      </c>
      <c r="J352" t="n">
        <v>201.03</v>
      </c>
      <c r="K352" t="n">
        <v>51.39</v>
      </c>
      <c r="L352" t="n">
        <v>23</v>
      </c>
      <c r="M352" t="n">
        <v>26</v>
      </c>
      <c r="N352" t="n">
        <v>41.64</v>
      </c>
      <c r="O352" t="n">
        <v>25027.94</v>
      </c>
      <c r="P352" t="n">
        <v>863.4</v>
      </c>
      <c r="Q352" t="n">
        <v>747.79</v>
      </c>
      <c r="R352" t="n">
        <v>148.08</v>
      </c>
      <c r="S352" t="n">
        <v>106.02</v>
      </c>
      <c r="T352" t="n">
        <v>16828.9</v>
      </c>
      <c r="U352" t="n">
        <v>0.72</v>
      </c>
      <c r="V352" t="n">
        <v>0.89</v>
      </c>
      <c r="W352" t="n">
        <v>12.32</v>
      </c>
      <c r="X352" t="n">
        <v>0.99</v>
      </c>
      <c r="Y352" t="n">
        <v>0.5</v>
      </c>
      <c r="Z352" t="n">
        <v>10</v>
      </c>
    </row>
    <row r="353">
      <c r="A353" t="n">
        <v>23</v>
      </c>
      <c r="B353" t="n">
        <v>85</v>
      </c>
      <c r="C353" t="inlineStr">
        <is>
          <t xml:space="preserve">CONCLUIDO	</t>
        </is>
      </c>
      <c r="D353" t="n">
        <v>1.3779</v>
      </c>
      <c r="E353" t="n">
        <v>72.58</v>
      </c>
      <c r="F353" t="n">
        <v>69.29000000000001</v>
      </c>
      <c r="G353" t="n">
        <v>153.98</v>
      </c>
      <c r="H353" t="n">
        <v>2.1</v>
      </c>
      <c r="I353" t="n">
        <v>27</v>
      </c>
      <c r="J353" t="n">
        <v>202.61</v>
      </c>
      <c r="K353" t="n">
        <v>51.39</v>
      </c>
      <c r="L353" t="n">
        <v>24</v>
      </c>
      <c r="M353" t="n">
        <v>25</v>
      </c>
      <c r="N353" t="n">
        <v>42.21</v>
      </c>
      <c r="O353" t="n">
        <v>25222.04</v>
      </c>
      <c r="P353" t="n">
        <v>862.92</v>
      </c>
      <c r="Q353" t="n">
        <v>747.8</v>
      </c>
      <c r="R353" t="n">
        <v>147.31</v>
      </c>
      <c r="S353" t="n">
        <v>106.02</v>
      </c>
      <c r="T353" t="n">
        <v>16451.01</v>
      </c>
      <c r="U353" t="n">
        <v>0.72</v>
      </c>
      <c r="V353" t="n">
        <v>0.89</v>
      </c>
      <c r="W353" t="n">
        <v>12.32</v>
      </c>
      <c r="X353" t="n">
        <v>0.97</v>
      </c>
      <c r="Y353" t="n">
        <v>0.5</v>
      </c>
      <c r="Z353" t="n">
        <v>10</v>
      </c>
    </row>
    <row r="354">
      <c r="A354" t="n">
        <v>24</v>
      </c>
      <c r="B354" t="n">
        <v>85</v>
      </c>
      <c r="C354" t="inlineStr">
        <is>
          <t xml:space="preserve">CONCLUIDO	</t>
        </is>
      </c>
      <c r="D354" t="n">
        <v>1.3793</v>
      </c>
      <c r="E354" t="n">
        <v>72.5</v>
      </c>
      <c r="F354" t="n">
        <v>69.25</v>
      </c>
      <c r="G354" t="n">
        <v>159.8</v>
      </c>
      <c r="H354" t="n">
        <v>2.17</v>
      </c>
      <c r="I354" t="n">
        <v>26</v>
      </c>
      <c r="J354" t="n">
        <v>204.19</v>
      </c>
      <c r="K354" t="n">
        <v>51.39</v>
      </c>
      <c r="L354" t="n">
        <v>25</v>
      </c>
      <c r="M354" t="n">
        <v>24</v>
      </c>
      <c r="N354" t="n">
        <v>42.79</v>
      </c>
      <c r="O354" t="n">
        <v>25417.05</v>
      </c>
      <c r="P354" t="n">
        <v>861.3099999999999</v>
      </c>
      <c r="Q354" t="n">
        <v>747.79</v>
      </c>
      <c r="R354" t="n">
        <v>145.99</v>
      </c>
      <c r="S354" t="n">
        <v>106.02</v>
      </c>
      <c r="T354" t="n">
        <v>15791.74</v>
      </c>
      <c r="U354" t="n">
        <v>0.73</v>
      </c>
      <c r="V354" t="n">
        <v>0.89</v>
      </c>
      <c r="W354" t="n">
        <v>12.31</v>
      </c>
      <c r="X354" t="n">
        <v>0.93</v>
      </c>
      <c r="Y354" t="n">
        <v>0.5</v>
      </c>
      <c r="Z354" t="n">
        <v>10</v>
      </c>
    </row>
    <row r="355">
      <c r="A355" t="n">
        <v>25</v>
      </c>
      <c r="B355" t="n">
        <v>85</v>
      </c>
      <c r="C355" t="inlineStr">
        <is>
          <t xml:space="preserve">CONCLUIDO	</t>
        </is>
      </c>
      <c r="D355" t="n">
        <v>1.3808</v>
      </c>
      <c r="E355" t="n">
        <v>72.42</v>
      </c>
      <c r="F355" t="n">
        <v>69.2</v>
      </c>
      <c r="G355" t="n">
        <v>166.09</v>
      </c>
      <c r="H355" t="n">
        <v>2.24</v>
      </c>
      <c r="I355" t="n">
        <v>25</v>
      </c>
      <c r="J355" t="n">
        <v>205.77</v>
      </c>
      <c r="K355" t="n">
        <v>51.39</v>
      </c>
      <c r="L355" t="n">
        <v>26</v>
      </c>
      <c r="M355" t="n">
        <v>23</v>
      </c>
      <c r="N355" t="n">
        <v>43.38</v>
      </c>
      <c r="O355" t="n">
        <v>25612.75</v>
      </c>
      <c r="P355" t="n">
        <v>860.25</v>
      </c>
      <c r="Q355" t="n">
        <v>747.78</v>
      </c>
      <c r="R355" t="n">
        <v>144.5</v>
      </c>
      <c r="S355" t="n">
        <v>106.02</v>
      </c>
      <c r="T355" t="n">
        <v>15052.52</v>
      </c>
      <c r="U355" t="n">
        <v>0.73</v>
      </c>
      <c r="V355" t="n">
        <v>0.89</v>
      </c>
      <c r="W355" t="n">
        <v>12.31</v>
      </c>
      <c r="X355" t="n">
        <v>0.89</v>
      </c>
      <c r="Y355" t="n">
        <v>0.5</v>
      </c>
      <c r="Z355" t="n">
        <v>10</v>
      </c>
    </row>
    <row r="356">
      <c r="A356" t="n">
        <v>26</v>
      </c>
      <c r="B356" t="n">
        <v>85</v>
      </c>
      <c r="C356" t="inlineStr">
        <is>
          <t xml:space="preserve">CONCLUIDO	</t>
        </is>
      </c>
      <c r="D356" t="n">
        <v>1.3818</v>
      </c>
      <c r="E356" t="n">
        <v>72.37</v>
      </c>
      <c r="F356" t="n">
        <v>69.18000000000001</v>
      </c>
      <c r="G356" t="n">
        <v>172.96</v>
      </c>
      <c r="H356" t="n">
        <v>2.31</v>
      </c>
      <c r="I356" t="n">
        <v>24</v>
      </c>
      <c r="J356" t="n">
        <v>207.37</v>
      </c>
      <c r="K356" t="n">
        <v>51.39</v>
      </c>
      <c r="L356" t="n">
        <v>27</v>
      </c>
      <c r="M356" t="n">
        <v>22</v>
      </c>
      <c r="N356" t="n">
        <v>43.97</v>
      </c>
      <c r="O356" t="n">
        <v>25809.25</v>
      </c>
      <c r="P356" t="n">
        <v>859.04</v>
      </c>
      <c r="Q356" t="n">
        <v>747.79</v>
      </c>
      <c r="R356" t="n">
        <v>143.88</v>
      </c>
      <c r="S356" t="n">
        <v>106.02</v>
      </c>
      <c r="T356" t="n">
        <v>14747.42</v>
      </c>
      <c r="U356" t="n">
        <v>0.74</v>
      </c>
      <c r="V356" t="n">
        <v>0.89</v>
      </c>
      <c r="W356" t="n">
        <v>12.31</v>
      </c>
      <c r="X356" t="n">
        <v>0.86</v>
      </c>
      <c r="Y356" t="n">
        <v>0.5</v>
      </c>
      <c r="Z356" t="n">
        <v>10</v>
      </c>
    </row>
    <row r="357">
      <c r="A357" t="n">
        <v>27</v>
      </c>
      <c r="B357" t="n">
        <v>85</v>
      </c>
      <c r="C357" t="inlineStr">
        <is>
          <t xml:space="preserve">CONCLUIDO	</t>
        </is>
      </c>
      <c r="D357" t="n">
        <v>1.3834</v>
      </c>
      <c r="E357" t="n">
        <v>72.29000000000001</v>
      </c>
      <c r="F357" t="n">
        <v>69.13</v>
      </c>
      <c r="G357" t="n">
        <v>180.35</v>
      </c>
      <c r="H357" t="n">
        <v>2.38</v>
      </c>
      <c r="I357" t="n">
        <v>23</v>
      </c>
      <c r="J357" t="n">
        <v>208.97</v>
      </c>
      <c r="K357" t="n">
        <v>51.39</v>
      </c>
      <c r="L357" t="n">
        <v>28</v>
      </c>
      <c r="M357" t="n">
        <v>21</v>
      </c>
      <c r="N357" t="n">
        <v>44.57</v>
      </c>
      <c r="O357" t="n">
        <v>26006.56</v>
      </c>
      <c r="P357" t="n">
        <v>856.12</v>
      </c>
      <c r="Q357" t="n">
        <v>747.79</v>
      </c>
      <c r="R357" t="n">
        <v>142.1</v>
      </c>
      <c r="S357" t="n">
        <v>106.02</v>
      </c>
      <c r="T357" t="n">
        <v>13862.98</v>
      </c>
      <c r="U357" t="n">
        <v>0.75</v>
      </c>
      <c r="V357" t="n">
        <v>0.89</v>
      </c>
      <c r="W357" t="n">
        <v>12.31</v>
      </c>
      <c r="X357" t="n">
        <v>0.82</v>
      </c>
      <c r="Y357" t="n">
        <v>0.5</v>
      </c>
      <c r="Z357" t="n">
        <v>10</v>
      </c>
    </row>
    <row r="358">
      <c r="A358" t="n">
        <v>28</v>
      </c>
      <c r="B358" t="n">
        <v>85</v>
      </c>
      <c r="C358" t="inlineStr">
        <is>
          <t xml:space="preserve">CONCLUIDO	</t>
        </is>
      </c>
      <c r="D358" t="n">
        <v>1.3831</v>
      </c>
      <c r="E358" t="n">
        <v>72.3</v>
      </c>
      <c r="F358" t="n">
        <v>69.15000000000001</v>
      </c>
      <c r="G358" t="n">
        <v>180.38</v>
      </c>
      <c r="H358" t="n">
        <v>2.45</v>
      </c>
      <c r="I358" t="n">
        <v>23</v>
      </c>
      <c r="J358" t="n">
        <v>210.57</v>
      </c>
      <c r="K358" t="n">
        <v>51.39</v>
      </c>
      <c r="L358" t="n">
        <v>29</v>
      </c>
      <c r="M358" t="n">
        <v>21</v>
      </c>
      <c r="N358" t="n">
        <v>45.18</v>
      </c>
      <c r="O358" t="n">
        <v>26204.71</v>
      </c>
      <c r="P358" t="n">
        <v>857.8099999999999</v>
      </c>
      <c r="Q358" t="n">
        <v>747.78</v>
      </c>
      <c r="R358" t="n">
        <v>142.42</v>
      </c>
      <c r="S358" t="n">
        <v>106.02</v>
      </c>
      <c r="T358" t="n">
        <v>14025.04</v>
      </c>
      <c r="U358" t="n">
        <v>0.74</v>
      </c>
      <c r="V358" t="n">
        <v>0.89</v>
      </c>
      <c r="W358" t="n">
        <v>12.32</v>
      </c>
      <c r="X358" t="n">
        <v>0.83</v>
      </c>
      <c r="Y358" t="n">
        <v>0.5</v>
      </c>
      <c r="Z358" t="n">
        <v>10</v>
      </c>
    </row>
    <row r="359">
      <c r="A359" t="n">
        <v>29</v>
      </c>
      <c r="B359" t="n">
        <v>85</v>
      </c>
      <c r="C359" t="inlineStr">
        <is>
          <t xml:space="preserve">CONCLUIDO	</t>
        </is>
      </c>
      <c r="D359" t="n">
        <v>1.3845</v>
      </c>
      <c r="E359" t="n">
        <v>72.23</v>
      </c>
      <c r="F359" t="n">
        <v>69.11</v>
      </c>
      <c r="G359" t="n">
        <v>188.48</v>
      </c>
      <c r="H359" t="n">
        <v>2.51</v>
      </c>
      <c r="I359" t="n">
        <v>22</v>
      </c>
      <c r="J359" t="n">
        <v>212.19</v>
      </c>
      <c r="K359" t="n">
        <v>51.39</v>
      </c>
      <c r="L359" t="n">
        <v>30</v>
      </c>
      <c r="M359" t="n">
        <v>20</v>
      </c>
      <c r="N359" t="n">
        <v>45.79</v>
      </c>
      <c r="O359" t="n">
        <v>26403.69</v>
      </c>
      <c r="P359" t="n">
        <v>856.87</v>
      </c>
      <c r="Q359" t="n">
        <v>747.79</v>
      </c>
      <c r="R359" t="n">
        <v>141.34</v>
      </c>
      <c r="S359" t="n">
        <v>106.02</v>
      </c>
      <c r="T359" t="n">
        <v>13486.55</v>
      </c>
      <c r="U359" t="n">
        <v>0.75</v>
      </c>
      <c r="V359" t="n">
        <v>0.89</v>
      </c>
      <c r="W359" t="n">
        <v>12.31</v>
      </c>
      <c r="X359" t="n">
        <v>0.79</v>
      </c>
      <c r="Y359" t="n">
        <v>0.5</v>
      </c>
      <c r="Z359" t="n">
        <v>10</v>
      </c>
    </row>
    <row r="360">
      <c r="A360" t="n">
        <v>30</v>
      </c>
      <c r="B360" t="n">
        <v>85</v>
      </c>
      <c r="C360" t="inlineStr">
        <is>
          <t xml:space="preserve">CONCLUIDO	</t>
        </is>
      </c>
      <c r="D360" t="n">
        <v>1.3858</v>
      </c>
      <c r="E360" t="n">
        <v>72.16</v>
      </c>
      <c r="F360" t="n">
        <v>69.08</v>
      </c>
      <c r="G360" t="n">
        <v>197.36</v>
      </c>
      <c r="H360" t="n">
        <v>2.58</v>
      </c>
      <c r="I360" t="n">
        <v>21</v>
      </c>
      <c r="J360" t="n">
        <v>213.81</v>
      </c>
      <c r="K360" t="n">
        <v>51.39</v>
      </c>
      <c r="L360" t="n">
        <v>31</v>
      </c>
      <c r="M360" t="n">
        <v>19</v>
      </c>
      <c r="N360" t="n">
        <v>46.41</v>
      </c>
      <c r="O360" t="n">
        <v>26603.52</v>
      </c>
      <c r="P360" t="n">
        <v>856.05</v>
      </c>
      <c r="Q360" t="n">
        <v>747.8</v>
      </c>
      <c r="R360" t="n">
        <v>140.07</v>
      </c>
      <c r="S360" t="n">
        <v>106.02</v>
      </c>
      <c r="T360" t="n">
        <v>12856.58</v>
      </c>
      <c r="U360" t="n">
        <v>0.76</v>
      </c>
      <c r="V360" t="n">
        <v>0.89</v>
      </c>
      <c r="W360" t="n">
        <v>12.31</v>
      </c>
      <c r="X360" t="n">
        <v>0.76</v>
      </c>
      <c r="Y360" t="n">
        <v>0.5</v>
      </c>
      <c r="Z360" t="n">
        <v>10</v>
      </c>
    </row>
    <row r="361">
      <c r="A361" t="n">
        <v>31</v>
      </c>
      <c r="B361" t="n">
        <v>85</v>
      </c>
      <c r="C361" t="inlineStr">
        <is>
          <t xml:space="preserve">CONCLUIDO	</t>
        </is>
      </c>
      <c r="D361" t="n">
        <v>1.3861</v>
      </c>
      <c r="E361" t="n">
        <v>72.14</v>
      </c>
      <c r="F361" t="n">
        <v>69.06</v>
      </c>
      <c r="G361" t="n">
        <v>197.31</v>
      </c>
      <c r="H361" t="n">
        <v>2.64</v>
      </c>
      <c r="I361" t="n">
        <v>21</v>
      </c>
      <c r="J361" t="n">
        <v>215.43</v>
      </c>
      <c r="K361" t="n">
        <v>51.39</v>
      </c>
      <c r="L361" t="n">
        <v>32</v>
      </c>
      <c r="M361" t="n">
        <v>19</v>
      </c>
      <c r="N361" t="n">
        <v>47.04</v>
      </c>
      <c r="O361" t="n">
        <v>26804.21</v>
      </c>
      <c r="P361" t="n">
        <v>853.85</v>
      </c>
      <c r="Q361" t="n">
        <v>747.78</v>
      </c>
      <c r="R361" t="n">
        <v>139.84</v>
      </c>
      <c r="S361" t="n">
        <v>106.02</v>
      </c>
      <c r="T361" t="n">
        <v>12742.91</v>
      </c>
      <c r="U361" t="n">
        <v>0.76</v>
      </c>
      <c r="V361" t="n">
        <v>0.89</v>
      </c>
      <c r="W361" t="n">
        <v>12.3</v>
      </c>
      <c r="X361" t="n">
        <v>0.74</v>
      </c>
      <c r="Y361" t="n">
        <v>0.5</v>
      </c>
      <c r="Z361" t="n">
        <v>10</v>
      </c>
    </row>
    <row r="362">
      <c r="A362" t="n">
        <v>32</v>
      </c>
      <c r="B362" t="n">
        <v>85</v>
      </c>
      <c r="C362" t="inlineStr">
        <is>
          <t xml:space="preserve">CONCLUIDO	</t>
        </is>
      </c>
      <c r="D362" t="n">
        <v>1.3874</v>
      </c>
      <c r="E362" t="n">
        <v>72.08</v>
      </c>
      <c r="F362" t="n">
        <v>69.03</v>
      </c>
      <c r="G362" t="n">
        <v>207.08</v>
      </c>
      <c r="H362" t="n">
        <v>2.7</v>
      </c>
      <c r="I362" t="n">
        <v>20</v>
      </c>
      <c r="J362" t="n">
        <v>217.07</v>
      </c>
      <c r="K362" t="n">
        <v>51.39</v>
      </c>
      <c r="L362" t="n">
        <v>33</v>
      </c>
      <c r="M362" t="n">
        <v>18</v>
      </c>
      <c r="N362" t="n">
        <v>47.68</v>
      </c>
      <c r="O362" t="n">
        <v>27005.77</v>
      </c>
      <c r="P362" t="n">
        <v>854.0700000000001</v>
      </c>
      <c r="Q362" t="n">
        <v>747.78</v>
      </c>
      <c r="R362" t="n">
        <v>138.48</v>
      </c>
      <c r="S362" t="n">
        <v>106.02</v>
      </c>
      <c r="T362" t="n">
        <v>12069.95</v>
      </c>
      <c r="U362" t="n">
        <v>0.77</v>
      </c>
      <c r="V362" t="n">
        <v>0.89</v>
      </c>
      <c r="W362" t="n">
        <v>12.31</v>
      </c>
      <c r="X362" t="n">
        <v>0.71</v>
      </c>
      <c r="Y362" t="n">
        <v>0.5</v>
      </c>
      <c r="Z362" t="n">
        <v>10</v>
      </c>
    </row>
    <row r="363">
      <c r="A363" t="n">
        <v>33</v>
      </c>
      <c r="B363" t="n">
        <v>85</v>
      </c>
      <c r="C363" t="inlineStr">
        <is>
          <t xml:space="preserve">CONCLUIDO	</t>
        </is>
      </c>
      <c r="D363" t="n">
        <v>1.3891</v>
      </c>
      <c r="E363" t="n">
        <v>71.98999999999999</v>
      </c>
      <c r="F363" t="n">
        <v>68.97</v>
      </c>
      <c r="G363" t="n">
        <v>217.81</v>
      </c>
      <c r="H363" t="n">
        <v>2.76</v>
      </c>
      <c r="I363" t="n">
        <v>19</v>
      </c>
      <c r="J363" t="n">
        <v>218.71</v>
      </c>
      <c r="K363" t="n">
        <v>51.39</v>
      </c>
      <c r="L363" t="n">
        <v>34</v>
      </c>
      <c r="M363" t="n">
        <v>17</v>
      </c>
      <c r="N363" t="n">
        <v>48.32</v>
      </c>
      <c r="O363" t="n">
        <v>27208.22</v>
      </c>
      <c r="P363" t="n">
        <v>852.48</v>
      </c>
      <c r="Q363" t="n">
        <v>747.8</v>
      </c>
      <c r="R363" t="n">
        <v>136.84</v>
      </c>
      <c r="S363" t="n">
        <v>106.02</v>
      </c>
      <c r="T363" t="n">
        <v>11254.05</v>
      </c>
      <c r="U363" t="n">
        <v>0.77</v>
      </c>
      <c r="V363" t="n">
        <v>0.89</v>
      </c>
      <c r="W363" t="n">
        <v>12.3</v>
      </c>
      <c r="X363" t="n">
        <v>0.65</v>
      </c>
      <c r="Y363" t="n">
        <v>0.5</v>
      </c>
      <c r="Z363" t="n">
        <v>10</v>
      </c>
    </row>
    <row r="364">
      <c r="A364" t="n">
        <v>34</v>
      </c>
      <c r="B364" t="n">
        <v>85</v>
      </c>
      <c r="C364" t="inlineStr">
        <is>
          <t xml:space="preserve">CONCLUIDO	</t>
        </is>
      </c>
      <c r="D364" t="n">
        <v>1.3887</v>
      </c>
      <c r="E364" t="n">
        <v>72.01000000000001</v>
      </c>
      <c r="F364" t="n">
        <v>68.98999999999999</v>
      </c>
      <c r="G364" t="n">
        <v>217.88</v>
      </c>
      <c r="H364" t="n">
        <v>2.82</v>
      </c>
      <c r="I364" t="n">
        <v>19</v>
      </c>
      <c r="J364" t="n">
        <v>220.36</v>
      </c>
      <c r="K364" t="n">
        <v>51.39</v>
      </c>
      <c r="L364" t="n">
        <v>35</v>
      </c>
      <c r="M364" t="n">
        <v>17</v>
      </c>
      <c r="N364" t="n">
        <v>48.97</v>
      </c>
      <c r="O364" t="n">
        <v>27411.55</v>
      </c>
      <c r="P364" t="n">
        <v>852.88</v>
      </c>
      <c r="Q364" t="n">
        <v>747.78</v>
      </c>
      <c r="R364" t="n">
        <v>137.67</v>
      </c>
      <c r="S364" t="n">
        <v>106.02</v>
      </c>
      <c r="T364" t="n">
        <v>11666.83</v>
      </c>
      <c r="U364" t="n">
        <v>0.77</v>
      </c>
      <c r="V364" t="n">
        <v>0.89</v>
      </c>
      <c r="W364" t="n">
        <v>12.3</v>
      </c>
      <c r="X364" t="n">
        <v>0.68</v>
      </c>
      <c r="Y364" t="n">
        <v>0.5</v>
      </c>
      <c r="Z364" t="n">
        <v>10</v>
      </c>
    </row>
    <row r="365">
      <c r="A365" t="n">
        <v>35</v>
      </c>
      <c r="B365" t="n">
        <v>85</v>
      </c>
      <c r="C365" t="inlineStr">
        <is>
          <t xml:space="preserve">CONCLUIDO	</t>
        </is>
      </c>
      <c r="D365" t="n">
        <v>1.3904</v>
      </c>
      <c r="E365" t="n">
        <v>71.92</v>
      </c>
      <c r="F365" t="n">
        <v>68.94</v>
      </c>
      <c r="G365" t="n">
        <v>229.8</v>
      </c>
      <c r="H365" t="n">
        <v>2.88</v>
      </c>
      <c r="I365" t="n">
        <v>18</v>
      </c>
      <c r="J365" t="n">
        <v>222.01</v>
      </c>
      <c r="K365" t="n">
        <v>51.39</v>
      </c>
      <c r="L365" t="n">
        <v>36</v>
      </c>
      <c r="M365" t="n">
        <v>16</v>
      </c>
      <c r="N365" t="n">
        <v>49.62</v>
      </c>
      <c r="O365" t="n">
        <v>27615.8</v>
      </c>
      <c r="P365" t="n">
        <v>849.78</v>
      </c>
      <c r="Q365" t="n">
        <v>747.79</v>
      </c>
      <c r="R365" t="n">
        <v>135.66</v>
      </c>
      <c r="S365" t="n">
        <v>106.02</v>
      </c>
      <c r="T365" t="n">
        <v>10666.9</v>
      </c>
      <c r="U365" t="n">
        <v>0.78</v>
      </c>
      <c r="V365" t="n">
        <v>0.89</v>
      </c>
      <c r="W365" t="n">
        <v>12.3</v>
      </c>
      <c r="X365" t="n">
        <v>0.62</v>
      </c>
      <c r="Y365" t="n">
        <v>0.5</v>
      </c>
      <c r="Z365" t="n">
        <v>10</v>
      </c>
    </row>
    <row r="366">
      <c r="A366" t="n">
        <v>36</v>
      </c>
      <c r="B366" t="n">
        <v>85</v>
      </c>
      <c r="C366" t="inlineStr">
        <is>
          <t xml:space="preserve">CONCLUIDO	</t>
        </is>
      </c>
      <c r="D366" t="n">
        <v>1.3903</v>
      </c>
      <c r="E366" t="n">
        <v>71.93000000000001</v>
      </c>
      <c r="F366" t="n">
        <v>68.95</v>
      </c>
      <c r="G366" t="n">
        <v>229.82</v>
      </c>
      <c r="H366" t="n">
        <v>2.94</v>
      </c>
      <c r="I366" t="n">
        <v>18</v>
      </c>
      <c r="J366" t="n">
        <v>223.68</v>
      </c>
      <c r="K366" t="n">
        <v>51.39</v>
      </c>
      <c r="L366" t="n">
        <v>37</v>
      </c>
      <c r="M366" t="n">
        <v>16</v>
      </c>
      <c r="N366" t="n">
        <v>50.29</v>
      </c>
      <c r="O366" t="n">
        <v>27821.09</v>
      </c>
      <c r="P366" t="n">
        <v>853.25</v>
      </c>
      <c r="Q366" t="n">
        <v>747.78</v>
      </c>
      <c r="R366" t="n">
        <v>135.96</v>
      </c>
      <c r="S366" t="n">
        <v>106.02</v>
      </c>
      <c r="T366" t="n">
        <v>10817.47</v>
      </c>
      <c r="U366" t="n">
        <v>0.78</v>
      </c>
      <c r="V366" t="n">
        <v>0.89</v>
      </c>
      <c r="W366" t="n">
        <v>12.3</v>
      </c>
      <c r="X366" t="n">
        <v>0.63</v>
      </c>
      <c r="Y366" t="n">
        <v>0.5</v>
      </c>
      <c r="Z366" t="n">
        <v>10</v>
      </c>
    </row>
    <row r="367">
      <c r="A367" t="n">
        <v>37</v>
      </c>
      <c r="B367" t="n">
        <v>85</v>
      </c>
      <c r="C367" t="inlineStr">
        <is>
          <t xml:space="preserve">CONCLUIDO	</t>
        </is>
      </c>
      <c r="D367" t="n">
        <v>1.3914</v>
      </c>
      <c r="E367" t="n">
        <v>71.87</v>
      </c>
      <c r="F367" t="n">
        <v>68.92</v>
      </c>
      <c r="G367" t="n">
        <v>243.26</v>
      </c>
      <c r="H367" t="n">
        <v>3</v>
      </c>
      <c r="I367" t="n">
        <v>17</v>
      </c>
      <c r="J367" t="n">
        <v>225.35</v>
      </c>
      <c r="K367" t="n">
        <v>51.39</v>
      </c>
      <c r="L367" t="n">
        <v>38</v>
      </c>
      <c r="M367" t="n">
        <v>15</v>
      </c>
      <c r="N367" t="n">
        <v>50.96</v>
      </c>
      <c r="O367" t="n">
        <v>28027.19</v>
      </c>
      <c r="P367" t="n">
        <v>847.6799999999999</v>
      </c>
      <c r="Q367" t="n">
        <v>747.8</v>
      </c>
      <c r="R367" t="n">
        <v>135.24</v>
      </c>
      <c r="S367" t="n">
        <v>106.02</v>
      </c>
      <c r="T367" t="n">
        <v>10462.96</v>
      </c>
      <c r="U367" t="n">
        <v>0.78</v>
      </c>
      <c r="V367" t="n">
        <v>0.9</v>
      </c>
      <c r="W367" t="n">
        <v>12.3</v>
      </c>
      <c r="X367" t="n">
        <v>0.61</v>
      </c>
      <c r="Y367" t="n">
        <v>0.5</v>
      </c>
      <c r="Z367" t="n">
        <v>10</v>
      </c>
    </row>
    <row r="368">
      <c r="A368" t="n">
        <v>38</v>
      </c>
      <c r="B368" t="n">
        <v>85</v>
      </c>
      <c r="C368" t="inlineStr">
        <is>
          <t xml:space="preserve">CONCLUIDO	</t>
        </is>
      </c>
      <c r="D368" t="n">
        <v>1.3916</v>
      </c>
      <c r="E368" t="n">
        <v>71.86</v>
      </c>
      <c r="F368" t="n">
        <v>68.91</v>
      </c>
      <c r="G368" t="n">
        <v>243.22</v>
      </c>
      <c r="H368" t="n">
        <v>3.05</v>
      </c>
      <c r="I368" t="n">
        <v>17</v>
      </c>
      <c r="J368" t="n">
        <v>227.03</v>
      </c>
      <c r="K368" t="n">
        <v>51.39</v>
      </c>
      <c r="L368" t="n">
        <v>39</v>
      </c>
      <c r="M368" t="n">
        <v>15</v>
      </c>
      <c r="N368" t="n">
        <v>51.64</v>
      </c>
      <c r="O368" t="n">
        <v>28234.24</v>
      </c>
      <c r="P368" t="n">
        <v>850.1799999999999</v>
      </c>
      <c r="Q368" t="n">
        <v>747.78</v>
      </c>
      <c r="R368" t="n">
        <v>134.8</v>
      </c>
      <c r="S368" t="n">
        <v>106.02</v>
      </c>
      <c r="T368" t="n">
        <v>10244.2</v>
      </c>
      <c r="U368" t="n">
        <v>0.79</v>
      </c>
      <c r="V368" t="n">
        <v>0.9</v>
      </c>
      <c r="W368" t="n">
        <v>12.3</v>
      </c>
      <c r="X368" t="n">
        <v>0.59</v>
      </c>
      <c r="Y368" t="n">
        <v>0.5</v>
      </c>
      <c r="Z368" t="n">
        <v>10</v>
      </c>
    </row>
    <row r="369">
      <c r="A369" t="n">
        <v>39</v>
      </c>
      <c r="B369" t="n">
        <v>85</v>
      </c>
      <c r="C369" t="inlineStr">
        <is>
          <t xml:space="preserve">CONCLUIDO	</t>
        </is>
      </c>
      <c r="D369" t="n">
        <v>1.3916</v>
      </c>
      <c r="E369" t="n">
        <v>71.86</v>
      </c>
      <c r="F369" t="n">
        <v>68.91</v>
      </c>
      <c r="G369" t="n">
        <v>243.22</v>
      </c>
      <c r="H369" t="n">
        <v>3.11</v>
      </c>
      <c r="I369" t="n">
        <v>17</v>
      </c>
      <c r="J369" t="n">
        <v>228.71</v>
      </c>
      <c r="K369" t="n">
        <v>51.39</v>
      </c>
      <c r="L369" t="n">
        <v>40</v>
      </c>
      <c r="M369" t="n">
        <v>15</v>
      </c>
      <c r="N369" t="n">
        <v>52.32</v>
      </c>
      <c r="O369" t="n">
        <v>28442.24</v>
      </c>
      <c r="P369" t="n">
        <v>848.7</v>
      </c>
      <c r="Q369" t="n">
        <v>747.78</v>
      </c>
      <c r="R369" t="n">
        <v>134.71</v>
      </c>
      <c r="S369" t="n">
        <v>106.02</v>
      </c>
      <c r="T369" t="n">
        <v>10199.43</v>
      </c>
      <c r="U369" t="n">
        <v>0.79</v>
      </c>
      <c r="V369" t="n">
        <v>0.9</v>
      </c>
      <c r="W369" t="n">
        <v>12.3</v>
      </c>
      <c r="X369" t="n">
        <v>0.6</v>
      </c>
      <c r="Y369" t="n">
        <v>0.5</v>
      </c>
      <c r="Z369" t="n">
        <v>10</v>
      </c>
    </row>
    <row r="370">
      <c r="A370" t="n">
        <v>0</v>
      </c>
      <c r="B370" t="n">
        <v>20</v>
      </c>
      <c r="C370" t="inlineStr">
        <is>
          <t xml:space="preserve">CONCLUIDO	</t>
        </is>
      </c>
      <c r="D370" t="n">
        <v>1.1528</v>
      </c>
      <c r="E370" t="n">
        <v>86.73999999999999</v>
      </c>
      <c r="F370" t="n">
        <v>80.94</v>
      </c>
      <c r="G370" t="n">
        <v>14.63</v>
      </c>
      <c r="H370" t="n">
        <v>0.34</v>
      </c>
      <c r="I370" t="n">
        <v>332</v>
      </c>
      <c r="J370" t="n">
        <v>51.33</v>
      </c>
      <c r="K370" t="n">
        <v>24.83</v>
      </c>
      <c r="L370" t="n">
        <v>1</v>
      </c>
      <c r="M370" t="n">
        <v>330</v>
      </c>
      <c r="N370" t="n">
        <v>5.51</v>
      </c>
      <c r="O370" t="n">
        <v>6564.78</v>
      </c>
      <c r="P370" t="n">
        <v>458.79</v>
      </c>
      <c r="Q370" t="n">
        <v>748.05</v>
      </c>
      <c r="R370" t="n">
        <v>535.51</v>
      </c>
      <c r="S370" t="n">
        <v>106.02</v>
      </c>
      <c r="T370" t="n">
        <v>209022.55</v>
      </c>
      <c r="U370" t="n">
        <v>0.2</v>
      </c>
      <c r="V370" t="n">
        <v>0.76</v>
      </c>
      <c r="W370" t="n">
        <v>12.83</v>
      </c>
      <c r="X370" t="n">
        <v>12.61</v>
      </c>
      <c r="Y370" t="n">
        <v>0.5</v>
      </c>
      <c r="Z370" t="n">
        <v>10</v>
      </c>
    </row>
    <row r="371">
      <c r="A371" t="n">
        <v>1</v>
      </c>
      <c r="B371" t="n">
        <v>20</v>
      </c>
      <c r="C371" t="inlineStr">
        <is>
          <t xml:space="preserve">CONCLUIDO	</t>
        </is>
      </c>
      <c r="D371" t="n">
        <v>1.2921</v>
      </c>
      <c r="E371" t="n">
        <v>77.39</v>
      </c>
      <c r="F371" t="n">
        <v>73.84</v>
      </c>
      <c r="G371" t="n">
        <v>29.93</v>
      </c>
      <c r="H371" t="n">
        <v>0.66</v>
      </c>
      <c r="I371" t="n">
        <v>148</v>
      </c>
      <c r="J371" t="n">
        <v>52.47</v>
      </c>
      <c r="K371" t="n">
        <v>24.83</v>
      </c>
      <c r="L371" t="n">
        <v>2</v>
      </c>
      <c r="M371" t="n">
        <v>146</v>
      </c>
      <c r="N371" t="n">
        <v>5.64</v>
      </c>
      <c r="O371" t="n">
        <v>6705.1</v>
      </c>
      <c r="P371" t="n">
        <v>409.21</v>
      </c>
      <c r="Q371" t="n">
        <v>747.88</v>
      </c>
      <c r="R371" t="n">
        <v>298.56</v>
      </c>
      <c r="S371" t="n">
        <v>106.02</v>
      </c>
      <c r="T371" t="n">
        <v>91469.94</v>
      </c>
      <c r="U371" t="n">
        <v>0.36</v>
      </c>
      <c r="V371" t="n">
        <v>0.84</v>
      </c>
      <c r="W371" t="n">
        <v>12.53</v>
      </c>
      <c r="X371" t="n">
        <v>5.52</v>
      </c>
      <c r="Y371" t="n">
        <v>0.5</v>
      </c>
      <c r="Z371" t="n">
        <v>10</v>
      </c>
    </row>
    <row r="372">
      <c r="A372" t="n">
        <v>2</v>
      </c>
      <c r="B372" t="n">
        <v>20</v>
      </c>
      <c r="C372" t="inlineStr">
        <is>
          <t xml:space="preserve">CONCLUIDO	</t>
        </is>
      </c>
      <c r="D372" t="n">
        <v>1.339</v>
      </c>
      <c r="E372" t="n">
        <v>74.68000000000001</v>
      </c>
      <c r="F372" t="n">
        <v>71.79000000000001</v>
      </c>
      <c r="G372" t="n">
        <v>45.82</v>
      </c>
      <c r="H372" t="n">
        <v>0.97</v>
      </c>
      <c r="I372" t="n">
        <v>94</v>
      </c>
      <c r="J372" t="n">
        <v>53.61</v>
      </c>
      <c r="K372" t="n">
        <v>24.83</v>
      </c>
      <c r="L372" t="n">
        <v>3</v>
      </c>
      <c r="M372" t="n">
        <v>92</v>
      </c>
      <c r="N372" t="n">
        <v>5.78</v>
      </c>
      <c r="O372" t="n">
        <v>6845.59</v>
      </c>
      <c r="P372" t="n">
        <v>388.34</v>
      </c>
      <c r="Q372" t="n">
        <v>747.86</v>
      </c>
      <c r="R372" t="n">
        <v>230.97</v>
      </c>
      <c r="S372" t="n">
        <v>106.02</v>
      </c>
      <c r="T372" t="n">
        <v>57942.16</v>
      </c>
      <c r="U372" t="n">
        <v>0.46</v>
      </c>
      <c r="V372" t="n">
        <v>0.86</v>
      </c>
      <c r="W372" t="n">
        <v>12.41</v>
      </c>
      <c r="X372" t="n">
        <v>3.46</v>
      </c>
      <c r="Y372" t="n">
        <v>0.5</v>
      </c>
      <c r="Z372" t="n">
        <v>10</v>
      </c>
    </row>
    <row r="373">
      <c r="A373" t="n">
        <v>3</v>
      </c>
      <c r="B373" t="n">
        <v>20</v>
      </c>
      <c r="C373" t="inlineStr">
        <is>
          <t xml:space="preserve">CONCLUIDO	</t>
        </is>
      </c>
      <c r="D373" t="n">
        <v>1.3621</v>
      </c>
      <c r="E373" t="n">
        <v>73.41</v>
      </c>
      <c r="F373" t="n">
        <v>70.83</v>
      </c>
      <c r="G373" t="n">
        <v>62.5</v>
      </c>
      <c r="H373" t="n">
        <v>1.27</v>
      </c>
      <c r="I373" t="n">
        <v>68</v>
      </c>
      <c r="J373" t="n">
        <v>54.75</v>
      </c>
      <c r="K373" t="n">
        <v>24.83</v>
      </c>
      <c r="L373" t="n">
        <v>4</v>
      </c>
      <c r="M373" t="n">
        <v>66</v>
      </c>
      <c r="N373" t="n">
        <v>5.92</v>
      </c>
      <c r="O373" t="n">
        <v>6986.39</v>
      </c>
      <c r="P373" t="n">
        <v>372.53</v>
      </c>
      <c r="Q373" t="n">
        <v>747.8200000000001</v>
      </c>
      <c r="R373" t="n">
        <v>198.97</v>
      </c>
      <c r="S373" t="n">
        <v>106.02</v>
      </c>
      <c r="T373" t="n">
        <v>42072.69</v>
      </c>
      <c r="U373" t="n">
        <v>0.53</v>
      </c>
      <c r="V373" t="n">
        <v>0.87</v>
      </c>
      <c r="W373" t="n">
        <v>12.38</v>
      </c>
      <c r="X373" t="n">
        <v>2.52</v>
      </c>
      <c r="Y373" t="n">
        <v>0.5</v>
      </c>
      <c r="Z373" t="n">
        <v>10</v>
      </c>
    </row>
    <row r="374">
      <c r="A374" t="n">
        <v>4</v>
      </c>
      <c r="B374" t="n">
        <v>20</v>
      </c>
      <c r="C374" t="inlineStr">
        <is>
          <t xml:space="preserve">CONCLUIDO	</t>
        </is>
      </c>
      <c r="D374" t="n">
        <v>1.3761</v>
      </c>
      <c r="E374" t="n">
        <v>72.67</v>
      </c>
      <c r="F374" t="n">
        <v>70.27</v>
      </c>
      <c r="G374" t="n">
        <v>79.56</v>
      </c>
      <c r="H374" t="n">
        <v>1.55</v>
      </c>
      <c r="I374" t="n">
        <v>53</v>
      </c>
      <c r="J374" t="n">
        <v>55.89</v>
      </c>
      <c r="K374" t="n">
        <v>24.83</v>
      </c>
      <c r="L374" t="n">
        <v>5</v>
      </c>
      <c r="M374" t="n">
        <v>51</v>
      </c>
      <c r="N374" t="n">
        <v>6.07</v>
      </c>
      <c r="O374" t="n">
        <v>7127.49</v>
      </c>
      <c r="P374" t="n">
        <v>359.45</v>
      </c>
      <c r="Q374" t="n">
        <v>747.83</v>
      </c>
      <c r="R374" t="n">
        <v>180.01</v>
      </c>
      <c r="S374" t="n">
        <v>106.02</v>
      </c>
      <c r="T374" t="n">
        <v>32668.41</v>
      </c>
      <c r="U374" t="n">
        <v>0.59</v>
      </c>
      <c r="V374" t="n">
        <v>0.88</v>
      </c>
      <c r="W374" t="n">
        <v>12.36</v>
      </c>
      <c r="X374" t="n">
        <v>1.95</v>
      </c>
      <c r="Y374" t="n">
        <v>0.5</v>
      </c>
      <c r="Z374" t="n">
        <v>10</v>
      </c>
    </row>
    <row r="375">
      <c r="A375" t="n">
        <v>5</v>
      </c>
      <c r="B375" t="n">
        <v>20</v>
      </c>
      <c r="C375" t="inlineStr">
        <is>
          <t xml:space="preserve">CONCLUIDO	</t>
        </is>
      </c>
      <c r="D375" t="n">
        <v>1.386</v>
      </c>
      <c r="E375" t="n">
        <v>72.15000000000001</v>
      </c>
      <c r="F375" t="n">
        <v>69.88</v>
      </c>
      <c r="G375" t="n">
        <v>97.51000000000001</v>
      </c>
      <c r="H375" t="n">
        <v>1.82</v>
      </c>
      <c r="I375" t="n">
        <v>43</v>
      </c>
      <c r="J375" t="n">
        <v>57.04</v>
      </c>
      <c r="K375" t="n">
        <v>24.83</v>
      </c>
      <c r="L375" t="n">
        <v>6</v>
      </c>
      <c r="M375" t="n">
        <v>34</v>
      </c>
      <c r="N375" t="n">
        <v>6.21</v>
      </c>
      <c r="O375" t="n">
        <v>7268.89</v>
      </c>
      <c r="P375" t="n">
        <v>346.37</v>
      </c>
      <c r="Q375" t="n">
        <v>747.79</v>
      </c>
      <c r="R375" t="n">
        <v>167.07</v>
      </c>
      <c r="S375" t="n">
        <v>106.02</v>
      </c>
      <c r="T375" t="n">
        <v>26250.32</v>
      </c>
      <c r="U375" t="n">
        <v>0.63</v>
      </c>
      <c r="V375" t="n">
        <v>0.88</v>
      </c>
      <c r="W375" t="n">
        <v>12.34</v>
      </c>
      <c r="X375" t="n">
        <v>1.56</v>
      </c>
      <c r="Y375" t="n">
        <v>0.5</v>
      </c>
      <c r="Z375" t="n">
        <v>10</v>
      </c>
    </row>
    <row r="376">
      <c r="A376" t="n">
        <v>6</v>
      </c>
      <c r="B376" t="n">
        <v>20</v>
      </c>
      <c r="C376" t="inlineStr">
        <is>
          <t xml:space="preserve">CONCLUIDO	</t>
        </is>
      </c>
      <c r="D376" t="n">
        <v>1.3893</v>
      </c>
      <c r="E376" t="n">
        <v>71.98</v>
      </c>
      <c r="F376" t="n">
        <v>69.75</v>
      </c>
      <c r="G376" t="n">
        <v>107.31</v>
      </c>
      <c r="H376" t="n">
        <v>2.09</v>
      </c>
      <c r="I376" t="n">
        <v>39</v>
      </c>
      <c r="J376" t="n">
        <v>58.19</v>
      </c>
      <c r="K376" t="n">
        <v>24.83</v>
      </c>
      <c r="L376" t="n">
        <v>7</v>
      </c>
      <c r="M376" t="n">
        <v>8</v>
      </c>
      <c r="N376" t="n">
        <v>6.36</v>
      </c>
      <c r="O376" t="n">
        <v>7410.59</v>
      </c>
      <c r="P376" t="n">
        <v>343.01</v>
      </c>
      <c r="Q376" t="n">
        <v>747.88</v>
      </c>
      <c r="R376" t="n">
        <v>161.26</v>
      </c>
      <c r="S376" t="n">
        <v>106.02</v>
      </c>
      <c r="T376" t="n">
        <v>23361.9</v>
      </c>
      <c r="U376" t="n">
        <v>0.66</v>
      </c>
      <c r="V376" t="n">
        <v>0.88</v>
      </c>
      <c r="W376" t="n">
        <v>12.38</v>
      </c>
      <c r="X376" t="n">
        <v>1.43</v>
      </c>
      <c r="Y376" t="n">
        <v>0.5</v>
      </c>
      <c r="Z376" t="n">
        <v>10</v>
      </c>
    </row>
    <row r="377">
      <c r="A377" t="n">
        <v>7</v>
      </c>
      <c r="B377" t="n">
        <v>20</v>
      </c>
      <c r="C377" t="inlineStr">
        <is>
          <t xml:space="preserve">CONCLUIDO	</t>
        </is>
      </c>
      <c r="D377" t="n">
        <v>1.3883</v>
      </c>
      <c r="E377" t="n">
        <v>72.03</v>
      </c>
      <c r="F377" t="n">
        <v>69.8</v>
      </c>
      <c r="G377" t="n">
        <v>107.39</v>
      </c>
      <c r="H377" t="n">
        <v>2.34</v>
      </c>
      <c r="I377" t="n">
        <v>39</v>
      </c>
      <c r="J377" t="n">
        <v>59.34</v>
      </c>
      <c r="K377" t="n">
        <v>24.83</v>
      </c>
      <c r="L377" t="n">
        <v>8</v>
      </c>
      <c r="M377" t="n">
        <v>0</v>
      </c>
      <c r="N377" t="n">
        <v>6.52</v>
      </c>
      <c r="O377" t="n">
        <v>7552.59</v>
      </c>
      <c r="P377" t="n">
        <v>348.83</v>
      </c>
      <c r="Q377" t="n">
        <v>747.8099999999999</v>
      </c>
      <c r="R377" t="n">
        <v>162.72</v>
      </c>
      <c r="S377" t="n">
        <v>106.02</v>
      </c>
      <c r="T377" t="n">
        <v>24093.03</v>
      </c>
      <c r="U377" t="n">
        <v>0.65</v>
      </c>
      <c r="V377" t="n">
        <v>0.88</v>
      </c>
      <c r="W377" t="n">
        <v>12.39</v>
      </c>
      <c r="X377" t="n">
        <v>1.49</v>
      </c>
      <c r="Y377" t="n">
        <v>0.5</v>
      </c>
      <c r="Z377" t="n">
        <v>10</v>
      </c>
    </row>
    <row r="378">
      <c r="A378" t="n">
        <v>0</v>
      </c>
      <c r="B378" t="n">
        <v>65</v>
      </c>
      <c r="C378" t="inlineStr">
        <is>
          <t xml:space="preserve">CONCLUIDO	</t>
        </is>
      </c>
      <c r="D378" t="n">
        <v>0.8122</v>
      </c>
      <c r="E378" t="n">
        <v>123.12</v>
      </c>
      <c r="F378" t="n">
        <v>99.31999999999999</v>
      </c>
      <c r="G378" t="n">
        <v>7.51</v>
      </c>
      <c r="H378" t="n">
        <v>0.13</v>
      </c>
      <c r="I378" t="n">
        <v>794</v>
      </c>
      <c r="J378" t="n">
        <v>133.21</v>
      </c>
      <c r="K378" t="n">
        <v>46.47</v>
      </c>
      <c r="L378" t="n">
        <v>1</v>
      </c>
      <c r="M378" t="n">
        <v>792</v>
      </c>
      <c r="N378" t="n">
        <v>20.75</v>
      </c>
      <c r="O378" t="n">
        <v>16663.42</v>
      </c>
      <c r="P378" t="n">
        <v>1092.28</v>
      </c>
      <c r="Q378" t="n">
        <v>748.4299999999999</v>
      </c>
      <c r="R378" t="n">
        <v>1151.72</v>
      </c>
      <c r="S378" t="n">
        <v>106.02</v>
      </c>
      <c r="T378" t="n">
        <v>514817.05</v>
      </c>
      <c r="U378" t="n">
        <v>0.09</v>
      </c>
      <c r="V378" t="n">
        <v>0.62</v>
      </c>
      <c r="W378" t="n">
        <v>13.57</v>
      </c>
      <c r="X378" t="n">
        <v>30.98</v>
      </c>
      <c r="Y378" t="n">
        <v>0.5</v>
      </c>
      <c r="Z378" t="n">
        <v>10</v>
      </c>
    </row>
    <row r="379">
      <c r="A379" t="n">
        <v>1</v>
      </c>
      <c r="B379" t="n">
        <v>65</v>
      </c>
      <c r="C379" t="inlineStr">
        <is>
          <t xml:space="preserve">CONCLUIDO	</t>
        </is>
      </c>
      <c r="D379" t="n">
        <v>1.096</v>
      </c>
      <c r="E379" t="n">
        <v>91.23999999999999</v>
      </c>
      <c r="F379" t="n">
        <v>80.37</v>
      </c>
      <c r="G379" t="n">
        <v>15.12</v>
      </c>
      <c r="H379" t="n">
        <v>0.26</v>
      </c>
      <c r="I379" t="n">
        <v>319</v>
      </c>
      <c r="J379" t="n">
        <v>134.55</v>
      </c>
      <c r="K379" t="n">
        <v>46.47</v>
      </c>
      <c r="L379" t="n">
        <v>2</v>
      </c>
      <c r="M379" t="n">
        <v>317</v>
      </c>
      <c r="N379" t="n">
        <v>21.09</v>
      </c>
      <c r="O379" t="n">
        <v>16828.84</v>
      </c>
      <c r="P379" t="n">
        <v>881.97</v>
      </c>
      <c r="Q379" t="n">
        <v>748.02</v>
      </c>
      <c r="R379" t="n">
        <v>516.8</v>
      </c>
      <c r="S379" t="n">
        <v>106.02</v>
      </c>
      <c r="T379" t="n">
        <v>199733.57</v>
      </c>
      <c r="U379" t="n">
        <v>0.21</v>
      </c>
      <c r="V379" t="n">
        <v>0.77</v>
      </c>
      <c r="W379" t="n">
        <v>12.81</v>
      </c>
      <c r="X379" t="n">
        <v>12.05</v>
      </c>
      <c r="Y379" t="n">
        <v>0.5</v>
      </c>
      <c r="Z379" t="n">
        <v>10</v>
      </c>
    </row>
    <row r="380">
      <c r="A380" t="n">
        <v>2</v>
      </c>
      <c r="B380" t="n">
        <v>65</v>
      </c>
      <c r="C380" t="inlineStr">
        <is>
          <t xml:space="preserve">CONCLUIDO	</t>
        </is>
      </c>
      <c r="D380" t="n">
        <v>1.1985</v>
      </c>
      <c r="E380" t="n">
        <v>83.44</v>
      </c>
      <c r="F380" t="n">
        <v>75.81</v>
      </c>
      <c r="G380" t="n">
        <v>22.74</v>
      </c>
      <c r="H380" t="n">
        <v>0.39</v>
      </c>
      <c r="I380" t="n">
        <v>200</v>
      </c>
      <c r="J380" t="n">
        <v>135.9</v>
      </c>
      <c r="K380" t="n">
        <v>46.47</v>
      </c>
      <c r="L380" t="n">
        <v>3</v>
      </c>
      <c r="M380" t="n">
        <v>198</v>
      </c>
      <c r="N380" t="n">
        <v>21.43</v>
      </c>
      <c r="O380" t="n">
        <v>16994.64</v>
      </c>
      <c r="P380" t="n">
        <v>829.59</v>
      </c>
      <c r="Q380" t="n">
        <v>747.91</v>
      </c>
      <c r="R380" t="n">
        <v>365.02</v>
      </c>
      <c r="S380" t="n">
        <v>106.02</v>
      </c>
      <c r="T380" t="n">
        <v>124438.66</v>
      </c>
      <c r="U380" t="n">
        <v>0.29</v>
      </c>
      <c r="V380" t="n">
        <v>0.8100000000000001</v>
      </c>
      <c r="W380" t="n">
        <v>12.59</v>
      </c>
      <c r="X380" t="n">
        <v>7.49</v>
      </c>
      <c r="Y380" t="n">
        <v>0.5</v>
      </c>
      <c r="Z380" t="n">
        <v>10</v>
      </c>
    </row>
    <row r="381">
      <c r="A381" t="n">
        <v>3</v>
      </c>
      <c r="B381" t="n">
        <v>65</v>
      </c>
      <c r="C381" t="inlineStr">
        <is>
          <t xml:space="preserve">CONCLUIDO	</t>
        </is>
      </c>
      <c r="D381" t="n">
        <v>1.2512</v>
      </c>
      <c r="E381" t="n">
        <v>79.92</v>
      </c>
      <c r="F381" t="n">
        <v>73.77</v>
      </c>
      <c r="G381" t="n">
        <v>30.32</v>
      </c>
      <c r="H381" t="n">
        <v>0.52</v>
      </c>
      <c r="I381" t="n">
        <v>146</v>
      </c>
      <c r="J381" t="n">
        <v>137.25</v>
      </c>
      <c r="K381" t="n">
        <v>46.47</v>
      </c>
      <c r="L381" t="n">
        <v>4</v>
      </c>
      <c r="M381" t="n">
        <v>144</v>
      </c>
      <c r="N381" t="n">
        <v>21.78</v>
      </c>
      <c r="O381" t="n">
        <v>17160.92</v>
      </c>
      <c r="P381" t="n">
        <v>805.03</v>
      </c>
      <c r="Q381" t="n">
        <v>747.96</v>
      </c>
      <c r="R381" t="n">
        <v>296.36</v>
      </c>
      <c r="S381" t="n">
        <v>106.02</v>
      </c>
      <c r="T381" t="n">
        <v>90379.72</v>
      </c>
      <c r="U381" t="n">
        <v>0.36</v>
      </c>
      <c r="V381" t="n">
        <v>0.84</v>
      </c>
      <c r="W381" t="n">
        <v>12.52</v>
      </c>
      <c r="X381" t="n">
        <v>5.45</v>
      </c>
      <c r="Y381" t="n">
        <v>0.5</v>
      </c>
      <c r="Z381" t="n">
        <v>10</v>
      </c>
    </row>
    <row r="382">
      <c r="A382" t="n">
        <v>4</v>
      </c>
      <c r="B382" t="n">
        <v>65</v>
      </c>
      <c r="C382" t="inlineStr">
        <is>
          <t xml:space="preserve">CONCLUIDO	</t>
        </is>
      </c>
      <c r="D382" t="n">
        <v>1.2837</v>
      </c>
      <c r="E382" t="n">
        <v>77.90000000000001</v>
      </c>
      <c r="F382" t="n">
        <v>72.59</v>
      </c>
      <c r="G382" t="n">
        <v>37.87</v>
      </c>
      <c r="H382" t="n">
        <v>0.64</v>
      </c>
      <c r="I382" t="n">
        <v>115</v>
      </c>
      <c r="J382" t="n">
        <v>138.6</v>
      </c>
      <c r="K382" t="n">
        <v>46.47</v>
      </c>
      <c r="L382" t="n">
        <v>5</v>
      </c>
      <c r="M382" t="n">
        <v>113</v>
      </c>
      <c r="N382" t="n">
        <v>22.13</v>
      </c>
      <c r="O382" t="n">
        <v>17327.69</v>
      </c>
      <c r="P382" t="n">
        <v>789.77</v>
      </c>
      <c r="Q382" t="n">
        <v>747.87</v>
      </c>
      <c r="R382" t="n">
        <v>257.16</v>
      </c>
      <c r="S382" t="n">
        <v>106.02</v>
      </c>
      <c r="T382" t="n">
        <v>70932.38</v>
      </c>
      <c r="U382" t="n">
        <v>0.41</v>
      </c>
      <c r="V382" t="n">
        <v>0.85</v>
      </c>
      <c r="W382" t="n">
        <v>12.46</v>
      </c>
      <c r="X382" t="n">
        <v>4.27</v>
      </c>
      <c r="Y382" t="n">
        <v>0.5</v>
      </c>
      <c r="Z382" t="n">
        <v>10</v>
      </c>
    </row>
    <row r="383">
      <c r="A383" t="n">
        <v>5</v>
      </c>
      <c r="B383" t="n">
        <v>65</v>
      </c>
      <c r="C383" t="inlineStr">
        <is>
          <t xml:space="preserve">CONCLUIDO	</t>
        </is>
      </c>
      <c r="D383" t="n">
        <v>1.305</v>
      </c>
      <c r="E383" t="n">
        <v>76.63</v>
      </c>
      <c r="F383" t="n">
        <v>71.86</v>
      </c>
      <c r="G383" t="n">
        <v>45.39</v>
      </c>
      <c r="H383" t="n">
        <v>0.76</v>
      </c>
      <c r="I383" t="n">
        <v>95</v>
      </c>
      <c r="J383" t="n">
        <v>139.95</v>
      </c>
      <c r="K383" t="n">
        <v>46.47</v>
      </c>
      <c r="L383" t="n">
        <v>6</v>
      </c>
      <c r="M383" t="n">
        <v>93</v>
      </c>
      <c r="N383" t="n">
        <v>22.49</v>
      </c>
      <c r="O383" t="n">
        <v>17494.97</v>
      </c>
      <c r="P383" t="n">
        <v>779.55</v>
      </c>
      <c r="Q383" t="n">
        <v>747.86</v>
      </c>
      <c r="R383" t="n">
        <v>233.24</v>
      </c>
      <c r="S383" t="n">
        <v>106.02</v>
      </c>
      <c r="T383" t="n">
        <v>59072.29</v>
      </c>
      <c r="U383" t="n">
        <v>0.45</v>
      </c>
      <c r="V383" t="n">
        <v>0.86</v>
      </c>
      <c r="W383" t="n">
        <v>12.43</v>
      </c>
      <c r="X383" t="n">
        <v>3.54</v>
      </c>
      <c r="Y383" t="n">
        <v>0.5</v>
      </c>
      <c r="Z383" t="n">
        <v>10</v>
      </c>
    </row>
    <row r="384">
      <c r="A384" t="n">
        <v>6</v>
      </c>
      <c r="B384" t="n">
        <v>65</v>
      </c>
      <c r="C384" t="inlineStr">
        <is>
          <t xml:space="preserve">CONCLUIDO	</t>
        </is>
      </c>
      <c r="D384" t="n">
        <v>1.3222</v>
      </c>
      <c r="E384" t="n">
        <v>75.63</v>
      </c>
      <c r="F384" t="n">
        <v>71.27</v>
      </c>
      <c r="G384" t="n">
        <v>53.46</v>
      </c>
      <c r="H384" t="n">
        <v>0.88</v>
      </c>
      <c r="I384" t="n">
        <v>80</v>
      </c>
      <c r="J384" t="n">
        <v>141.31</v>
      </c>
      <c r="K384" t="n">
        <v>46.47</v>
      </c>
      <c r="L384" t="n">
        <v>7</v>
      </c>
      <c r="M384" t="n">
        <v>78</v>
      </c>
      <c r="N384" t="n">
        <v>22.85</v>
      </c>
      <c r="O384" t="n">
        <v>17662.75</v>
      </c>
      <c r="P384" t="n">
        <v>770.67</v>
      </c>
      <c r="Q384" t="n">
        <v>747.8</v>
      </c>
      <c r="R384" t="n">
        <v>213.38</v>
      </c>
      <c r="S384" t="n">
        <v>106.02</v>
      </c>
      <c r="T384" t="n">
        <v>49219.76</v>
      </c>
      <c r="U384" t="n">
        <v>0.5</v>
      </c>
      <c r="V384" t="n">
        <v>0.87</v>
      </c>
      <c r="W384" t="n">
        <v>12.41</v>
      </c>
      <c r="X384" t="n">
        <v>2.96</v>
      </c>
      <c r="Y384" t="n">
        <v>0.5</v>
      </c>
      <c r="Z384" t="n">
        <v>10</v>
      </c>
    </row>
    <row r="385">
      <c r="A385" t="n">
        <v>7</v>
      </c>
      <c r="B385" t="n">
        <v>65</v>
      </c>
      <c r="C385" t="inlineStr">
        <is>
          <t xml:space="preserve">CONCLUIDO	</t>
        </is>
      </c>
      <c r="D385" t="n">
        <v>1.3328</v>
      </c>
      <c r="E385" t="n">
        <v>75.03</v>
      </c>
      <c r="F385" t="n">
        <v>70.94</v>
      </c>
      <c r="G385" t="n">
        <v>60.81</v>
      </c>
      <c r="H385" t="n">
        <v>0.99</v>
      </c>
      <c r="I385" t="n">
        <v>70</v>
      </c>
      <c r="J385" t="n">
        <v>142.68</v>
      </c>
      <c r="K385" t="n">
        <v>46.47</v>
      </c>
      <c r="L385" t="n">
        <v>8</v>
      </c>
      <c r="M385" t="n">
        <v>68</v>
      </c>
      <c r="N385" t="n">
        <v>23.21</v>
      </c>
      <c r="O385" t="n">
        <v>17831.04</v>
      </c>
      <c r="P385" t="n">
        <v>765.2</v>
      </c>
      <c r="Q385" t="n">
        <v>747.8200000000001</v>
      </c>
      <c r="R385" t="n">
        <v>202.31</v>
      </c>
      <c r="S385" t="n">
        <v>106.02</v>
      </c>
      <c r="T385" t="n">
        <v>43732.84</v>
      </c>
      <c r="U385" t="n">
        <v>0.52</v>
      </c>
      <c r="V385" t="n">
        <v>0.87</v>
      </c>
      <c r="W385" t="n">
        <v>12.39</v>
      </c>
      <c r="X385" t="n">
        <v>2.62</v>
      </c>
      <c r="Y385" t="n">
        <v>0.5</v>
      </c>
      <c r="Z385" t="n">
        <v>10</v>
      </c>
    </row>
    <row r="386">
      <c r="A386" t="n">
        <v>8</v>
      </c>
      <c r="B386" t="n">
        <v>65</v>
      </c>
      <c r="C386" t="inlineStr">
        <is>
          <t xml:space="preserve">CONCLUIDO	</t>
        </is>
      </c>
      <c r="D386" t="n">
        <v>1.3431</v>
      </c>
      <c r="E386" t="n">
        <v>74.45</v>
      </c>
      <c r="F386" t="n">
        <v>70.58</v>
      </c>
      <c r="G386" t="n">
        <v>68.31</v>
      </c>
      <c r="H386" t="n">
        <v>1.11</v>
      </c>
      <c r="I386" t="n">
        <v>62</v>
      </c>
      <c r="J386" t="n">
        <v>144.05</v>
      </c>
      <c r="K386" t="n">
        <v>46.47</v>
      </c>
      <c r="L386" t="n">
        <v>9</v>
      </c>
      <c r="M386" t="n">
        <v>60</v>
      </c>
      <c r="N386" t="n">
        <v>23.58</v>
      </c>
      <c r="O386" t="n">
        <v>17999.83</v>
      </c>
      <c r="P386" t="n">
        <v>758.54</v>
      </c>
      <c r="Q386" t="n">
        <v>747.8</v>
      </c>
      <c r="R386" t="n">
        <v>190.46</v>
      </c>
      <c r="S386" t="n">
        <v>106.02</v>
      </c>
      <c r="T386" t="n">
        <v>37846.73</v>
      </c>
      <c r="U386" t="n">
        <v>0.5600000000000001</v>
      </c>
      <c r="V386" t="n">
        <v>0.87</v>
      </c>
      <c r="W386" t="n">
        <v>12.37</v>
      </c>
      <c r="X386" t="n">
        <v>2.26</v>
      </c>
      <c r="Y386" t="n">
        <v>0.5</v>
      </c>
      <c r="Z386" t="n">
        <v>10</v>
      </c>
    </row>
    <row r="387">
      <c r="A387" t="n">
        <v>9</v>
      </c>
      <c r="B387" t="n">
        <v>65</v>
      </c>
      <c r="C387" t="inlineStr">
        <is>
          <t xml:space="preserve">CONCLUIDO	</t>
        </is>
      </c>
      <c r="D387" t="n">
        <v>1.3516</v>
      </c>
      <c r="E387" t="n">
        <v>73.98999999999999</v>
      </c>
      <c r="F387" t="n">
        <v>70.31</v>
      </c>
      <c r="G387" t="n">
        <v>76.7</v>
      </c>
      <c r="H387" t="n">
        <v>1.22</v>
      </c>
      <c r="I387" t="n">
        <v>55</v>
      </c>
      <c r="J387" t="n">
        <v>145.42</v>
      </c>
      <c r="K387" t="n">
        <v>46.47</v>
      </c>
      <c r="L387" t="n">
        <v>10</v>
      </c>
      <c r="M387" t="n">
        <v>53</v>
      </c>
      <c r="N387" t="n">
        <v>23.95</v>
      </c>
      <c r="O387" t="n">
        <v>18169.15</v>
      </c>
      <c r="P387" t="n">
        <v>753.73</v>
      </c>
      <c r="Q387" t="n">
        <v>747.8099999999999</v>
      </c>
      <c r="R387" t="n">
        <v>181.28</v>
      </c>
      <c r="S387" t="n">
        <v>106.02</v>
      </c>
      <c r="T387" t="n">
        <v>33292.84</v>
      </c>
      <c r="U387" t="n">
        <v>0.58</v>
      </c>
      <c r="V387" t="n">
        <v>0.88</v>
      </c>
      <c r="W387" t="n">
        <v>12.36</v>
      </c>
      <c r="X387" t="n">
        <v>1.99</v>
      </c>
      <c r="Y387" t="n">
        <v>0.5</v>
      </c>
      <c r="Z387" t="n">
        <v>10</v>
      </c>
    </row>
    <row r="388">
      <c r="A388" t="n">
        <v>10</v>
      </c>
      <c r="B388" t="n">
        <v>65</v>
      </c>
      <c r="C388" t="inlineStr">
        <is>
          <t xml:space="preserve">CONCLUIDO	</t>
        </is>
      </c>
      <c r="D388" t="n">
        <v>1.357</v>
      </c>
      <c r="E388" t="n">
        <v>73.69</v>
      </c>
      <c r="F388" t="n">
        <v>70.15000000000001</v>
      </c>
      <c r="G388" t="n">
        <v>84.18000000000001</v>
      </c>
      <c r="H388" t="n">
        <v>1.33</v>
      </c>
      <c r="I388" t="n">
        <v>50</v>
      </c>
      <c r="J388" t="n">
        <v>146.8</v>
      </c>
      <c r="K388" t="n">
        <v>46.47</v>
      </c>
      <c r="L388" t="n">
        <v>11</v>
      </c>
      <c r="M388" t="n">
        <v>48</v>
      </c>
      <c r="N388" t="n">
        <v>24.33</v>
      </c>
      <c r="O388" t="n">
        <v>18338.99</v>
      </c>
      <c r="P388" t="n">
        <v>749.98</v>
      </c>
      <c r="Q388" t="n">
        <v>747.84</v>
      </c>
      <c r="R388" t="n">
        <v>175.91</v>
      </c>
      <c r="S388" t="n">
        <v>106.02</v>
      </c>
      <c r="T388" t="n">
        <v>30634.71</v>
      </c>
      <c r="U388" t="n">
        <v>0.6</v>
      </c>
      <c r="V388" t="n">
        <v>0.88</v>
      </c>
      <c r="W388" t="n">
        <v>12.35</v>
      </c>
      <c r="X388" t="n">
        <v>1.83</v>
      </c>
      <c r="Y388" t="n">
        <v>0.5</v>
      </c>
      <c r="Z388" t="n">
        <v>10</v>
      </c>
    </row>
    <row r="389">
      <c r="A389" t="n">
        <v>11</v>
      </c>
      <c r="B389" t="n">
        <v>65</v>
      </c>
      <c r="C389" t="inlineStr">
        <is>
          <t xml:space="preserve">CONCLUIDO	</t>
        </is>
      </c>
      <c r="D389" t="n">
        <v>1.3617</v>
      </c>
      <c r="E389" t="n">
        <v>73.44</v>
      </c>
      <c r="F389" t="n">
        <v>70</v>
      </c>
      <c r="G389" t="n">
        <v>91.31</v>
      </c>
      <c r="H389" t="n">
        <v>1.43</v>
      </c>
      <c r="I389" t="n">
        <v>46</v>
      </c>
      <c r="J389" t="n">
        <v>148.18</v>
      </c>
      <c r="K389" t="n">
        <v>46.47</v>
      </c>
      <c r="L389" t="n">
        <v>12</v>
      </c>
      <c r="M389" t="n">
        <v>44</v>
      </c>
      <c r="N389" t="n">
        <v>24.71</v>
      </c>
      <c r="O389" t="n">
        <v>18509.36</v>
      </c>
      <c r="P389" t="n">
        <v>746.3099999999999</v>
      </c>
      <c r="Q389" t="n">
        <v>747.83</v>
      </c>
      <c r="R389" t="n">
        <v>171.33</v>
      </c>
      <c r="S389" t="n">
        <v>106.02</v>
      </c>
      <c r="T389" t="n">
        <v>28363.75</v>
      </c>
      <c r="U389" t="n">
        <v>0.62</v>
      </c>
      <c r="V389" t="n">
        <v>0.88</v>
      </c>
      <c r="W389" t="n">
        <v>12.34</v>
      </c>
      <c r="X389" t="n">
        <v>1.68</v>
      </c>
      <c r="Y389" t="n">
        <v>0.5</v>
      </c>
      <c r="Z389" t="n">
        <v>10</v>
      </c>
    </row>
    <row r="390">
      <c r="A390" t="n">
        <v>12</v>
      </c>
      <c r="B390" t="n">
        <v>65</v>
      </c>
      <c r="C390" t="inlineStr">
        <is>
          <t xml:space="preserve">CONCLUIDO	</t>
        </is>
      </c>
      <c r="D390" t="n">
        <v>1.3665</v>
      </c>
      <c r="E390" t="n">
        <v>73.18000000000001</v>
      </c>
      <c r="F390" t="n">
        <v>69.86</v>
      </c>
      <c r="G390" t="n">
        <v>99.79000000000001</v>
      </c>
      <c r="H390" t="n">
        <v>1.54</v>
      </c>
      <c r="I390" t="n">
        <v>42</v>
      </c>
      <c r="J390" t="n">
        <v>149.56</v>
      </c>
      <c r="K390" t="n">
        <v>46.47</v>
      </c>
      <c r="L390" t="n">
        <v>13</v>
      </c>
      <c r="M390" t="n">
        <v>40</v>
      </c>
      <c r="N390" t="n">
        <v>25.1</v>
      </c>
      <c r="O390" t="n">
        <v>18680.25</v>
      </c>
      <c r="P390" t="n">
        <v>742.0599999999999</v>
      </c>
      <c r="Q390" t="n">
        <v>747.83</v>
      </c>
      <c r="R390" t="n">
        <v>166.07</v>
      </c>
      <c r="S390" t="n">
        <v>106.02</v>
      </c>
      <c r="T390" t="n">
        <v>25754.54</v>
      </c>
      <c r="U390" t="n">
        <v>0.64</v>
      </c>
      <c r="V390" t="n">
        <v>0.88</v>
      </c>
      <c r="W390" t="n">
        <v>12.34</v>
      </c>
      <c r="X390" t="n">
        <v>1.54</v>
      </c>
      <c r="Y390" t="n">
        <v>0.5</v>
      </c>
      <c r="Z390" t="n">
        <v>10</v>
      </c>
    </row>
    <row r="391">
      <c r="A391" t="n">
        <v>13</v>
      </c>
      <c r="B391" t="n">
        <v>65</v>
      </c>
      <c r="C391" t="inlineStr">
        <is>
          <t xml:space="preserve">CONCLUIDO	</t>
        </is>
      </c>
      <c r="D391" t="n">
        <v>1.3706</v>
      </c>
      <c r="E391" t="n">
        <v>72.95999999999999</v>
      </c>
      <c r="F391" t="n">
        <v>69.72</v>
      </c>
      <c r="G391" t="n">
        <v>107.26</v>
      </c>
      <c r="H391" t="n">
        <v>1.64</v>
      </c>
      <c r="I391" t="n">
        <v>39</v>
      </c>
      <c r="J391" t="n">
        <v>150.95</v>
      </c>
      <c r="K391" t="n">
        <v>46.47</v>
      </c>
      <c r="L391" t="n">
        <v>14</v>
      </c>
      <c r="M391" t="n">
        <v>37</v>
      </c>
      <c r="N391" t="n">
        <v>25.49</v>
      </c>
      <c r="O391" t="n">
        <v>18851.69</v>
      </c>
      <c r="P391" t="n">
        <v>738.3</v>
      </c>
      <c r="Q391" t="n">
        <v>747.8099999999999</v>
      </c>
      <c r="R391" t="n">
        <v>161.55</v>
      </c>
      <c r="S391" t="n">
        <v>106.02</v>
      </c>
      <c r="T391" t="n">
        <v>23510.65</v>
      </c>
      <c r="U391" t="n">
        <v>0.66</v>
      </c>
      <c r="V391" t="n">
        <v>0.88</v>
      </c>
      <c r="W391" t="n">
        <v>12.34</v>
      </c>
      <c r="X391" t="n">
        <v>1.4</v>
      </c>
      <c r="Y391" t="n">
        <v>0.5</v>
      </c>
      <c r="Z391" t="n">
        <v>10</v>
      </c>
    </row>
    <row r="392">
      <c r="A392" t="n">
        <v>14</v>
      </c>
      <c r="B392" t="n">
        <v>65</v>
      </c>
      <c r="C392" t="inlineStr">
        <is>
          <t xml:space="preserve">CONCLUIDO	</t>
        </is>
      </c>
      <c r="D392" t="n">
        <v>1.3726</v>
      </c>
      <c r="E392" t="n">
        <v>72.84999999999999</v>
      </c>
      <c r="F392" t="n">
        <v>69.67</v>
      </c>
      <c r="G392" t="n">
        <v>112.97</v>
      </c>
      <c r="H392" t="n">
        <v>1.74</v>
      </c>
      <c r="I392" t="n">
        <v>37</v>
      </c>
      <c r="J392" t="n">
        <v>152.35</v>
      </c>
      <c r="K392" t="n">
        <v>46.47</v>
      </c>
      <c r="L392" t="n">
        <v>15</v>
      </c>
      <c r="M392" t="n">
        <v>35</v>
      </c>
      <c r="N392" t="n">
        <v>25.88</v>
      </c>
      <c r="O392" t="n">
        <v>19023.66</v>
      </c>
      <c r="P392" t="n">
        <v>735.9400000000001</v>
      </c>
      <c r="Q392" t="n">
        <v>747.79</v>
      </c>
      <c r="R392" t="n">
        <v>159.73</v>
      </c>
      <c r="S392" t="n">
        <v>106.02</v>
      </c>
      <c r="T392" t="n">
        <v>22607.82</v>
      </c>
      <c r="U392" t="n">
        <v>0.66</v>
      </c>
      <c r="V392" t="n">
        <v>0.89</v>
      </c>
      <c r="W392" t="n">
        <v>12.34</v>
      </c>
      <c r="X392" t="n">
        <v>1.35</v>
      </c>
      <c r="Y392" t="n">
        <v>0.5</v>
      </c>
      <c r="Z392" t="n">
        <v>10</v>
      </c>
    </row>
    <row r="393">
      <c r="A393" t="n">
        <v>15</v>
      </c>
      <c r="B393" t="n">
        <v>65</v>
      </c>
      <c r="C393" t="inlineStr">
        <is>
          <t xml:space="preserve">CONCLUIDO	</t>
        </is>
      </c>
      <c r="D393" t="n">
        <v>1.3766</v>
      </c>
      <c r="E393" t="n">
        <v>72.64</v>
      </c>
      <c r="F393" t="n">
        <v>69.54000000000001</v>
      </c>
      <c r="G393" t="n">
        <v>122.72</v>
      </c>
      <c r="H393" t="n">
        <v>1.84</v>
      </c>
      <c r="I393" t="n">
        <v>34</v>
      </c>
      <c r="J393" t="n">
        <v>153.75</v>
      </c>
      <c r="K393" t="n">
        <v>46.47</v>
      </c>
      <c r="L393" t="n">
        <v>16</v>
      </c>
      <c r="M393" t="n">
        <v>32</v>
      </c>
      <c r="N393" t="n">
        <v>26.28</v>
      </c>
      <c r="O393" t="n">
        <v>19196.18</v>
      </c>
      <c r="P393" t="n">
        <v>732.42</v>
      </c>
      <c r="Q393" t="n">
        <v>747.78</v>
      </c>
      <c r="R393" t="n">
        <v>155.58</v>
      </c>
      <c r="S393" t="n">
        <v>106.02</v>
      </c>
      <c r="T393" t="n">
        <v>20546.85</v>
      </c>
      <c r="U393" t="n">
        <v>0.68</v>
      </c>
      <c r="V393" t="n">
        <v>0.89</v>
      </c>
      <c r="W393" t="n">
        <v>12.33</v>
      </c>
      <c r="X393" t="n">
        <v>1.22</v>
      </c>
      <c r="Y393" t="n">
        <v>0.5</v>
      </c>
      <c r="Z393" t="n">
        <v>10</v>
      </c>
    </row>
    <row r="394">
      <c r="A394" t="n">
        <v>16</v>
      </c>
      <c r="B394" t="n">
        <v>65</v>
      </c>
      <c r="C394" t="inlineStr">
        <is>
          <t xml:space="preserve">CONCLUIDO	</t>
        </is>
      </c>
      <c r="D394" t="n">
        <v>1.3791</v>
      </c>
      <c r="E394" t="n">
        <v>72.51000000000001</v>
      </c>
      <c r="F394" t="n">
        <v>69.45999999999999</v>
      </c>
      <c r="G394" t="n">
        <v>130.24</v>
      </c>
      <c r="H394" t="n">
        <v>1.94</v>
      </c>
      <c r="I394" t="n">
        <v>32</v>
      </c>
      <c r="J394" t="n">
        <v>155.15</v>
      </c>
      <c r="K394" t="n">
        <v>46.47</v>
      </c>
      <c r="L394" t="n">
        <v>17</v>
      </c>
      <c r="M394" t="n">
        <v>30</v>
      </c>
      <c r="N394" t="n">
        <v>26.68</v>
      </c>
      <c r="O394" t="n">
        <v>19369.26</v>
      </c>
      <c r="P394" t="n">
        <v>729.54</v>
      </c>
      <c r="Q394" t="n">
        <v>747.8099999999999</v>
      </c>
      <c r="R394" t="n">
        <v>153.07</v>
      </c>
      <c r="S394" t="n">
        <v>106.02</v>
      </c>
      <c r="T394" t="n">
        <v>19301.81</v>
      </c>
      <c r="U394" t="n">
        <v>0.6899999999999999</v>
      </c>
      <c r="V394" t="n">
        <v>0.89</v>
      </c>
      <c r="W394" t="n">
        <v>12.32</v>
      </c>
      <c r="X394" t="n">
        <v>1.14</v>
      </c>
      <c r="Y394" t="n">
        <v>0.5</v>
      </c>
      <c r="Z394" t="n">
        <v>10</v>
      </c>
    </row>
    <row r="395">
      <c r="A395" t="n">
        <v>17</v>
      </c>
      <c r="B395" t="n">
        <v>65</v>
      </c>
      <c r="C395" t="inlineStr">
        <is>
          <t xml:space="preserve">CONCLUIDO	</t>
        </is>
      </c>
      <c r="D395" t="n">
        <v>1.3811</v>
      </c>
      <c r="E395" t="n">
        <v>72.41</v>
      </c>
      <c r="F395" t="n">
        <v>69.41</v>
      </c>
      <c r="G395" t="n">
        <v>138.82</v>
      </c>
      <c r="H395" t="n">
        <v>2.04</v>
      </c>
      <c r="I395" t="n">
        <v>30</v>
      </c>
      <c r="J395" t="n">
        <v>156.56</v>
      </c>
      <c r="K395" t="n">
        <v>46.47</v>
      </c>
      <c r="L395" t="n">
        <v>18</v>
      </c>
      <c r="M395" t="n">
        <v>28</v>
      </c>
      <c r="N395" t="n">
        <v>27.09</v>
      </c>
      <c r="O395" t="n">
        <v>19542.89</v>
      </c>
      <c r="P395" t="n">
        <v>726.83</v>
      </c>
      <c r="Q395" t="n">
        <v>747.79</v>
      </c>
      <c r="R395" t="n">
        <v>151.21</v>
      </c>
      <c r="S395" t="n">
        <v>106.02</v>
      </c>
      <c r="T395" t="n">
        <v>18385.81</v>
      </c>
      <c r="U395" t="n">
        <v>0.7</v>
      </c>
      <c r="V395" t="n">
        <v>0.89</v>
      </c>
      <c r="W395" t="n">
        <v>12.33</v>
      </c>
      <c r="X395" t="n">
        <v>1.09</v>
      </c>
      <c r="Y395" t="n">
        <v>0.5</v>
      </c>
      <c r="Z395" t="n">
        <v>10</v>
      </c>
    </row>
    <row r="396">
      <c r="A396" t="n">
        <v>18</v>
      </c>
      <c r="B396" t="n">
        <v>65</v>
      </c>
      <c r="C396" t="inlineStr">
        <is>
          <t xml:space="preserve">CONCLUIDO	</t>
        </is>
      </c>
      <c r="D396" t="n">
        <v>1.3822</v>
      </c>
      <c r="E396" t="n">
        <v>72.34999999999999</v>
      </c>
      <c r="F396" t="n">
        <v>69.38</v>
      </c>
      <c r="G396" t="n">
        <v>143.54</v>
      </c>
      <c r="H396" t="n">
        <v>2.13</v>
      </c>
      <c r="I396" t="n">
        <v>29</v>
      </c>
      <c r="J396" t="n">
        <v>157.97</v>
      </c>
      <c r="K396" t="n">
        <v>46.47</v>
      </c>
      <c r="L396" t="n">
        <v>19</v>
      </c>
      <c r="M396" t="n">
        <v>27</v>
      </c>
      <c r="N396" t="n">
        <v>27.5</v>
      </c>
      <c r="O396" t="n">
        <v>19717.08</v>
      </c>
      <c r="P396" t="n">
        <v>723.97</v>
      </c>
      <c r="Q396" t="n">
        <v>747.8099999999999</v>
      </c>
      <c r="R396" t="n">
        <v>150.18</v>
      </c>
      <c r="S396" t="n">
        <v>106.02</v>
      </c>
      <c r="T396" t="n">
        <v>17874.74</v>
      </c>
      <c r="U396" t="n">
        <v>0.71</v>
      </c>
      <c r="V396" t="n">
        <v>0.89</v>
      </c>
      <c r="W396" t="n">
        <v>12.32</v>
      </c>
      <c r="X396" t="n">
        <v>1.06</v>
      </c>
      <c r="Y396" t="n">
        <v>0.5</v>
      </c>
      <c r="Z396" t="n">
        <v>10</v>
      </c>
    </row>
    <row r="397">
      <c r="A397" t="n">
        <v>19</v>
      </c>
      <c r="B397" t="n">
        <v>65</v>
      </c>
      <c r="C397" t="inlineStr">
        <is>
          <t xml:space="preserve">CONCLUIDO	</t>
        </is>
      </c>
      <c r="D397" t="n">
        <v>1.3852</v>
      </c>
      <c r="E397" t="n">
        <v>72.19</v>
      </c>
      <c r="F397" t="n">
        <v>69.28</v>
      </c>
      <c r="G397" t="n">
        <v>153.95</v>
      </c>
      <c r="H397" t="n">
        <v>2.22</v>
      </c>
      <c r="I397" t="n">
        <v>27</v>
      </c>
      <c r="J397" t="n">
        <v>159.39</v>
      </c>
      <c r="K397" t="n">
        <v>46.47</v>
      </c>
      <c r="L397" t="n">
        <v>20</v>
      </c>
      <c r="M397" t="n">
        <v>25</v>
      </c>
      <c r="N397" t="n">
        <v>27.92</v>
      </c>
      <c r="O397" t="n">
        <v>19891.97</v>
      </c>
      <c r="P397" t="n">
        <v>721.49</v>
      </c>
      <c r="Q397" t="n">
        <v>747.79</v>
      </c>
      <c r="R397" t="n">
        <v>146.72</v>
      </c>
      <c r="S397" t="n">
        <v>106.02</v>
      </c>
      <c r="T397" t="n">
        <v>16155.37</v>
      </c>
      <c r="U397" t="n">
        <v>0.72</v>
      </c>
      <c r="V397" t="n">
        <v>0.89</v>
      </c>
      <c r="W397" t="n">
        <v>12.32</v>
      </c>
      <c r="X397" t="n">
        <v>0.96</v>
      </c>
      <c r="Y397" t="n">
        <v>0.5</v>
      </c>
      <c r="Z397" t="n">
        <v>10</v>
      </c>
    </row>
    <row r="398">
      <c r="A398" t="n">
        <v>20</v>
      </c>
      <c r="B398" t="n">
        <v>65</v>
      </c>
      <c r="C398" t="inlineStr">
        <is>
          <t xml:space="preserve">CONCLUIDO	</t>
        </is>
      </c>
      <c r="D398" t="n">
        <v>1.386</v>
      </c>
      <c r="E398" t="n">
        <v>72.15000000000001</v>
      </c>
      <c r="F398" t="n">
        <v>69.26000000000001</v>
      </c>
      <c r="G398" t="n">
        <v>159.83</v>
      </c>
      <c r="H398" t="n">
        <v>2.31</v>
      </c>
      <c r="I398" t="n">
        <v>26</v>
      </c>
      <c r="J398" t="n">
        <v>160.81</v>
      </c>
      <c r="K398" t="n">
        <v>46.47</v>
      </c>
      <c r="L398" t="n">
        <v>21</v>
      </c>
      <c r="M398" t="n">
        <v>24</v>
      </c>
      <c r="N398" t="n">
        <v>28.34</v>
      </c>
      <c r="O398" t="n">
        <v>20067.32</v>
      </c>
      <c r="P398" t="n">
        <v>719.1900000000001</v>
      </c>
      <c r="Q398" t="n">
        <v>747.78</v>
      </c>
      <c r="R398" t="n">
        <v>146.27</v>
      </c>
      <c r="S398" t="n">
        <v>106.02</v>
      </c>
      <c r="T398" t="n">
        <v>15934.15</v>
      </c>
      <c r="U398" t="n">
        <v>0.72</v>
      </c>
      <c r="V398" t="n">
        <v>0.89</v>
      </c>
      <c r="W398" t="n">
        <v>12.32</v>
      </c>
      <c r="X398" t="n">
        <v>0.9399999999999999</v>
      </c>
      <c r="Y398" t="n">
        <v>0.5</v>
      </c>
      <c r="Z398" t="n">
        <v>10</v>
      </c>
    </row>
    <row r="399">
      <c r="A399" t="n">
        <v>21</v>
      </c>
      <c r="B399" t="n">
        <v>65</v>
      </c>
      <c r="C399" t="inlineStr">
        <is>
          <t xml:space="preserve">CONCLUIDO	</t>
        </is>
      </c>
      <c r="D399" t="n">
        <v>1.3876</v>
      </c>
      <c r="E399" t="n">
        <v>72.06999999999999</v>
      </c>
      <c r="F399" t="n">
        <v>69.20999999999999</v>
      </c>
      <c r="G399" t="n">
        <v>166.1</v>
      </c>
      <c r="H399" t="n">
        <v>2.4</v>
      </c>
      <c r="I399" t="n">
        <v>25</v>
      </c>
      <c r="J399" t="n">
        <v>162.24</v>
      </c>
      <c r="K399" t="n">
        <v>46.47</v>
      </c>
      <c r="L399" t="n">
        <v>22</v>
      </c>
      <c r="M399" t="n">
        <v>23</v>
      </c>
      <c r="N399" t="n">
        <v>28.77</v>
      </c>
      <c r="O399" t="n">
        <v>20243.25</v>
      </c>
      <c r="P399" t="n">
        <v>716.79</v>
      </c>
      <c r="Q399" t="n">
        <v>747.79</v>
      </c>
      <c r="R399" t="n">
        <v>144.51</v>
      </c>
      <c r="S399" t="n">
        <v>106.02</v>
      </c>
      <c r="T399" t="n">
        <v>15060.86</v>
      </c>
      <c r="U399" t="n">
        <v>0.73</v>
      </c>
      <c r="V399" t="n">
        <v>0.89</v>
      </c>
      <c r="W399" t="n">
        <v>12.32</v>
      </c>
      <c r="X399" t="n">
        <v>0.89</v>
      </c>
      <c r="Y399" t="n">
        <v>0.5</v>
      </c>
      <c r="Z399" t="n">
        <v>10</v>
      </c>
    </row>
    <row r="400">
      <c r="A400" t="n">
        <v>22</v>
      </c>
      <c r="B400" t="n">
        <v>65</v>
      </c>
      <c r="C400" t="inlineStr">
        <is>
          <t xml:space="preserve">CONCLUIDO	</t>
        </is>
      </c>
      <c r="D400" t="n">
        <v>1.3883</v>
      </c>
      <c r="E400" t="n">
        <v>72.03</v>
      </c>
      <c r="F400" t="n">
        <v>69.2</v>
      </c>
      <c r="G400" t="n">
        <v>172.99</v>
      </c>
      <c r="H400" t="n">
        <v>2.49</v>
      </c>
      <c r="I400" t="n">
        <v>24</v>
      </c>
      <c r="J400" t="n">
        <v>163.67</v>
      </c>
      <c r="K400" t="n">
        <v>46.47</v>
      </c>
      <c r="L400" t="n">
        <v>23</v>
      </c>
      <c r="M400" t="n">
        <v>22</v>
      </c>
      <c r="N400" t="n">
        <v>29.2</v>
      </c>
      <c r="O400" t="n">
        <v>20419.76</v>
      </c>
      <c r="P400" t="n">
        <v>712.75</v>
      </c>
      <c r="Q400" t="n">
        <v>747.78</v>
      </c>
      <c r="R400" t="n">
        <v>144.34</v>
      </c>
      <c r="S400" t="n">
        <v>106.02</v>
      </c>
      <c r="T400" t="n">
        <v>14976.28</v>
      </c>
      <c r="U400" t="n">
        <v>0.73</v>
      </c>
      <c r="V400" t="n">
        <v>0.89</v>
      </c>
      <c r="W400" t="n">
        <v>12.31</v>
      </c>
      <c r="X400" t="n">
        <v>0.88</v>
      </c>
      <c r="Y400" t="n">
        <v>0.5</v>
      </c>
      <c r="Z400" t="n">
        <v>10</v>
      </c>
    </row>
    <row r="401">
      <c r="A401" t="n">
        <v>23</v>
      </c>
      <c r="B401" t="n">
        <v>65</v>
      </c>
      <c r="C401" t="inlineStr">
        <is>
          <t xml:space="preserve">CONCLUIDO	</t>
        </is>
      </c>
      <c r="D401" t="n">
        <v>1.3897</v>
      </c>
      <c r="E401" t="n">
        <v>71.95999999999999</v>
      </c>
      <c r="F401" t="n">
        <v>69.15000000000001</v>
      </c>
      <c r="G401" t="n">
        <v>180.39</v>
      </c>
      <c r="H401" t="n">
        <v>2.58</v>
      </c>
      <c r="I401" t="n">
        <v>23</v>
      </c>
      <c r="J401" t="n">
        <v>165.1</v>
      </c>
      <c r="K401" t="n">
        <v>46.47</v>
      </c>
      <c r="L401" t="n">
        <v>24</v>
      </c>
      <c r="M401" t="n">
        <v>21</v>
      </c>
      <c r="N401" t="n">
        <v>29.64</v>
      </c>
      <c r="O401" t="n">
        <v>20596.86</v>
      </c>
      <c r="P401" t="n">
        <v>712.08</v>
      </c>
      <c r="Q401" t="n">
        <v>747.8</v>
      </c>
      <c r="R401" t="n">
        <v>142.81</v>
      </c>
      <c r="S401" t="n">
        <v>106.02</v>
      </c>
      <c r="T401" t="n">
        <v>14216.23</v>
      </c>
      <c r="U401" t="n">
        <v>0.74</v>
      </c>
      <c r="V401" t="n">
        <v>0.89</v>
      </c>
      <c r="W401" t="n">
        <v>12.31</v>
      </c>
      <c r="X401" t="n">
        <v>0.83</v>
      </c>
      <c r="Y401" t="n">
        <v>0.5</v>
      </c>
      <c r="Z401" t="n">
        <v>10</v>
      </c>
    </row>
    <row r="402">
      <c r="A402" t="n">
        <v>24</v>
      </c>
      <c r="B402" t="n">
        <v>65</v>
      </c>
      <c r="C402" t="inlineStr">
        <is>
          <t xml:space="preserve">CONCLUIDO	</t>
        </is>
      </c>
      <c r="D402" t="n">
        <v>1.3916</v>
      </c>
      <c r="E402" t="n">
        <v>71.86</v>
      </c>
      <c r="F402" t="n">
        <v>69.08</v>
      </c>
      <c r="G402" t="n">
        <v>188.4</v>
      </c>
      <c r="H402" t="n">
        <v>2.66</v>
      </c>
      <c r="I402" t="n">
        <v>22</v>
      </c>
      <c r="J402" t="n">
        <v>166.54</v>
      </c>
      <c r="K402" t="n">
        <v>46.47</v>
      </c>
      <c r="L402" t="n">
        <v>25</v>
      </c>
      <c r="M402" t="n">
        <v>20</v>
      </c>
      <c r="N402" t="n">
        <v>30.08</v>
      </c>
      <c r="O402" t="n">
        <v>20774.56</v>
      </c>
      <c r="P402" t="n">
        <v>707.86</v>
      </c>
      <c r="Q402" t="n">
        <v>747.79</v>
      </c>
      <c r="R402" t="n">
        <v>140.35</v>
      </c>
      <c r="S402" t="n">
        <v>106.02</v>
      </c>
      <c r="T402" t="n">
        <v>12993.81</v>
      </c>
      <c r="U402" t="n">
        <v>0.76</v>
      </c>
      <c r="V402" t="n">
        <v>0.89</v>
      </c>
      <c r="W402" t="n">
        <v>12.3</v>
      </c>
      <c r="X402" t="n">
        <v>0.76</v>
      </c>
      <c r="Y402" t="n">
        <v>0.5</v>
      </c>
      <c r="Z402" t="n">
        <v>10</v>
      </c>
    </row>
    <row r="403">
      <c r="A403" t="n">
        <v>25</v>
      </c>
      <c r="B403" t="n">
        <v>65</v>
      </c>
      <c r="C403" t="inlineStr">
        <is>
          <t xml:space="preserve">CONCLUIDO	</t>
        </is>
      </c>
      <c r="D403" t="n">
        <v>1.3926</v>
      </c>
      <c r="E403" t="n">
        <v>71.81</v>
      </c>
      <c r="F403" t="n">
        <v>69.05</v>
      </c>
      <c r="G403" t="n">
        <v>197.3</v>
      </c>
      <c r="H403" t="n">
        <v>2.74</v>
      </c>
      <c r="I403" t="n">
        <v>21</v>
      </c>
      <c r="J403" t="n">
        <v>167.99</v>
      </c>
      <c r="K403" t="n">
        <v>46.47</v>
      </c>
      <c r="L403" t="n">
        <v>26</v>
      </c>
      <c r="M403" t="n">
        <v>19</v>
      </c>
      <c r="N403" t="n">
        <v>30.52</v>
      </c>
      <c r="O403" t="n">
        <v>20952.87</v>
      </c>
      <c r="P403" t="n">
        <v>707.87</v>
      </c>
      <c r="Q403" t="n">
        <v>747.78</v>
      </c>
      <c r="R403" t="n">
        <v>139.67</v>
      </c>
      <c r="S403" t="n">
        <v>106.02</v>
      </c>
      <c r="T403" t="n">
        <v>12659.01</v>
      </c>
      <c r="U403" t="n">
        <v>0.76</v>
      </c>
      <c r="V403" t="n">
        <v>0.89</v>
      </c>
      <c r="W403" t="n">
        <v>12.3</v>
      </c>
      <c r="X403" t="n">
        <v>0.74</v>
      </c>
      <c r="Y403" t="n">
        <v>0.5</v>
      </c>
      <c r="Z403" t="n">
        <v>10</v>
      </c>
    </row>
    <row r="404">
      <c r="A404" t="n">
        <v>26</v>
      </c>
      <c r="B404" t="n">
        <v>65</v>
      </c>
      <c r="C404" t="inlineStr">
        <is>
          <t xml:space="preserve">CONCLUIDO	</t>
        </is>
      </c>
      <c r="D404" t="n">
        <v>1.3939</v>
      </c>
      <c r="E404" t="n">
        <v>71.73999999999999</v>
      </c>
      <c r="F404" t="n">
        <v>69.02</v>
      </c>
      <c r="G404" t="n">
        <v>207.05</v>
      </c>
      <c r="H404" t="n">
        <v>2.82</v>
      </c>
      <c r="I404" t="n">
        <v>20</v>
      </c>
      <c r="J404" t="n">
        <v>169.44</v>
      </c>
      <c r="K404" t="n">
        <v>46.47</v>
      </c>
      <c r="L404" t="n">
        <v>27</v>
      </c>
      <c r="M404" t="n">
        <v>18</v>
      </c>
      <c r="N404" t="n">
        <v>30.97</v>
      </c>
      <c r="O404" t="n">
        <v>21131.78</v>
      </c>
      <c r="P404" t="n">
        <v>704.24</v>
      </c>
      <c r="Q404" t="n">
        <v>747.8</v>
      </c>
      <c r="R404" t="n">
        <v>138.38</v>
      </c>
      <c r="S404" t="n">
        <v>106.02</v>
      </c>
      <c r="T404" t="n">
        <v>12016.05</v>
      </c>
      <c r="U404" t="n">
        <v>0.77</v>
      </c>
      <c r="V404" t="n">
        <v>0.89</v>
      </c>
      <c r="W404" t="n">
        <v>12.3</v>
      </c>
      <c r="X404" t="n">
        <v>0.7</v>
      </c>
      <c r="Y404" t="n">
        <v>0.5</v>
      </c>
      <c r="Z404" t="n">
        <v>10</v>
      </c>
    </row>
    <row r="405">
      <c r="A405" t="n">
        <v>27</v>
      </c>
      <c r="B405" t="n">
        <v>65</v>
      </c>
      <c r="C405" t="inlineStr">
        <is>
          <t xml:space="preserve">CONCLUIDO	</t>
        </is>
      </c>
      <c r="D405" t="n">
        <v>1.3951</v>
      </c>
      <c r="E405" t="n">
        <v>71.68000000000001</v>
      </c>
      <c r="F405" t="n">
        <v>68.98</v>
      </c>
      <c r="G405" t="n">
        <v>217.84</v>
      </c>
      <c r="H405" t="n">
        <v>2.9</v>
      </c>
      <c r="I405" t="n">
        <v>19</v>
      </c>
      <c r="J405" t="n">
        <v>170.9</v>
      </c>
      <c r="K405" t="n">
        <v>46.47</v>
      </c>
      <c r="L405" t="n">
        <v>28</v>
      </c>
      <c r="M405" t="n">
        <v>17</v>
      </c>
      <c r="N405" t="n">
        <v>31.43</v>
      </c>
      <c r="O405" t="n">
        <v>21311.32</v>
      </c>
      <c r="P405" t="n">
        <v>701.9</v>
      </c>
      <c r="Q405" t="n">
        <v>747.79</v>
      </c>
      <c r="R405" t="n">
        <v>136.95</v>
      </c>
      <c r="S405" t="n">
        <v>106.02</v>
      </c>
      <c r="T405" t="n">
        <v>11309.23</v>
      </c>
      <c r="U405" t="n">
        <v>0.77</v>
      </c>
      <c r="V405" t="n">
        <v>0.89</v>
      </c>
      <c r="W405" t="n">
        <v>12.31</v>
      </c>
      <c r="X405" t="n">
        <v>0.66</v>
      </c>
      <c r="Y405" t="n">
        <v>0.5</v>
      </c>
      <c r="Z405" t="n">
        <v>10</v>
      </c>
    </row>
    <row r="406">
      <c r="A406" t="n">
        <v>28</v>
      </c>
      <c r="B406" t="n">
        <v>65</v>
      </c>
      <c r="C406" t="inlineStr">
        <is>
          <t xml:space="preserve">CONCLUIDO	</t>
        </is>
      </c>
      <c r="D406" t="n">
        <v>1.395</v>
      </c>
      <c r="E406" t="n">
        <v>71.68000000000001</v>
      </c>
      <c r="F406" t="n">
        <v>68.98999999999999</v>
      </c>
      <c r="G406" t="n">
        <v>217.85</v>
      </c>
      <c r="H406" t="n">
        <v>2.98</v>
      </c>
      <c r="I406" t="n">
        <v>19</v>
      </c>
      <c r="J406" t="n">
        <v>172.36</v>
      </c>
      <c r="K406" t="n">
        <v>46.47</v>
      </c>
      <c r="L406" t="n">
        <v>29</v>
      </c>
      <c r="M406" t="n">
        <v>17</v>
      </c>
      <c r="N406" t="n">
        <v>31.89</v>
      </c>
      <c r="O406" t="n">
        <v>21491.47</v>
      </c>
      <c r="P406" t="n">
        <v>697.77</v>
      </c>
      <c r="Q406" t="n">
        <v>747.78</v>
      </c>
      <c r="R406" t="n">
        <v>137.16</v>
      </c>
      <c r="S406" t="n">
        <v>106.02</v>
      </c>
      <c r="T406" t="n">
        <v>11415.21</v>
      </c>
      <c r="U406" t="n">
        <v>0.77</v>
      </c>
      <c r="V406" t="n">
        <v>0.89</v>
      </c>
      <c r="W406" t="n">
        <v>12.3</v>
      </c>
      <c r="X406" t="n">
        <v>0.67</v>
      </c>
      <c r="Y406" t="n">
        <v>0.5</v>
      </c>
      <c r="Z406" t="n">
        <v>10</v>
      </c>
    </row>
    <row r="407">
      <c r="A407" t="n">
        <v>29</v>
      </c>
      <c r="B407" t="n">
        <v>65</v>
      </c>
      <c r="C407" t="inlineStr">
        <is>
          <t xml:space="preserve">CONCLUIDO	</t>
        </is>
      </c>
      <c r="D407" t="n">
        <v>1.3963</v>
      </c>
      <c r="E407" t="n">
        <v>71.62</v>
      </c>
      <c r="F407" t="n">
        <v>68.95</v>
      </c>
      <c r="G407" t="n">
        <v>229.82</v>
      </c>
      <c r="H407" t="n">
        <v>3.06</v>
      </c>
      <c r="I407" t="n">
        <v>18</v>
      </c>
      <c r="J407" t="n">
        <v>173.82</v>
      </c>
      <c r="K407" t="n">
        <v>46.47</v>
      </c>
      <c r="L407" t="n">
        <v>30</v>
      </c>
      <c r="M407" t="n">
        <v>16</v>
      </c>
      <c r="N407" t="n">
        <v>32.36</v>
      </c>
      <c r="O407" t="n">
        <v>21672.25</v>
      </c>
      <c r="P407" t="n">
        <v>698.7</v>
      </c>
      <c r="Q407" t="n">
        <v>747.8</v>
      </c>
      <c r="R407" t="n">
        <v>136.06</v>
      </c>
      <c r="S407" t="n">
        <v>106.02</v>
      </c>
      <c r="T407" t="n">
        <v>10866.89</v>
      </c>
      <c r="U407" t="n">
        <v>0.78</v>
      </c>
      <c r="V407" t="n">
        <v>0.89</v>
      </c>
      <c r="W407" t="n">
        <v>12.3</v>
      </c>
      <c r="X407" t="n">
        <v>0.63</v>
      </c>
      <c r="Y407" t="n">
        <v>0.5</v>
      </c>
      <c r="Z407" t="n">
        <v>10</v>
      </c>
    </row>
    <row r="408">
      <c r="A408" t="n">
        <v>30</v>
      </c>
      <c r="B408" t="n">
        <v>65</v>
      </c>
      <c r="C408" t="inlineStr">
        <is>
          <t xml:space="preserve">CONCLUIDO	</t>
        </is>
      </c>
      <c r="D408" t="n">
        <v>1.3971</v>
      </c>
      <c r="E408" t="n">
        <v>71.58</v>
      </c>
      <c r="F408" t="n">
        <v>68.93000000000001</v>
      </c>
      <c r="G408" t="n">
        <v>243.29</v>
      </c>
      <c r="H408" t="n">
        <v>3.14</v>
      </c>
      <c r="I408" t="n">
        <v>17</v>
      </c>
      <c r="J408" t="n">
        <v>175.29</v>
      </c>
      <c r="K408" t="n">
        <v>46.47</v>
      </c>
      <c r="L408" t="n">
        <v>31</v>
      </c>
      <c r="M408" t="n">
        <v>15</v>
      </c>
      <c r="N408" t="n">
        <v>32.83</v>
      </c>
      <c r="O408" t="n">
        <v>21853.67</v>
      </c>
      <c r="P408" t="n">
        <v>692.37</v>
      </c>
      <c r="Q408" t="n">
        <v>747.78</v>
      </c>
      <c r="R408" t="n">
        <v>135.48</v>
      </c>
      <c r="S408" t="n">
        <v>106.02</v>
      </c>
      <c r="T408" t="n">
        <v>10582.7</v>
      </c>
      <c r="U408" t="n">
        <v>0.78</v>
      </c>
      <c r="V408" t="n">
        <v>0.89</v>
      </c>
      <c r="W408" t="n">
        <v>12.3</v>
      </c>
      <c r="X408" t="n">
        <v>0.61</v>
      </c>
      <c r="Y408" t="n">
        <v>0.5</v>
      </c>
      <c r="Z408" t="n">
        <v>10</v>
      </c>
    </row>
    <row r="409">
      <c r="A409" t="n">
        <v>31</v>
      </c>
      <c r="B409" t="n">
        <v>65</v>
      </c>
      <c r="C409" t="inlineStr">
        <is>
          <t xml:space="preserve">CONCLUIDO	</t>
        </is>
      </c>
      <c r="D409" t="n">
        <v>1.3976</v>
      </c>
      <c r="E409" t="n">
        <v>71.55</v>
      </c>
      <c r="F409" t="n">
        <v>68.91</v>
      </c>
      <c r="G409" t="n">
        <v>243.2</v>
      </c>
      <c r="H409" t="n">
        <v>3.21</v>
      </c>
      <c r="I409" t="n">
        <v>17</v>
      </c>
      <c r="J409" t="n">
        <v>176.77</v>
      </c>
      <c r="K409" t="n">
        <v>46.47</v>
      </c>
      <c r="L409" t="n">
        <v>32</v>
      </c>
      <c r="M409" t="n">
        <v>15</v>
      </c>
      <c r="N409" t="n">
        <v>33.3</v>
      </c>
      <c r="O409" t="n">
        <v>22035.73</v>
      </c>
      <c r="P409" t="n">
        <v>693.92</v>
      </c>
      <c r="Q409" t="n">
        <v>747.78</v>
      </c>
      <c r="R409" t="n">
        <v>134.67</v>
      </c>
      <c r="S409" t="n">
        <v>106.02</v>
      </c>
      <c r="T409" t="n">
        <v>10180.85</v>
      </c>
      <c r="U409" t="n">
        <v>0.79</v>
      </c>
      <c r="V409" t="n">
        <v>0.9</v>
      </c>
      <c r="W409" t="n">
        <v>12.3</v>
      </c>
      <c r="X409" t="n">
        <v>0.59</v>
      </c>
      <c r="Y409" t="n">
        <v>0.5</v>
      </c>
      <c r="Z409" t="n">
        <v>10</v>
      </c>
    </row>
    <row r="410">
      <c r="A410" t="n">
        <v>32</v>
      </c>
      <c r="B410" t="n">
        <v>65</v>
      </c>
      <c r="C410" t="inlineStr">
        <is>
          <t xml:space="preserve">CONCLUIDO	</t>
        </is>
      </c>
      <c r="D410" t="n">
        <v>1.3989</v>
      </c>
      <c r="E410" t="n">
        <v>71.48</v>
      </c>
      <c r="F410" t="n">
        <v>68.87</v>
      </c>
      <c r="G410" t="n">
        <v>258.26</v>
      </c>
      <c r="H410" t="n">
        <v>3.28</v>
      </c>
      <c r="I410" t="n">
        <v>16</v>
      </c>
      <c r="J410" t="n">
        <v>178.25</v>
      </c>
      <c r="K410" t="n">
        <v>46.47</v>
      </c>
      <c r="L410" t="n">
        <v>33</v>
      </c>
      <c r="M410" t="n">
        <v>14</v>
      </c>
      <c r="N410" t="n">
        <v>33.79</v>
      </c>
      <c r="O410" t="n">
        <v>22218.44</v>
      </c>
      <c r="P410" t="n">
        <v>688.35</v>
      </c>
      <c r="Q410" t="n">
        <v>747.78</v>
      </c>
      <c r="R410" t="n">
        <v>133.32</v>
      </c>
      <c r="S410" t="n">
        <v>106.02</v>
      </c>
      <c r="T410" t="n">
        <v>9508.049999999999</v>
      </c>
      <c r="U410" t="n">
        <v>0.8</v>
      </c>
      <c r="V410" t="n">
        <v>0.9</v>
      </c>
      <c r="W410" t="n">
        <v>12.3</v>
      </c>
      <c r="X410" t="n">
        <v>0.55</v>
      </c>
      <c r="Y410" t="n">
        <v>0.5</v>
      </c>
      <c r="Z410" t="n">
        <v>10</v>
      </c>
    </row>
    <row r="411">
      <c r="A411" t="n">
        <v>33</v>
      </c>
      <c r="B411" t="n">
        <v>65</v>
      </c>
      <c r="C411" t="inlineStr">
        <is>
          <t xml:space="preserve">CONCLUIDO	</t>
        </is>
      </c>
      <c r="D411" t="n">
        <v>1.3987</v>
      </c>
      <c r="E411" t="n">
        <v>71.48999999999999</v>
      </c>
      <c r="F411" t="n">
        <v>68.88</v>
      </c>
      <c r="G411" t="n">
        <v>258.29</v>
      </c>
      <c r="H411" t="n">
        <v>3.36</v>
      </c>
      <c r="I411" t="n">
        <v>16</v>
      </c>
      <c r="J411" t="n">
        <v>179.74</v>
      </c>
      <c r="K411" t="n">
        <v>46.47</v>
      </c>
      <c r="L411" t="n">
        <v>34</v>
      </c>
      <c r="M411" t="n">
        <v>14</v>
      </c>
      <c r="N411" t="n">
        <v>34.27</v>
      </c>
      <c r="O411" t="n">
        <v>22401.81</v>
      </c>
      <c r="P411" t="n">
        <v>688.67</v>
      </c>
      <c r="Q411" t="n">
        <v>747.78</v>
      </c>
      <c r="R411" t="n">
        <v>133.56</v>
      </c>
      <c r="S411" t="n">
        <v>106.02</v>
      </c>
      <c r="T411" t="n">
        <v>9629.610000000001</v>
      </c>
      <c r="U411" t="n">
        <v>0.79</v>
      </c>
      <c r="V411" t="n">
        <v>0.9</v>
      </c>
      <c r="W411" t="n">
        <v>12.3</v>
      </c>
      <c r="X411" t="n">
        <v>0.5600000000000001</v>
      </c>
      <c r="Y411" t="n">
        <v>0.5</v>
      </c>
      <c r="Z411" t="n">
        <v>10</v>
      </c>
    </row>
    <row r="412">
      <c r="A412" t="n">
        <v>34</v>
      </c>
      <c r="B412" t="n">
        <v>65</v>
      </c>
      <c r="C412" t="inlineStr">
        <is>
          <t xml:space="preserve">CONCLUIDO	</t>
        </is>
      </c>
      <c r="D412" t="n">
        <v>1.4001</v>
      </c>
      <c r="E412" t="n">
        <v>71.42</v>
      </c>
      <c r="F412" t="n">
        <v>68.83</v>
      </c>
      <c r="G412" t="n">
        <v>275.34</v>
      </c>
      <c r="H412" t="n">
        <v>3.43</v>
      </c>
      <c r="I412" t="n">
        <v>15</v>
      </c>
      <c r="J412" t="n">
        <v>181.23</v>
      </c>
      <c r="K412" t="n">
        <v>46.47</v>
      </c>
      <c r="L412" t="n">
        <v>35</v>
      </c>
      <c r="M412" t="n">
        <v>13</v>
      </c>
      <c r="N412" t="n">
        <v>34.76</v>
      </c>
      <c r="O412" t="n">
        <v>22585.84</v>
      </c>
      <c r="P412" t="n">
        <v>684.55</v>
      </c>
      <c r="Q412" t="n">
        <v>747.78</v>
      </c>
      <c r="R412" t="n">
        <v>132.02</v>
      </c>
      <c r="S412" t="n">
        <v>106.02</v>
      </c>
      <c r="T412" t="n">
        <v>8861.110000000001</v>
      </c>
      <c r="U412" t="n">
        <v>0.8</v>
      </c>
      <c r="V412" t="n">
        <v>0.9</v>
      </c>
      <c r="W412" t="n">
        <v>12.3</v>
      </c>
      <c r="X412" t="n">
        <v>0.52</v>
      </c>
      <c r="Y412" t="n">
        <v>0.5</v>
      </c>
      <c r="Z412" t="n">
        <v>10</v>
      </c>
    </row>
    <row r="413">
      <c r="A413" t="n">
        <v>35</v>
      </c>
      <c r="B413" t="n">
        <v>65</v>
      </c>
      <c r="C413" t="inlineStr">
        <is>
          <t xml:space="preserve">CONCLUIDO	</t>
        </is>
      </c>
      <c r="D413" t="n">
        <v>1.3999</v>
      </c>
      <c r="E413" t="n">
        <v>71.44</v>
      </c>
      <c r="F413" t="n">
        <v>68.84999999999999</v>
      </c>
      <c r="G413" t="n">
        <v>275.39</v>
      </c>
      <c r="H413" t="n">
        <v>3.5</v>
      </c>
      <c r="I413" t="n">
        <v>15</v>
      </c>
      <c r="J413" t="n">
        <v>182.73</v>
      </c>
      <c r="K413" t="n">
        <v>46.47</v>
      </c>
      <c r="L413" t="n">
        <v>36</v>
      </c>
      <c r="M413" t="n">
        <v>13</v>
      </c>
      <c r="N413" t="n">
        <v>35.26</v>
      </c>
      <c r="O413" t="n">
        <v>22770.67</v>
      </c>
      <c r="P413" t="n">
        <v>686.61</v>
      </c>
      <c r="Q413" t="n">
        <v>747.78</v>
      </c>
      <c r="R413" t="n">
        <v>132.55</v>
      </c>
      <c r="S413" t="n">
        <v>106.02</v>
      </c>
      <c r="T413" t="n">
        <v>9130.889999999999</v>
      </c>
      <c r="U413" t="n">
        <v>0.8</v>
      </c>
      <c r="V413" t="n">
        <v>0.9</v>
      </c>
      <c r="W413" t="n">
        <v>12.3</v>
      </c>
      <c r="X413" t="n">
        <v>0.53</v>
      </c>
      <c r="Y413" t="n">
        <v>0.5</v>
      </c>
      <c r="Z413" t="n">
        <v>10</v>
      </c>
    </row>
    <row r="414">
      <c r="A414" t="n">
        <v>36</v>
      </c>
      <c r="B414" t="n">
        <v>65</v>
      </c>
      <c r="C414" t="inlineStr">
        <is>
          <t xml:space="preserve">CONCLUIDO	</t>
        </is>
      </c>
      <c r="D414" t="n">
        <v>1.3998</v>
      </c>
      <c r="E414" t="n">
        <v>71.44</v>
      </c>
      <c r="F414" t="n">
        <v>68.84999999999999</v>
      </c>
      <c r="G414" t="n">
        <v>275.39</v>
      </c>
      <c r="H414" t="n">
        <v>3.56</v>
      </c>
      <c r="I414" t="n">
        <v>15</v>
      </c>
      <c r="J414" t="n">
        <v>184.23</v>
      </c>
      <c r="K414" t="n">
        <v>46.47</v>
      </c>
      <c r="L414" t="n">
        <v>37</v>
      </c>
      <c r="M414" t="n">
        <v>13</v>
      </c>
      <c r="N414" t="n">
        <v>35.77</v>
      </c>
      <c r="O414" t="n">
        <v>22956.06</v>
      </c>
      <c r="P414" t="n">
        <v>682.08</v>
      </c>
      <c r="Q414" t="n">
        <v>747.79</v>
      </c>
      <c r="R414" t="n">
        <v>132.69</v>
      </c>
      <c r="S414" t="n">
        <v>106.02</v>
      </c>
      <c r="T414" t="n">
        <v>9200.200000000001</v>
      </c>
      <c r="U414" t="n">
        <v>0.8</v>
      </c>
      <c r="V414" t="n">
        <v>0.9</v>
      </c>
      <c r="W414" t="n">
        <v>12.3</v>
      </c>
      <c r="X414" t="n">
        <v>0.53</v>
      </c>
      <c r="Y414" t="n">
        <v>0.5</v>
      </c>
      <c r="Z414" t="n">
        <v>10</v>
      </c>
    </row>
    <row r="415">
      <c r="A415" t="n">
        <v>37</v>
      </c>
      <c r="B415" t="n">
        <v>65</v>
      </c>
      <c r="C415" t="inlineStr">
        <is>
          <t xml:space="preserve">CONCLUIDO	</t>
        </is>
      </c>
      <c r="D415" t="n">
        <v>1.4014</v>
      </c>
      <c r="E415" t="n">
        <v>71.36</v>
      </c>
      <c r="F415" t="n">
        <v>68.8</v>
      </c>
      <c r="G415" t="n">
        <v>294.84</v>
      </c>
      <c r="H415" t="n">
        <v>3.63</v>
      </c>
      <c r="I415" t="n">
        <v>14</v>
      </c>
      <c r="J415" t="n">
        <v>185.74</v>
      </c>
      <c r="K415" t="n">
        <v>46.47</v>
      </c>
      <c r="L415" t="n">
        <v>38</v>
      </c>
      <c r="M415" t="n">
        <v>12</v>
      </c>
      <c r="N415" t="n">
        <v>36.27</v>
      </c>
      <c r="O415" t="n">
        <v>23142.13</v>
      </c>
      <c r="P415" t="n">
        <v>681.84</v>
      </c>
      <c r="Q415" t="n">
        <v>747.79</v>
      </c>
      <c r="R415" t="n">
        <v>131.06</v>
      </c>
      <c r="S415" t="n">
        <v>106.02</v>
      </c>
      <c r="T415" t="n">
        <v>8389.84</v>
      </c>
      <c r="U415" t="n">
        <v>0.8100000000000001</v>
      </c>
      <c r="V415" t="n">
        <v>0.9</v>
      </c>
      <c r="W415" t="n">
        <v>12.29</v>
      </c>
      <c r="X415" t="n">
        <v>0.48</v>
      </c>
      <c r="Y415" t="n">
        <v>0.5</v>
      </c>
      <c r="Z415" t="n">
        <v>10</v>
      </c>
    </row>
    <row r="416">
      <c r="A416" t="n">
        <v>38</v>
      </c>
      <c r="B416" t="n">
        <v>65</v>
      </c>
      <c r="C416" t="inlineStr">
        <is>
          <t xml:space="preserve">CONCLUIDO	</t>
        </is>
      </c>
      <c r="D416" t="n">
        <v>1.4011</v>
      </c>
      <c r="E416" t="n">
        <v>71.38</v>
      </c>
      <c r="F416" t="n">
        <v>68.81</v>
      </c>
      <c r="G416" t="n">
        <v>294.92</v>
      </c>
      <c r="H416" t="n">
        <v>3.7</v>
      </c>
      <c r="I416" t="n">
        <v>14</v>
      </c>
      <c r="J416" t="n">
        <v>187.26</v>
      </c>
      <c r="K416" t="n">
        <v>46.47</v>
      </c>
      <c r="L416" t="n">
        <v>39</v>
      </c>
      <c r="M416" t="n">
        <v>10</v>
      </c>
      <c r="N416" t="n">
        <v>36.79</v>
      </c>
      <c r="O416" t="n">
        <v>23328.9</v>
      </c>
      <c r="P416" t="n">
        <v>682.33</v>
      </c>
      <c r="Q416" t="n">
        <v>747.8200000000001</v>
      </c>
      <c r="R416" t="n">
        <v>131.29</v>
      </c>
      <c r="S416" t="n">
        <v>106.02</v>
      </c>
      <c r="T416" t="n">
        <v>8505.610000000001</v>
      </c>
      <c r="U416" t="n">
        <v>0.8100000000000001</v>
      </c>
      <c r="V416" t="n">
        <v>0.9</v>
      </c>
      <c r="W416" t="n">
        <v>12.3</v>
      </c>
      <c r="X416" t="n">
        <v>0.5</v>
      </c>
      <c r="Y416" t="n">
        <v>0.5</v>
      </c>
      <c r="Z416" t="n">
        <v>10</v>
      </c>
    </row>
    <row r="417">
      <c r="A417" t="n">
        <v>39</v>
      </c>
      <c r="B417" t="n">
        <v>65</v>
      </c>
      <c r="C417" t="inlineStr">
        <is>
          <t xml:space="preserve">CONCLUIDO	</t>
        </is>
      </c>
      <c r="D417" t="n">
        <v>1.4014</v>
      </c>
      <c r="E417" t="n">
        <v>71.36</v>
      </c>
      <c r="F417" t="n">
        <v>68.79000000000001</v>
      </c>
      <c r="G417" t="n">
        <v>294.83</v>
      </c>
      <c r="H417" t="n">
        <v>3.76</v>
      </c>
      <c r="I417" t="n">
        <v>14</v>
      </c>
      <c r="J417" t="n">
        <v>188.78</v>
      </c>
      <c r="K417" t="n">
        <v>46.47</v>
      </c>
      <c r="L417" t="n">
        <v>40</v>
      </c>
      <c r="M417" t="n">
        <v>9</v>
      </c>
      <c r="N417" t="n">
        <v>37.31</v>
      </c>
      <c r="O417" t="n">
        <v>23516.37</v>
      </c>
      <c r="P417" t="n">
        <v>675.86</v>
      </c>
      <c r="Q417" t="n">
        <v>747.8</v>
      </c>
      <c r="R417" t="n">
        <v>130.89</v>
      </c>
      <c r="S417" t="n">
        <v>106.02</v>
      </c>
      <c r="T417" t="n">
        <v>8304.5</v>
      </c>
      <c r="U417" t="n">
        <v>0.8100000000000001</v>
      </c>
      <c r="V417" t="n">
        <v>0.9</v>
      </c>
      <c r="W417" t="n">
        <v>12.29</v>
      </c>
      <c r="X417" t="n">
        <v>0.48</v>
      </c>
      <c r="Y417" t="n">
        <v>0.5</v>
      </c>
      <c r="Z417" t="n">
        <v>10</v>
      </c>
    </row>
    <row r="418">
      <c r="A418" t="n">
        <v>0</v>
      </c>
      <c r="B418" t="n">
        <v>75</v>
      </c>
      <c r="C418" t="inlineStr">
        <is>
          <t xml:space="preserve">CONCLUIDO	</t>
        </is>
      </c>
      <c r="D418" t="n">
        <v>0.7499</v>
      </c>
      <c r="E418" t="n">
        <v>133.35</v>
      </c>
      <c r="F418" t="n">
        <v>103.63</v>
      </c>
      <c r="G418" t="n">
        <v>6.92</v>
      </c>
      <c r="H418" t="n">
        <v>0.12</v>
      </c>
      <c r="I418" t="n">
        <v>898</v>
      </c>
      <c r="J418" t="n">
        <v>150.44</v>
      </c>
      <c r="K418" t="n">
        <v>49.1</v>
      </c>
      <c r="L418" t="n">
        <v>1</v>
      </c>
      <c r="M418" t="n">
        <v>896</v>
      </c>
      <c r="N418" t="n">
        <v>25.34</v>
      </c>
      <c r="O418" t="n">
        <v>18787.76</v>
      </c>
      <c r="P418" t="n">
        <v>1233.33</v>
      </c>
      <c r="Q418" t="n">
        <v>748.46</v>
      </c>
      <c r="R418" t="n">
        <v>1295.7</v>
      </c>
      <c r="S418" t="n">
        <v>106.02</v>
      </c>
      <c r="T418" t="n">
        <v>586287.9300000001</v>
      </c>
      <c r="U418" t="n">
        <v>0.08</v>
      </c>
      <c r="V418" t="n">
        <v>0.6</v>
      </c>
      <c r="W418" t="n">
        <v>13.77</v>
      </c>
      <c r="X418" t="n">
        <v>35.28</v>
      </c>
      <c r="Y418" t="n">
        <v>0.5</v>
      </c>
      <c r="Z418" t="n">
        <v>10</v>
      </c>
    </row>
    <row r="419">
      <c r="A419" t="n">
        <v>1</v>
      </c>
      <c r="B419" t="n">
        <v>75</v>
      </c>
      <c r="C419" t="inlineStr">
        <is>
          <t xml:space="preserve">CONCLUIDO	</t>
        </is>
      </c>
      <c r="D419" t="n">
        <v>1.0564</v>
      </c>
      <c r="E419" t="n">
        <v>94.67</v>
      </c>
      <c r="F419" t="n">
        <v>81.66</v>
      </c>
      <c r="G419" t="n">
        <v>13.96</v>
      </c>
      <c r="H419" t="n">
        <v>0.23</v>
      </c>
      <c r="I419" t="n">
        <v>351</v>
      </c>
      <c r="J419" t="n">
        <v>151.83</v>
      </c>
      <c r="K419" t="n">
        <v>49.1</v>
      </c>
      <c r="L419" t="n">
        <v>2</v>
      </c>
      <c r="M419" t="n">
        <v>349</v>
      </c>
      <c r="N419" t="n">
        <v>25.73</v>
      </c>
      <c r="O419" t="n">
        <v>18959.54</v>
      </c>
      <c r="P419" t="n">
        <v>970.59</v>
      </c>
      <c r="Q419" t="n">
        <v>748</v>
      </c>
      <c r="R419" t="n">
        <v>559.4400000000001</v>
      </c>
      <c r="S419" t="n">
        <v>106.02</v>
      </c>
      <c r="T419" t="n">
        <v>220891.6</v>
      </c>
      <c r="U419" t="n">
        <v>0.19</v>
      </c>
      <c r="V419" t="n">
        <v>0.76</v>
      </c>
      <c r="W419" t="n">
        <v>12.87</v>
      </c>
      <c r="X419" t="n">
        <v>13.33</v>
      </c>
      <c r="Y419" t="n">
        <v>0.5</v>
      </c>
      <c r="Z419" t="n">
        <v>10</v>
      </c>
    </row>
    <row r="420">
      <c r="A420" t="n">
        <v>2</v>
      </c>
      <c r="B420" t="n">
        <v>75</v>
      </c>
      <c r="C420" t="inlineStr">
        <is>
          <t xml:space="preserve">CONCLUIDO	</t>
        </is>
      </c>
      <c r="D420" t="n">
        <v>1.1694</v>
      </c>
      <c r="E420" t="n">
        <v>85.52</v>
      </c>
      <c r="F420" t="n">
        <v>76.55</v>
      </c>
      <c r="G420" t="n">
        <v>20.97</v>
      </c>
      <c r="H420" t="n">
        <v>0.35</v>
      </c>
      <c r="I420" t="n">
        <v>219</v>
      </c>
      <c r="J420" t="n">
        <v>153.23</v>
      </c>
      <c r="K420" t="n">
        <v>49.1</v>
      </c>
      <c r="L420" t="n">
        <v>3</v>
      </c>
      <c r="M420" t="n">
        <v>217</v>
      </c>
      <c r="N420" t="n">
        <v>26.13</v>
      </c>
      <c r="O420" t="n">
        <v>19131.85</v>
      </c>
      <c r="P420" t="n">
        <v>908.15</v>
      </c>
      <c r="Q420" t="n">
        <v>747.97</v>
      </c>
      <c r="R420" t="n">
        <v>389.15</v>
      </c>
      <c r="S420" t="n">
        <v>106.02</v>
      </c>
      <c r="T420" t="n">
        <v>136410.98</v>
      </c>
      <c r="U420" t="n">
        <v>0.27</v>
      </c>
      <c r="V420" t="n">
        <v>0.8100000000000001</v>
      </c>
      <c r="W420" t="n">
        <v>12.63</v>
      </c>
      <c r="X420" t="n">
        <v>8.220000000000001</v>
      </c>
      <c r="Y420" t="n">
        <v>0.5</v>
      </c>
      <c r="Z420" t="n">
        <v>10</v>
      </c>
    </row>
    <row r="421">
      <c r="A421" t="n">
        <v>3</v>
      </c>
      <c r="B421" t="n">
        <v>75</v>
      </c>
      <c r="C421" t="inlineStr">
        <is>
          <t xml:space="preserve">CONCLUIDO	</t>
        </is>
      </c>
      <c r="D421" t="n">
        <v>1.2283</v>
      </c>
      <c r="E421" t="n">
        <v>81.41</v>
      </c>
      <c r="F421" t="n">
        <v>74.28</v>
      </c>
      <c r="G421" t="n">
        <v>28.03</v>
      </c>
      <c r="H421" t="n">
        <v>0.46</v>
      </c>
      <c r="I421" t="n">
        <v>159</v>
      </c>
      <c r="J421" t="n">
        <v>154.63</v>
      </c>
      <c r="K421" t="n">
        <v>49.1</v>
      </c>
      <c r="L421" t="n">
        <v>4</v>
      </c>
      <c r="M421" t="n">
        <v>157</v>
      </c>
      <c r="N421" t="n">
        <v>26.53</v>
      </c>
      <c r="O421" t="n">
        <v>19304.72</v>
      </c>
      <c r="P421" t="n">
        <v>879.4400000000001</v>
      </c>
      <c r="Q421" t="n">
        <v>747.92</v>
      </c>
      <c r="R421" t="n">
        <v>313.13</v>
      </c>
      <c r="S421" t="n">
        <v>106.02</v>
      </c>
      <c r="T421" t="n">
        <v>98698.82000000001</v>
      </c>
      <c r="U421" t="n">
        <v>0.34</v>
      </c>
      <c r="V421" t="n">
        <v>0.83</v>
      </c>
      <c r="W421" t="n">
        <v>12.55</v>
      </c>
      <c r="X421" t="n">
        <v>5.95</v>
      </c>
      <c r="Y421" t="n">
        <v>0.5</v>
      </c>
      <c r="Z421" t="n">
        <v>10</v>
      </c>
    </row>
    <row r="422">
      <c r="A422" t="n">
        <v>4</v>
      </c>
      <c r="B422" t="n">
        <v>75</v>
      </c>
      <c r="C422" t="inlineStr">
        <is>
          <t xml:space="preserve">CONCLUIDO	</t>
        </is>
      </c>
      <c r="D422" t="n">
        <v>1.2653</v>
      </c>
      <c r="E422" t="n">
        <v>79.03</v>
      </c>
      <c r="F422" t="n">
        <v>72.94</v>
      </c>
      <c r="G422" t="n">
        <v>35.01</v>
      </c>
      <c r="H422" t="n">
        <v>0.57</v>
      </c>
      <c r="I422" t="n">
        <v>125</v>
      </c>
      <c r="J422" t="n">
        <v>156.03</v>
      </c>
      <c r="K422" t="n">
        <v>49.1</v>
      </c>
      <c r="L422" t="n">
        <v>5</v>
      </c>
      <c r="M422" t="n">
        <v>123</v>
      </c>
      <c r="N422" t="n">
        <v>26.94</v>
      </c>
      <c r="O422" t="n">
        <v>19478.15</v>
      </c>
      <c r="P422" t="n">
        <v>861.6799999999999</v>
      </c>
      <c r="Q422" t="n">
        <v>747.85</v>
      </c>
      <c r="R422" t="n">
        <v>268.83</v>
      </c>
      <c r="S422" t="n">
        <v>106.02</v>
      </c>
      <c r="T422" t="n">
        <v>76716.32000000001</v>
      </c>
      <c r="U422" t="n">
        <v>0.39</v>
      </c>
      <c r="V422" t="n">
        <v>0.85</v>
      </c>
      <c r="W422" t="n">
        <v>12.48</v>
      </c>
      <c r="X422" t="n">
        <v>4.61</v>
      </c>
      <c r="Y422" t="n">
        <v>0.5</v>
      </c>
      <c r="Z422" t="n">
        <v>10</v>
      </c>
    </row>
    <row r="423">
      <c r="A423" t="n">
        <v>5</v>
      </c>
      <c r="B423" t="n">
        <v>75</v>
      </c>
      <c r="C423" t="inlineStr">
        <is>
          <t xml:space="preserve">CONCLUIDO	</t>
        </is>
      </c>
      <c r="D423" t="n">
        <v>1.2896</v>
      </c>
      <c r="E423" t="n">
        <v>77.54000000000001</v>
      </c>
      <c r="F423" t="n">
        <v>72.12</v>
      </c>
      <c r="G423" t="n">
        <v>42.01</v>
      </c>
      <c r="H423" t="n">
        <v>0.67</v>
      </c>
      <c r="I423" t="n">
        <v>103</v>
      </c>
      <c r="J423" t="n">
        <v>157.44</v>
      </c>
      <c r="K423" t="n">
        <v>49.1</v>
      </c>
      <c r="L423" t="n">
        <v>6</v>
      </c>
      <c r="M423" t="n">
        <v>101</v>
      </c>
      <c r="N423" t="n">
        <v>27.35</v>
      </c>
      <c r="O423" t="n">
        <v>19652.13</v>
      </c>
      <c r="P423" t="n">
        <v>850.36</v>
      </c>
      <c r="Q423" t="n">
        <v>747.8200000000001</v>
      </c>
      <c r="R423" t="n">
        <v>241.83</v>
      </c>
      <c r="S423" t="n">
        <v>106.02</v>
      </c>
      <c r="T423" t="n">
        <v>63329.89</v>
      </c>
      <c r="U423" t="n">
        <v>0.44</v>
      </c>
      <c r="V423" t="n">
        <v>0.86</v>
      </c>
      <c r="W423" t="n">
        <v>12.43</v>
      </c>
      <c r="X423" t="n">
        <v>3.8</v>
      </c>
      <c r="Y423" t="n">
        <v>0.5</v>
      </c>
      <c r="Z423" t="n">
        <v>10</v>
      </c>
    </row>
    <row r="424">
      <c r="A424" t="n">
        <v>6</v>
      </c>
      <c r="B424" t="n">
        <v>75</v>
      </c>
      <c r="C424" t="inlineStr">
        <is>
          <t xml:space="preserve">CONCLUIDO	</t>
        </is>
      </c>
      <c r="D424" t="n">
        <v>1.3066</v>
      </c>
      <c r="E424" t="n">
        <v>76.54000000000001</v>
      </c>
      <c r="F424" t="n">
        <v>71.56999999999999</v>
      </c>
      <c r="G424" t="n">
        <v>48.8</v>
      </c>
      <c r="H424" t="n">
        <v>0.78</v>
      </c>
      <c r="I424" t="n">
        <v>88</v>
      </c>
      <c r="J424" t="n">
        <v>158.86</v>
      </c>
      <c r="K424" t="n">
        <v>49.1</v>
      </c>
      <c r="L424" t="n">
        <v>7</v>
      </c>
      <c r="M424" t="n">
        <v>86</v>
      </c>
      <c r="N424" t="n">
        <v>27.77</v>
      </c>
      <c r="O424" t="n">
        <v>19826.68</v>
      </c>
      <c r="P424" t="n">
        <v>842.11</v>
      </c>
      <c r="Q424" t="n">
        <v>747.89</v>
      </c>
      <c r="R424" t="n">
        <v>223.51</v>
      </c>
      <c r="S424" t="n">
        <v>106.02</v>
      </c>
      <c r="T424" t="n">
        <v>54243</v>
      </c>
      <c r="U424" t="n">
        <v>0.47</v>
      </c>
      <c r="V424" t="n">
        <v>0.86</v>
      </c>
      <c r="W424" t="n">
        <v>12.41</v>
      </c>
      <c r="X424" t="n">
        <v>3.25</v>
      </c>
      <c r="Y424" t="n">
        <v>0.5</v>
      </c>
      <c r="Z424" t="n">
        <v>10</v>
      </c>
    </row>
    <row r="425">
      <c r="A425" t="n">
        <v>7</v>
      </c>
      <c r="B425" t="n">
        <v>75</v>
      </c>
      <c r="C425" t="inlineStr">
        <is>
          <t xml:space="preserve">CONCLUIDO	</t>
        </is>
      </c>
      <c r="D425" t="n">
        <v>1.3206</v>
      </c>
      <c r="E425" t="n">
        <v>75.72</v>
      </c>
      <c r="F425" t="n">
        <v>71.13</v>
      </c>
      <c r="G425" t="n">
        <v>56.15</v>
      </c>
      <c r="H425" t="n">
        <v>0.88</v>
      </c>
      <c r="I425" t="n">
        <v>76</v>
      </c>
      <c r="J425" t="n">
        <v>160.28</v>
      </c>
      <c r="K425" t="n">
        <v>49.1</v>
      </c>
      <c r="L425" t="n">
        <v>8</v>
      </c>
      <c r="M425" t="n">
        <v>74</v>
      </c>
      <c r="N425" t="n">
        <v>28.19</v>
      </c>
      <c r="O425" t="n">
        <v>20001.93</v>
      </c>
      <c r="P425" t="n">
        <v>835.21</v>
      </c>
      <c r="Q425" t="n">
        <v>747.85</v>
      </c>
      <c r="R425" t="n">
        <v>208.08</v>
      </c>
      <c r="S425" t="n">
        <v>106.02</v>
      </c>
      <c r="T425" t="n">
        <v>46587.03</v>
      </c>
      <c r="U425" t="n">
        <v>0.51</v>
      </c>
      <c r="V425" t="n">
        <v>0.87</v>
      </c>
      <c r="W425" t="n">
        <v>12.41</v>
      </c>
      <c r="X425" t="n">
        <v>2.8</v>
      </c>
      <c r="Y425" t="n">
        <v>0.5</v>
      </c>
      <c r="Z425" t="n">
        <v>10</v>
      </c>
    </row>
    <row r="426">
      <c r="A426" t="n">
        <v>8</v>
      </c>
      <c r="B426" t="n">
        <v>75</v>
      </c>
      <c r="C426" t="inlineStr">
        <is>
          <t xml:space="preserve">CONCLUIDO	</t>
        </is>
      </c>
      <c r="D426" t="n">
        <v>1.3317</v>
      </c>
      <c r="E426" t="n">
        <v>75.09</v>
      </c>
      <c r="F426" t="n">
        <v>70.77</v>
      </c>
      <c r="G426" t="n">
        <v>63.38</v>
      </c>
      <c r="H426" t="n">
        <v>0.99</v>
      </c>
      <c r="I426" t="n">
        <v>67</v>
      </c>
      <c r="J426" t="n">
        <v>161.71</v>
      </c>
      <c r="K426" t="n">
        <v>49.1</v>
      </c>
      <c r="L426" t="n">
        <v>9</v>
      </c>
      <c r="M426" t="n">
        <v>65</v>
      </c>
      <c r="N426" t="n">
        <v>28.61</v>
      </c>
      <c r="O426" t="n">
        <v>20177.64</v>
      </c>
      <c r="P426" t="n">
        <v>828.86</v>
      </c>
      <c r="Q426" t="n">
        <v>747.8</v>
      </c>
      <c r="R426" t="n">
        <v>196.61</v>
      </c>
      <c r="S426" t="n">
        <v>106.02</v>
      </c>
      <c r="T426" t="n">
        <v>40897.35</v>
      </c>
      <c r="U426" t="n">
        <v>0.54</v>
      </c>
      <c r="V426" t="n">
        <v>0.87</v>
      </c>
      <c r="W426" t="n">
        <v>12.38</v>
      </c>
      <c r="X426" t="n">
        <v>2.45</v>
      </c>
      <c r="Y426" t="n">
        <v>0.5</v>
      </c>
      <c r="Z426" t="n">
        <v>10</v>
      </c>
    </row>
    <row r="427">
      <c r="A427" t="n">
        <v>9</v>
      </c>
      <c r="B427" t="n">
        <v>75</v>
      </c>
      <c r="C427" t="inlineStr">
        <is>
          <t xml:space="preserve">CONCLUIDO	</t>
        </is>
      </c>
      <c r="D427" t="n">
        <v>1.3384</v>
      </c>
      <c r="E427" t="n">
        <v>74.70999999999999</v>
      </c>
      <c r="F427" t="n">
        <v>70.56999999999999</v>
      </c>
      <c r="G427" t="n">
        <v>69.42</v>
      </c>
      <c r="H427" t="n">
        <v>1.09</v>
      </c>
      <c r="I427" t="n">
        <v>61</v>
      </c>
      <c r="J427" t="n">
        <v>163.13</v>
      </c>
      <c r="K427" t="n">
        <v>49.1</v>
      </c>
      <c r="L427" t="n">
        <v>10</v>
      </c>
      <c r="M427" t="n">
        <v>59</v>
      </c>
      <c r="N427" t="n">
        <v>29.04</v>
      </c>
      <c r="O427" t="n">
        <v>20353.94</v>
      </c>
      <c r="P427" t="n">
        <v>825.5700000000001</v>
      </c>
      <c r="Q427" t="n">
        <v>747.83</v>
      </c>
      <c r="R427" t="n">
        <v>190.17</v>
      </c>
      <c r="S427" t="n">
        <v>106.02</v>
      </c>
      <c r="T427" t="n">
        <v>37708.39</v>
      </c>
      <c r="U427" t="n">
        <v>0.5600000000000001</v>
      </c>
      <c r="V427" t="n">
        <v>0.87</v>
      </c>
      <c r="W427" t="n">
        <v>12.37</v>
      </c>
      <c r="X427" t="n">
        <v>2.25</v>
      </c>
      <c r="Y427" t="n">
        <v>0.5</v>
      </c>
      <c r="Z427" t="n">
        <v>10</v>
      </c>
    </row>
    <row r="428">
      <c r="A428" t="n">
        <v>10</v>
      </c>
      <c r="B428" t="n">
        <v>75</v>
      </c>
      <c r="C428" t="inlineStr">
        <is>
          <t xml:space="preserve">CONCLUIDO	</t>
        </is>
      </c>
      <c r="D428" t="n">
        <v>1.3463</v>
      </c>
      <c r="E428" t="n">
        <v>74.28</v>
      </c>
      <c r="F428" t="n">
        <v>70.31999999999999</v>
      </c>
      <c r="G428" t="n">
        <v>76.72</v>
      </c>
      <c r="H428" t="n">
        <v>1.18</v>
      </c>
      <c r="I428" t="n">
        <v>55</v>
      </c>
      <c r="J428" t="n">
        <v>164.57</v>
      </c>
      <c r="K428" t="n">
        <v>49.1</v>
      </c>
      <c r="L428" t="n">
        <v>11</v>
      </c>
      <c r="M428" t="n">
        <v>53</v>
      </c>
      <c r="N428" t="n">
        <v>29.47</v>
      </c>
      <c r="O428" t="n">
        <v>20530.82</v>
      </c>
      <c r="P428" t="n">
        <v>820.8099999999999</v>
      </c>
      <c r="Q428" t="n">
        <v>747.8099999999999</v>
      </c>
      <c r="R428" t="n">
        <v>181.88</v>
      </c>
      <c r="S428" t="n">
        <v>106.02</v>
      </c>
      <c r="T428" t="n">
        <v>33595.7</v>
      </c>
      <c r="U428" t="n">
        <v>0.58</v>
      </c>
      <c r="V428" t="n">
        <v>0.88</v>
      </c>
      <c r="W428" t="n">
        <v>12.36</v>
      </c>
      <c r="X428" t="n">
        <v>2</v>
      </c>
      <c r="Y428" t="n">
        <v>0.5</v>
      </c>
      <c r="Z428" t="n">
        <v>10</v>
      </c>
    </row>
    <row r="429">
      <c r="A429" t="n">
        <v>11</v>
      </c>
      <c r="B429" t="n">
        <v>75</v>
      </c>
      <c r="C429" t="inlineStr">
        <is>
          <t xml:space="preserve">CONCLUIDO	</t>
        </is>
      </c>
      <c r="D429" t="n">
        <v>1.3522</v>
      </c>
      <c r="E429" t="n">
        <v>73.95</v>
      </c>
      <c r="F429" t="n">
        <v>70.15000000000001</v>
      </c>
      <c r="G429" t="n">
        <v>84.18000000000001</v>
      </c>
      <c r="H429" t="n">
        <v>1.28</v>
      </c>
      <c r="I429" t="n">
        <v>50</v>
      </c>
      <c r="J429" t="n">
        <v>166.01</v>
      </c>
      <c r="K429" t="n">
        <v>49.1</v>
      </c>
      <c r="L429" t="n">
        <v>12</v>
      </c>
      <c r="M429" t="n">
        <v>48</v>
      </c>
      <c r="N429" t="n">
        <v>29.91</v>
      </c>
      <c r="O429" t="n">
        <v>20708.3</v>
      </c>
      <c r="P429" t="n">
        <v>817.73</v>
      </c>
      <c r="Q429" t="n">
        <v>747.8200000000001</v>
      </c>
      <c r="R429" t="n">
        <v>175.87</v>
      </c>
      <c r="S429" t="n">
        <v>106.02</v>
      </c>
      <c r="T429" t="n">
        <v>30612.03</v>
      </c>
      <c r="U429" t="n">
        <v>0.6</v>
      </c>
      <c r="V429" t="n">
        <v>0.88</v>
      </c>
      <c r="W429" t="n">
        <v>12.36</v>
      </c>
      <c r="X429" t="n">
        <v>1.83</v>
      </c>
      <c r="Y429" t="n">
        <v>0.5</v>
      </c>
      <c r="Z429" t="n">
        <v>10</v>
      </c>
    </row>
    <row r="430">
      <c r="A430" t="n">
        <v>12</v>
      </c>
      <c r="B430" t="n">
        <v>75</v>
      </c>
      <c r="C430" t="inlineStr">
        <is>
          <t xml:space="preserve">CONCLUIDO	</t>
        </is>
      </c>
      <c r="D430" t="n">
        <v>1.3574</v>
      </c>
      <c r="E430" t="n">
        <v>73.67</v>
      </c>
      <c r="F430" t="n">
        <v>69.98999999999999</v>
      </c>
      <c r="G430" t="n">
        <v>91.29000000000001</v>
      </c>
      <c r="H430" t="n">
        <v>1.38</v>
      </c>
      <c r="I430" t="n">
        <v>46</v>
      </c>
      <c r="J430" t="n">
        <v>167.45</v>
      </c>
      <c r="K430" t="n">
        <v>49.1</v>
      </c>
      <c r="L430" t="n">
        <v>13</v>
      </c>
      <c r="M430" t="n">
        <v>44</v>
      </c>
      <c r="N430" t="n">
        <v>30.36</v>
      </c>
      <c r="O430" t="n">
        <v>20886.38</v>
      </c>
      <c r="P430" t="n">
        <v>813.7</v>
      </c>
      <c r="Q430" t="n">
        <v>747.8099999999999</v>
      </c>
      <c r="R430" t="n">
        <v>170.65</v>
      </c>
      <c r="S430" t="n">
        <v>106.02</v>
      </c>
      <c r="T430" t="n">
        <v>28023.9</v>
      </c>
      <c r="U430" t="n">
        <v>0.62</v>
      </c>
      <c r="V430" t="n">
        <v>0.88</v>
      </c>
      <c r="W430" t="n">
        <v>12.35</v>
      </c>
      <c r="X430" t="n">
        <v>1.67</v>
      </c>
      <c r="Y430" t="n">
        <v>0.5</v>
      </c>
      <c r="Z430" t="n">
        <v>10</v>
      </c>
    </row>
    <row r="431">
      <c r="A431" t="n">
        <v>13</v>
      </c>
      <c r="B431" t="n">
        <v>75</v>
      </c>
      <c r="C431" t="inlineStr">
        <is>
          <t xml:space="preserve">CONCLUIDO	</t>
        </is>
      </c>
      <c r="D431" t="n">
        <v>1.3612</v>
      </c>
      <c r="E431" t="n">
        <v>73.45999999999999</v>
      </c>
      <c r="F431" t="n">
        <v>69.87</v>
      </c>
      <c r="G431" t="n">
        <v>97.5</v>
      </c>
      <c r="H431" t="n">
        <v>1.47</v>
      </c>
      <c r="I431" t="n">
        <v>43</v>
      </c>
      <c r="J431" t="n">
        <v>168.9</v>
      </c>
      <c r="K431" t="n">
        <v>49.1</v>
      </c>
      <c r="L431" t="n">
        <v>14</v>
      </c>
      <c r="M431" t="n">
        <v>41</v>
      </c>
      <c r="N431" t="n">
        <v>30.81</v>
      </c>
      <c r="O431" t="n">
        <v>21065.06</v>
      </c>
      <c r="P431" t="n">
        <v>810.95</v>
      </c>
      <c r="Q431" t="n">
        <v>747.8</v>
      </c>
      <c r="R431" t="n">
        <v>167</v>
      </c>
      <c r="S431" t="n">
        <v>106.02</v>
      </c>
      <c r="T431" t="n">
        <v>26214.65</v>
      </c>
      <c r="U431" t="n">
        <v>0.63</v>
      </c>
      <c r="V431" t="n">
        <v>0.88</v>
      </c>
      <c r="W431" t="n">
        <v>12.33</v>
      </c>
      <c r="X431" t="n">
        <v>1.55</v>
      </c>
      <c r="Y431" t="n">
        <v>0.5</v>
      </c>
      <c r="Z431" t="n">
        <v>10</v>
      </c>
    </row>
    <row r="432">
      <c r="A432" t="n">
        <v>14</v>
      </c>
      <c r="B432" t="n">
        <v>75</v>
      </c>
      <c r="C432" t="inlineStr">
        <is>
          <t xml:space="preserve">CONCLUIDO	</t>
        </is>
      </c>
      <c r="D432" t="n">
        <v>1.3644</v>
      </c>
      <c r="E432" t="n">
        <v>73.29000000000001</v>
      </c>
      <c r="F432" t="n">
        <v>69.79000000000001</v>
      </c>
      <c r="G432" t="n">
        <v>104.69</v>
      </c>
      <c r="H432" t="n">
        <v>1.56</v>
      </c>
      <c r="I432" t="n">
        <v>40</v>
      </c>
      <c r="J432" t="n">
        <v>170.35</v>
      </c>
      <c r="K432" t="n">
        <v>49.1</v>
      </c>
      <c r="L432" t="n">
        <v>15</v>
      </c>
      <c r="M432" t="n">
        <v>38</v>
      </c>
      <c r="N432" t="n">
        <v>31.26</v>
      </c>
      <c r="O432" t="n">
        <v>21244.37</v>
      </c>
      <c r="P432" t="n">
        <v>808.83</v>
      </c>
      <c r="Q432" t="n">
        <v>747.8</v>
      </c>
      <c r="R432" t="n">
        <v>163.88</v>
      </c>
      <c r="S432" t="n">
        <v>106.02</v>
      </c>
      <c r="T432" t="n">
        <v>24669.47</v>
      </c>
      <c r="U432" t="n">
        <v>0.65</v>
      </c>
      <c r="V432" t="n">
        <v>0.88</v>
      </c>
      <c r="W432" t="n">
        <v>12.34</v>
      </c>
      <c r="X432" t="n">
        <v>1.47</v>
      </c>
      <c r="Y432" t="n">
        <v>0.5</v>
      </c>
      <c r="Z432" t="n">
        <v>10</v>
      </c>
    </row>
    <row r="433">
      <c r="A433" t="n">
        <v>15</v>
      </c>
      <c r="B433" t="n">
        <v>75</v>
      </c>
      <c r="C433" t="inlineStr">
        <is>
          <t xml:space="preserve">CONCLUIDO	</t>
        </is>
      </c>
      <c r="D433" t="n">
        <v>1.369</v>
      </c>
      <c r="E433" t="n">
        <v>73.04000000000001</v>
      </c>
      <c r="F433" t="n">
        <v>69.64</v>
      </c>
      <c r="G433" t="n">
        <v>112.93</v>
      </c>
      <c r="H433" t="n">
        <v>1.65</v>
      </c>
      <c r="I433" t="n">
        <v>37</v>
      </c>
      <c r="J433" t="n">
        <v>171.81</v>
      </c>
      <c r="K433" t="n">
        <v>49.1</v>
      </c>
      <c r="L433" t="n">
        <v>16</v>
      </c>
      <c r="M433" t="n">
        <v>35</v>
      </c>
      <c r="N433" t="n">
        <v>31.72</v>
      </c>
      <c r="O433" t="n">
        <v>21424.29</v>
      </c>
      <c r="P433" t="n">
        <v>804.17</v>
      </c>
      <c r="Q433" t="n">
        <v>747.78</v>
      </c>
      <c r="R433" t="n">
        <v>159.13</v>
      </c>
      <c r="S433" t="n">
        <v>106.02</v>
      </c>
      <c r="T433" t="n">
        <v>22306.26</v>
      </c>
      <c r="U433" t="n">
        <v>0.67</v>
      </c>
      <c r="V433" t="n">
        <v>0.89</v>
      </c>
      <c r="W433" t="n">
        <v>12.33</v>
      </c>
      <c r="X433" t="n">
        <v>1.32</v>
      </c>
      <c r="Y433" t="n">
        <v>0.5</v>
      </c>
      <c r="Z433" t="n">
        <v>10</v>
      </c>
    </row>
    <row r="434">
      <c r="A434" t="n">
        <v>16</v>
      </c>
      <c r="B434" t="n">
        <v>75</v>
      </c>
      <c r="C434" t="inlineStr">
        <is>
          <t xml:space="preserve">CONCLUIDO	</t>
        </is>
      </c>
      <c r="D434" t="n">
        <v>1.3712</v>
      </c>
      <c r="E434" t="n">
        <v>72.93000000000001</v>
      </c>
      <c r="F434" t="n">
        <v>69.58</v>
      </c>
      <c r="G434" t="n">
        <v>119.29</v>
      </c>
      <c r="H434" t="n">
        <v>1.74</v>
      </c>
      <c r="I434" t="n">
        <v>35</v>
      </c>
      <c r="J434" t="n">
        <v>173.28</v>
      </c>
      <c r="K434" t="n">
        <v>49.1</v>
      </c>
      <c r="L434" t="n">
        <v>17</v>
      </c>
      <c r="M434" t="n">
        <v>33</v>
      </c>
      <c r="N434" t="n">
        <v>32.18</v>
      </c>
      <c r="O434" t="n">
        <v>21604.83</v>
      </c>
      <c r="P434" t="n">
        <v>802.87</v>
      </c>
      <c r="Q434" t="n">
        <v>747.78</v>
      </c>
      <c r="R434" t="n">
        <v>156.7</v>
      </c>
      <c r="S434" t="n">
        <v>106.02</v>
      </c>
      <c r="T434" t="n">
        <v>21103.81</v>
      </c>
      <c r="U434" t="n">
        <v>0.68</v>
      </c>
      <c r="V434" t="n">
        <v>0.89</v>
      </c>
      <c r="W434" t="n">
        <v>12.34</v>
      </c>
      <c r="X434" t="n">
        <v>1.27</v>
      </c>
      <c r="Y434" t="n">
        <v>0.5</v>
      </c>
      <c r="Z434" t="n">
        <v>10</v>
      </c>
    </row>
    <row r="435">
      <c r="A435" t="n">
        <v>17</v>
      </c>
      <c r="B435" t="n">
        <v>75</v>
      </c>
      <c r="C435" t="inlineStr">
        <is>
          <t xml:space="preserve">CONCLUIDO	</t>
        </is>
      </c>
      <c r="D435" t="n">
        <v>1.3739</v>
      </c>
      <c r="E435" t="n">
        <v>72.79000000000001</v>
      </c>
      <c r="F435" t="n">
        <v>69.5</v>
      </c>
      <c r="G435" t="n">
        <v>126.37</v>
      </c>
      <c r="H435" t="n">
        <v>1.83</v>
      </c>
      <c r="I435" t="n">
        <v>33</v>
      </c>
      <c r="J435" t="n">
        <v>174.75</v>
      </c>
      <c r="K435" t="n">
        <v>49.1</v>
      </c>
      <c r="L435" t="n">
        <v>18</v>
      </c>
      <c r="M435" t="n">
        <v>31</v>
      </c>
      <c r="N435" t="n">
        <v>32.65</v>
      </c>
      <c r="O435" t="n">
        <v>21786.02</v>
      </c>
      <c r="P435" t="n">
        <v>800.2</v>
      </c>
      <c r="Q435" t="n">
        <v>747.8099999999999</v>
      </c>
      <c r="R435" t="n">
        <v>154.51</v>
      </c>
      <c r="S435" t="n">
        <v>106.02</v>
      </c>
      <c r="T435" t="n">
        <v>20019.32</v>
      </c>
      <c r="U435" t="n">
        <v>0.6899999999999999</v>
      </c>
      <c r="V435" t="n">
        <v>0.89</v>
      </c>
      <c r="W435" t="n">
        <v>12.32</v>
      </c>
      <c r="X435" t="n">
        <v>1.18</v>
      </c>
      <c r="Y435" t="n">
        <v>0.5</v>
      </c>
      <c r="Z435" t="n">
        <v>10</v>
      </c>
    </row>
    <row r="436">
      <c r="A436" t="n">
        <v>18</v>
      </c>
      <c r="B436" t="n">
        <v>75</v>
      </c>
      <c r="C436" t="inlineStr">
        <is>
          <t xml:space="preserve">CONCLUIDO	</t>
        </is>
      </c>
      <c r="D436" t="n">
        <v>1.375</v>
      </c>
      <c r="E436" t="n">
        <v>72.73</v>
      </c>
      <c r="F436" t="n">
        <v>69.47</v>
      </c>
      <c r="G436" t="n">
        <v>130.27</v>
      </c>
      <c r="H436" t="n">
        <v>1.91</v>
      </c>
      <c r="I436" t="n">
        <v>32</v>
      </c>
      <c r="J436" t="n">
        <v>176.22</v>
      </c>
      <c r="K436" t="n">
        <v>49.1</v>
      </c>
      <c r="L436" t="n">
        <v>19</v>
      </c>
      <c r="M436" t="n">
        <v>30</v>
      </c>
      <c r="N436" t="n">
        <v>33.13</v>
      </c>
      <c r="O436" t="n">
        <v>21967.84</v>
      </c>
      <c r="P436" t="n">
        <v>798.1900000000001</v>
      </c>
      <c r="Q436" t="n">
        <v>747.79</v>
      </c>
      <c r="R436" t="n">
        <v>153.6</v>
      </c>
      <c r="S436" t="n">
        <v>106.02</v>
      </c>
      <c r="T436" t="n">
        <v>19570.74</v>
      </c>
      <c r="U436" t="n">
        <v>0.6899999999999999</v>
      </c>
      <c r="V436" t="n">
        <v>0.89</v>
      </c>
      <c r="W436" t="n">
        <v>12.32</v>
      </c>
      <c r="X436" t="n">
        <v>1.16</v>
      </c>
      <c r="Y436" t="n">
        <v>0.5</v>
      </c>
      <c r="Z436" t="n">
        <v>10</v>
      </c>
    </row>
    <row r="437">
      <c r="A437" t="n">
        <v>19</v>
      </c>
      <c r="B437" t="n">
        <v>75</v>
      </c>
      <c r="C437" t="inlineStr">
        <is>
          <t xml:space="preserve">CONCLUIDO	</t>
        </is>
      </c>
      <c r="D437" t="n">
        <v>1.3772</v>
      </c>
      <c r="E437" t="n">
        <v>72.61</v>
      </c>
      <c r="F437" t="n">
        <v>69.42</v>
      </c>
      <c r="G437" t="n">
        <v>138.83</v>
      </c>
      <c r="H437" t="n">
        <v>2</v>
      </c>
      <c r="I437" t="n">
        <v>30</v>
      </c>
      <c r="J437" t="n">
        <v>177.7</v>
      </c>
      <c r="K437" t="n">
        <v>49.1</v>
      </c>
      <c r="L437" t="n">
        <v>20</v>
      </c>
      <c r="M437" t="n">
        <v>28</v>
      </c>
      <c r="N437" t="n">
        <v>33.61</v>
      </c>
      <c r="O437" t="n">
        <v>22150.3</v>
      </c>
      <c r="P437" t="n">
        <v>797.51</v>
      </c>
      <c r="Q437" t="n">
        <v>747.8</v>
      </c>
      <c r="R437" t="n">
        <v>151.47</v>
      </c>
      <c r="S437" t="n">
        <v>106.02</v>
      </c>
      <c r="T437" t="n">
        <v>18514.5</v>
      </c>
      <c r="U437" t="n">
        <v>0.7</v>
      </c>
      <c r="V437" t="n">
        <v>0.89</v>
      </c>
      <c r="W437" t="n">
        <v>12.32</v>
      </c>
      <c r="X437" t="n">
        <v>1.1</v>
      </c>
      <c r="Y437" t="n">
        <v>0.5</v>
      </c>
      <c r="Z437" t="n">
        <v>10</v>
      </c>
    </row>
    <row r="438">
      <c r="A438" t="n">
        <v>20</v>
      </c>
      <c r="B438" t="n">
        <v>75</v>
      </c>
      <c r="C438" t="inlineStr">
        <is>
          <t xml:space="preserve">CONCLUIDO	</t>
        </is>
      </c>
      <c r="D438" t="n">
        <v>1.3786</v>
      </c>
      <c r="E438" t="n">
        <v>72.54000000000001</v>
      </c>
      <c r="F438" t="n">
        <v>69.38</v>
      </c>
      <c r="G438" t="n">
        <v>143.54</v>
      </c>
      <c r="H438" t="n">
        <v>2.08</v>
      </c>
      <c r="I438" t="n">
        <v>29</v>
      </c>
      <c r="J438" t="n">
        <v>179.18</v>
      </c>
      <c r="K438" t="n">
        <v>49.1</v>
      </c>
      <c r="L438" t="n">
        <v>21</v>
      </c>
      <c r="M438" t="n">
        <v>27</v>
      </c>
      <c r="N438" t="n">
        <v>34.09</v>
      </c>
      <c r="O438" t="n">
        <v>22333.43</v>
      </c>
      <c r="P438" t="n">
        <v>794.77</v>
      </c>
      <c r="Q438" t="n">
        <v>747.79</v>
      </c>
      <c r="R438" t="n">
        <v>150.22</v>
      </c>
      <c r="S438" t="n">
        <v>106.02</v>
      </c>
      <c r="T438" t="n">
        <v>17894.34</v>
      </c>
      <c r="U438" t="n">
        <v>0.71</v>
      </c>
      <c r="V438" t="n">
        <v>0.89</v>
      </c>
      <c r="W438" t="n">
        <v>12.32</v>
      </c>
      <c r="X438" t="n">
        <v>1.06</v>
      </c>
      <c r="Y438" t="n">
        <v>0.5</v>
      </c>
      <c r="Z438" t="n">
        <v>10</v>
      </c>
    </row>
    <row r="439">
      <c r="A439" t="n">
        <v>21</v>
      </c>
      <c r="B439" t="n">
        <v>75</v>
      </c>
      <c r="C439" t="inlineStr">
        <is>
          <t xml:space="preserve">CONCLUIDO	</t>
        </is>
      </c>
      <c r="D439" t="n">
        <v>1.3816</v>
      </c>
      <c r="E439" t="n">
        <v>72.38</v>
      </c>
      <c r="F439" t="n">
        <v>69.28</v>
      </c>
      <c r="G439" t="n">
        <v>153.95</v>
      </c>
      <c r="H439" t="n">
        <v>2.16</v>
      </c>
      <c r="I439" t="n">
        <v>27</v>
      </c>
      <c r="J439" t="n">
        <v>180.67</v>
      </c>
      <c r="K439" t="n">
        <v>49.1</v>
      </c>
      <c r="L439" t="n">
        <v>22</v>
      </c>
      <c r="M439" t="n">
        <v>25</v>
      </c>
      <c r="N439" t="n">
        <v>34.58</v>
      </c>
      <c r="O439" t="n">
        <v>22517.21</v>
      </c>
      <c r="P439" t="n">
        <v>792.99</v>
      </c>
      <c r="Q439" t="n">
        <v>747.8</v>
      </c>
      <c r="R439" t="n">
        <v>146.83</v>
      </c>
      <c r="S439" t="n">
        <v>106.02</v>
      </c>
      <c r="T439" t="n">
        <v>16210.75</v>
      </c>
      <c r="U439" t="n">
        <v>0.72</v>
      </c>
      <c r="V439" t="n">
        <v>0.89</v>
      </c>
      <c r="W439" t="n">
        <v>12.32</v>
      </c>
      <c r="X439" t="n">
        <v>0.96</v>
      </c>
      <c r="Y439" t="n">
        <v>0.5</v>
      </c>
      <c r="Z439" t="n">
        <v>10</v>
      </c>
    </row>
    <row r="440">
      <c r="A440" t="n">
        <v>22</v>
      </c>
      <c r="B440" t="n">
        <v>75</v>
      </c>
      <c r="C440" t="inlineStr">
        <is>
          <t xml:space="preserve">CONCLUIDO	</t>
        </is>
      </c>
      <c r="D440" t="n">
        <v>1.3831</v>
      </c>
      <c r="E440" t="n">
        <v>72.3</v>
      </c>
      <c r="F440" t="n">
        <v>69.23</v>
      </c>
      <c r="G440" t="n">
        <v>159.76</v>
      </c>
      <c r="H440" t="n">
        <v>2.24</v>
      </c>
      <c r="I440" t="n">
        <v>26</v>
      </c>
      <c r="J440" t="n">
        <v>182.17</v>
      </c>
      <c r="K440" t="n">
        <v>49.1</v>
      </c>
      <c r="L440" t="n">
        <v>23</v>
      </c>
      <c r="M440" t="n">
        <v>24</v>
      </c>
      <c r="N440" t="n">
        <v>35.08</v>
      </c>
      <c r="O440" t="n">
        <v>22701.78</v>
      </c>
      <c r="P440" t="n">
        <v>790.37</v>
      </c>
      <c r="Q440" t="n">
        <v>747.78</v>
      </c>
      <c r="R440" t="n">
        <v>145.35</v>
      </c>
      <c r="S440" t="n">
        <v>106.02</v>
      </c>
      <c r="T440" t="n">
        <v>15475.74</v>
      </c>
      <c r="U440" t="n">
        <v>0.73</v>
      </c>
      <c r="V440" t="n">
        <v>0.89</v>
      </c>
      <c r="W440" t="n">
        <v>12.31</v>
      </c>
      <c r="X440" t="n">
        <v>0.91</v>
      </c>
      <c r="Y440" t="n">
        <v>0.5</v>
      </c>
      <c r="Z440" t="n">
        <v>10</v>
      </c>
    </row>
    <row r="441">
      <c r="A441" t="n">
        <v>23</v>
      </c>
      <c r="B441" t="n">
        <v>75</v>
      </c>
      <c r="C441" t="inlineStr">
        <is>
          <t xml:space="preserve">CONCLUIDO	</t>
        </is>
      </c>
      <c r="D441" t="n">
        <v>1.3839</v>
      </c>
      <c r="E441" t="n">
        <v>72.26000000000001</v>
      </c>
      <c r="F441" t="n">
        <v>69.22</v>
      </c>
      <c r="G441" t="n">
        <v>166.13</v>
      </c>
      <c r="H441" t="n">
        <v>2.32</v>
      </c>
      <c r="I441" t="n">
        <v>25</v>
      </c>
      <c r="J441" t="n">
        <v>183.67</v>
      </c>
      <c r="K441" t="n">
        <v>49.1</v>
      </c>
      <c r="L441" t="n">
        <v>24</v>
      </c>
      <c r="M441" t="n">
        <v>23</v>
      </c>
      <c r="N441" t="n">
        <v>35.58</v>
      </c>
      <c r="O441" t="n">
        <v>22886.92</v>
      </c>
      <c r="P441" t="n">
        <v>790.26</v>
      </c>
      <c r="Q441" t="n">
        <v>747.8099999999999</v>
      </c>
      <c r="R441" t="n">
        <v>144.94</v>
      </c>
      <c r="S441" t="n">
        <v>106.02</v>
      </c>
      <c r="T441" t="n">
        <v>15275.69</v>
      </c>
      <c r="U441" t="n">
        <v>0.73</v>
      </c>
      <c r="V441" t="n">
        <v>0.89</v>
      </c>
      <c r="W441" t="n">
        <v>12.31</v>
      </c>
      <c r="X441" t="n">
        <v>0.9</v>
      </c>
      <c r="Y441" t="n">
        <v>0.5</v>
      </c>
      <c r="Z441" t="n">
        <v>10</v>
      </c>
    </row>
    <row r="442">
      <c r="A442" t="n">
        <v>24</v>
      </c>
      <c r="B442" t="n">
        <v>75</v>
      </c>
      <c r="C442" t="inlineStr">
        <is>
          <t xml:space="preserve">CONCLUIDO	</t>
        </is>
      </c>
      <c r="D442" t="n">
        <v>1.3851</v>
      </c>
      <c r="E442" t="n">
        <v>72.2</v>
      </c>
      <c r="F442" t="n">
        <v>69.19</v>
      </c>
      <c r="G442" t="n">
        <v>172.97</v>
      </c>
      <c r="H442" t="n">
        <v>2.4</v>
      </c>
      <c r="I442" t="n">
        <v>24</v>
      </c>
      <c r="J442" t="n">
        <v>185.18</v>
      </c>
      <c r="K442" t="n">
        <v>49.1</v>
      </c>
      <c r="L442" t="n">
        <v>25</v>
      </c>
      <c r="M442" t="n">
        <v>22</v>
      </c>
      <c r="N442" t="n">
        <v>36.08</v>
      </c>
      <c r="O442" t="n">
        <v>23072.73</v>
      </c>
      <c r="P442" t="n">
        <v>787.79</v>
      </c>
      <c r="Q442" t="n">
        <v>747.8099999999999</v>
      </c>
      <c r="R442" t="n">
        <v>143.92</v>
      </c>
      <c r="S442" t="n">
        <v>106.02</v>
      </c>
      <c r="T442" t="n">
        <v>14766.4</v>
      </c>
      <c r="U442" t="n">
        <v>0.74</v>
      </c>
      <c r="V442" t="n">
        <v>0.89</v>
      </c>
      <c r="W442" t="n">
        <v>12.31</v>
      </c>
      <c r="X442" t="n">
        <v>0.87</v>
      </c>
      <c r="Y442" t="n">
        <v>0.5</v>
      </c>
      <c r="Z442" t="n">
        <v>10</v>
      </c>
    </row>
    <row r="443">
      <c r="A443" t="n">
        <v>25</v>
      </c>
      <c r="B443" t="n">
        <v>75</v>
      </c>
      <c r="C443" t="inlineStr">
        <is>
          <t xml:space="preserve">CONCLUIDO	</t>
        </is>
      </c>
      <c r="D443" t="n">
        <v>1.3867</v>
      </c>
      <c r="E443" t="n">
        <v>72.11</v>
      </c>
      <c r="F443" t="n">
        <v>69.13</v>
      </c>
      <c r="G443" t="n">
        <v>180.35</v>
      </c>
      <c r="H443" t="n">
        <v>2.47</v>
      </c>
      <c r="I443" t="n">
        <v>23</v>
      </c>
      <c r="J443" t="n">
        <v>186.69</v>
      </c>
      <c r="K443" t="n">
        <v>49.1</v>
      </c>
      <c r="L443" t="n">
        <v>26</v>
      </c>
      <c r="M443" t="n">
        <v>21</v>
      </c>
      <c r="N443" t="n">
        <v>36.6</v>
      </c>
      <c r="O443" t="n">
        <v>23259.24</v>
      </c>
      <c r="P443" t="n">
        <v>785.92</v>
      </c>
      <c r="Q443" t="n">
        <v>747.78</v>
      </c>
      <c r="R443" t="n">
        <v>142.23</v>
      </c>
      <c r="S443" t="n">
        <v>106.02</v>
      </c>
      <c r="T443" t="n">
        <v>13926.07</v>
      </c>
      <c r="U443" t="n">
        <v>0.75</v>
      </c>
      <c r="V443" t="n">
        <v>0.89</v>
      </c>
      <c r="W443" t="n">
        <v>12.31</v>
      </c>
      <c r="X443" t="n">
        <v>0.82</v>
      </c>
      <c r="Y443" t="n">
        <v>0.5</v>
      </c>
      <c r="Z443" t="n">
        <v>10</v>
      </c>
    </row>
    <row r="444">
      <c r="A444" t="n">
        <v>26</v>
      </c>
      <c r="B444" t="n">
        <v>75</v>
      </c>
      <c r="C444" t="inlineStr">
        <is>
          <t xml:space="preserve">CONCLUIDO	</t>
        </is>
      </c>
      <c r="D444" t="n">
        <v>1.388</v>
      </c>
      <c r="E444" t="n">
        <v>72.05</v>
      </c>
      <c r="F444" t="n">
        <v>69.09999999999999</v>
      </c>
      <c r="G444" t="n">
        <v>188.45</v>
      </c>
      <c r="H444" t="n">
        <v>2.55</v>
      </c>
      <c r="I444" t="n">
        <v>22</v>
      </c>
      <c r="J444" t="n">
        <v>188.21</v>
      </c>
      <c r="K444" t="n">
        <v>49.1</v>
      </c>
      <c r="L444" t="n">
        <v>27</v>
      </c>
      <c r="M444" t="n">
        <v>20</v>
      </c>
      <c r="N444" t="n">
        <v>37.11</v>
      </c>
      <c r="O444" t="n">
        <v>23446.45</v>
      </c>
      <c r="P444" t="n">
        <v>784.83</v>
      </c>
      <c r="Q444" t="n">
        <v>747.78</v>
      </c>
      <c r="R444" t="n">
        <v>140.7</v>
      </c>
      <c r="S444" t="n">
        <v>106.02</v>
      </c>
      <c r="T444" t="n">
        <v>13169.25</v>
      </c>
      <c r="U444" t="n">
        <v>0.75</v>
      </c>
      <c r="V444" t="n">
        <v>0.89</v>
      </c>
      <c r="W444" t="n">
        <v>12.31</v>
      </c>
      <c r="X444" t="n">
        <v>0.78</v>
      </c>
      <c r="Y444" t="n">
        <v>0.5</v>
      </c>
      <c r="Z444" t="n">
        <v>10</v>
      </c>
    </row>
    <row r="445">
      <c r="A445" t="n">
        <v>27</v>
      </c>
      <c r="B445" t="n">
        <v>75</v>
      </c>
      <c r="C445" t="inlineStr">
        <is>
          <t xml:space="preserve">CONCLUIDO	</t>
        </is>
      </c>
      <c r="D445" t="n">
        <v>1.3894</v>
      </c>
      <c r="E445" t="n">
        <v>71.97</v>
      </c>
      <c r="F445" t="n">
        <v>69.06</v>
      </c>
      <c r="G445" t="n">
        <v>197.31</v>
      </c>
      <c r="H445" t="n">
        <v>2.62</v>
      </c>
      <c r="I445" t="n">
        <v>21</v>
      </c>
      <c r="J445" t="n">
        <v>189.73</v>
      </c>
      <c r="K445" t="n">
        <v>49.1</v>
      </c>
      <c r="L445" t="n">
        <v>28</v>
      </c>
      <c r="M445" t="n">
        <v>19</v>
      </c>
      <c r="N445" t="n">
        <v>37.64</v>
      </c>
      <c r="O445" t="n">
        <v>23634.36</v>
      </c>
      <c r="P445" t="n">
        <v>780.3099999999999</v>
      </c>
      <c r="Q445" t="n">
        <v>747.78</v>
      </c>
      <c r="R445" t="n">
        <v>139.54</v>
      </c>
      <c r="S445" t="n">
        <v>106.02</v>
      </c>
      <c r="T445" t="n">
        <v>12592.9</v>
      </c>
      <c r="U445" t="n">
        <v>0.76</v>
      </c>
      <c r="V445" t="n">
        <v>0.89</v>
      </c>
      <c r="W445" t="n">
        <v>12.31</v>
      </c>
      <c r="X445" t="n">
        <v>0.74</v>
      </c>
      <c r="Y445" t="n">
        <v>0.5</v>
      </c>
      <c r="Z445" t="n">
        <v>10</v>
      </c>
    </row>
    <row r="446">
      <c r="A446" t="n">
        <v>28</v>
      </c>
      <c r="B446" t="n">
        <v>75</v>
      </c>
      <c r="C446" t="inlineStr">
        <is>
          <t xml:space="preserve">CONCLUIDO	</t>
        </is>
      </c>
      <c r="D446" t="n">
        <v>1.3891</v>
      </c>
      <c r="E446" t="n">
        <v>71.98999999999999</v>
      </c>
      <c r="F446" t="n">
        <v>69.06999999999999</v>
      </c>
      <c r="G446" t="n">
        <v>197.35</v>
      </c>
      <c r="H446" t="n">
        <v>2.69</v>
      </c>
      <c r="I446" t="n">
        <v>21</v>
      </c>
      <c r="J446" t="n">
        <v>191.26</v>
      </c>
      <c r="K446" t="n">
        <v>49.1</v>
      </c>
      <c r="L446" t="n">
        <v>29</v>
      </c>
      <c r="M446" t="n">
        <v>19</v>
      </c>
      <c r="N446" t="n">
        <v>38.17</v>
      </c>
      <c r="O446" t="n">
        <v>23822.99</v>
      </c>
      <c r="P446" t="n">
        <v>782.7</v>
      </c>
      <c r="Q446" t="n">
        <v>747.78</v>
      </c>
      <c r="R446" t="n">
        <v>140.13</v>
      </c>
      <c r="S446" t="n">
        <v>106.02</v>
      </c>
      <c r="T446" t="n">
        <v>12887.03</v>
      </c>
      <c r="U446" t="n">
        <v>0.76</v>
      </c>
      <c r="V446" t="n">
        <v>0.89</v>
      </c>
      <c r="W446" t="n">
        <v>12.31</v>
      </c>
      <c r="X446" t="n">
        <v>0.75</v>
      </c>
      <c r="Y446" t="n">
        <v>0.5</v>
      </c>
      <c r="Z446" t="n">
        <v>10</v>
      </c>
    </row>
    <row r="447">
      <c r="A447" t="n">
        <v>29</v>
      </c>
      <c r="B447" t="n">
        <v>75</v>
      </c>
      <c r="C447" t="inlineStr">
        <is>
          <t xml:space="preserve">CONCLUIDO	</t>
        </is>
      </c>
      <c r="D447" t="n">
        <v>1.3906</v>
      </c>
      <c r="E447" t="n">
        <v>71.91</v>
      </c>
      <c r="F447" t="n">
        <v>69.03</v>
      </c>
      <c r="G447" t="n">
        <v>207.08</v>
      </c>
      <c r="H447" t="n">
        <v>2.76</v>
      </c>
      <c r="I447" t="n">
        <v>20</v>
      </c>
      <c r="J447" t="n">
        <v>192.8</v>
      </c>
      <c r="K447" t="n">
        <v>49.1</v>
      </c>
      <c r="L447" t="n">
        <v>30</v>
      </c>
      <c r="M447" t="n">
        <v>18</v>
      </c>
      <c r="N447" t="n">
        <v>38.7</v>
      </c>
      <c r="O447" t="n">
        <v>24012.34</v>
      </c>
      <c r="P447" t="n">
        <v>779.83</v>
      </c>
      <c r="Q447" t="n">
        <v>747.79</v>
      </c>
      <c r="R447" t="n">
        <v>138.72</v>
      </c>
      <c r="S447" t="n">
        <v>106.02</v>
      </c>
      <c r="T447" t="n">
        <v>12190.76</v>
      </c>
      <c r="U447" t="n">
        <v>0.76</v>
      </c>
      <c r="V447" t="n">
        <v>0.89</v>
      </c>
      <c r="W447" t="n">
        <v>12.3</v>
      </c>
      <c r="X447" t="n">
        <v>0.71</v>
      </c>
      <c r="Y447" t="n">
        <v>0.5</v>
      </c>
      <c r="Z447" t="n">
        <v>10</v>
      </c>
    </row>
    <row r="448">
      <c r="A448" t="n">
        <v>30</v>
      </c>
      <c r="B448" t="n">
        <v>75</v>
      </c>
      <c r="C448" t="inlineStr">
        <is>
          <t xml:space="preserve">CONCLUIDO	</t>
        </is>
      </c>
      <c r="D448" t="n">
        <v>1.392</v>
      </c>
      <c r="E448" t="n">
        <v>71.84</v>
      </c>
      <c r="F448" t="n">
        <v>68.98</v>
      </c>
      <c r="G448" t="n">
        <v>217.84</v>
      </c>
      <c r="H448" t="n">
        <v>2.83</v>
      </c>
      <c r="I448" t="n">
        <v>19</v>
      </c>
      <c r="J448" t="n">
        <v>194.34</v>
      </c>
      <c r="K448" t="n">
        <v>49.1</v>
      </c>
      <c r="L448" t="n">
        <v>31</v>
      </c>
      <c r="M448" t="n">
        <v>17</v>
      </c>
      <c r="N448" t="n">
        <v>39.24</v>
      </c>
      <c r="O448" t="n">
        <v>24202.42</v>
      </c>
      <c r="P448" t="n">
        <v>777.63</v>
      </c>
      <c r="Q448" t="n">
        <v>747.79</v>
      </c>
      <c r="R448" t="n">
        <v>136.98</v>
      </c>
      <c r="S448" t="n">
        <v>106.02</v>
      </c>
      <c r="T448" t="n">
        <v>11322.23</v>
      </c>
      <c r="U448" t="n">
        <v>0.77</v>
      </c>
      <c r="V448" t="n">
        <v>0.89</v>
      </c>
      <c r="W448" t="n">
        <v>12.31</v>
      </c>
      <c r="X448" t="n">
        <v>0.66</v>
      </c>
      <c r="Y448" t="n">
        <v>0.5</v>
      </c>
      <c r="Z448" t="n">
        <v>10</v>
      </c>
    </row>
    <row r="449">
      <c r="A449" t="n">
        <v>31</v>
      </c>
      <c r="B449" t="n">
        <v>75</v>
      </c>
      <c r="C449" t="inlineStr">
        <is>
          <t xml:space="preserve">CONCLUIDO	</t>
        </is>
      </c>
      <c r="D449" t="n">
        <v>1.392</v>
      </c>
      <c r="E449" t="n">
        <v>71.84</v>
      </c>
      <c r="F449" t="n">
        <v>68.98</v>
      </c>
      <c r="G449" t="n">
        <v>217.84</v>
      </c>
      <c r="H449" t="n">
        <v>2.9</v>
      </c>
      <c r="I449" t="n">
        <v>19</v>
      </c>
      <c r="J449" t="n">
        <v>195.89</v>
      </c>
      <c r="K449" t="n">
        <v>49.1</v>
      </c>
      <c r="L449" t="n">
        <v>32</v>
      </c>
      <c r="M449" t="n">
        <v>17</v>
      </c>
      <c r="N449" t="n">
        <v>39.79</v>
      </c>
      <c r="O449" t="n">
        <v>24393.24</v>
      </c>
      <c r="P449" t="n">
        <v>776.12</v>
      </c>
      <c r="Q449" t="n">
        <v>747.78</v>
      </c>
      <c r="R449" t="n">
        <v>137</v>
      </c>
      <c r="S449" t="n">
        <v>106.02</v>
      </c>
      <c r="T449" t="n">
        <v>11334.49</v>
      </c>
      <c r="U449" t="n">
        <v>0.77</v>
      </c>
      <c r="V449" t="n">
        <v>0.89</v>
      </c>
      <c r="W449" t="n">
        <v>12.3</v>
      </c>
      <c r="X449" t="n">
        <v>0.66</v>
      </c>
      <c r="Y449" t="n">
        <v>0.5</v>
      </c>
      <c r="Z449" t="n">
        <v>10</v>
      </c>
    </row>
    <row r="450">
      <c r="A450" t="n">
        <v>32</v>
      </c>
      <c r="B450" t="n">
        <v>75</v>
      </c>
      <c r="C450" t="inlineStr">
        <is>
          <t xml:space="preserve">CONCLUIDO	</t>
        </is>
      </c>
      <c r="D450" t="n">
        <v>1.3935</v>
      </c>
      <c r="E450" t="n">
        <v>71.76000000000001</v>
      </c>
      <c r="F450" t="n">
        <v>68.94</v>
      </c>
      <c r="G450" t="n">
        <v>229.79</v>
      </c>
      <c r="H450" t="n">
        <v>2.97</v>
      </c>
      <c r="I450" t="n">
        <v>18</v>
      </c>
      <c r="J450" t="n">
        <v>197.44</v>
      </c>
      <c r="K450" t="n">
        <v>49.1</v>
      </c>
      <c r="L450" t="n">
        <v>33</v>
      </c>
      <c r="M450" t="n">
        <v>16</v>
      </c>
      <c r="N450" t="n">
        <v>40.34</v>
      </c>
      <c r="O450" t="n">
        <v>24584.81</v>
      </c>
      <c r="P450" t="n">
        <v>774.35</v>
      </c>
      <c r="Q450" t="n">
        <v>747.78</v>
      </c>
      <c r="R450" t="n">
        <v>135.59</v>
      </c>
      <c r="S450" t="n">
        <v>106.02</v>
      </c>
      <c r="T450" t="n">
        <v>10634.37</v>
      </c>
      <c r="U450" t="n">
        <v>0.78</v>
      </c>
      <c r="V450" t="n">
        <v>0.89</v>
      </c>
      <c r="W450" t="n">
        <v>12.3</v>
      </c>
      <c r="X450" t="n">
        <v>0.62</v>
      </c>
      <c r="Y450" t="n">
        <v>0.5</v>
      </c>
      <c r="Z450" t="n">
        <v>10</v>
      </c>
    </row>
    <row r="451">
      <c r="A451" t="n">
        <v>33</v>
      </c>
      <c r="B451" t="n">
        <v>75</v>
      </c>
      <c r="C451" t="inlineStr">
        <is>
          <t xml:space="preserve">CONCLUIDO	</t>
        </is>
      </c>
      <c r="D451" t="n">
        <v>1.3933</v>
      </c>
      <c r="E451" t="n">
        <v>71.77</v>
      </c>
      <c r="F451" t="n">
        <v>68.95</v>
      </c>
      <c r="G451" t="n">
        <v>229.82</v>
      </c>
      <c r="H451" t="n">
        <v>3.03</v>
      </c>
      <c r="I451" t="n">
        <v>18</v>
      </c>
      <c r="J451" t="n">
        <v>199</v>
      </c>
      <c r="K451" t="n">
        <v>49.1</v>
      </c>
      <c r="L451" t="n">
        <v>34</v>
      </c>
      <c r="M451" t="n">
        <v>16</v>
      </c>
      <c r="N451" t="n">
        <v>40.9</v>
      </c>
      <c r="O451" t="n">
        <v>24777.13</v>
      </c>
      <c r="P451" t="n">
        <v>775.27</v>
      </c>
      <c r="Q451" t="n">
        <v>747.79</v>
      </c>
      <c r="R451" t="n">
        <v>136</v>
      </c>
      <c r="S451" t="n">
        <v>106.02</v>
      </c>
      <c r="T451" t="n">
        <v>10839.26</v>
      </c>
      <c r="U451" t="n">
        <v>0.78</v>
      </c>
      <c r="V451" t="n">
        <v>0.89</v>
      </c>
      <c r="W451" t="n">
        <v>12.3</v>
      </c>
      <c r="X451" t="n">
        <v>0.63</v>
      </c>
      <c r="Y451" t="n">
        <v>0.5</v>
      </c>
      <c r="Z451" t="n">
        <v>10</v>
      </c>
    </row>
    <row r="452">
      <c r="A452" t="n">
        <v>34</v>
      </c>
      <c r="B452" t="n">
        <v>75</v>
      </c>
      <c r="C452" t="inlineStr">
        <is>
          <t xml:space="preserve">CONCLUIDO	</t>
        </is>
      </c>
      <c r="D452" t="n">
        <v>1.3947</v>
      </c>
      <c r="E452" t="n">
        <v>71.7</v>
      </c>
      <c r="F452" t="n">
        <v>68.90000000000001</v>
      </c>
      <c r="G452" t="n">
        <v>243.19</v>
      </c>
      <c r="H452" t="n">
        <v>3.1</v>
      </c>
      <c r="I452" t="n">
        <v>17</v>
      </c>
      <c r="J452" t="n">
        <v>200.56</v>
      </c>
      <c r="K452" t="n">
        <v>49.1</v>
      </c>
      <c r="L452" t="n">
        <v>35</v>
      </c>
      <c r="M452" t="n">
        <v>15</v>
      </c>
      <c r="N452" t="n">
        <v>41.47</v>
      </c>
      <c r="O452" t="n">
        <v>24970.22</v>
      </c>
      <c r="P452" t="n">
        <v>771.96</v>
      </c>
      <c r="Q452" t="n">
        <v>747.79</v>
      </c>
      <c r="R452" t="n">
        <v>134.45</v>
      </c>
      <c r="S452" t="n">
        <v>106.02</v>
      </c>
      <c r="T452" t="n">
        <v>10071.01</v>
      </c>
      <c r="U452" t="n">
        <v>0.79</v>
      </c>
      <c r="V452" t="n">
        <v>0.9</v>
      </c>
      <c r="W452" t="n">
        <v>12.3</v>
      </c>
      <c r="X452" t="n">
        <v>0.59</v>
      </c>
      <c r="Y452" t="n">
        <v>0.5</v>
      </c>
      <c r="Z452" t="n">
        <v>10</v>
      </c>
    </row>
    <row r="453">
      <c r="A453" t="n">
        <v>35</v>
      </c>
      <c r="B453" t="n">
        <v>75</v>
      </c>
      <c r="C453" t="inlineStr">
        <is>
          <t xml:space="preserve">CONCLUIDO	</t>
        </is>
      </c>
      <c r="D453" t="n">
        <v>1.3946</v>
      </c>
      <c r="E453" t="n">
        <v>71.7</v>
      </c>
      <c r="F453" t="n">
        <v>68.91</v>
      </c>
      <c r="G453" t="n">
        <v>243.2</v>
      </c>
      <c r="H453" t="n">
        <v>3.16</v>
      </c>
      <c r="I453" t="n">
        <v>17</v>
      </c>
      <c r="J453" t="n">
        <v>202.14</v>
      </c>
      <c r="K453" t="n">
        <v>49.1</v>
      </c>
      <c r="L453" t="n">
        <v>36</v>
      </c>
      <c r="M453" t="n">
        <v>15</v>
      </c>
      <c r="N453" t="n">
        <v>42.04</v>
      </c>
      <c r="O453" t="n">
        <v>25164.09</v>
      </c>
      <c r="P453" t="n">
        <v>772.1</v>
      </c>
      <c r="Q453" t="n">
        <v>747.8099999999999</v>
      </c>
      <c r="R453" t="n">
        <v>134.6</v>
      </c>
      <c r="S453" t="n">
        <v>106.02</v>
      </c>
      <c r="T453" t="n">
        <v>10143.28</v>
      </c>
      <c r="U453" t="n">
        <v>0.79</v>
      </c>
      <c r="V453" t="n">
        <v>0.9</v>
      </c>
      <c r="W453" t="n">
        <v>12.3</v>
      </c>
      <c r="X453" t="n">
        <v>0.59</v>
      </c>
      <c r="Y453" t="n">
        <v>0.5</v>
      </c>
      <c r="Z453" t="n">
        <v>10</v>
      </c>
    </row>
    <row r="454">
      <c r="A454" t="n">
        <v>36</v>
      </c>
      <c r="B454" t="n">
        <v>75</v>
      </c>
      <c r="C454" t="inlineStr">
        <is>
          <t xml:space="preserve">CONCLUIDO	</t>
        </is>
      </c>
      <c r="D454" t="n">
        <v>1.3959</v>
      </c>
      <c r="E454" t="n">
        <v>71.64</v>
      </c>
      <c r="F454" t="n">
        <v>68.87</v>
      </c>
      <c r="G454" t="n">
        <v>258.27</v>
      </c>
      <c r="H454" t="n">
        <v>3.23</v>
      </c>
      <c r="I454" t="n">
        <v>16</v>
      </c>
      <c r="J454" t="n">
        <v>203.71</v>
      </c>
      <c r="K454" t="n">
        <v>49.1</v>
      </c>
      <c r="L454" t="n">
        <v>37</v>
      </c>
      <c r="M454" t="n">
        <v>14</v>
      </c>
      <c r="N454" t="n">
        <v>42.62</v>
      </c>
      <c r="O454" t="n">
        <v>25358.87</v>
      </c>
      <c r="P454" t="n">
        <v>768.54</v>
      </c>
      <c r="Q454" t="n">
        <v>747.79</v>
      </c>
      <c r="R454" t="n">
        <v>133.54</v>
      </c>
      <c r="S454" t="n">
        <v>106.02</v>
      </c>
      <c r="T454" t="n">
        <v>9619</v>
      </c>
      <c r="U454" t="n">
        <v>0.79</v>
      </c>
      <c r="V454" t="n">
        <v>0.9</v>
      </c>
      <c r="W454" t="n">
        <v>12.29</v>
      </c>
      <c r="X454" t="n">
        <v>0.55</v>
      </c>
      <c r="Y454" t="n">
        <v>0.5</v>
      </c>
      <c r="Z454" t="n">
        <v>10</v>
      </c>
    </row>
    <row r="455">
      <c r="A455" t="n">
        <v>37</v>
      </c>
      <c r="B455" t="n">
        <v>75</v>
      </c>
      <c r="C455" t="inlineStr">
        <is>
          <t xml:space="preserve">CONCLUIDO	</t>
        </is>
      </c>
      <c r="D455" t="n">
        <v>1.3958</v>
      </c>
      <c r="E455" t="n">
        <v>71.65000000000001</v>
      </c>
      <c r="F455" t="n">
        <v>68.88</v>
      </c>
      <c r="G455" t="n">
        <v>258.3</v>
      </c>
      <c r="H455" t="n">
        <v>3.29</v>
      </c>
      <c r="I455" t="n">
        <v>16</v>
      </c>
      <c r="J455" t="n">
        <v>205.3</v>
      </c>
      <c r="K455" t="n">
        <v>49.1</v>
      </c>
      <c r="L455" t="n">
        <v>38</v>
      </c>
      <c r="M455" t="n">
        <v>14</v>
      </c>
      <c r="N455" t="n">
        <v>43.2</v>
      </c>
      <c r="O455" t="n">
        <v>25554.32</v>
      </c>
      <c r="P455" t="n">
        <v>769.13</v>
      </c>
      <c r="Q455" t="n">
        <v>747.79</v>
      </c>
      <c r="R455" t="n">
        <v>133.69</v>
      </c>
      <c r="S455" t="n">
        <v>106.02</v>
      </c>
      <c r="T455" t="n">
        <v>9692.209999999999</v>
      </c>
      <c r="U455" t="n">
        <v>0.79</v>
      </c>
      <c r="V455" t="n">
        <v>0.9</v>
      </c>
      <c r="W455" t="n">
        <v>12.3</v>
      </c>
      <c r="X455" t="n">
        <v>0.5600000000000001</v>
      </c>
      <c r="Y455" t="n">
        <v>0.5</v>
      </c>
      <c r="Z455" t="n">
        <v>10</v>
      </c>
    </row>
    <row r="456">
      <c r="A456" t="n">
        <v>38</v>
      </c>
      <c r="B456" t="n">
        <v>75</v>
      </c>
      <c r="C456" t="inlineStr">
        <is>
          <t xml:space="preserve">CONCLUIDO	</t>
        </is>
      </c>
      <c r="D456" t="n">
        <v>1.3958</v>
      </c>
      <c r="E456" t="n">
        <v>71.64</v>
      </c>
      <c r="F456" t="n">
        <v>68.88</v>
      </c>
      <c r="G456" t="n">
        <v>258.29</v>
      </c>
      <c r="H456" t="n">
        <v>3.35</v>
      </c>
      <c r="I456" t="n">
        <v>16</v>
      </c>
      <c r="J456" t="n">
        <v>206.89</v>
      </c>
      <c r="K456" t="n">
        <v>49.1</v>
      </c>
      <c r="L456" t="n">
        <v>39</v>
      </c>
      <c r="M456" t="n">
        <v>14</v>
      </c>
      <c r="N456" t="n">
        <v>43.8</v>
      </c>
      <c r="O456" t="n">
        <v>25750.58</v>
      </c>
      <c r="P456" t="n">
        <v>767.95</v>
      </c>
      <c r="Q456" t="n">
        <v>747.79</v>
      </c>
      <c r="R456" t="n">
        <v>133.68</v>
      </c>
      <c r="S456" t="n">
        <v>106.02</v>
      </c>
      <c r="T456" t="n">
        <v>9687.08</v>
      </c>
      <c r="U456" t="n">
        <v>0.79</v>
      </c>
      <c r="V456" t="n">
        <v>0.9</v>
      </c>
      <c r="W456" t="n">
        <v>12.3</v>
      </c>
      <c r="X456" t="n">
        <v>0.5600000000000001</v>
      </c>
      <c r="Y456" t="n">
        <v>0.5</v>
      </c>
      <c r="Z456" t="n">
        <v>10</v>
      </c>
    </row>
    <row r="457">
      <c r="A457" t="n">
        <v>39</v>
      </c>
      <c r="B457" t="n">
        <v>75</v>
      </c>
      <c r="C457" t="inlineStr">
        <is>
          <t xml:space="preserve">CONCLUIDO	</t>
        </is>
      </c>
      <c r="D457" t="n">
        <v>1.397</v>
      </c>
      <c r="E457" t="n">
        <v>71.58</v>
      </c>
      <c r="F457" t="n">
        <v>68.84999999999999</v>
      </c>
      <c r="G457" t="n">
        <v>275.38</v>
      </c>
      <c r="H457" t="n">
        <v>3.41</v>
      </c>
      <c r="I457" t="n">
        <v>15</v>
      </c>
      <c r="J457" t="n">
        <v>208.49</v>
      </c>
      <c r="K457" t="n">
        <v>49.1</v>
      </c>
      <c r="L457" t="n">
        <v>40</v>
      </c>
      <c r="M457" t="n">
        <v>13</v>
      </c>
      <c r="N457" t="n">
        <v>44.39</v>
      </c>
      <c r="O457" t="n">
        <v>25947.65</v>
      </c>
      <c r="P457" t="n">
        <v>767.61</v>
      </c>
      <c r="Q457" t="n">
        <v>747.78</v>
      </c>
      <c r="R457" t="n">
        <v>132.51</v>
      </c>
      <c r="S457" t="n">
        <v>106.02</v>
      </c>
      <c r="T457" t="n">
        <v>9106.75</v>
      </c>
      <c r="U457" t="n">
        <v>0.8</v>
      </c>
      <c r="V457" t="n">
        <v>0.9</v>
      </c>
      <c r="W457" t="n">
        <v>12.3</v>
      </c>
      <c r="X457" t="n">
        <v>0.53</v>
      </c>
      <c r="Y457" t="n">
        <v>0.5</v>
      </c>
      <c r="Z457" t="n">
        <v>10</v>
      </c>
    </row>
    <row r="458">
      <c r="A458" t="n">
        <v>0</v>
      </c>
      <c r="B458" t="n">
        <v>95</v>
      </c>
      <c r="C458" t="inlineStr">
        <is>
          <t xml:space="preserve">CONCLUIDO	</t>
        </is>
      </c>
      <c r="D458" t="n">
        <v>0.6349</v>
      </c>
      <c r="E458" t="n">
        <v>157.51</v>
      </c>
      <c r="F458" t="n">
        <v>113.16</v>
      </c>
      <c r="G458" t="n">
        <v>6.04</v>
      </c>
      <c r="H458" t="n">
        <v>0.1</v>
      </c>
      <c r="I458" t="n">
        <v>1125</v>
      </c>
      <c r="J458" t="n">
        <v>185.69</v>
      </c>
      <c r="K458" t="n">
        <v>53.44</v>
      </c>
      <c r="L458" t="n">
        <v>1</v>
      </c>
      <c r="M458" t="n">
        <v>1123</v>
      </c>
      <c r="N458" t="n">
        <v>36.26</v>
      </c>
      <c r="O458" t="n">
        <v>23136.14</v>
      </c>
      <c r="P458" t="n">
        <v>1541.29</v>
      </c>
      <c r="Q458" t="n">
        <v>748.5700000000001</v>
      </c>
      <c r="R458" t="n">
        <v>1616.34</v>
      </c>
      <c r="S458" t="n">
        <v>106.02</v>
      </c>
      <c r="T458" t="n">
        <v>745475.41</v>
      </c>
      <c r="U458" t="n">
        <v>0.07000000000000001</v>
      </c>
      <c r="V458" t="n">
        <v>0.55</v>
      </c>
      <c r="W458" t="n">
        <v>14.13</v>
      </c>
      <c r="X458" t="n">
        <v>44.81</v>
      </c>
      <c r="Y458" t="n">
        <v>0.5</v>
      </c>
      <c r="Z458" t="n">
        <v>10</v>
      </c>
    </row>
    <row r="459">
      <c r="A459" t="n">
        <v>1</v>
      </c>
      <c r="B459" t="n">
        <v>95</v>
      </c>
      <c r="C459" t="inlineStr">
        <is>
          <t xml:space="preserve">CONCLUIDO	</t>
        </is>
      </c>
      <c r="D459" t="n">
        <v>0.9799</v>
      </c>
      <c r="E459" t="n">
        <v>102.05</v>
      </c>
      <c r="F459" t="n">
        <v>84.14</v>
      </c>
      <c r="G459" t="n">
        <v>12.16</v>
      </c>
      <c r="H459" t="n">
        <v>0.19</v>
      </c>
      <c r="I459" t="n">
        <v>415</v>
      </c>
      <c r="J459" t="n">
        <v>187.21</v>
      </c>
      <c r="K459" t="n">
        <v>53.44</v>
      </c>
      <c r="L459" t="n">
        <v>2</v>
      </c>
      <c r="M459" t="n">
        <v>413</v>
      </c>
      <c r="N459" t="n">
        <v>36.77</v>
      </c>
      <c r="O459" t="n">
        <v>23322.88</v>
      </c>
      <c r="P459" t="n">
        <v>1145.76</v>
      </c>
      <c r="Q459" t="n">
        <v>748.05</v>
      </c>
      <c r="R459" t="n">
        <v>642.71</v>
      </c>
      <c r="S459" t="n">
        <v>106.02</v>
      </c>
      <c r="T459" t="n">
        <v>262210.56</v>
      </c>
      <c r="U459" t="n">
        <v>0.16</v>
      </c>
      <c r="V459" t="n">
        <v>0.73</v>
      </c>
      <c r="W459" t="n">
        <v>12.96</v>
      </c>
      <c r="X459" t="n">
        <v>15.81</v>
      </c>
      <c r="Y459" t="n">
        <v>0.5</v>
      </c>
      <c r="Z459" t="n">
        <v>10</v>
      </c>
    </row>
    <row r="460">
      <c r="A460" t="n">
        <v>2</v>
      </c>
      <c r="B460" t="n">
        <v>95</v>
      </c>
      <c r="C460" t="inlineStr">
        <is>
          <t xml:space="preserve">CONCLUIDO	</t>
        </is>
      </c>
      <c r="D460" t="n">
        <v>1.1114</v>
      </c>
      <c r="E460" t="n">
        <v>89.98</v>
      </c>
      <c r="F460" t="n">
        <v>77.98</v>
      </c>
      <c r="G460" t="n">
        <v>18.28</v>
      </c>
      <c r="H460" t="n">
        <v>0.28</v>
      </c>
      <c r="I460" t="n">
        <v>256</v>
      </c>
      <c r="J460" t="n">
        <v>188.73</v>
      </c>
      <c r="K460" t="n">
        <v>53.44</v>
      </c>
      <c r="L460" t="n">
        <v>3</v>
      </c>
      <c r="M460" t="n">
        <v>254</v>
      </c>
      <c r="N460" t="n">
        <v>37.29</v>
      </c>
      <c r="O460" t="n">
        <v>23510.33</v>
      </c>
      <c r="P460" t="n">
        <v>1061.16</v>
      </c>
      <c r="Q460" t="n">
        <v>747.98</v>
      </c>
      <c r="R460" t="n">
        <v>437.33</v>
      </c>
      <c r="S460" t="n">
        <v>106.02</v>
      </c>
      <c r="T460" t="n">
        <v>160312.31</v>
      </c>
      <c r="U460" t="n">
        <v>0.24</v>
      </c>
      <c r="V460" t="n">
        <v>0.79</v>
      </c>
      <c r="W460" t="n">
        <v>12.69</v>
      </c>
      <c r="X460" t="n">
        <v>9.66</v>
      </c>
      <c r="Y460" t="n">
        <v>0.5</v>
      </c>
      <c r="Z460" t="n">
        <v>10</v>
      </c>
    </row>
    <row r="461">
      <c r="A461" t="n">
        <v>3</v>
      </c>
      <c r="B461" t="n">
        <v>95</v>
      </c>
      <c r="C461" t="inlineStr">
        <is>
          <t xml:space="preserve">CONCLUIDO	</t>
        </is>
      </c>
      <c r="D461" t="n">
        <v>1.1821</v>
      </c>
      <c r="E461" t="n">
        <v>84.59</v>
      </c>
      <c r="F461" t="n">
        <v>75.23999999999999</v>
      </c>
      <c r="G461" t="n">
        <v>24.4</v>
      </c>
      <c r="H461" t="n">
        <v>0.37</v>
      </c>
      <c r="I461" t="n">
        <v>185</v>
      </c>
      <c r="J461" t="n">
        <v>190.25</v>
      </c>
      <c r="K461" t="n">
        <v>53.44</v>
      </c>
      <c r="L461" t="n">
        <v>4</v>
      </c>
      <c r="M461" t="n">
        <v>183</v>
      </c>
      <c r="N461" t="n">
        <v>37.82</v>
      </c>
      <c r="O461" t="n">
        <v>23698.48</v>
      </c>
      <c r="P461" t="n">
        <v>1022.95</v>
      </c>
      <c r="Q461" t="n">
        <v>747.9299999999999</v>
      </c>
      <c r="R461" t="n">
        <v>345.69</v>
      </c>
      <c r="S461" t="n">
        <v>106.02</v>
      </c>
      <c r="T461" t="n">
        <v>114847.99</v>
      </c>
      <c r="U461" t="n">
        <v>0.31</v>
      </c>
      <c r="V461" t="n">
        <v>0.82</v>
      </c>
      <c r="W461" t="n">
        <v>12.58</v>
      </c>
      <c r="X461" t="n">
        <v>6.92</v>
      </c>
      <c r="Y461" t="n">
        <v>0.5</v>
      </c>
      <c r="Z461" t="n">
        <v>10</v>
      </c>
    </row>
    <row r="462">
      <c r="A462" t="n">
        <v>4</v>
      </c>
      <c r="B462" t="n">
        <v>95</v>
      </c>
      <c r="C462" t="inlineStr">
        <is>
          <t xml:space="preserve">CONCLUIDO	</t>
        </is>
      </c>
      <c r="D462" t="n">
        <v>1.2251</v>
      </c>
      <c r="E462" t="n">
        <v>81.63</v>
      </c>
      <c r="F462" t="n">
        <v>73.76000000000001</v>
      </c>
      <c r="G462" t="n">
        <v>30.52</v>
      </c>
      <c r="H462" t="n">
        <v>0.46</v>
      </c>
      <c r="I462" t="n">
        <v>145</v>
      </c>
      <c r="J462" t="n">
        <v>191.78</v>
      </c>
      <c r="K462" t="n">
        <v>53.44</v>
      </c>
      <c r="L462" t="n">
        <v>5</v>
      </c>
      <c r="M462" t="n">
        <v>143</v>
      </c>
      <c r="N462" t="n">
        <v>38.35</v>
      </c>
      <c r="O462" t="n">
        <v>23887.36</v>
      </c>
      <c r="P462" t="n">
        <v>1002.31</v>
      </c>
      <c r="Q462" t="n">
        <v>747.85</v>
      </c>
      <c r="R462" t="n">
        <v>295.65</v>
      </c>
      <c r="S462" t="n">
        <v>106.02</v>
      </c>
      <c r="T462" t="n">
        <v>90027.25</v>
      </c>
      <c r="U462" t="n">
        <v>0.36</v>
      </c>
      <c r="V462" t="n">
        <v>0.84</v>
      </c>
      <c r="W462" t="n">
        <v>12.53</v>
      </c>
      <c r="X462" t="n">
        <v>5.44</v>
      </c>
      <c r="Y462" t="n">
        <v>0.5</v>
      </c>
      <c r="Z462" t="n">
        <v>10</v>
      </c>
    </row>
    <row r="463">
      <c r="A463" t="n">
        <v>5</v>
      </c>
      <c r="B463" t="n">
        <v>95</v>
      </c>
      <c r="C463" t="inlineStr">
        <is>
          <t xml:space="preserve">CONCLUIDO	</t>
        </is>
      </c>
      <c r="D463" t="n">
        <v>1.2538</v>
      </c>
      <c r="E463" t="n">
        <v>79.76000000000001</v>
      </c>
      <c r="F463" t="n">
        <v>72.81999999999999</v>
      </c>
      <c r="G463" t="n">
        <v>36.41</v>
      </c>
      <c r="H463" t="n">
        <v>0.55</v>
      </c>
      <c r="I463" t="n">
        <v>120</v>
      </c>
      <c r="J463" t="n">
        <v>193.32</v>
      </c>
      <c r="K463" t="n">
        <v>53.44</v>
      </c>
      <c r="L463" t="n">
        <v>6</v>
      </c>
      <c r="M463" t="n">
        <v>118</v>
      </c>
      <c r="N463" t="n">
        <v>38.89</v>
      </c>
      <c r="O463" t="n">
        <v>24076.95</v>
      </c>
      <c r="P463" t="n">
        <v>988.62</v>
      </c>
      <c r="Q463" t="n">
        <v>747.85</v>
      </c>
      <c r="R463" t="n">
        <v>264.82</v>
      </c>
      <c r="S463" t="n">
        <v>106.02</v>
      </c>
      <c r="T463" t="n">
        <v>74736.32000000001</v>
      </c>
      <c r="U463" t="n">
        <v>0.4</v>
      </c>
      <c r="V463" t="n">
        <v>0.85</v>
      </c>
      <c r="W463" t="n">
        <v>12.48</v>
      </c>
      <c r="X463" t="n">
        <v>4.5</v>
      </c>
      <c r="Y463" t="n">
        <v>0.5</v>
      </c>
      <c r="Z463" t="n">
        <v>10</v>
      </c>
    </row>
    <row r="464">
      <c r="A464" t="n">
        <v>6</v>
      </c>
      <c r="B464" t="n">
        <v>95</v>
      </c>
      <c r="C464" t="inlineStr">
        <is>
          <t xml:space="preserve">CONCLUIDO	</t>
        </is>
      </c>
      <c r="D464" t="n">
        <v>1.2763</v>
      </c>
      <c r="E464" t="n">
        <v>78.34999999999999</v>
      </c>
      <c r="F464" t="n">
        <v>72.08</v>
      </c>
      <c r="G464" t="n">
        <v>42.4</v>
      </c>
      <c r="H464" t="n">
        <v>0.64</v>
      </c>
      <c r="I464" t="n">
        <v>102</v>
      </c>
      <c r="J464" t="n">
        <v>194.86</v>
      </c>
      <c r="K464" t="n">
        <v>53.44</v>
      </c>
      <c r="L464" t="n">
        <v>7</v>
      </c>
      <c r="M464" t="n">
        <v>100</v>
      </c>
      <c r="N464" t="n">
        <v>39.43</v>
      </c>
      <c r="O464" t="n">
        <v>24267.28</v>
      </c>
      <c r="P464" t="n">
        <v>977.9299999999999</v>
      </c>
      <c r="Q464" t="n">
        <v>747.85</v>
      </c>
      <c r="R464" t="n">
        <v>241.1</v>
      </c>
      <c r="S464" t="n">
        <v>106.02</v>
      </c>
      <c r="T464" t="n">
        <v>62967.07</v>
      </c>
      <c r="U464" t="n">
        <v>0.44</v>
      </c>
      <c r="V464" t="n">
        <v>0.86</v>
      </c>
      <c r="W464" t="n">
        <v>12.42</v>
      </c>
      <c r="X464" t="n">
        <v>3.76</v>
      </c>
      <c r="Y464" t="n">
        <v>0.5</v>
      </c>
      <c r="Z464" t="n">
        <v>10</v>
      </c>
    </row>
    <row r="465">
      <c r="A465" t="n">
        <v>7</v>
      </c>
      <c r="B465" t="n">
        <v>95</v>
      </c>
      <c r="C465" t="inlineStr">
        <is>
          <t xml:space="preserve">CONCLUIDO	</t>
        </is>
      </c>
      <c r="D465" t="n">
        <v>1.2932</v>
      </c>
      <c r="E465" t="n">
        <v>77.33</v>
      </c>
      <c r="F465" t="n">
        <v>71.58</v>
      </c>
      <c r="G465" t="n">
        <v>48.81</v>
      </c>
      <c r="H465" t="n">
        <v>0.72</v>
      </c>
      <c r="I465" t="n">
        <v>88</v>
      </c>
      <c r="J465" t="n">
        <v>196.41</v>
      </c>
      <c r="K465" t="n">
        <v>53.44</v>
      </c>
      <c r="L465" t="n">
        <v>8</v>
      </c>
      <c r="M465" t="n">
        <v>86</v>
      </c>
      <c r="N465" t="n">
        <v>39.98</v>
      </c>
      <c r="O465" t="n">
        <v>24458.36</v>
      </c>
      <c r="P465" t="n">
        <v>970.5599999999999</v>
      </c>
      <c r="Q465" t="n">
        <v>747.83</v>
      </c>
      <c r="R465" t="n">
        <v>223.59</v>
      </c>
      <c r="S465" t="n">
        <v>106.02</v>
      </c>
      <c r="T465" t="n">
        <v>54281.38</v>
      </c>
      <c r="U465" t="n">
        <v>0.47</v>
      </c>
      <c r="V465" t="n">
        <v>0.86</v>
      </c>
      <c r="W465" t="n">
        <v>12.42</v>
      </c>
      <c r="X465" t="n">
        <v>3.26</v>
      </c>
      <c r="Y465" t="n">
        <v>0.5</v>
      </c>
      <c r="Z465" t="n">
        <v>10</v>
      </c>
    </row>
    <row r="466">
      <c r="A466" t="n">
        <v>8</v>
      </c>
      <c r="B466" t="n">
        <v>95</v>
      </c>
      <c r="C466" t="inlineStr">
        <is>
          <t xml:space="preserve">CONCLUIDO	</t>
        </is>
      </c>
      <c r="D466" t="n">
        <v>1.3058</v>
      </c>
      <c r="E466" t="n">
        <v>76.58</v>
      </c>
      <c r="F466" t="n">
        <v>71.20999999999999</v>
      </c>
      <c r="G466" t="n">
        <v>54.78</v>
      </c>
      <c r="H466" t="n">
        <v>0.8100000000000001</v>
      </c>
      <c r="I466" t="n">
        <v>78</v>
      </c>
      <c r="J466" t="n">
        <v>197.97</v>
      </c>
      <c r="K466" t="n">
        <v>53.44</v>
      </c>
      <c r="L466" t="n">
        <v>9</v>
      </c>
      <c r="M466" t="n">
        <v>76</v>
      </c>
      <c r="N466" t="n">
        <v>40.53</v>
      </c>
      <c r="O466" t="n">
        <v>24650.18</v>
      </c>
      <c r="P466" t="n">
        <v>964.6799999999999</v>
      </c>
      <c r="Q466" t="n">
        <v>747.84</v>
      </c>
      <c r="R466" t="n">
        <v>210.99</v>
      </c>
      <c r="S466" t="n">
        <v>106.02</v>
      </c>
      <c r="T466" t="n">
        <v>48031.95</v>
      </c>
      <c r="U466" t="n">
        <v>0.5</v>
      </c>
      <c r="V466" t="n">
        <v>0.87</v>
      </c>
      <c r="W466" t="n">
        <v>12.41</v>
      </c>
      <c r="X466" t="n">
        <v>2.89</v>
      </c>
      <c r="Y466" t="n">
        <v>0.5</v>
      </c>
      <c r="Z466" t="n">
        <v>10</v>
      </c>
    </row>
    <row r="467">
      <c r="A467" t="n">
        <v>9</v>
      </c>
      <c r="B467" t="n">
        <v>95</v>
      </c>
      <c r="C467" t="inlineStr">
        <is>
          <t xml:space="preserve">CONCLUIDO	</t>
        </is>
      </c>
      <c r="D467" t="n">
        <v>1.3163</v>
      </c>
      <c r="E467" t="n">
        <v>75.97</v>
      </c>
      <c r="F467" t="n">
        <v>70.90000000000001</v>
      </c>
      <c r="G467" t="n">
        <v>60.77</v>
      </c>
      <c r="H467" t="n">
        <v>0.89</v>
      </c>
      <c r="I467" t="n">
        <v>70</v>
      </c>
      <c r="J467" t="n">
        <v>199.53</v>
      </c>
      <c r="K467" t="n">
        <v>53.44</v>
      </c>
      <c r="L467" t="n">
        <v>10</v>
      </c>
      <c r="M467" t="n">
        <v>68</v>
      </c>
      <c r="N467" t="n">
        <v>41.1</v>
      </c>
      <c r="O467" t="n">
        <v>24842.77</v>
      </c>
      <c r="P467" t="n">
        <v>959.24</v>
      </c>
      <c r="Q467" t="n">
        <v>747.8200000000001</v>
      </c>
      <c r="R467" t="n">
        <v>201.04</v>
      </c>
      <c r="S467" t="n">
        <v>106.02</v>
      </c>
      <c r="T467" t="n">
        <v>43097.27</v>
      </c>
      <c r="U467" t="n">
        <v>0.53</v>
      </c>
      <c r="V467" t="n">
        <v>0.87</v>
      </c>
      <c r="W467" t="n">
        <v>12.38</v>
      </c>
      <c r="X467" t="n">
        <v>2.58</v>
      </c>
      <c r="Y467" t="n">
        <v>0.5</v>
      </c>
      <c r="Z467" t="n">
        <v>10</v>
      </c>
    </row>
    <row r="468">
      <c r="A468" t="n">
        <v>10</v>
      </c>
      <c r="B468" t="n">
        <v>95</v>
      </c>
      <c r="C468" t="inlineStr">
        <is>
          <t xml:space="preserve">CONCLUIDO	</t>
        </is>
      </c>
      <c r="D468" t="n">
        <v>1.3237</v>
      </c>
      <c r="E468" t="n">
        <v>75.55</v>
      </c>
      <c r="F468" t="n">
        <v>70.69</v>
      </c>
      <c r="G468" t="n">
        <v>66.28</v>
      </c>
      <c r="H468" t="n">
        <v>0.97</v>
      </c>
      <c r="I468" t="n">
        <v>64</v>
      </c>
      <c r="J468" t="n">
        <v>201.1</v>
      </c>
      <c r="K468" t="n">
        <v>53.44</v>
      </c>
      <c r="L468" t="n">
        <v>11</v>
      </c>
      <c r="M468" t="n">
        <v>62</v>
      </c>
      <c r="N468" t="n">
        <v>41.66</v>
      </c>
      <c r="O468" t="n">
        <v>25036.12</v>
      </c>
      <c r="P468" t="n">
        <v>956.97</v>
      </c>
      <c r="Q468" t="n">
        <v>747.8200000000001</v>
      </c>
      <c r="R468" t="n">
        <v>194.33</v>
      </c>
      <c r="S468" t="n">
        <v>106.02</v>
      </c>
      <c r="T468" t="n">
        <v>39775.4</v>
      </c>
      <c r="U468" t="n">
        <v>0.55</v>
      </c>
      <c r="V468" t="n">
        <v>0.87</v>
      </c>
      <c r="W468" t="n">
        <v>12.38</v>
      </c>
      <c r="X468" t="n">
        <v>2.38</v>
      </c>
      <c r="Y468" t="n">
        <v>0.5</v>
      </c>
      <c r="Z468" t="n">
        <v>10</v>
      </c>
    </row>
    <row r="469">
      <c r="A469" t="n">
        <v>11</v>
      </c>
      <c r="B469" t="n">
        <v>95</v>
      </c>
      <c r="C469" t="inlineStr">
        <is>
          <t xml:space="preserve">CONCLUIDO	</t>
        </is>
      </c>
      <c r="D469" t="n">
        <v>1.3317</v>
      </c>
      <c r="E469" t="n">
        <v>75.09</v>
      </c>
      <c r="F469" t="n">
        <v>70.45999999999999</v>
      </c>
      <c r="G469" t="n">
        <v>72.89</v>
      </c>
      <c r="H469" t="n">
        <v>1.05</v>
      </c>
      <c r="I469" t="n">
        <v>58</v>
      </c>
      <c r="J469" t="n">
        <v>202.67</v>
      </c>
      <c r="K469" t="n">
        <v>53.44</v>
      </c>
      <c r="L469" t="n">
        <v>12</v>
      </c>
      <c r="M469" t="n">
        <v>56</v>
      </c>
      <c r="N469" t="n">
        <v>42.24</v>
      </c>
      <c r="O469" t="n">
        <v>25230.25</v>
      </c>
      <c r="P469" t="n">
        <v>952.8200000000001</v>
      </c>
      <c r="Q469" t="n">
        <v>747.83</v>
      </c>
      <c r="R469" t="n">
        <v>186.87</v>
      </c>
      <c r="S469" t="n">
        <v>106.02</v>
      </c>
      <c r="T469" t="n">
        <v>36074.69</v>
      </c>
      <c r="U469" t="n">
        <v>0.57</v>
      </c>
      <c r="V469" t="n">
        <v>0.88</v>
      </c>
      <c r="W469" t="n">
        <v>12.36</v>
      </c>
      <c r="X469" t="n">
        <v>2.14</v>
      </c>
      <c r="Y469" t="n">
        <v>0.5</v>
      </c>
      <c r="Z469" t="n">
        <v>10</v>
      </c>
    </row>
    <row r="470">
      <c r="A470" t="n">
        <v>12</v>
      </c>
      <c r="B470" t="n">
        <v>95</v>
      </c>
      <c r="C470" t="inlineStr">
        <is>
          <t xml:space="preserve">CONCLUIDO	</t>
        </is>
      </c>
      <c r="D470" t="n">
        <v>1.3371</v>
      </c>
      <c r="E470" t="n">
        <v>74.79000000000001</v>
      </c>
      <c r="F470" t="n">
        <v>70.31</v>
      </c>
      <c r="G470" t="n">
        <v>78.12</v>
      </c>
      <c r="H470" t="n">
        <v>1.13</v>
      </c>
      <c r="I470" t="n">
        <v>54</v>
      </c>
      <c r="J470" t="n">
        <v>204.25</v>
      </c>
      <c r="K470" t="n">
        <v>53.44</v>
      </c>
      <c r="L470" t="n">
        <v>13</v>
      </c>
      <c r="M470" t="n">
        <v>52</v>
      </c>
      <c r="N470" t="n">
        <v>42.82</v>
      </c>
      <c r="O470" t="n">
        <v>25425.3</v>
      </c>
      <c r="P470" t="n">
        <v>949.86</v>
      </c>
      <c r="Q470" t="n">
        <v>747.8099999999999</v>
      </c>
      <c r="R470" t="n">
        <v>181.28</v>
      </c>
      <c r="S470" t="n">
        <v>106.02</v>
      </c>
      <c r="T470" t="n">
        <v>33300.27</v>
      </c>
      <c r="U470" t="n">
        <v>0.58</v>
      </c>
      <c r="V470" t="n">
        <v>0.88</v>
      </c>
      <c r="W470" t="n">
        <v>12.36</v>
      </c>
      <c r="X470" t="n">
        <v>1.99</v>
      </c>
      <c r="Y470" t="n">
        <v>0.5</v>
      </c>
      <c r="Z470" t="n">
        <v>10</v>
      </c>
    </row>
    <row r="471">
      <c r="A471" t="n">
        <v>13</v>
      </c>
      <c r="B471" t="n">
        <v>95</v>
      </c>
      <c r="C471" t="inlineStr">
        <is>
          <t xml:space="preserve">CONCLUIDO	</t>
        </is>
      </c>
      <c r="D471" t="n">
        <v>1.3424</v>
      </c>
      <c r="E471" t="n">
        <v>74.48999999999999</v>
      </c>
      <c r="F471" t="n">
        <v>70.16</v>
      </c>
      <c r="G471" t="n">
        <v>84.19</v>
      </c>
      <c r="H471" t="n">
        <v>1.21</v>
      </c>
      <c r="I471" t="n">
        <v>50</v>
      </c>
      <c r="J471" t="n">
        <v>205.84</v>
      </c>
      <c r="K471" t="n">
        <v>53.44</v>
      </c>
      <c r="L471" t="n">
        <v>14</v>
      </c>
      <c r="M471" t="n">
        <v>48</v>
      </c>
      <c r="N471" t="n">
        <v>43.4</v>
      </c>
      <c r="O471" t="n">
        <v>25621.03</v>
      </c>
      <c r="P471" t="n">
        <v>947.88</v>
      </c>
      <c r="Q471" t="n">
        <v>747.86</v>
      </c>
      <c r="R471" t="n">
        <v>176.27</v>
      </c>
      <c r="S471" t="n">
        <v>106.02</v>
      </c>
      <c r="T471" t="n">
        <v>30812.61</v>
      </c>
      <c r="U471" t="n">
        <v>0.6</v>
      </c>
      <c r="V471" t="n">
        <v>0.88</v>
      </c>
      <c r="W471" t="n">
        <v>12.36</v>
      </c>
      <c r="X471" t="n">
        <v>1.84</v>
      </c>
      <c r="Y471" t="n">
        <v>0.5</v>
      </c>
      <c r="Z471" t="n">
        <v>10</v>
      </c>
    </row>
    <row r="472">
      <c r="A472" t="n">
        <v>14</v>
      </c>
      <c r="B472" t="n">
        <v>95</v>
      </c>
      <c r="C472" t="inlineStr">
        <is>
          <t xml:space="preserve">CONCLUIDO	</t>
        </is>
      </c>
      <c r="D472" t="n">
        <v>1.3463</v>
      </c>
      <c r="E472" t="n">
        <v>74.28</v>
      </c>
      <c r="F472" t="n">
        <v>70.06</v>
      </c>
      <c r="G472" t="n">
        <v>89.44</v>
      </c>
      <c r="H472" t="n">
        <v>1.28</v>
      </c>
      <c r="I472" t="n">
        <v>47</v>
      </c>
      <c r="J472" t="n">
        <v>207.43</v>
      </c>
      <c r="K472" t="n">
        <v>53.44</v>
      </c>
      <c r="L472" t="n">
        <v>15</v>
      </c>
      <c r="M472" t="n">
        <v>45</v>
      </c>
      <c r="N472" t="n">
        <v>44</v>
      </c>
      <c r="O472" t="n">
        <v>25817.56</v>
      </c>
      <c r="P472" t="n">
        <v>945.03</v>
      </c>
      <c r="Q472" t="n">
        <v>747.8</v>
      </c>
      <c r="R472" t="n">
        <v>173.06</v>
      </c>
      <c r="S472" t="n">
        <v>106.02</v>
      </c>
      <c r="T472" t="n">
        <v>29221.09</v>
      </c>
      <c r="U472" t="n">
        <v>0.61</v>
      </c>
      <c r="V472" t="n">
        <v>0.88</v>
      </c>
      <c r="W472" t="n">
        <v>12.35</v>
      </c>
      <c r="X472" t="n">
        <v>1.74</v>
      </c>
      <c r="Y472" t="n">
        <v>0.5</v>
      </c>
      <c r="Z472" t="n">
        <v>10</v>
      </c>
    </row>
    <row r="473">
      <c r="A473" t="n">
        <v>15</v>
      </c>
      <c r="B473" t="n">
        <v>95</v>
      </c>
      <c r="C473" t="inlineStr">
        <is>
          <t xml:space="preserve">CONCLUIDO	</t>
        </is>
      </c>
      <c r="D473" t="n">
        <v>1.3506</v>
      </c>
      <c r="E473" t="n">
        <v>74.04000000000001</v>
      </c>
      <c r="F473" t="n">
        <v>69.94</v>
      </c>
      <c r="G473" t="n">
        <v>95.37</v>
      </c>
      <c r="H473" t="n">
        <v>1.36</v>
      </c>
      <c r="I473" t="n">
        <v>44</v>
      </c>
      <c r="J473" t="n">
        <v>209.03</v>
      </c>
      <c r="K473" t="n">
        <v>53.44</v>
      </c>
      <c r="L473" t="n">
        <v>16</v>
      </c>
      <c r="M473" t="n">
        <v>42</v>
      </c>
      <c r="N473" t="n">
        <v>44.6</v>
      </c>
      <c r="O473" t="n">
        <v>26014.91</v>
      </c>
      <c r="P473" t="n">
        <v>943.2</v>
      </c>
      <c r="Q473" t="n">
        <v>747.79</v>
      </c>
      <c r="R473" t="n">
        <v>169.01</v>
      </c>
      <c r="S473" t="n">
        <v>106.02</v>
      </c>
      <c r="T473" t="n">
        <v>27212.23</v>
      </c>
      <c r="U473" t="n">
        <v>0.63</v>
      </c>
      <c r="V473" t="n">
        <v>0.88</v>
      </c>
      <c r="W473" t="n">
        <v>12.34</v>
      </c>
      <c r="X473" t="n">
        <v>1.62</v>
      </c>
      <c r="Y473" t="n">
        <v>0.5</v>
      </c>
      <c r="Z473" t="n">
        <v>10</v>
      </c>
    </row>
    <row r="474">
      <c r="A474" t="n">
        <v>16</v>
      </c>
      <c r="B474" t="n">
        <v>95</v>
      </c>
      <c r="C474" t="inlineStr">
        <is>
          <t xml:space="preserve">CONCLUIDO	</t>
        </is>
      </c>
      <c r="D474" t="n">
        <v>1.3546</v>
      </c>
      <c r="E474" t="n">
        <v>73.81999999999999</v>
      </c>
      <c r="F474" t="n">
        <v>69.83</v>
      </c>
      <c r="G474" t="n">
        <v>102.18</v>
      </c>
      <c r="H474" t="n">
        <v>1.43</v>
      </c>
      <c r="I474" t="n">
        <v>41</v>
      </c>
      <c r="J474" t="n">
        <v>210.64</v>
      </c>
      <c r="K474" t="n">
        <v>53.44</v>
      </c>
      <c r="L474" t="n">
        <v>17</v>
      </c>
      <c r="M474" t="n">
        <v>39</v>
      </c>
      <c r="N474" t="n">
        <v>45.21</v>
      </c>
      <c r="O474" t="n">
        <v>26213.09</v>
      </c>
      <c r="P474" t="n">
        <v>941.62</v>
      </c>
      <c r="Q474" t="n">
        <v>747.8099999999999</v>
      </c>
      <c r="R474" t="n">
        <v>165.27</v>
      </c>
      <c r="S474" t="n">
        <v>106.02</v>
      </c>
      <c r="T474" t="n">
        <v>25361.02</v>
      </c>
      <c r="U474" t="n">
        <v>0.64</v>
      </c>
      <c r="V474" t="n">
        <v>0.88</v>
      </c>
      <c r="W474" t="n">
        <v>12.34</v>
      </c>
      <c r="X474" t="n">
        <v>1.51</v>
      </c>
      <c r="Y474" t="n">
        <v>0.5</v>
      </c>
      <c r="Z474" t="n">
        <v>10</v>
      </c>
    </row>
    <row r="475">
      <c r="A475" t="n">
        <v>17</v>
      </c>
      <c r="B475" t="n">
        <v>95</v>
      </c>
      <c r="C475" t="inlineStr">
        <is>
          <t xml:space="preserve">CONCLUIDO	</t>
        </is>
      </c>
      <c r="D475" t="n">
        <v>1.358</v>
      </c>
      <c r="E475" t="n">
        <v>73.64</v>
      </c>
      <c r="F475" t="n">
        <v>69.72</v>
      </c>
      <c r="G475" t="n">
        <v>107.26</v>
      </c>
      <c r="H475" t="n">
        <v>1.51</v>
      </c>
      <c r="I475" t="n">
        <v>39</v>
      </c>
      <c r="J475" t="n">
        <v>212.25</v>
      </c>
      <c r="K475" t="n">
        <v>53.44</v>
      </c>
      <c r="L475" t="n">
        <v>18</v>
      </c>
      <c r="M475" t="n">
        <v>37</v>
      </c>
      <c r="N475" t="n">
        <v>45.82</v>
      </c>
      <c r="O475" t="n">
        <v>26412.11</v>
      </c>
      <c r="P475" t="n">
        <v>939.52</v>
      </c>
      <c r="Q475" t="n">
        <v>747.79</v>
      </c>
      <c r="R475" t="n">
        <v>161.76</v>
      </c>
      <c r="S475" t="n">
        <v>106.02</v>
      </c>
      <c r="T475" t="n">
        <v>23611.14</v>
      </c>
      <c r="U475" t="n">
        <v>0.66</v>
      </c>
      <c r="V475" t="n">
        <v>0.88</v>
      </c>
      <c r="W475" t="n">
        <v>12.33</v>
      </c>
      <c r="X475" t="n">
        <v>1.4</v>
      </c>
      <c r="Y475" t="n">
        <v>0.5</v>
      </c>
      <c r="Z475" t="n">
        <v>10</v>
      </c>
    </row>
    <row r="476">
      <c r="A476" t="n">
        <v>18</v>
      </c>
      <c r="B476" t="n">
        <v>95</v>
      </c>
      <c r="C476" t="inlineStr">
        <is>
          <t xml:space="preserve">CONCLUIDO	</t>
        </is>
      </c>
      <c r="D476" t="n">
        <v>1.3602</v>
      </c>
      <c r="E476" t="n">
        <v>73.52</v>
      </c>
      <c r="F476" t="n">
        <v>69.67</v>
      </c>
      <c r="G476" t="n">
        <v>112.98</v>
      </c>
      <c r="H476" t="n">
        <v>1.58</v>
      </c>
      <c r="I476" t="n">
        <v>37</v>
      </c>
      <c r="J476" t="n">
        <v>213.87</v>
      </c>
      <c r="K476" t="n">
        <v>53.44</v>
      </c>
      <c r="L476" t="n">
        <v>19</v>
      </c>
      <c r="M476" t="n">
        <v>35</v>
      </c>
      <c r="N476" t="n">
        <v>46.44</v>
      </c>
      <c r="O476" t="n">
        <v>26611.98</v>
      </c>
      <c r="P476" t="n">
        <v>938.42</v>
      </c>
      <c r="Q476" t="n">
        <v>747.8200000000001</v>
      </c>
      <c r="R476" t="n">
        <v>159.82</v>
      </c>
      <c r="S476" t="n">
        <v>106.02</v>
      </c>
      <c r="T476" t="n">
        <v>22652.79</v>
      </c>
      <c r="U476" t="n">
        <v>0.66</v>
      </c>
      <c r="V476" t="n">
        <v>0.89</v>
      </c>
      <c r="W476" t="n">
        <v>12.34</v>
      </c>
      <c r="X476" t="n">
        <v>1.35</v>
      </c>
      <c r="Y476" t="n">
        <v>0.5</v>
      </c>
      <c r="Z476" t="n">
        <v>10</v>
      </c>
    </row>
    <row r="477">
      <c r="A477" t="n">
        <v>19</v>
      </c>
      <c r="B477" t="n">
        <v>95</v>
      </c>
      <c r="C477" t="inlineStr">
        <is>
          <t xml:space="preserve">CONCLUIDO	</t>
        </is>
      </c>
      <c r="D477" t="n">
        <v>1.3633</v>
      </c>
      <c r="E477" t="n">
        <v>73.34999999999999</v>
      </c>
      <c r="F477" t="n">
        <v>69.58</v>
      </c>
      <c r="G477" t="n">
        <v>119.28</v>
      </c>
      <c r="H477" t="n">
        <v>1.65</v>
      </c>
      <c r="I477" t="n">
        <v>35</v>
      </c>
      <c r="J477" t="n">
        <v>215.5</v>
      </c>
      <c r="K477" t="n">
        <v>53.44</v>
      </c>
      <c r="L477" t="n">
        <v>20</v>
      </c>
      <c r="M477" t="n">
        <v>33</v>
      </c>
      <c r="N477" t="n">
        <v>47.07</v>
      </c>
      <c r="O477" t="n">
        <v>26812.71</v>
      </c>
      <c r="P477" t="n">
        <v>936.3200000000001</v>
      </c>
      <c r="Q477" t="n">
        <v>747.8</v>
      </c>
      <c r="R477" t="n">
        <v>156.94</v>
      </c>
      <c r="S477" t="n">
        <v>106.02</v>
      </c>
      <c r="T477" t="n">
        <v>21224.81</v>
      </c>
      <c r="U477" t="n">
        <v>0.68</v>
      </c>
      <c r="V477" t="n">
        <v>0.89</v>
      </c>
      <c r="W477" t="n">
        <v>12.33</v>
      </c>
      <c r="X477" t="n">
        <v>1.26</v>
      </c>
      <c r="Y477" t="n">
        <v>0.5</v>
      </c>
      <c r="Z477" t="n">
        <v>10</v>
      </c>
    </row>
    <row r="478">
      <c r="A478" t="n">
        <v>20</v>
      </c>
      <c r="B478" t="n">
        <v>95</v>
      </c>
      <c r="C478" t="inlineStr">
        <is>
          <t xml:space="preserve">CONCLUIDO	</t>
        </is>
      </c>
      <c r="D478" t="n">
        <v>1.3658</v>
      </c>
      <c r="E478" t="n">
        <v>73.22</v>
      </c>
      <c r="F478" t="n">
        <v>69.52</v>
      </c>
      <c r="G478" t="n">
        <v>126.4</v>
      </c>
      <c r="H478" t="n">
        <v>1.72</v>
      </c>
      <c r="I478" t="n">
        <v>33</v>
      </c>
      <c r="J478" t="n">
        <v>217.14</v>
      </c>
      <c r="K478" t="n">
        <v>53.44</v>
      </c>
      <c r="L478" t="n">
        <v>21</v>
      </c>
      <c r="M478" t="n">
        <v>31</v>
      </c>
      <c r="N478" t="n">
        <v>47.7</v>
      </c>
      <c r="O478" t="n">
        <v>27014.3</v>
      </c>
      <c r="P478" t="n">
        <v>934.72</v>
      </c>
      <c r="Q478" t="n">
        <v>747.8</v>
      </c>
      <c r="R478" t="n">
        <v>154.99</v>
      </c>
      <c r="S478" t="n">
        <v>106.02</v>
      </c>
      <c r="T478" t="n">
        <v>20256.24</v>
      </c>
      <c r="U478" t="n">
        <v>0.68</v>
      </c>
      <c r="V478" t="n">
        <v>0.89</v>
      </c>
      <c r="W478" t="n">
        <v>12.33</v>
      </c>
      <c r="X478" t="n">
        <v>1.2</v>
      </c>
      <c r="Y478" t="n">
        <v>0.5</v>
      </c>
      <c r="Z478" t="n">
        <v>10</v>
      </c>
    </row>
    <row r="479">
      <c r="A479" t="n">
        <v>21</v>
      </c>
      <c r="B479" t="n">
        <v>95</v>
      </c>
      <c r="C479" t="inlineStr">
        <is>
          <t xml:space="preserve">CONCLUIDO	</t>
        </is>
      </c>
      <c r="D479" t="n">
        <v>1.3676</v>
      </c>
      <c r="E479" t="n">
        <v>73.12</v>
      </c>
      <c r="F479" t="n">
        <v>69.45999999999999</v>
      </c>
      <c r="G479" t="n">
        <v>130.24</v>
      </c>
      <c r="H479" t="n">
        <v>1.79</v>
      </c>
      <c r="I479" t="n">
        <v>32</v>
      </c>
      <c r="J479" t="n">
        <v>218.78</v>
      </c>
      <c r="K479" t="n">
        <v>53.44</v>
      </c>
      <c r="L479" t="n">
        <v>22</v>
      </c>
      <c r="M479" t="n">
        <v>30</v>
      </c>
      <c r="N479" t="n">
        <v>48.34</v>
      </c>
      <c r="O479" t="n">
        <v>27216.79</v>
      </c>
      <c r="P479" t="n">
        <v>934.4</v>
      </c>
      <c r="Q479" t="n">
        <v>747.8200000000001</v>
      </c>
      <c r="R479" t="n">
        <v>153.14</v>
      </c>
      <c r="S479" t="n">
        <v>106.02</v>
      </c>
      <c r="T479" t="n">
        <v>19338.58</v>
      </c>
      <c r="U479" t="n">
        <v>0.6899999999999999</v>
      </c>
      <c r="V479" t="n">
        <v>0.89</v>
      </c>
      <c r="W479" t="n">
        <v>12.32</v>
      </c>
      <c r="X479" t="n">
        <v>1.14</v>
      </c>
      <c r="Y479" t="n">
        <v>0.5</v>
      </c>
      <c r="Z479" t="n">
        <v>10</v>
      </c>
    </row>
    <row r="480">
      <c r="A480" t="n">
        <v>22</v>
      </c>
      <c r="B480" t="n">
        <v>95</v>
      </c>
      <c r="C480" t="inlineStr">
        <is>
          <t xml:space="preserve">CONCLUIDO	</t>
        </is>
      </c>
      <c r="D480" t="n">
        <v>1.3689</v>
      </c>
      <c r="E480" t="n">
        <v>73.05</v>
      </c>
      <c r="F480" t="n">
        <v>69.43000000000001</v>
      </c>
      <c r="G480" t="n">
        <v>134.37</v>
      </c>
      <c r="H480" t="n">
        <v>1.85</v>
      </c>
      <c r="I480" t="n">
        <v>31</v>
      </c>
      <c r="J480" t="n">
        <v>220.43</v>
      </c>
      <c r="K480" t="n">
        <v>53.44</v>
      </c>
      <c r="L480" t="n">
        <v>23</v>
      </c>
      <c r="M480" t="n">
        <v>29</v>
      </c>
      <c r="N480" t="n">
        <v>48.99</v>
      </c>
      <c r="O480" t="n">
        <v>27420.16</v>
      </c>
      <c r="P480" t="n">
        <v>933.67</v>
      </c>
      <c r="Q480" t="n">
        <v>747.8099999999999</v>
      </c>
      <c r="R480" t="n">
        <v>151.92</v>
      </c>
      <c r="S480" t="n">
        <v>106.02</v>
      </c>
      <c r="T480" t="n">
        <v>18734</v>
      </c>
      <c r="U480" t="n">
        <v>0.7</v>
      </c>
      <c r="V480" t="n">
        <v>0.89</v>
      </c>
      <c r="W480" t="n">
        <v>12.32</v>
      </c>
      <c r="X480" t="n">
        <v>1.11</v>
      </c>
      <c r="Y480" t="n">
        <v>0.5</v>
      </c>
      <c r="Z480" t="n">
        <v>10</v>
      </c>
    </row>
    <row r="481">
      <c r="A481" t="n">
        <v>23</v>
      </c>
      <c r="B481" t="n">
        <v>95</v>
      </c>
      <c r="C481" t="inlineStr">
        <is>
          <t xml:space="preserve">CONCLUIDO	</t>
        </is>
      </c>
      <c r="D481" t="n">
        <v>1.3714</v>
      </c>
      <c r="E481" t="n">
        <v>72.92</v>
      </c>
      <c r="F481" t="n">
        <v>69.37</v>
      </c>
      <c r="G481" t="n">
        <v>143.52</v>
      </c>
      <c r="H481" t="n">
        <v>1.92</v>
      </c>
      <c r="I481" t="n">
        <v>29</v>
      </c>
      <c r="J481" t="n">
        <v>222.08</v>
      </c>
      <c r="K481" t="n">
        <v>53.44</v>
      </c>
      <c r="L481" t="n">
        <v>24</v>
      </c>
      <c r="M481" t="n">
        <v>27</v>
      </c>
      <c r="N481" t="n">
        <v>49.65</v>
      </c>
      <c r="O481" t="n">
        <v>27624.44</v>
      </c>
      <c r="P481" t="n">
        <v>932.28</v>
      </c>
      <c r="Q481" t="n">
        <v>747.78</v>
      </c>
      <c r="R481" t="n">
        <v>149.92</v>
      </c>
      <c r="S481" t="n">
        <v>106.02</v>
      </c>
      <c r="T481" t="n">
        <v>17742.27</v>
      </c>
      <c r="U481" t="n">
        <v>0.71</v>
      </c>
      <c r="V481" t="n">
        <v>0.89</v>
      </c>
      <c r="W481" t="n">
        <v>12.32</v>
      </c>
      <c r="X481" t="n">
        <v>1.05</v>
      </c>
      <c r="Y481" t="n">
        <v>0.5</v>
      </c>
      <c r="Z481" t="n">
        <v>10</v>
      </c>
    </row>
    <row r="482">
      <c r="A482" t="n">
        <v>24</v>
      </c>
      <c r="B482" t="n">
        <v>95</v>
      </c>
      <c r="C482" t="inlineStr">
        <is>
          <t xml:space="preserve">CONCLUIDO	</t>
        </is>
      </c>
      <c r="D482" t="n">
        <v>1.3729</v>
      </c>
      <c r="E482" t="n">
        <v>72.84</v>
      </c>
      <c r="F482" t="n">
        <v>69.33</v>
      </c>
      <c r="G482" t="n">
        <v>148.56</v>
      </c>
      <c r="H482" t="n">
        <v>1.99</v>
      </c>
      <c r="I482" t="n">
        <v>28</v>
      </c>
      <c r="J482" t="n">
        <v>223.75</v>
      </c>
      <c r="K482" t="n">
        <v>53.44</v>
      </c>
      <c r="L482" t="n">
        <v>25</v>
      </c>
      <c r="M482" t="n">
        <v>26</v>
      </c>
      <c r="N482" t="n">
        <v>50.31</v>
      </c>
      <c r="O482" t="n">
        <v>27829.77</v>
      </c>
      <c r="P482" t="n">
        <v>931.91</v>
      </c>
      <c r="Q482" t="n">
        <v>747.79</v>
      </c>
      <c r="R482" t="n">
        <v>148.32</v>
      </c>
      <c r="S482" t="n">
        <v>106.02</v>
      </c>
      <c r="T482" t="n">
        <v>16949.26</v>
      </c>
      <c r="U482" t="n">
        <v>0.71</v>
      </c>
      <c r="V482" t="n">
        <v>0.89</v>
      </c>
      <c r="W482" t="n">
        <v>12.32</v>
      </c>
      <c r="X482" t="n">
        <v>1.01</v>
      </c>
      <c r="Y482" t="n">
        <v>0.5</v>
      </c>
      <c r="Z482" t="n">
        <v>10</v>
      </c>
    </row>
    <row r="483">
      <c r="A483" t="n">
        <v>25</v>
      </c>
      <c r="B483" t="n">
        <v>95</v>
      </c>
      <c r="C483" t="inlineStr">
        <is>
          <t xml:space="preserve">CONCLUIDO	</t>
        </is>
      </c>
      <c r="D483" t="n">
        <v>1.3747</v>
      </c>
      <c r="E483" t="n">
        <v>72.73999999999999</v>
      </c>
      <c r="F483" t="n">
        <v>69.27</v>
      </c>
      <c r="G483" t="n">
        <v>153.93</v>
      </c>
      <c r="H483" t="n">
        <v>2.05</v>
      </c>
      <c r="I483" t="n">
        <v>27</v>
      </c>
      <c r="J483" t="n">
        <v>225.42</v>
      </c>
      <c r="K483" t="n">
        <v>53.44</v>
      </c>
      <c r="L483" t="n">
        <v>26</v>
      </c>
      <c r="M483" t="n">
        <v>25</v>
      </c>
      <c r="N483" t="n">
        <v>50.98</v>
      </c>
      <c r="O483" t="n">
        <v>28035.92</v>
      </c>
      <c r="P483" t="n">
        <v>931.75</v>
      </c>
      <c r="Q483" t="n">
        <v>747.8</v>
      </c>
      <c r="R483" t="n">
        <v>146.97</v>
      </c>
      <c r="S483" t="n">
        <v>106.02</v>
      </c>
      <c r="T483" t="n">
        <v>16280.96</v>
      </c>
      <c r="U483" t="n">
        <v>0.72</v>
      </c>
      <c r="V483" t="n">
        <v>0.89</v>
      </c>
      <c r="W483" t="n">
        <v>12.31</v>
      </c>
      <c r="X483" t="n">
        <v>0.95</v>
      </c>
      <c r="Y483" t="n">
        <v>0.5</v>
      </c>
      <c r="Z483" t="n">
        <v>10</v>
      </c>
    </row>
    <row r="484">
      <c r="A484" t="n">
        <v>26</v>
      </c>
      <c r="B484" t="n">
        <v>95</v>
      </c>
      <c r="C484" t="inlineStr">
        <is>
          <t xml:space="preserve">CONCLUIDO	</t>
        </is>
      </c>
      <c r="D484" t="n">
        <v>1.3758</v>
      </c>
      <c r="E484" t="n">
        <v>72.68000000000001</v>
      </c>
      <c r="F484" t="n">
        <v>69.25</v>
      </c>
      <c r="G484" t="n">
        <v>159.8</v>
      </c>
      <c r="H484" t="n">
        <v>2.11</v>
      </c>
      <c r="I484" t="n">
        <v>26</v>
      </c>
      <c r="J484" t="n">
        <v>227.1</v>
      </c>
      <c r="K484" t="n">
        <v>53.44</v>
      </c>
      <c r="L484" t="n">
        <v>27</v>
      </c>
      <c r="M484" t="n">
        <v>24</v>
      </c>
      <c r="N484" t="n">
        <v>51.66</v>
      </c>
      <c r="O484" t="n">
        <v>28243</v>
      </c>
      <c r="P484" t="n">
        <v>930.8099999999999</v>
      </c>
      <c r="Q484" t="n">
        <v>747.79</v>
      </c>
      <c r="R484" t="n">
        <v>145.81</v>
      </c>
      <c r="S484" t="n">
        <v>106.02</v>
      </c>
      <c r="T484" t="n">
        <v>15703.36</v>
      </c>
      <c r="U484" t="n">
        <v>0.73</v>
      </c>
      <c r="V484" t="n">
        <v>0.89</v>
      </c>
      <c r="W484" t="n">
        <v>12.32</v>
      </c>
      <c r="X484" t="n">
        <v>0.93</v>
      </c>
      <c r="Y484" t="n">
        <v>0.5</v>
      </c>
      <c r="Z484" t="n">
        <v>10</v>
      </c>
    </row>
    <row r="485">
      <c r="A485" t="n">
        <v>27</v>
      </c>
      <c r="B485" t="n">
        <v>95</v>
      </c>
      <c r="C485" t="inlineStr">
        <is>
          <t xml:space="preserve">CONCLUIDO	</t>
        </is>
      </c>
      <c r="D485" t="n">
        <v>1.3772</v>
      </c>
      <c r="E485" t="n">
        <v>72.61</v>
      </c>
      <c r="F485" t="n">
        <v>69.20999999999999</v>
      </c>
      <c r="G485" t="n">
        <v>166.11</v>
      </c>
      <c r="H485" t="n">
        <v>2.18</v>
      </c>
      <c r="I485" t="n">
        <v>25</v>
      </c>
      <c r="J485" t="n">
        <v>228.79</v>
      </c>
      <c r="K485" t="n">
        <v>53.44</v>
      </c>
      <c r="L485" t="n">
        <v>28</v>
      </c>
      <c r="M485" t="n">
        <v>23</v>
      </c>
      <c r="N485" t="n">
        <v>52.35</v>
      </c>
      <c r="O485" t="n">
        <v>28451.04</v>
      </c>
      <c r="P485" t="n">
        <v>930.39</v>
      </c>
      <c r="Q485" t="n">
        <v>747.78</v>
      </c>
      <c r="R485" t="n">
        <v>144.97</v>
      </c>
      <c r="S485" t="n">
        <v>106.02</v>
      </c>
      <c r="T485" t="n">
        <v>15289.66</v>
      </c>
      <c r="U485" t="n">
        <v>0.73</v>
      </c>
      <c r="V485" t="n">
        <v>0.89</v>
      </c>
      <c r="W485" t="n">
        <v>12.31</v>
      </c>
      <c r="X485" t="n">
        <v>0.89</v>
      </c>
      <c r="Y485" t="n">
        <v>0.5</v>
      </c>
      <c r="Z485" t="n">
        <v>10</v>
      </c>
    </row>
    <row r="486">
      <c r="A486" t="n">
        <v>28</v>
      </c>
      <c r="B486" t="n">
        <v>95</v>
      </c>
      <c r="C486" t="inlineStr">
        <is>
          <t xml:space="preserve">CONCLUIDO	</t>
        </is>
      </c>
      <c r="D486" t="n">
        <v>1.3791</v>
      </c>
      <c r="E486" t="n">
        <v>72.51000000000001</v>
      </c>
      <c r="F486" t="n">
        <v>69.15000000000001</v>
      </c>
      <c r="G486" t="n">
        <v>172.88</v>
      </c>
      <c r="H486" t="n">
        <v>2.24</v>
      </c>
      <c r="I486" t="n">
        <v>24</v>
      </c>
      <c r="J486" t="n">
        <v>230.48</v>
      </c>
      <c r="K486" t="n">
        <v>53.44</v>
      </c>
      <c r="L486" t="n">
        <v>29</v>
      </c>
      <c r="M486" t="n">
        <v>22</v>
      </c>
      <c r="N486" t="n">
        <v>53.05</v>
      </c>
      <c r="O486" t="n">
        <v>28660.06</v>
      </c>
      <c r="P486" t="n">
        <v>928.65</v>
      </c>
      <c r="Q486" t="n">
        <v>747.8</v>
      </c>
      <c r="R486" t="n">
        <v>142.75</v>
      </c>
      <c r="S486" t="n">
        <v>106.02</v>
      </c>
      <c r="T486" t="n">
        <v>14182.59</v>
      </c>
      <c r="U486" t="n">
        <v>0.74</v>
      </c>
      <c r="V486" t="n">
        <v>0.89</v>
      </c>
      <c r="W486" t="n">
        <v>12.31</v>
      </c>
      <c r="X486" t="n">
        <v>0.83</v>
      </c>
      <c r="Y486" t="n">
        <v>0.5</v>
      </c>
      <c r="Z486" t="n">
        <v>10</v>
      </c>
    </row>
    <row r="487">
      <c r="A487" t="n">
        <v>29</v>
      </c>
      <c r="B487" t="n">
        <v>95</v>
      </c>
      <c r="C487" t="inlineStr">
        <is>
          <t xml:space="preserve">CONCLUIDO	</t>
        </is>
      </c>
      <c r="D487" t="n">
        <v>1.3785</v>
      </c>
      <c r="E487" t="n">
        <v>72.54000000000001</v>
      </c>
      <c r="F487" t="n">
        <v>69.18000000000001</v>
      </c>
      <c r="G487" t="n">
        <v>172.95</v>
      </c>
      <c r="H487" t="n">
        <v>2.3</v>
      </c>
      <c r="I487" t="n">
        <v>24</v>
      </c>
      <c r="J487" t="n">
        <v>232.18</v>
      </c>
      <c r="K487" t="n">
        <v>53.44</v>
      </c>
      <c r="L487" t="n">
        <v>30</v>
      </c>
      <c r="M487" t="n">
        <v>22</v>
      </c>
      <c r="N487" t="n">
        <v>53.75</v>
      </c>
      <c r="O487" t="n">
        <v>28870.05</v>
      </c>
      <c r="P487" t="n">
        <v>927.42</v>
      </c>
      <c r="Q487" t="n">
        <v>747.79</v>
      </c>
      <c r="R487" t="n">
        <v>143.92</v>
      </c>
      <c r="S487" t="n">
        <v>106.02</v>
      </c>
      <c r="T487" t="n">
        <v>14766.24</v>
      </c>
      <c r="U487" t="n">
        <v>0.74</v>
      </c>
      <c r="V487" t="n">
        <v>0.89</v>
      </c>
      <c r="W487" t="n">
        <v>12.3</v>
      </c>
      <c r="X487" t="n">
        <v>0.86</v>
      </c>
      <c r="Y487" t="n">
        <v>0.5</v>
      </c>
      <c r="Z487" t="n">
        <v>10</v>
      </c>
    </row>
    <row r="488">
      <c r="A488" t="n">
        <v>30</v>
      </c>
      <c r="B488" t="n">
        <v>95</v>
      </c>
      <c r="C488" t="inlineStr">
        <is>
          <t xml:space="preserve">CONCLUIDO	</t>
        </is>
      </c>
      <c r="D488" t="n">
        <v>1.3798</v>
      </c>
      <c r="E488" t="n">
        <v>72.47</v>
      </c>
      <c r="F488" t="n">
        <v>69.15000000000001</v>
      </c>
      <c r="G488" t="n">
        <v>180.39</v>
      </c>
      <c r="H488" t="n">
        <v>2.36</v>
      </c>
      <c r="I488" t="n">
        <v>23</v>
      </c>
      <c r="J488" t="n">
        <v>233.89</v>
      </c>
      <c r="K488" t="n">
        <v>53.44</v>
      </c>
      <c r="L488" t="n">
        <v>31</v>
      </c>
      <c r="M488" t="n">
        <v>21</v>
      </c>
      <c r="N488" t="n">
        <v>54.46</v>
      </c>
      <c r="O488" t="n">
        <v>29081.05</v>
      </c>
      <c r="P488" t="n">
        <v>930.26</v>
      </c>
      <c r="Q488" t="n">
        <v>747.8</v>
      </c>
      <c r="R488" t="n">
        <v>142.69</v>
      </c>
      <c r="S488" t="n">
        <v>106.02</v>
      </c>
      <c r="T488" t="n">
        <v>14157.36</v>
      </c>
      <c r="U488" t="n">
        <v>0.74</v>
      </c>
      <c r="V488" t="n">
        <v>0.89</v>
      </c>
      <c r="W488" t="n">
        <v>12.31</v>
      </c>
      <c r="X488" t="n">
        <v>0.83</v>
      </c>
      <c r="Y488" t="n">
        <v>0.5</v>
      </c>
      <c r="Z488" t="n">
        <v>10</v>
      </c>
    </row>
    <row r="489">
      <c r="A489" t="n">
        <v>31</v>
      </c>
      <c r="B489" t="n">
        <v>95</v>
      </c>
      <c r="C489" t="inlineStr">
        <is>
          <t xml:space="preserve">CONCLUIDO	</t>
        </is>
      </c>
      <c r="D489" t="n">
        <v>1.3817</v>
      </c>
      <c r="E489" t="n">
        <v>72.38</v>
      </c>
      <c r="F489" t="n">
        <v>69.09</v>
      </c>
      <c r="G489" t="n">
        <v>188.42</v>
      </c>
      <c r="H489" t="n">
        <v>2.41</v>
      </c>
      <c r="I489" t="n">
        <v>22</v>
      </c>
      <c r="J489" t="n">
        <v>235.61</v>
      </c>
      <c r="K489" t="n">
        <v>53.44</v>
      </c>
      <c r="L489" t="n">
        <v>32</v>
      </c>
      <c r="M489" t="n">
        <v>20</v>
      </c>
      <c r="N489" t="n">
        <v>55.18</v>
      </c>
      <c r="O489" t="n">
        <v>29293.06</v>
      </c>
      <c r="P489" t="n">
        <v>929.08</v>
      </c>
      <c r="Q489" t="n">
        <v>747.8</v>
      </c>
      <c r="R489" t="n">
        <v>140.65</v>
      </c>
      <c r="S489" t="n">
        <v>106.02</v>
      </c>
      <c r="T489" t="n">
        <v>13144.88</v>
      </c>
      <c r="U489" t="n">
        <v>0.75</v>
      </c>
      <c r="V489" t="n">
        <v>0.89</v>
      </c>
      <c r="W489" t="n">
        <v>12.31</v>
      </c>
      <c r="X489" t="n">
        <v>0.77</v>
      </c>
      <c r="Y489" t="n">
        <v>0.5</v>
      </c>
      <c r="Z489" t="n">
        <v>10</v>
      </c>
    </row>
    <row r="490">
      <c r="A490" t="n">
        <v>32</v>
      </c>
      <c r="B490" t="n">
        <v>95</v>
      </c>
      <c r="C490" t="inlineStr">
        <is>
          <t xml:space="preserve">CONCLUIDO	</t>
        </is>
      </c>
      <c r="D490" t="n">
        <v>1.3813</v>
      </c>
      <c r="E490" t="n">
        <v>72.40000000000001</v>
      </c>
      <c r="F490" t="n">
        <v>69.11</v>
      </c>
      <c r="G490" t="n">
        <v>188.48</v>
      </c>
      <c r="H490" t="n">
        <v>2.47</v>
      </c>
      <c r="I490" t="n">
        <v>22</v>
      </c>
      <c r="J490" t="n">
        <v>237.34</v>
      </c>
      <c r="K490" t="n">
        <v>53.44</v>
      </c>
      <c r="L490" t="n">
        <v>33</v>
      </c>
      <c r="M490" t="n">
        <v>20</v>
      </c>
      <c r="N490" t="n">
        <v>55.91</v>
      </c>
      <c r="O490" t="n">
        <v>29506.09</v>
      </c>
      <c r="P490" t="n">
        <v>926.91</v>
      </c>
      <c r="Q490" t="n">
        <v>747.78</v>
      </c>
      <c r="R490" t="n">
        <v>141.58</v>
      </c>
      <c r="S490" t="n">
        <v>106.02</v>
      </c>
      <c r="T490" t="n">
        <v>13607.76</v>
      </c>
      <c r="U490" t="n">
        <v>0.75</v>
      </c>
      <c r="V490" t="n">
        <v>0.89</v>
      </c>
      <c r="W490" t="n">
        <v>12.3</v>
      </c>
      <c r="X490" t="n">
        <v>0.79</v>
      </c>
      <c r="Y490" t="n">
        <v>0.5</v>
      </c>
      <c r="Z490" t="n">
        <v>10</v>
      </c>
    </row>
    <row r="491">
      <c r="A491" t="n">
        <v>33</v>
      </c>
      <c r="B491" t="n">
        <v>95</v>
      </c>
      <c r="C491" t="inlineStr">
        <is>
          <t xml:space="preserve">CONCLUIDO	</t>
        </is>
      </c>
      <c r="D491" t="n">
        <v>1.383</v>
      </c>
      <c r="E491" t="n">
        <v>72.31</v>
      </c>
      <c r="F491" t="n">
        <v>69.06</v>
      </c>
      <c r="G491" t="n">
        <v>197.31</v>
      </c>
      <c r="H491" t="n">
        <v>2.53</v>
      </c>
      <c r="I491" t="n">
        <v>21</v>
      </c>
      <c r="J491" t="n">
        <v>239.08</v>
      </c>
      <c r="K491" t="n">
        <v>53.44</v>
      </c>
      <c r="L491" t="n">
        <v>34</v>
      </c>
      <c r="M491" t="n">
        <v>19</v>
      </c>
      <c r="N491" t="n">
        <v>56.64</v>
      </c>
      <c r="O491" t="n">
        <v>29720.17</v>
      </c>
      <c r="P491" t="n">
        <v>929.47</v>
      </c>
      <c r="Q491" t="n">
        <v>747.8</v>
      </c>
      <c r="R491" t="n">
        <v>139.6</v>
      </c>
      <c r="S491" t="n">
        <v>106.02</v>
      </c>
      <c r="T491" t="n">
        <v>12624.47</v>
      </c>
      <c r="U491" t="n">
        <v>0.76</v>
      </c>
      <c r="V491" t="n">
        <v>0.89</v>
      </c>
      <c r="W491" t="n">
        <v>12.31</v>
      </c>
      <c r="X491" t="n">
        <v>0.74</v>
      </c>
      <c r="Y491" t="n">
        <v>0.5</v>
      </c>
      <c r="Z491" t="n">
        <v>10</v>
      </c>
    </row>
    <row r="492">
      <c r="A492" t="n">
        <v>34</v>
      </c>
      <c r="B492" t="n">
        <v>95</v>
      </c>
      <c r="C492" t="inlineStr">
        <is>
          <t xml:space="preserve">CONCLUIDO	</t>
        </is>
      </c>
      <c r="D492" t="n">
        <v>1.3842</v>
      </c>
      <c r="E492" t="n">
        <v>72.23999999999999</v>
      </c>
      <c r="F492" t="n">
        <v>69.03</v>
      </c>
      <c r="G492" t="n">
        <v>207.09</v>
      </c>
      <c r="H492" t="n">
        <v>2.58</v>
      </c>
      <c r="I492" t="n">
        <v>20</v>
      </c>
      <c r="J492" t="n">
        <v>240.82</v>
      </c>
      <c r="K492" t="n">
        <v>53.44</v>
      </c>
      <c r="L492" t="n">
        <v>35</v>
      </c>
      <c r="M492" t="n">
        <v>18</v>
      </c>
      <c r="N492" t="n">
        <v>57.39</v>
      </c>
      <c r="O492" t="n">
        <v>29935.43</v>
      </c>
      <c r="P492" t="n">
        <v>926.65</v>
      </c>
      <c r="Q492" t="n">
        <v>747.79</v>
      </c>
      <c r="R492" t="n">
        <v>138.68</v>
      </c>
      <c r="S492" t="n">
        <v>106.02</v>
      </c>
      <c r="T492" t="n">
        <v>12167.81</v>
      </c>
      <c r="U492" t="n">
        <v>0.76</v>
      </c>
      <c r="V492" t="n">
        <v>0.89</v>
      </c>
      <c r="W492" t="n">
        <v>12.3</v>
      </c>
      <c r="X492" t="n">
        <v>0.71</v>
      </c>
      <c r="Y492" t="n">
        <v>0.5</v>
      </c>
      <c r="Z492" t="n">
        <v>10</v>
      </c>
    </row>
    <row r="493">
      <c r="A493" t="n">
        <v>35</v>
      </c>
      <c r="B493" t="n">
        <v>95</v>
      </c>
      <c r="C493" t="inlineStr">
        <is>
          <t xml:space="preserve">CONCLUIDO	</t>
        </is>
      </c>
      <c r="D493" t="n">
        <v>1.3846</v>
      </c>
      <c r="E493" t="n">
        <v>72.22</v>
      </c>
      <c r="F493" t="n">
        <v>69.01000000000001</v>
      </c>
      <c r="G493" t="n">
        <v>207.03</v>
      </c>
      <c r="H493" t="n">
        <v>2.64</v>
      </c>
      <c r="I493" t="n">
        <v>20</v>
      </c>
      <c r="J493" t="n">
        <v>242.57</v>
      </c>
      <c r="K493" t="n">
        <v>53.44</v>
      </c>
      <c r="L493" t="n">
        <v>36</v>
      </c>
      <c r="M493" t="n">
        <v>18</v>
      </c>
      <c r="N493" t="n">
        <v>58.14</v>
      </c>
      <c r="O493" t="n">
        <v>30151.65</v>
      </c>
      <c r="P493" t="n">
        <v>928.59</v>
      </c>
      <c r="Q493" t="n">
        <v>747.79</v>
      </c>
      <c r="R493" t="n">
        <v>137.92</v>
      </c>
      <c r="S493" t="n">
        <v>106.02</v>
      </c>
      <c r="T493" t="n">
        <v>11786.97</v>
      </c>
      <c r="U493" t="n">
        <v>0.77</v>
      </c>
      <c r="V493" t="n">
        <v>0.89</v>
      </c>
      <c r="W493" t="n">
        <v>12.31</v>
      </c>
      <c r="X493" t="n">
        <v>0.6899999999999999</v>
      </c>
      <c r="Y493" t="n">
        <v>0.5</v>
      </c>
      <c r="Z493" t="n">
        <v>10</v>
      </c>
    </row>
    <row r="494">
      <c r="A494" t="n">
        <v>36</v>
      </c>
      <c r="B494" t="n">
        <v>95</v>
      </c>
      <c r="C494" t="inlineStr">
        <is>
          <t xml:space="preserve">CONCLUIDO	</t>
        </is>
      </c>
      <c r="D494" t="n">
        <v>1.3858</v>
      </c>
      <c r="E494" t="n">
        <v>72.16</v>
      </c>
      <c r="F494" t="n">
        <v>68.98</v>
      </c>
      <c r="G494" t="n">
        <v>217.84</v>
      </c>
      <c r="H494" t="n">
        <v>2.69</v>
      </c>
      <c r="I494" t="n">
        <v>19</v>
      </c>
      <c r="J494" t="n">
        <v>244.34</v>
      </c>
      <c r="K494" t="n">
        <v>53.44</v>
      </c>
      <c r="L494" t="n">
        <v>37</v>
      </c>
      <c r="M494" t="n">
        <v>17</v>
      </c>
      <c r="N494" t="n">
        <v>58.9</v>
      </c>
      <c r="O494" t="n">
        <v>30368.96</v>
      </c>
      <c r="P494" t="n">
        <v>927.38</v>
      </c>
      <c r="Q494" t="n">
        <v>747.79</v>
      </c>
      <c r="R494" t="n">
        <v>136.94</v>
      </c>
      <c r="S494" t="n">
        <v>106.02</v>
      </c>
      <c r="T494" t="n">
        <v>11305.19</v>
      </c>
      <c r="U494" t="n">
        <v>0.77</v>
      </c>
      <c r="V494" t="n">
        <v>0.89</v>
      </c>
      <c r="W494" t="n">
        <v>12.31</v>
      </c>
      <c r="X494" t="n">
        <v>0.67</v>
      </c>
      <c r="Y494" t="n">
        <v>0.5</v>
      </c>
      <c r="Z494" t="n">
        <v>10</v>
      </c>
    </row>
    <row r="495">
      <c r="A495" t="n">
        <v>37</v>
      </c>
      <c r="B495" t="n">
        <v>95</v>
      </c>
      <c r="C495" t="inlineStr">
        <is>
          <t xml:space="preserve">CONCLUIDO	</t>
        </is>
      </c>
      <c r="D495" t="n">
        <v>1.3857</v>
      </c>
      <c r="E495" t="n">
        <v>72.17</v>
      </c>
      <c r="F495" t="n">
        <v>68.98999999999999</v>
      </c>
      <c r="G495" t="n">
        <v>217.87</v>
      </c>
      <c r="H495" t="n">
        <v>2.75</v>
      </c>
      <c r="I495" t="n">
        <v>19</v>
      </c>
      <c r="J495" t="n">
        <v>246.11</v>
      </c>
      <c r="K495" t="n">
        <v>53.44</v>
      </c>
      <c r="L495" t="n">
        <v>38</v>
      </c>
      <c r="M495" t="n">
        <v>17</v>
      </c>
      <c r="N495" t="n">
        <v>59.67</v>
      </c>
      <c r="O495" t="n">
        <v>30587.38</v>
      </c>
      <c r="P495" t="n">
        <v>928.88</v>
      </c>
      <c r="Q495" t="n">
        <v>747.79</v>
      </c>
      <c r="R495" t="n">
        <v>137.45</v>
      </c>
      <c r="S495" t="n">
        <v>106.02</v>
      </c>
      <c r="T495" t="n">
        <v>11556.87</v>
      </c>
      <c r="U495" t="n">
        <v>0.77</v>
      </c>
      <c r="V495" t="n">
        <v>0.89</v>
      </c>
      <c r="W495" t="n">
        <v>12.3</v>
      </c>
      <c r="X495" t="n">
        <v>0.67</v>
      </c>
      <c r="Y495" t="n">
        <v>0.5</v>
      </c>
      <c r="Z495" t="n">
        <v>10</v>
      </c>
    </row>
    <row r="496">
      <c r="A496" t="n">
        <v>38</v>
      </c>
      <c r="B496" t="n">
        <v>95</v>
      </c>
      <c r="C496" t="inlineStr">
        <is>
          <t xml:space="preserve">CONCLUIDO	</t>
        </is>
      </c>
      <c r="D496" t="n">
        <v>1.3869</v>
      </c>
      <c r="E496" t="n">
        <v>72.09999999999999</v>
      </c>
      <c r="F496" t="n">
        <v>68.97</v>
      </c>
      <c r="G496" t="n">
        <v>229.89</v>
      </c>
      <c r="H496" t="n">
        <v>2.8</v>
      </c>
      <c r="I496" t="n">
        <v>18</v>
      </c>
      <c r="J496" t="n">
        <v>247.89</v>
      </c>
      <c r="K496" t="n">
        <v>53.44</v>
      </c>
      <c r="L496" t="n">
        <v>39</v>
      </c>
      <c r="M496" t="n">
        <v>16</v>
      </c>
      <c r="N496" t="n">
        <v>60.45</v>
      </c>
      <c r="O496" t="n">
        <v>30806.92</v>
      </c>
      <c r="P496" t="n">
        <v>925.46</v>
      </c>
      <c r="Q496" t="n">
        <v>747.79</v>
      </c>
      <c r="R496" t="n">
        <v>136.57</v>
      </c>
      <c r="S496" t="n">
        <v>106.02</v>
      </c>
      <c r="T496" t="n">
        <v>11124.31</v>
      </c>
      <c r="U496" t="n">
        <v>0.78</v>
      </c>
      <c r="V496" t="n">
        <v>0.89</v>
      </c>
      <c r="W496" t="n">
        <v>12.3</v>
      </c>
      <c r="X496" t="n">
        <v>0.65</v>
      </c>
      <c r="Y496" t="n">
        <v>0.5</v>
      </c>
      <c r="Z496" t="n">
        <v>10</v>
      </c>
    </row>
    <row r="497">
      <c r="A497" t="n">
        <v>39</v>
      </c>
      <c r="B497" t="n">
        <v>95</v>
      </c>
      <c r="C497" t="inlineStr">
        <is>
          <t xml:space="preserve">CONCLUIDO	</t>
        </is>
      </c>
      <c r="D497" t="n">
        <v>1.3873</v>
      </c>
      <c r="E497" t="n">
        <v>72.08</v>
      </c>
      <c r="F497" t="n">
        <v>68.95</v>
      </c>
      <c r="G497" t="n">
        <v>229.82</v>
      </c>
      <c r="H497" t="n">
        <v>2.85</v>
      </c>
      <c r="I497" t="n">
        <v>18</v>
      </c>
      <c r="J497" t="n">
        <v>249.68</v>
      </c>
      <c r="K497" t="n">
        <v>53.44</v>
      </c>
      <c r="L497" t="n">
        <v>40</v>
      </c>
      <c r="M497" t="n">
        <v>16</v>
      </c>
      <c r="N497" t="n">
        <v>61.24</v>
      </c>
      <c r="O497" t="n">
        <v>31027.6</v>
      </c>
      <c r="P497" t="n">
        <v>928.9400000000001</v>
      </c>
      <c r="Q497" t="n">
        <v>747.8099999999999</v>
      </c>
      <c r="R497" t="n">
        <v>135.89</v>
      </c>
      <c r="S497" t="n">
        <v>106.02</v>
      </c>
      <c r="T497" t="n">
        <v>10785.2</v>
      </c>
      <c r="U497" t="n">
        <v>0.78</v>
      </c>
      <c r="V497" t="n">
        <v>0.89</v>
      </c>
      <c r="W497" t="n">
        <v>12.3</v>
      </c>
      <c r="X497" t="n">
        <v>0.63</v>
      </c>
      <c r="Y497" t="n">
        <v>0.5</v>
      </c>
      <c r="Z497" t="n">
        <v>10</v>
      </c>
    </row>
    <row r="498">
      <c r="A498" t="n">
        <v>0</v>
      </c>
      <c r="B498" t="n">
        <v>55</v>
      </c>
      <c r="C498" t="inlineStr">
        <is>
          <t xml:space="preserve">CONCLUIDO	</t>
        </is>
      </c>
      <c r="D498" t="n">
        <v>0.8772</v>
      </c>
      <c r="E498" t="n">
        <v>113.99</v>
      </c>
      <c r="F498" t="n">
        <v>95.31</v>
      </c>
      <c r="G498" t="n">
        <v>8.23</v>
      </c>
      <c r="H498" t="n">
        <v>0.15</v>
      </c>
      <c r="I498" t="n">
        <v>695</v>
      </c>
      <c r="J498" t="n">
        <v>116.05</v>
      </c>
      <c r="K498" t="n">
        <v>43.4</v>
      </c>
      <c r="L498" t="n">
        <v>1</v>
      </c>
      <c r="M498" t="n">
        <v>693</v>
      </c>
      <c r="N498" t="n">
        <v>16.65</v>
      </c>
      <c r="O498" t="n">
        <v>14546.17</v>
      </c>
      <c r="P498" t="n">
        <v>957.21</v>
      </c>
      <c r="Q498" t="n">
        <v>748.24</v>
      </c>
      <c r="R498" t="n">
        <v>1016.35</v>
      </c>
      <c r="S498" t="n">
        <v>106.02</v>
      </c>
      <c r="T498" t="n">
        <v>447628.04</v>
      </c>
      <c r="U498" t="n">
        <v>0.1</v>
      </c>
      <c r="V498" t="n">
        <v>0.65</v>
      </c>
      <c r="W498" t="n">
        <v>13.43</v>
      </c>
      <c r="X498" t="n">
        <v>26.96</v>
      </c>
      <c r="Y498" t="n">
        <v>0.5</v>
      </c>
      <c r="Z498" t="n">
        <v>10</v>
      </c>
    </row>
    <row r="499">
      <c r="A499" t="n">
        <v>1</v>
      </c>
      <c r="B499" t="n">
        <v>55</v>
      </c>
      <c r="C499" t="inlineStr">
        <is>
          <t xml:space="preserve">CONCLUIDO	</t>
        </is>
      </c>
      <c r="D499" t="n">
        <v>1.1346</v>
      </c>
      <c r="E499" t="n">
        <v>88.14</v>
      </c>
      <c r="F499" t="n">
        <v>79.2</v>
      </c>
      <c r="G499" t="n">
        <v>16.56</v>
      </c>
      <c r="H499" t="n">
        <v>0.3</v>
      </c>
      <c r="I499" t="n">
        <v>287</v>
      </c>
      <c r="J499" t="n">
        <v>117.34</v>
      </c>
      <c r="K499" t="n">
        <v>43.4</v>
      </c>
      <c r="L499" t="n">
        <v>2</v>
      </c>
      <c r="M499" t="n">
        <v>285</v>
      </c>
      <c r="N499" t="n">
        <v>16.94</v>
      </c>
      <c r="O499" t="n">
        <v>14705.49</v>
      </c>
      <c r="P499" t="n">
        <v>792.77</v>
      </c>
      <c r="Q499" t="n">
        <v>747.97</v>
      </c>
      <c r="R499" t="n">
        <v>477.63</v>
      </c>
      <c r="S499" t="n">
        <v>106.02</v>
      </c>
      <c r="T499" t="n">
        <v>180306.48</v>
      </c>
      <c r="U499" t="n">
        <v>0.22</v>
      </c>
      <c r="V499" t="n">
        <v>0.78</v>
      </c>
      <c r="W499" t="n">
        <v>12.75</v>
      </c>
      <c r="X499" t="n">
        <v>10.87</v>
      </c>
      <c r="Y499" t="n">
        <v>0.5</v>
      </c>
      <c r="Z499" t="n">
        <v>10</v>
      </c>
    </row>
    <row r="500">
      <c r="A500" t="n">
        <v>2</v>
      </c>
      <c r="B500" t="n">
        <v>55</v>
      </c>
      <c r="C500" t="inlineStr">
        <is>
          <t xml:space="preserve">CONCLUIDO	</t>
        </is>
      </c>
      <c r="D500" t="n">
        <v>1.2271</v>
      </c>
      <c r="E500" t="n">
        <v>81.48999999999999</v>
      </c>
      <c r="F500" t="n">
        <v>75.08</v>
      </c>
      <c r="G500" t="n">
        <v>24.89</v>
      </c>
      <c r="H500" t="n">
        <v>0.45</v>
      </c>
      <c r="I500" t="n">
        <v>181</v>
      </c>
      <c r="J500" t="n">
        <v>118.63</v>
      </c>
      <c r="K500" t="n">
        <v>43.4</v>
      </c>
      <c r="L500" t="n">
        <v>3</v>
      </c>
      <c r="M500" t="n">
        <v>179</v>
      </c>
      <c r="N500" t="n">
        <v>17.23</v>
      </c>
      <c r="O500" t="n">
        <v>14865.24</v>
      </c>
      <c r="P500" t="n">
        <v>748.5599999999999</v>
      </c>
      <c r="Q500" t="n">
        <v>747.92</v>
      </c>
      <c r="R500" t="n">
        <v>340.04</v>
      </c>
      <c r="S500" t="n">
        <v>106.02</v>
      </c>
      <c r="T500" t="n">
        <v>112043.96</v>
      </c>
      <c r="U500" t="n">
        <v>0.31</v>
      </c>
      <c r="V500" t="n">
        <v>0.82</v>
      </c>
      <c r="W500" t="n">
        <v>12.58</v>
      </c>
      <c r="X500" t="n">
        <v>6.76</v>
      </c>
      <c r="Y500" t="n">
        <v>0.5</v>
      </c>
      <c r="Z500" t="n">
        <v>10</v>
      </c>
    </row>
    <row r="501">
      <c r="A501" t="n">
        <v>3</v>
      </c>
      <c r="B501" t="n">
        <v>55</v>
      </c>
      <c r="C501" t="inlineStr">
        <is>
          <t xml:space="preserve">CONCLUIDO	</t>
        </is>
      </c>
      <c r="D501" t="n">
        <v>1.2744</v>
      </c>
      <c r="E501" t="n">
        <v>78.47</v>
      </c>
      <c r="F501" t="n">
        <v>73.23</v>
      </c>
      <c r="G501" t="n">
        <v>33.29</v>
      </c>
      <c r="H501" t="n">
        <v>0.59</v>
      </c>
      <c r="I501" t="n">
        <v>132</v>
      </c>
      <c r="J501" t="n">
        <v>119.93</v>
      </c>
      <c r="K501" t="n">
        <v>43.4</v>
      </c>
      <c r="L501" t="n">
        <v>4</v>
      </c>
      <c r="M501" t="n">
        <v>130</v>
      </c>
      <c r="N501" t="n">
        <v>17.53</v>
      </c>
      <c r="O501" t="n">
        <v>15025.44</v>
      </c>
      <c r="P501" t="n">
        <v>727.02</v>
      </c>
      <c r="Q501" t="n">
        <v>747.86</v>
      </c>
      <c r="R501" t="n">
        <v>278.56</v>
      </c>
      <c r="S501" t="n">
        <v>106.02</v>
      </c>
      <c r="T501" t="n">
        <v>81550.66</v>
      </c>
      <c r="U501" t="n">
        <v>0.38</v>
      </c>
      <c r="V501" t="n">
        <v>0.84</v>
      </c>
      <c r="W501" t="n">
        <v>12.49</v>
      </c>
      <c r="X501" t="n">
        <v>4.91</v>
      </c>
      <c r="Y501" t="n">
        <v>0.5</v>
      </c>
      <c r="Z501" t="n">
        <v>10</v>
      </c>
    </row>
    <row r="502">
      <c r="A502" t="n">
        <v>4</v>
      </c>
      <c r="B502" t="n">
        <v>55</v>
      </c>
      <c r="C502" t="inlineStr">
        <is>
          <t xml:space="preserve">CONCLUIDO	</t>
        </is>
      </c>
      <c r="D502" t="n">
        <v>1.3031</v>
      </c>
      <c r="E502" t="n">
        <v>76.73999999999999</v>
      </c>
      <c r="F502" t="n">
        <v>72.17</v>
      </c>
      <c r="G502" t="n">
        <v>41.64</v>
      </c>
      <c r="H502" t="n">
        <v>0.73</v>
      </c>
      <c r="I502" t="n">
        <v>104</v>
      </c>
      <c r="J502" t="n">
        <v>121.23</v>
      </c>
      <c r="K502" t="n">
        <v>43.4</v>
      </c>
      <c r="L502" t="n">
        <v>5</v>
      </c>
      <c r="M502" t="n">
        <v>102</v>
      </c>
      <c r="N502" t="n">
        <v>17.83</v>
      </c>
      <c r="O502" t="n">
        <v>15186.08</v>
      </c>
      <c r="P502" t="n">
        <v>713.52</v>
      </c>
      <c r="Q502" t="n">
        <v>747.85</v>
      </c>
      <c r="R502" t="n">
        <v>243.6</v>
      </c>
      <c r="S502" t="n">
        <v>106.02</v>
      </c>
      <c r="T502" t="n">
        <v>64207.74</v>
      </c>
      <c r="U502" t="n">
        <v>0.44</v>
      </c>
      <c r="V502" t="n">
        <v>0.85</v>
      </c>
      <c r="W502" t="n">
        <v>12.44</v>
      </c>
      <c r="X502" t="n">
        <v>3.85</v>
      </c>
      <c r="Y502" t="n">
        <v>0.5</v>
      </c>
      <c r="Z502" t="n">
        <v>10</v>
      </c>
    </row>
    <row r="503">
      <c r="A503" t="n">
        <v>5</v>
      </c>
      <c r="B503" t="n">
        <v>55</v>
      </c>
      <c r="C503" t="inlineStr">
        <is>
          <t xml:space="preserve">CONCLUIDO	</t>
        </is>
      </c>
      <c r="D503" t="n">
        <v>1.3231</v>
      </c>
      <c r="E503" t="n">
        <v>75.58</v>
      </c>
      <c r="F503" t="n">
        <v>71.45999999999999</v>
      </c>
      <c r="G503" t="n">
        <v>50.45</v>
      </c>
      <c r="H503" t="n">
        <v>0.86</v>
      </c>
      <c r="I503" t="n">
        <v>85</v>
      </c>
      <c r="J503" t="n">
        <v>122.54</v>
      </c>
      <c r="K503" t="n">
        <v>43.4</v>
      </c>
      <c r="L503" t="n">
        <v>6</v>
      </c>
      <c r="M503" t="n">
        <v>83</v>
      </c>
      <c r="N503" t="n">
        <v>18.14</v>
      </c>
      <c r="O503" t="n">
        <v>15347.16</v>
      </c>
      <c r="P503" t="n">
        <v>703.13</v>
      </c>
      <c r="Q503" t="n">
        <v>747.8</v>
      </c>
      <c r="R503" t="n">
        <v>219.71</v>
      </c>
      <c r="S503" t="n">
        <v>106.02</v>
      </c>
      <c r="T503" t="n">
        <v>52359.23</v>
      </c>
      <c r="U503" t="n">
        <v>0.48</v>
      </c>
      <c r="V503" t="n">
        <v>0.86</v>
      </c>
      <c r="W503" t="n">
        <v>12.41</v>
      </c>
      <c r="X503" t="n">
        <v>3.14</v>
      </c>
      <c r="Y503" t="n">
        <v>0.5</v>
      </c>
      <c r="Z503" t="n">
        <v>10</v>
      </c>
    </row>
    <row r="504">
      <c r="A504" t="n">
        <v>6</v>
      </c>
      <c r="B504" t="n">
        <v>55</v>
      </c>
      <c r="C504" t="inlineStr">
        <is>
          <t xml:space="preserve">CONCLUIDO	</t>
        </is>
      </c>
      <c r="D504" t="n">
        <v>1.3363</v>
      </c>
      <c r="E504" t="n">
        <v>74.84</v>
      </c>
      <c r="F504" t="n">
        <v>71.01000000000001</v>
      </c>
      <c r="G504" t="n">
        <v>58.36</v>
      </c>
      <c r="H504" t="n">
        <v>1</v>
      </c>
      <c r="I504" t="n">
        <v>73</v>
      </c>
      <c r="J504" t="n">
        <v>123.85</v>
      </c>
      <c r="K504" t="n">
        <v>43.4</v>
      </c>
      <c r="L504" t="n">
        <v>7</v>
      </c>
      <c r="M504" t="n">
        <v>71</v>
      </c>
      <c r="N504" t="n">
        <v>18.45</v>
      </c>
      <c r="O504" t="n">
        <v>15508.69</v>
      </c>
      <c r="P504" t="n">
        <v>696.2</v>
      </c>
      <c r="Q504" t="n">
        <v>747.83</v>
      </c>
      <c r="R504" t="n">
        <v>204.49</v>
      </c>
      <c r="S504" t="n">
        <v>106.02</v>
      </c>
      <c r="T504" t="n">
        <v>44808.62</v>
      </c>
      <c r="U504" t="n">
        <v>0.52</v>
      </c>
      <c r="V504" t="n">
        <v>0.87</v>
      </c>
      <c r="W504" t="n">
        <v>12.4</v>
      </c>
      <c r="X504" t="n">
        <v>2.69</v>
      </c>
      <c r="Y504" t="n">
        <v>0.5</v>
      </c>
      <c r="Z504" t="n">
        <v>10</v>
      </c>
    </row>
    <row r="505">
      <c r="A505" t="n">
        <v>7</v>
      </c>
      <c r="B505" t="n">
        <v>55</v>
      </c>
      <c r="C505" t="inlineStr">
        <is>
          <t xml:space="preserve">CONCLUIDO	</t>
        </is>
      </c>
      <c r="D505" t="n">
        <v>1.3474</v>
      </c>
      <c r="E505" t="n">
        <v>74.22</v>
      </c>
      <c r="F505" t="n">
        <v>70.63</v>
      </c>
      <c r="G505" t="n">
        <v>67.26000000000001</v>
      </c>
      <c r="H505" t="n">
        <v>1.13</v>
      </c>
      <c r="I505" t="n">
        <v>63</v>
      </c>
      <c r="J505" t="n">
        <v>125.16</v>
      </c>
      <c r="K505" t="n">
        <v>43.4</v>
      </c>
      <c r="L505" t="n">
        <v>8</v>
      </c>
      <c r="M505" t="n">
        <v>61</v>
      </c>
      <c r="N505" t="n">
        <v>18.76</v>
      </c>
      <c r="O505" t="n">
        <v>15670.68</v>
      </c>
      <c r="P505" t="n">
        <v>689.28</v>
      </c>
      <c r="Q505" t="n">
        <v>747.84</v>
      </c>
      <c r="R505" t="n">
        <v>191.93</v>
      </c>
      <c r="S505" t="n">
        <v>106.02</v>
      </c>
      <c r="T505" t="n">
        <v>38579.1</v>
      </c>
      <c r="U505" t="n">
        <v>0.55</v>
      </c>
      <c r="V505" t="n">
        <v>0.87</v>
      </c>
      <c r="W505" t="n">
        <v>12.37</v>
      </c>
      <c r="X505" t="n">
        <v>2.31</v>
      </c>
      <c r="Y505" t="n">
        <v>0.5</v>
      </c>
      <c r="Z505" t="n">
        <v>10</v>
      </c>
    </row>
    <row r="506">
      <c r="A506" t="n">
        <v>8</v>
      </c>
      <c r="B506" t="n">
        <v>55</v>
      </c>
      <c r="C506" t="inlineStr">
        <is>
          <t xml:space="preserve">CONCLUIDO	</t>
        </is>
      </c>
      <c r="D506" t="n">
        <v>1.355</v>
      </c>
      <c r="E506" t="n">
        <v>73.8</v>
      </c>
      <c r="F506" t="n">
        <v>70.38</v>
      </c>
      <c r="G506" t="n">
        <v>75.41</v>
      </c>
      <c r="H506" t="n">
        <v>1.26</v>
      </c>
      <c r="I506" t="n">
        <v>56</v>
      </c>
      <c r="J506" t="n">
        <v>126.48</v>
      </c>
      <c r="K506" t="n">
        <v>43.4</v>
      </c>
      <c r="L506" t="n">
        <v>9</v>
      </c>
      <c r="M506" t="n">
        <v>54</v>
      </c>
      <c r="N506" t="n">
        <v>19.08</v>
      </c>
      <c r="O506" t="n">
        <v>15833.12</v>
      </c>
      <c r="P506" t="n">
        <v>684.0700000000001</v>
      </c>
      <c r="Q506" t="n">
        <v>747.8099999999999</v>
      </c>
      <c r="R506" t="n">
        <v>183.82</v>
      </c>
      <c r="S506" t="n">
        <v>106.02</v>
      </c>
      <c r="T506" t="n">
        <v>34556.23</v>
      </c>
      <c r="U506" t="n">
        <v>0.58</v>
      </c>
      <c r="V506" t="n">
        <v>0.88</v>
      </c>
      <c r="W506" t="n">
        <v>12.36</v>
      </c>
      <c r="X506" t="n">
        <v>2.06</v>
      </c>
      <c r="Y506" t="n">
        <v>0.5</v>
      </c>
      <c r="Z506" t="n">
        <v>10</v>
      </c>
    </row>
    <row r="507">
      <c r="A507" t="n">
        <v>9</v>
      </c>
      <c r="B507" t="n">
        <v>55</v>
      </c>
      <c r="C507" t="inlineStr">
        <is>
          <t xml:space="preserve">CONCLUIDO	</t>
        </is>
      </c>
      <c r="D507" t="n">
        <v>1.3619</v>
      </c>
      <c r="E507" t="n">
        <v>73.43000000000001</v>
      </c>
      <c r="F507" t="n">
        <v>70.15000000000001</v>
      </c>
      <c r="G507" t="n">
        <v>84.18000000000001</v>
      </c>
      <c r="H507" t="n">
        <v>1.38</v>
      </c>
      <c r="I507" t="n">
        <v>50</v>
      </c>
      <c r="J507" t="n">
        <v>127.8</v>
      </c>
      <c r="K507" t="n">
        <v>43.4</v>
      </c>
      <c r="L507" t="n">
        <v>10</v>
      </c>
      <c r="M507" t="n">
        <v>48</v>
      </c>
      <c r="N507" t="n">
        <v>19.4</v>
      </c>
      <c r="O507" t="n">
        <v>15996.02</v>
      </c>
      <c r="P507" t="n">
        <v>679.11</v>
      </c>
      <c r="Q507" t="n">
        <v>747.85</v>
      </c>
      <c r="R507" t="n">
        <v>176.12</v>
      </c>
      <c r="S507" t="n">
        <v>106.02</v>
      </c>
      <c r="T507" t="n">
        <v>30738.14</v>
      </c>
      <c r="U507" t="n">
        <v>0.6</v>
      </c>
      <c r="V507" t="n">
        <v>0.88</v>
      </c>
      <c r="W507" t="n">
        <v>12.35</v>
      </c>
      <c r="X507" t="n">
        <v>1.83</v>
      </c>
      <c r="Y507" t="n">
        <v>0.5</v>
      </c>
      <c r="Z507" t="n">
        <v>10</v>
      </c>
    </row>
    <row r="508">
      <c r="A508" t="n">
        <v>10</v>
      </c>
      <c r="B508" t="n">
        <v>55</v>
      </c>
      <c r="C508" t="inlineStr">
        <is>
          <t xml:space="preserve">CONCLUIDO	</t>
        </is>
      </c>
      <c r="D508" t="n">
        <v>1.3678</v>
      </c>
      <c r="E508" t="n">
        <v>73.11</v>
      </c>
      <c r="F508" t="n">
        <v>69.95</v>
      </c>
      <c r="G508" t="n">
        <v>93.27</v>
      </c>
      <c r="H508" t="n">
        <v>1.5</v>
      </c>
      <c r="I508" t="n">
        <v>45</v>
      </c>
      <c r="J508" t="n">
        <v>129.13</v>
      </c>
      <c r="K508" t="n">
        <v>43.4</v>
      </c>
      <c r="L508" t="n">
        <v>11</v>
      </c>
      <c r="M508" t="n">
        <v>43</v>
      </c>
      <c r="N508" t="n">
        <v>19.73</v>
      </c>
      <c r="O508" t="n">
        <v>16159.39</v>
      </c>
      <c r="P508" t="n">
        <v>672.83</v>
      </c>
      <c r="Q508" t="n">
        <v>747.83</v>
      </c>
      <c r="R508" t="n">
        <v>169.68</v>
      </c>
      <c r="S508" t="n">
        <v>106.02</v>
      </c>
      <c r="T508" t="n">
        <v>27545.19</v>
      </c>
      <c r="U508" t="n">
        <v>0.62</v>
      </c>
      <c r="V508" t="n">
        <v>0.88</v>
      </c>
      <c r="W508" t="n">
        <v>12.34</v>
      </c>
      <c r="X508" t="n">
        <v>1.63</v>
      </c>
      <c r="Y508" t="n">
        <v>0.5</v>
      </c>
      <c r="Z508" t="n">
        <v>10</v>
      </c>
    </row>
    <row r="509">
      <c r="A509" t="n">
        <v>11</v>
      </c>
      <c r="B509" t="n">
        <v>55</v>
      </c>
      <c r="C509" t="inlineStr">
        <is>
          <t xml:space="preserve">CONCLUIDO	</t>
        </is>
      </c>
      <c r="D509" t="n">
        <v>1.3722</v>
      </c>
      <c r="E509" t="n">
        <v>72.88</v>
      </c>
      <c r="F509" t="n">
        <v>69.81</v>
      </c>
      <c r="G509" t="n">
        <v>102.17</v>
      </c>
      <c r="H509" t="n">
        <v>1.63</v>
      </c>
      <c r="I509" t="n">
        <v>41</v>
      </c>
      <c r="J509" t="n">
        <v>130.45</v>
      </c>
      <c r="K509" t="n">
        <v>43.4</v>
      </c>
      <c r="L509" t="n">
        <v>12</v>
      </c>
      <c r="M509" t="n">
        <v>39</v>
      </c>
      <c r="N509" t="n">
        <v>20.05</v>
      </c>
      <c r="O509" t="n">
        <v>16323.22</v>
      </c>
      <c r="P509" t="n">
        <v>669.1799999999999</v>
      </c>
      <c r="Q509" t="n">
        <v>747.83</v>
      </c>
      <c r="R509" t="n">
        <v>164.87</v>
      </c>
      <c r="S509" t="n">
        <v>106.02</v>
      </c>
      <c r="T509" t="n">
        <v>25159.49</v>
      </c>
      <c r="U509" t="n">
        <v>0.64</v>
      </c>
      <c r="V509" t="n">
        <v>0.88</v>
      </c>
      <c r="W509" t="n">
        <v>12.34</v>
      </c>
      <c r="X509" t="n">
        <v>1.49</v>
      </c>
      <c r="Y509" t="n">
        <v>0.5</v>
      </c>
      <c r="Z509" t="n">
        <v>10</v>
      </c>
    </row>
    <row r="510">
      <c r="A510" t="n">
        <v>12</v>
      </c>
      <c r="B510" t="n">
        <v>55</v>
      </c>
      <c r="C510" t="inlineStr">
        <is>
          <t xml:space="preserve">CONCLUIDO	</t>
        </is>
      </c>
      <c r="D510" t="n">
        <v>1.376</v>
      </c>
      <c r="E510" t="n">
        <v>72.68000000000001</v>
      </c>
      <c r="F510" t="n">
        <v>69.68000000000001</v>
      </c>
      <c r="G510" t="n">
        <v>110.03</v>
      </c>
      <c r="H510" t="n">
        <v>1.74</v>
      </c>
      <c r="I510" t="n">
        <v>38</v>
      </c>
      <c r="J510" t="n">
        <v>131.79</v>
      </c>
      <c r="K510" t="n">
        <v>43.4</v>
      </c>
      <c r="L510" t="n">
        <v>13</v>
      </c>
      <c r="M510" t="n">
        <v>36</v>
      </c>
      <c r="N510" t="n">
        <v>20.39</v>
      </c>
      <c r="O510" t="n">
        <v>16487.53</v>
      </c>
      <c r="P510" t="n">
        <v>665.12</v>
      </c>
      <c r="Q510" t="n">
        <v>747.8099999999999</v>
      </c>
      <c r="R510" t="n">
        <v>160.55</v>
      </c>
      <c r="S510" t="n">
        <v>106.02</v>
      </c>
      <c r="T510" t="n">
        <v>23016.03</v>
      </c>
      <c r="U510" t="n">
        <v>0.66</v>
      </c>
      <c r="V510" t="n">
        <v>0.89</v>
      </c>
      <c r="W510" t="n">
        <v>12.33</v>
      </c>
      <c r="X510" t="n">
        <v>1.36</v>
      </c>
      <c r="Y510" t="n">
        <v>0.5</v>
      </c>
      <c r="Z510" t="n">
        <v>10</v>
      </c>
    </row>
    <row r="511">
      <c r="A511" t="n">
        <v>13</v>
      </c>
      <c r="B511" t="n">
        <v>55</v>
      </c>
      <c r="C511" t="inlineStr">
        <is>
          <t xml:space="preserve">CONCLUIDO	</t>
        </is>
      </c>
      <c r="D511" t="n">
        <v>1.3794</v>
      </c>
      <c r="E511" t="n">
        <v>72.48999999999999</v>
      </c>
      <c r="F511" t="n">
        <v>69.56999999999999</v>
      </c>
      <c r="G511" t="n">
        <v>119.27</v>
      </c>
      <c r="H511" t="n">
        <v>1.86</v>
      </c>
      <c r="I511" t="n">
        <v>35</v>
      </c>
      <c r="J511" t="n">
        <v>133.12</v>
      </c>
      <c r="K511" t="n">
        <v>43.4</v>
      </c>
      <c r="L511" t="n">
        <v>14</v>
      </c>
      <c r="M511" t="n">
        <v>33</v>
      </c>
      <c r="N511" t="n">
        <v>20.72</v>
      </c>
      <c r="O511" t="n">
        <v>16652.31</v>
      </c>
      <c r="P511" t="n">
        <v>660.59</v>
      </c>
      <c r="Q511" t="n">
        <v>747.79</v>
      </c>
      <c r="R511" t="n">
        <v>156.81</v>
      </c>
      <c r="S511" t="n">
        <v>106.02</v>
      </c>
      <c r="T511" t="n">
        <v>21160.51</v>
      </c>
      <c r="U511" t="n">
        <v>0.68</v>
      </c>
      <c r="V511" t="n">
        <v>0.89</v>
      </c>
      <c r="W511" t="n">
        <v>12.33</v>
      </c>
      <c r="X511" t="n">
        <v>1.25</v>
      </c>
      <c r="Y511" t="n">
        <v>0.5</v>
      </c>
      <c r="Z511" t="n">
        <v>10</v>
      </c>
    </row>
    <row r="512">
      <c r="A512" t="n">
        <v>14</v>
      </c>
      <c r="B512" t="n">
        <v>55</v>
      </c>
      <c r="C512" t="inlineStr">
        <is>
          <t xml:space="preserve">CONCLUIDO	</t>
        </is>
      </c>
      <c r="D512" t="n">
        <v>1.3813</v>
      </c>
      <c r="E512" t="n">
        <v>72.40000000000001</v>
      </c>
      <c r="F512" t="n">
        <v>69.52</v>
      </c>
      <c r="G512" t="n">
        <v>126.41</v>
      </c>
      <c r="H512" t="n">
        <v>1.97</v>
      </c>
      <c r="I512" t="n">
        <v>33</v>
      </c>
      <c r="J512" t="n">
        <v>134.46</v>
      </c>
      <c r="K512" t="n">
        <v>43.4</v>
      </c>
      <c r="L512" t="n">
        <v>15</v>
      </c>
      <c r="M512" t="n">
        <v>31</v>
      </c>
      <c r="N512" t="n">
        <v>21.06</v>
      </c>
      <c r="O512" t="n">
        <v>16817.7</v>
      </c>
      <c r="P512" t="n">
        <v>657.3200000000001</v>
      </c>
      <c r="Q512" t="n">
        <v>747.84</v>
      </c>
      <c r="R512" t="n">
        <v>155.19</v>
      </c>
      <c r="S512" t="n">
        <v>106.02</v>
      </c>
      <c r="T512" t="n">
        <v>20360.58</v>
      </c>
      <c r="U512" t="n">
        <v>0.68</v>
      </c>
      <c r="V512" t="n">
        <v>0.89</v>
      </c>
      <c r="W512" t="n">
        <v>12.32</v>
      </c>
      <c r="X512" t="n">
        <v>1.2</v>
      </c>
      <c r="Y512" t="n">
        <v>0.5</v>
      </c>
      <c r="Z512" t="n">
        <v>10</v>
      </c>
    </row>
    <row r="513">
      <c r="A513" t="n">
        <v>15</v>
      </c>
      <c r="B513" t="n">
        <v>55</v>
      </c>
      <c r="C513" t="inlineStr">
        <is>
          <t xml:space="preserve">CONCLUIDO	</t>
        </is>
      </c>
      <c r="D513" t="n">
        <v>1.3841</v>
      </c>
      <c r="E513" t="n">
        <v>72.25</v>
      </c>
      <c r="F513" t="n">
        <v>69.42</v>
      </c>
      <c r="G513" t="n">
        <v>134.37</v>
      </c>
      <c r="H513" t="n">
        <v>2.08</v>
      </c>
      <c r="I513" t="n">
        <v>31</v>
      </c>
      <c r="J513" t="n">
        <v>135.81</v>
      </c>
      <c r="K513" t="n">
        <v>43.4</v>
      </c>
      <c r="L513" t="n">
        <v>16</v>
      </c>
      <c r="M513" t="n">
        <v>29</v>
      </c>
      <c r="N513" t="n">
        <v>21.41</v>
      </c>
      <c r="O513" t="n">
        <v>16983.46</v>
      </c>
      <c r="P513" t="n">
        <v>653.53</v>
      </c>
      <c r="Q513" t="n">
        <v>747.8</v>
      </c>
      <c r="R513" t="n">
        <v>151.78</v>
      </c>
      <c r="S513" t="n">
        <v>106.02</v>
      </c>
      <c r="T513" t="n">
        <v>18663.97</v>
      </c>
      <c r="U513" t="n">
        <v>0.7</v>
      </c>
      <c r="V513" t="n">
        <v>0.89</v>
      </c>
      <c r="W513" t="n">
        <v>12.32</v>
      </c>
      <c r="X513" t="n">
        <v>1.1</v>
      </c>
      <c r="Y513" t="n">
        <v>0.5</v>
      </c>
      <c r="Z513" t="n">
        <v>10</v>
      </c>
    </row>
    <row r="514">
      <c r="A514" t="n">
        <v>16</v>
      </c>
      <c r="B514" t="n">
        <v>55</v>
      </c>
      <c r="C514" t="inlineStr">
        <is>
          <t xml:space="preserve">CONCLUIDO	</t>
        </is>
      </c>
      <c r="D514" t="n">
        <v>1.386</v>
      </c>
      <c r="E514" t="n">
        <v>72.15000000000001</v>
      </c>
      <c r="F514" t="n">
        <v>69.37</v>
      </c>
      <c r="G514" t="n">
        <v>143.53</v>
      </c>
      <c r="H514" t="n">
        <v>2.19</v>
      </c>
      <c r="I514" t="n">
        <v>29</v>
      </c>
      <c r="J514" t="n">
        <v>137.15</v>
      </c>
      <c r="K514" t="n">
        <v>43.4</v>
      </c>
      <c r="L514" t="n">
        <v>17</v>
      </c>
      <c r="M514" t="n">
        <v>27</v>
      </c>
      <c r="N514" t="n">
        <v>21.75</v>
      </c>
      <c r="O514" t="n">
        <v>17149.71</v>
      </c>
      <c r="P514" t="n">
        <v>650.12</v>
      </c>
      <c r="Q514" t="n">
        <v>747.78</v>
      </c>
      <c r="R514" t="n">
        <v>149.97</v>
      </c>
      <c r="S514" t="n">
        <v>106.02</v>
      </c>
      <c r="T514" t="n">
        <v>17768.76</v>
      </c>
      <c r="U514" t="n">
        <v>0.71</v>
      </c>
      <c r="V514" t="n">
        <v>0.89</v>
      </c>
      <c r="W514" t="n">
        <v>12.32</v>
      </c>
      <c r="X514" t="n">
        <v>1.05</v>
      </c>
      <c r="Y514" t="n">
        <v>0.5</v>
      </c>
      <c r="Z514" t="n">
        <v>10</v>
      </c>
    </row>
    <row r="515">
      <c r="A515" t="n">
        <v>17</v>
      </c>
      <c r="B515" t="n">
        <v>55</v>
      </c>
      <c r="C515" t="inlineStr">
        <is>
          <t xml:space="preserve">CONCLUIDO	</t>
        </is>
      </c>
      <c r="D515" t="n">
        <v>1.3886</v>
      </c>
      <c r="E515" t="n">
        <v>72.02</v>
      </c>
      <c r="F515" t="n">
        <v>69.29000000000001</v>
      </c>
      <c r="G515" t="n">
        <v>153.97</v>
      </c>
      <c r="H515" t="n">
        <v>2.3</v>
      </c>
      <c r="I515" t="n">
        <v>27</v>
      </c>
      <c r="J515" t="n">
        <v>138.51</v>
      </c>
      <c r="K515" t="n">
        <v>43.4</v>
      </c>
      <c r="L515" t="n">
        <v>18</v>
      </c>
      <c r="M515" t="n">
        <v>25</v>
      </c>
      <c r="N515" t="n">
        <v>22.11</v>
      </c>
      <c r="O515" t="n">
        <v>17316.45</v>
      </c>
      <c r="P515" t="n">
        <v>647.26</v>
      </c>
      <c r="Q515" t="n">
        <v>747.79</v>
      </c>
      <c r="R515" t="n">
        <v>147.29</v>
      </c>
      <c r="S515" t="n">
        <v>106.02</v>
      </c>
      <c r="T515" t="n">
        <v>16436.67</v>
      </c>
      <c r="U515" t="n">
        <v>0.72</v>
      </c>
      <c r="V515" t="n">
        <v>0.89</v>
      </c>
      <c r="W515" t="n">
        <v>12.31</v>
      </c>
      <c r="X515" t="n">
        <v>0.97</v>
      </c>
      <c r="Y515" t="n">
        <v>0.5</v>
      </c>
      <c r="Z515" t="n">
        <v>10</v>
      </c>
    </row>
    <row r="516">
      <c r="A516" t="n">
        <v>18</v>
      </c>
      <c r="B516" t="n">
        <v>55</v>
      </c>
      <c r="C516" t="inlineStr">
        <is>
          <t xml:space="preserve">CONCLUIDO	</t>
        </is>
      </c>
      <c r="D516" t="n">
        <v>1.3898</v>
      </c>
      <c r="E516" t="n">
        <v>71.95</v>
      </c>
      <c r="F516" t="n">
        <v>69.25</v>
      </c>
      <c r="G516" t="n">
        <v>159.81</v>
      </c>
      <c r="H516" t="n">
        <v>2.4</v>
      </c>
      <c r="I516" t="n">
        <v>26</v>
      </c>
      <c r="J516" t="n">
        <v>139.86</v>
      </c>
      <c r="K516" t="n">
        <v>43.4</v>
      </c>
      <c r="L516" t="n">
        <v>19</v>
      </c>
      <c r="M516" t="n">
        <v>24</v>
      </c>
      <c r="N516" t="n">
        <v>22.46</v>
      </c>
      <c r="O516" t="n">
        <v>17483.7</v>
      </c>
      <c r="P516" t="n">
        <v>643.66</v>
      </c>
      <c r="Q516" t="n">
        <v>747.79</v>
      </c>
      <c r="R516" t="n">
        <v>146.19</v>
      </c>
      <c r="S516" t="n">
        <v>106.02</v>
      </c>
      <c r="T516" t="n">
        <v>15893.73</v>
      </c>
      <c r="U516" t="n">
        <v>0.73</v>
      </c>
      <c r="V516" t="n">
        <v>0.89</v>
      </c>
      <c r="W516" t="n">
        <v>12.31</v>
      </c>
      <c r="X516" t="n">
        <v>0.93</v>
      </c>
      <c r="Y516" t="n">
        <v>0.5</v>
      </c>
      <c r="Z516" t="n">
        <v>10</v>
      </c>
    </row>
    <row r="517">
      <c r="A517" t="n">
        <v>19</v>
      </c>
      <c r="B517" t="n">
        <v>55</v>
      </c>
      <c r="C517" t="inlineStr">
        <is>
          <t xml:space="preserve">CONCLUIDO	</t>
        </is>
      </c>
      <c r="D517" t="n">
        <v>1.3922</v>
      </c>
      <c r="E517" t="n">
        <v>71.83</v>
      </c>
      <c r="F517" t="n">
        <v>69.17</v>
      </c>
      <c r="G517" t="n">
        <v>172.93</v>
      </c>
      <c r="H517" t="n">
        <v>2.5</v>
      </c>
      <c r="I517" t="n">
        <v>24</v>
      </c>
      <c r="J517" t="n">
        <v>141.22</v>
      </c>
      <c r="K517" t="n">
        <v>43.4</v>
      </c>
      <c r="L517" t="n">
        <v>20</v>
      </c>
      <c r="M517" t="n">
        <v>22</v>
      </c>
      <c r="N517" t="n">
        <v>22.82</v>
      </c>
      <c r="O517" t="n">
        <v>17651.44</v>
      </c>
      <c r="P517" t="n">
        <v>638.8200000000001</v>
      </c>
      <c r="Q517" t="n">
        <v>747.78</v>
      </c>
      <c r="R517" t="n">
        <v>143.41</v>
      </c>
      <c r="S517" t="n">
        <v>106.02</v>
      </c>
      <c r="T517" t="n">
        <v>14513.67</v>
      </c>
      <c r="U517" t="n">
        <v>0.74</v>
      </c>
      <c r="V517" t="n">
        <v>0.89</v>
      </c>
      <c r="W517" t="n">
        <v>12.31</v>
      </c>
      <c r="X517" t="n">
        <v>0.85</v>
      </c>
      <c r="Y517" t="n">
        <v>0.5</v>
      </c>
      <c r="Z517" t="n">
        <v>10</v>
      </c>
    </row>
    <row r="518">
      <c r="A518" t="n">
        <v>20</v>
      </c>
      <c r="B518" t="n">
        <v>55</v>
      </c>
      <c r="C518" t="inlineStr">
        <is>
          <t xml:space="preserve">CONCLUIDO	</t>
        </is>
      </c>
      <c r="D518" t="n">
        <v>1.3932</v>
      </c>
      <c r="E518" t="n">
        <v>71.78</v>
      </c>
      <c r="F518" t="n">
        <v>69.15000000000001</v>
      </c>
      <c r="G518" t="n">
        <v>180.38</v>
      </c>
      <c r="H518" t="n">
        <v>2.61</v>
      </c>
      <c r="I518" t="n">
        <v>23</v>
      </c>
      <c r="J518" t="n">
        <v>142.59</v>
      </c>
      <c r="K518" t="n">
        <v>43.4</v>
      </c>
      <c r="L518" t="n">
        <v>21</v>
      </c>
      <c r="M518" t="n">
        <v>21</v>
      </c>
      <c r="N518" t="n">
        <v>23.19</v>
      </c>
      <c r="O518" t="n">
        <v>17819.69</v>
      </c>
      <c r="P518" t="n">
        <v>636.21</v>
      </c>
      <c r="Q518" t="n">
        <v>747.8</v>
      </c>
      <c r="R518" t="n">
        <v>142.43</v>
      </c>
      <c r="S518" t="n">
        <v>106.02</v>
      </c>
      <c r="T518" t="n">
        <v>14029.87</v>
      </c>
      <c r="U518" t="n">
        <v>0.74</v>
      </c>
      <c r="V518" t="n">
        <v>0.89</v>
      </c>
      <c r="W518" t="n">
        <v>12.31</v>
      </c>
      <c r="X518" t="n">
        <v>0.83</v>
      </c>
      <c r="Y518" t="n">
        <v>0.5</v>
      </c>
      <c r="Z518" t="n">
        <v>10</v>
      </c>
    </row>
    <row r="519">
      <c r="A519" t="n">
        <v>21</v>
      </c>
      <c r="B519" t="n">
        <v>55</v>
      </c>
      <c r="C519" t="inlineStr">
        <is>
          <t xml:space="preserve">CONCLUIDO	</t>
        </is>
      </c>
      <c r="D519" t="n">
        <v>1.3947</v>
      </c>
      <c r="E519" t="n">
        <v>71.7</v>
      </c>
      <c r="F519" t="n">
        <v>69.09</v>
      </c>
      <c r="G519" t="n">
        <v>188.43</v>
      </c>
      <c r="H519" t="n">
        <v>2.7</v>
      </c>
      <c r="I519" t="n">
        <v>22</v>
      </c>
      <c r="J519" t="n">
        <v>143.96</v>
      </c>
      <c r="K519" t="n">
        <v>43.4</v>
      </c>
      <c r="L519" t="n">
        <v>22</v>
      </c>
      <c r="M519" t="n">
        <v>20</v>
      </c>
      <c r="N519" t="n">
        <v>23.56</v>
      </c>
      <c r="O519" t="n">
        <v>17988.46</v>
      </c>
      <c r="P519" t="n">
        <v>632.76</v>
      </c>
      <c r="Q519" t="n">
        <v>747.78</v>
      </c>
      <c r="R519" t="n">
        <v>140.66</v>
      </c>
      <c r="S519" t="n">
        <v>106.02</v>
      </c>
      <c r="T519" t="n">
        <v>13146.22</v>
      </c>
      <c r="U519" t="n">
        <v>0.75</v>
      </c>
      <c r="V519" t="n">
        <v>0.89</v>
      </c>
      <c r="W519" t="n">
        <v>12.31</v>
      </c>
      <c r="X519" t="n">
        <v>0.77</v>
      </c>
      <c r="Y519" t="n">
        <v>0.5</v>
      </c>
      <c r="Z519" t="n">
        <v>10</v>
      </c>
    </row>
    <row r="520">
      <c r="A520" t="n">
        <v>22</v>
      </c>
      <c r="B520" t="n">
        <v>55</v>
      </c>
      <c r="C520" t="inlineStr">
        <is>
          <t xml:space="preserve">CONCLUIDO	</t>
        </is>
      </c>
      <c r="D520" t="n">
        <v>1.3957</v>
      </c>
      <c r="E520" t="n">
        <v>71.65000000000001</v>
      </c>
      <c r="F520" t="n">
        <v>69.06</v>
      </c>
      <c r="G520" t="n">
        <v>197.33</v>
      </c>
      <c r="H520" t="n">
        <v>2.8</v>
      </c>
      <c r="I520" t="n">
        <v>21</v>
      </c>
      <c r="J520" t="n">
        <v>145.33</v>
      </c>
      <c r="K520" t="n">
        <v>43.4</v>
      </c>
      <c r="L520" t="n">
        <v>23</v>
      </c>
      <c r="M520" t="n">
        <v>19</v>
      </c>
      <c r="N520" t="n">
        <v>23.93</v>
      </c>
      <c r="O520" t="n">
        <v>18157.74</v>
      </c>
      <c r="P520" t="n">
        <v>630.33</v>
      </c>
      <c r="Q520" t="n">
        <v>747.78</v>
      </c>
      <c r="R520" t="n">
        <v>139.88</v>
      </c>
      <c r="S520" t="n">
        <v>106.02</v>
      </c>
      <c r="T520" t="n">
        <v>12761.28</v>
      </c>
      <c r="U520" t="n">
        <v>0.76</v>
      </c>
      <c r="V520" t="n">
        <v>0.89</v>
      </c>
      <c r="W520" t="n">
        <v>12.31</v>
      </c>
      <c r="X520" t="n">
        <v>0.75</v>
      </c>
      <c r="Y520" t="n">
        <v>0.5</v>
      </c>
      <c r="Z520" t="n">
        <v>10</v>
      </c>
    </row>
    <row r="521">
      <c r="A521" t="n">
        <v>23</v>
      </c>
      <c r="B521" t="n">
        <v>55</v>
      </c>
      <c r="C521" t="inlineStr">
        <is>
          <t xml:space="preserve">CONCLUIDO	</t>
        </is>
      </c>
      <c r="D521" t="n">
        <v>1.397</v>
      </c>
      <c r="E521" t="n">
        <v>71.58</v>
      </c>
      <c r="F521" t="n">
        <v>69.02</v>
      </c>
      <c r="G521" t="n">
        <v>207.06</v>
      </c>
      <c r="H521" t="n">
        <v>2.89</v>
      </c>
      <c r="I521" t="n">
        <v>20</v>
      </c>
      <c r="J521" t="n">
        <v>146.7</v>
      </c>
      <c r="K521" t="n">
        <v>43.4</v>
      </c>
      <c r="L521" t="n">
        <v>24</v>
      </c>
      <c r="M521" t="n">
        <v>18</v>
      </c>
      <c r="N521" t="n">
        <v>24.3</v>
      </c>
      <c r="O521" t="n">
        <v>18327.54</v>
      </c>
      <c r="P521" t="n">
        <v>625.4299999999999</v>
      </c>
      <c r="Q521" t="n">
        <v>747.8</v>
      </c>
      <c r="R521" t="n">
        <v>138.52</v>
      </c>
      <c r="S521" t="n">
        <v>106.02</v>
      </c>
      <c r="T521" t="n">
        <v>12089.44</v>
      </c>
      <c r="U521" t="n">
        <v>0.77</v>
      </c>
      <c r="V521" t="n">
        <v>0.89</v>
      </c>
      <c r="W521" t="n">
        <v>12.3</v>
      </c>
      <c r="X521" t="n">
        <v>0.7</v>
      </c>
      <c r="Y521" t="n">
        <v>0.5</v>
      </c>
      <c r="Z521" t="n">
        <v>10</v>
      </c>
    </row>
    <row r="522">
      <c r="A522" t="n">
        <v>24</v>
      </c>
      <c r="B522" t="n">
        <v>55</v>
      </c>
      <c r="C522" t="inlineStr">
        <is>
          <t xml:space="preserve">CONCLUIDO	</t>
        </is>
      </c>
      <c r="D522" t="n">
        <v>1.3981</v>
      </c>
      <c r="E522" t="n">
        <v>71.52</v>
      </c>
      <c r="F522" t="n">
        <v>68.98999999999999</v>
      </c>
      <c r="G522" t="n">
        <v>217.85</v>
      </c>
      <c r="H522" t="n">
        <v>2.99</v>
      </c>
      <c r="I522" t="n">
        <v>19</v>
      </c>
      <c r="J522" t="n">
        <v>148.09</v>
      </c>
      <c r="K522" t="n">
        <v>43.4</v>
      </c>
      <c r="L522" t="n">
        <v>25</v>
      </c>
      <c r="M522" t="n">
        <v>17</v>
      </c>
      <c r="N522" t="n">
        <v>24.69</v>
      </c>
      <c r="O522" t="n">
        <v>18497.87</v>
      </c>
      <c r="P522" t="n">
        <v>623.39</v>
      </c>
      <c r="Q522" t="n">
        <v>747.8</v>
      </c>
      <c r="R522" t="n">
        <v>137.31</v>
      </c>
      <c r="S522" t="n">
        <v>106.02</v>
      </c>
      <c r="T522" t="n">
        <v>11489.23</v>
      </c>
      <c r="U522" t="n">
        <v>0.77</v>
      </c>
      <c r="V522" t="n">
        <v>0.89</v>
      </c>
      <c r="W522" t="n">
        <v>12.3</v>
      </c>
      <c r="X522" t="n">
        <v>0.67</v>
      </c>
      <c r="Y522" t="n">
        <v>0.5</v>
      </c>
      <c r="Z522" t="n">
        <v>10</v>
      </c>
    </row>
    <row r="523">
      <c r="A523" t="n">
        <v>25</v>
      </c>
      <c r="B523" t="n">
        <v>55</v>
      </c>
      <c r="C523" t="inlineStr">
        <is>
          <t xml:space="preserve">CONCLUIDO	</t>
        </is>
      </c>
      <c r="D523" t="n">
        <v>1.3992</v>
      </c>
      <c r="E523" t="n">
        <v>71.47</v>
      </c>
      <c r="F523" t="n">
        <v>68.95</v>
      </c>
      <c r="G523" t="n">
        <v>229.84</v>
      </c>
      <c r="H523" t="n">
        <v>3.08</v>
      </c>
      <c r="I523" t="n">
        <v>18</v>
      </c>
      <c r="J523" t="n">
        <v>149.47</v>
      </c>
      <c r="K523" t="n">
        <v>43.4</v>
      </c>
      <c r="L523" t="n">
        <v>26</v>
      </c>
      <c r="M523" t="n">
        <v>16</v>
      </c>
      <c r="N523" t="n">
        <v>25.07</v>
      </c>
      <c r="O523" t="n">
        <v>18668.73</v>
      </c>
      <c r="P523" t="n">
        <v>615.97</v>
      </c>
      <c r="Q523" t="n">
        <v>747.8099999999999</v>
      </c>
      <c r="R523" t="n">
        <v>136.17</v>
      </c>
      <c r="S523" t="n">
        <v>106.02</v>
      </c>
      <c r="T523" t="n">
        <v>10925.45</v>
      </c>
      <c r="U523" t="n">
        <v>0.78</v>
      </c>
      <c r="V523" t="n">
        <v>0.89</v>
      </c>
      <c r="W523" t="n">
        <v>12.3</v>
      </c>
      <c r="X523" t="n">
        <v>0.63</v>
      </c>
      <c r="Y523" t="n">
        <v>0.5</v>
      </c>
      <c r="Z523" t="n">
        <v>10</v>
      </c>
    </row>
    <row r="524">
      <c r="A524" t="n">
        <v>26</v>
      </c>
      <c r="B524" t="n">
        <v>55</v>
      </c>
      <c r="C524" t="inlineStr">
        <is>
          <t xml:space="preserve">CONCLUIDO	</t>
        </is>
      </c>
      <c r="D524" t="n">
        <v>1.3993</v>
      </c>
      <c r="E524" t="n">
        <v>71.45999999999999</v>
      </c>
      <c r="F524" t="n">
        <v>68.95</v>
      </c>
      <c r="G524" t="n">
        <v>229.83</v>
      </c>
      <c r="H524" t="n">
        <v>3.17</v>
      </c>
      <c r="I524" t="n">
        <v>18</v>
      </c>
      <c r="J524" t="n">
        <v>150.86</v>
      </c>
      <c r="K524" t="n">
        <v>43.4</v>
      </c>
      <c r="L524" t="n">
        <v>27</v>
      </c>
      <c r="M524" t="n">
        <v>16</v>
      </c>
      <c r="N524" t="n">
        <v>25.46</v>
      </c>
      <c r="O524" t="n">
        <v>18840.13</v>
      </c>
      <c r="P524" t="n">
        <v>617.38</v>
      </c>
      <c r="Q524" t="n">
        <v>747.79</v>
      </c>
      <c r="R524" t="n">
        <v>135.94</v>
      </c>
      <c r="S524" t="n">
        <v>106.02</v>
      </c>
      <c r="T524" t="n">
        <v>10807.07</v>
      </c>
      <c r="U524" t="n">
        <v>0.78</v>
      </c>
      <c r="V524" t="n">
        <v>0.89</v>
      </c>
      <c r="W524" t="n">
        <v>12.3</v>
      </c>
      <c r="X524" t="n">
        <v>0.63</v>
      </c>
      <c r="Y524" t="n">
        <v>0.5</v>
      </c>
      <c r="Z524" t="n">
        <v>10</v>
      </c>
    </row>
    <row r="525">
      <c r="A525" t="n">
        <v>27</v>
      </c>
      <c r="B525" t="n">
        <v>55</v>
      </c>
      <c r="C525" t="inlineStr">
        <is>
          <t xml:space="preserve">CONCLUIDO	</t>
        </is>
      </c>
      <c r="D525" t="n">
        <v>1.4006</v>
      </c>
      <c r="E525" t="n">
        <v>71.40000000000001</v>
      </c>
      <c r="F525" t="n">
        <v>68.91</v>
      </c>
      <c r="G525" t="n">
        <v>243.2</v>
      </c>
      <c r="H525" t="n">
        <v>3.26</v>
      </c>
      <c r="I525" t="n">
        <v>17</v>
      </c>
      <c r="J525" t="n">
        <v>152.25</v>
      </c>
      <c r="K525" t="n">
        <v>43.4</v>
      </c>
      <c r="L525" t="n">
        <v>28</v>
      </c>
      <c r="M525" t="n">
        <v>15</v>
      </c>
      <c r="N525" t="n">
        <v>25.85</v>
      </c>
      <c r="O525" t="n">
        <v>19012.07</v>
      </c>
      <c r="P525" t="n">
        <v>611.71</v>
      </c>
      <c r="Q525" t="n">
        <v>747.78</v>
      </c>
      <c r="R525" t="n">
        <v>134.64</v>
      </c>
      <c r="S525" t="n">
        <v>106.02</v>
      </c>
      <c r="T525" t="n">
        <v>10162.67</v>
      </c>
      <c r="U525" t="n">
        <v>0.79</v>
      </c>
      <c r="V525" t="n">
        <v>0.9</v>
      </c>
      <c r="W525" t="n">
        <v>12.3</v>
      </c>
      <c r="X525" t="n">
        <v>0.59</v>
      </c>
      <c r="Y525" t="n">
        <v>0.5</v>
      </c>
      <c r="Z525" t="n">
        <v>10</v>
      </c>
    </row>
    <row r="526">
      <c r="A526" t="n">
        <v>28</v>
      </c>
      <c r="B526" t="n">
        <v>55</v>
      </c>
      <c r="C526" t="inlineStr">
        <is>
          <t xml:space="preserve">CONCLUIDO	</t>
        </is>
      </c>
      <c r="D526" t="n">
        <v>1.4019</v>
      </c>
      <c r="E526" t="n">
        <v>71.33</v>
      </c>
      <c r="F526" t="n">
        <v>68.86</v>
      </c>
      <c r="G526" t="n">
        <v>258.24</v>
      </c>
      <c r="H526" t="n">
        <v>3.34</v>
      </c>
      <c r="I526" t="n">
        <v>16</v>
      </c>
      <c r="J526" t="n">
        <v>153.65</v>
      </c>
      <c r="K526" t="n">
        <v>43.4</v>
      </c>
      <c r="L526" t="n">
        <v>29</v>
      </c>
      <c r="M526" t="n">
        <v>13</v>
      </c>
      <c r="N526" t="n">
        <v>26.25</v>
      </c>
      <c r="O526" t="n">
        <v>19184.56</v>
      </c>
      <c r="P526" t="n">
        <v>606.26</v>
      </c>
      <c r="Q526" t="n">
        <v>747.8</v>
      </c>
      <c r="R526" t="n">
        <v>133.19</v>
      </c>
      <c r="S526" t="n">
        <v>106.02</v>
      </c>
      <c r="T526" t="n">
        <v>9445.9</v>
      </c>
      <c r="U526" t="n">
        <v>0.8</v>
      </c>
      <c r="V526" t="n">
        <v>0.9</v>
      </c>
      <c r="W526" t="n">
        <v>12.3</v>
      </c>
      <c r="X526" t="n">
        <v>0.55</v>
      </c>
      <c r="Y526" t="n">
        <v>0.5</v>
      </c>
      <c r="Z526" t="n">
        <v>10</v>
      </c>
    </row>
    <row r="527">
      <c r="A527" t="n">
        <v>29</v>
      </c>
      <c r="B527" t="n">
        <v>55</v>
      </c>
      <c r="C527" t="inlineStr">
        <is>
          <t xml:space="preserve">CONCLUIDO	</t>
        </is>
      </c>
      <c r="D527" t="n">
        <v>1.4017</v>
      </c>
      <c r="E527" t="n">
        <v>71.34</v>
      </c>
      <c r="F527" t="n">
        <v>68.88</v>
      </c>
      <c r="G527" t="n">
        <v>258.29</v>
      </c>
      <c r="H527" t="n">
        <v>3.43</v>
      </c>
      <c r="I527" t="n">
        <v>16</v>
      </c>
      <c r="J527" t="n">
        <v>155.06</v>
      </c>
      <c r="K527" t="n">
        <v>43.4</v>
      </c>
      <c r="L527" t="n">
        <v>30</v>
      </c>
      <c r="M527" t="n">
        <v>11</v>
      </c>
      <c r="N527" t="n">
        <v>26.66</v>
      </c>
      <c r="O527" t="n">
        <v>19357.59</v>
      </c>
      <c r="P527" t="n">
        <v>606.6900000000001</v>
      </c>
      <c r="Q527" t="n">
        <v>747.78</v>
      </c>
      <c r="R527" t="n">
        <v>133.63</v>
      </c>
      <c r="S527" t="n">
        <v>106.02</v>
      </c>
      <c r="T527" t="n">
        <v>9661.440000000001</v>
      </c>
      <c r="U527" t="n">
        <v>0.79</v>
      </c>
      <c r="V527" t="n">
        <v>0.9</v>
      </c>
      <c r="W527" t="n">
        <v>12.3</v>
      </c>
      <c r="X527" t="n">
        <v>0.5600000000000001</v>
      </c>
      <c r="Y527" t="n">
        <v>0.5</v>
      </c>
      <c r="Z527" t="n">
        <v>10</v>
      </c>
    </row>
    <row r="528">
      <c r="A528" t="n">
        <v>30</v>
      </c>
      <c r="B528" t="n">
        <v>55</v>
      </c>
      <c r="C528" t="inlineStr">
        <is>
          <t xml:space="preserve">CONCLUIDO	</t>
        </is>
      </c>
      <c r="D528" t="n">
        <v>1.4016</v>
      </c>
      <c r="E528" t="n">
        <v>71.34999999999999</v>
      </c>
      <c r="F528" t="n">
        <v>68.88</v>
      </c>
      <c r="G528" t="n">
        <v>258.3</v>
      </c>
      <c r="H528" t="n">
        <v>3.51</v>
      </c>
      <c r="I528" t="n">
        <v>16</v>
      </c>
      <c r="J528" t="n">
        <v>156.46</v>
      </c>
      <c r="K528" t="n">
        <v>43.4</v>
      </c>
      <c r="L528" t="n">
        <v>31</v>
      </c>
      <c r="M528" t="n">
        <v>7</v>
      </c>
      <c r="N528" t="n">
        <v>27.06</v>
      </c>
      <c r="O528" t="n">
        <v>19531.19</v>
      </c>
      <c r="P528" t="n">
        <v>604.38</v>
      </c>
      <c r="Q528" t="n">
        <v>747.8200000000001</v>
      </c>
      <c r="R528" t="n">
        <v>133.45</v>
      </c>
      <c r="S528" t="n">
        <v>106.02</v>
      </c>
      <c r="T528" t="n">
        <v>9572.07</v>
      </c>
      <c r="U528" t="n">
        <v>0.79</v>
      </c>
      <c r="V528" t="n">
        <v>0.9</v>
      </c>
      <c r="W528" t="n">
        <v>12.3</v>
      </c>
      <c r="X528" t="n">
        <v>0.5600000000000001</v>
      </c>
      <c r="Y528" t="n">
        <v>0.5</v>
      </c>
      <c r="Z528" t="n">
        <v>10</v>
      </c>
    </row>
    <row r="529">
      <c r="A529" t="n">
        <v>31</v>
      </c>
      <c r="B529" t="n">
        <v>55</v>
      </c>
      <c r="C529" t="inlineStr">
        <is>
          <t xml:space="preserve">CONCLUIDO	</t>
        </is>
      </c>
      <c r="D529" t="n">
        <v>1.4028</v>
      </c>
      <c r="E529" t="n">
        <v>71.29000000000001</v>
      </c>
      <c r="F529" t="n">
        <v>68.84</v>
      </c>
      <c r="G529" t="n">
        <v>275.37</v>
      </c>
      <c r="H529" t="n">
        <v>3.59</v>
      </c>
      <c r="I529" t="n">
        <v>15</v>
      </c>
      <c r="J529" t="n">
        <v>157.88</v>
      </c>
      <c r="K529" t="n">
        <v>43.4</v>
      </c>
      <c r="L529" t="n">
        <v>32</v>
      </c>
      <c r="M529" t="n">
        <v>5</v>
      </c>
      <c r="N529" t="n">
        <v>27.48</v>
      </c>
      <c r="O529" t="n">
        <v>19705.34</v>
      </c>
      <c r="P529" t="n">
        <v>605.88</v>
      </c>
      <c r="Q529" t="n">
        <v>747.8099999999999</v>
      </c>
      <c r="R529" t="n">
        <v>132.11</v>
      </c>
      <c r="S529" t="n">
        <v>106.02</v>
      </c>
      <c r="T529" t="n">
        <v>8906.780000000001</v>
      </c>
      <c r="U529" t="n">
        <v>0.8</v>
      </c>
      <c r="V529" t="n">
        <v>0.9</v>
      </c>
      <c r="W529" t="n">
        <v>12.31</v>
      </c>
      <c r="X529" t="n">
        <v>0.52</v>
      </c>
      <c r="Y529" t="n">
        <v>0.5</v>
      </c>
      <c r="Z529" t="n">
        <v>10</v>
      </c>
    </row>
    <row r="530">
      <c r="A530" t="n">
        <v>32</v>
      </c>
      <c r="B530" t="n">
        <v>55</v>
      </c>
      <c r="C530" t="inlineStr">
        <is>
          <t xml:space="preserve">CONCLUIDO	</t>
        </is>
      </c>
      <c r="D530" t="n">
        <v>1.4025</v>
      </c>
      <c r="E530" t="n">
        <v>71.3</v>
      </c>
      <c r="F530" t="n">
        <v>68.86</v>
      </c>
      <c r="G530" t="n">
        <v>275.43</v>
      </c>
      <c r="H530" t="n">
        <v>3.67</v>
      </c>
      <c r="I530" t="n">
        <v>15</v>
      </c>
      <c r="J530" t="n">
        <v>159.29</v>
      </c>
      <c r="K530" t="n">
        <v>43.4</v>
      </c>
      <c r="L530" t="n">
        <v>33</v>
      </c>
      <c r="M530" t="n">
        <v>3</v>
      </c>
      <c r="N530" t="n">
        <v>27.89</v>
      </c>
      <c r="O530" t="n">
        <v>19880.19</v>
      </c>
      <c r="P530" t="n">
        <v>610.28</v>
      </c>
      <c r="Q530" t="n">
        <v>747.8099999999999</v>
      </c>
      <c r="R530" t="n">
        <v>132.45</v>
      </c>
      <c r="S530" t="n">
        <v>106.02</v>
      </c>
      <c r="T530" t="n">
        <v>9079.209999999999</v>
      </c>
      <c r="U530" t="n">
        <v>0.8</v>
      </c>
      <c r="V530" t="n">
        <v>0.9</v>
      </c>
      <c r="W530" t="n">
        <v>12.31</v>
      </c>
      <c r="X530" t="n">
        <v>0.54</v>
      </c>
      <c r="Y530" t="n">
        <v>0.5</v>
      </c>
      <c r="Z530" t="n">
        <v>10</v>
      </c>
    </row>
    <row r="531">
      <c r="A531" t="n">
        <v>33</v>
      </c>
      <c r="B531" t="n">
        <v>55</v>
      </c>
      <c r="C531" t="inlineStr">
        <is>
          <t xml:space="preserve">CONCLUIDO	</t>
        </is>
      </c>
      <c r="D531" t="n">
        <v>1.4024</v>
      </c>
      <c r="E531" t="n">
        <v>71.31</v>
      </c>
      <c r="F531" t="n">
        <v>68.86</v>
      </c>
      <c r="G531" t="n">
        <v>275.46</v>
      </c>
      <c r="H531" t="n">
        <v>3.75</v>
      </c>
      <c r="I531" t="n">
        <v>15</v>
      </c>
      <c r="J531" t="n">
        <v>160.71</v>
      </c>
      <c r="K531" t="n">
        <v>43.4</v>
      </c>
      <c r="L531" t="n">
        <v>34</v>
      </c>
      <c r="M531" t="n">
        <v>1</v>
      </c>
      <c r="N531" t="n">
        <v>28.31</v>
      </c>
      <c r="O531" t="n">
        <v>20055.5</v>
      </c>
      <c r="P531" t="n">
        <v>613.91</v>
      </c>
      <c r="Q531" t="n">
        <v>747.8</v>
      </c>
      <c r="R531" t="n">
        <v>132.69</v>
      </c>
      <c r="S531" t="n">
        <v>106.02</v>
      </c>
      <c r="T531" t="n">
        <v>9196.68</v>
      </c>
      <c r="U531" t="n">
        <v>0.8</v>
      </c>
      <c r="V531" t="n">
        <v>0.9</v>
      </c>
      <c r="W531" t="n">
        <v>12.31</v>
      </c>
      <c r="X531" t="n">
        <v>0.55</v>
      </c>
      <c r="Y531" t="n">
        <v>0.5</v>
      </c>
      <c r="Z531" t="n">
        <v>10</v>
      </c>
    </row>
    <row r="532">
      <c r="A532" t="n">
        <v>34</v>
      </c>
      <c r="B532" t="n">
        <v>55</v>
      </c>
      <c r="C532" t="inlineStr">
        <is>
          <t xml:space="preserve">CONCLUIDO	</t>
        </is>
      </c>
      <c r="D532" t="n">
        <v>1.4023</v>
      </c>
      <c r="E532" t="n">
        <v>71.31</v>
      </c>
      <c r="F532" t="n">
        <v>68.87</v>
      </c>
      <c r="G532" t="n">
        <v>275.47</v>
      </c>
      <c r="H532" t="n">
        <v>3.82</v>
      </c>
      <c r="I532" t="n">
        <v>15</v>
      </c>
      <c r="J532" t="n">
        <v>162.14</v>
      </c>
      <c r="K532" t="n">
        <v>43.4</v>
      </c>
      <c r="L532" t="n">
        <v>35</v>
      </c>
      <c r="M532" t="n">
        <v>0</v>
      </c>
      <c r="N532" t="n">
        <v>28.74</v>
      </c>
      <c r="O532" t="n">
        <v>20231.39</v>
      </c>
      <c r="P532" t="n">
        <v>618.61</v>
      </c>
      <c r="Q532" t="n">
        <v>747.8</v>
      </c>
      <c r="R532" t="n">
        <v>132.71</v>
      </c>
      <c r="S532" t="n">
        <v>106.02</v>
      </c>
      <c r="T532" t="n">
        <v>9209.77</v>
      </c>
      <c r="U532" t="n">
        <v>0.8</v>
      </c>
      <c r="V532" t="n">
        <v>0.9</v>
      </c>
      <c r="W532" t="n">
        <v>12.31</v>
      </c>
      <c r="X532" t="n">
        <v>0.55</v>
      </c>
      <c r="Y532" t="n">
        <v>0.5</v>
      </c>
      <c r="Z5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INDEX(resultados!$A$2:$ZZ$532, 1, MATCH($B$1, resultados!$A$1:$ZZ$1, 0))</f>
        <v/>
      </c>
      <c r="B7">
        <f>INDEX(resultados!$A$2:$ZZ$532, 1, MATCH($B$2, resultados!$A$1:$ZZ$1, 0))</f>
        <v/>
      </c>
      <c r="C7">
        <f>INDEX(resultados!$A$2:$ZZ$532, 1, MATCH($B$3, resultados!$A$1:$ZZ$1, 0))</f>
        <v/>
      </c>
    </row>
    <row r="8">
      <c r="A8">
        <f>INDEX(resultados!$A$2:$ZZ$532, 2, MATCH($B$1, resultados!$A$1:$ZZ$1, 0))</f>
        <v/>
      </c>
      <c r="B8">
        <f>INDEX(resultados!$A$2:$ZZ$532, 2, MATCH($B$2, resultados!$A$1:$ZZ$1, 0))</f>
        <v/>
      </c>
      <c r="C8">
        <f>INDEX(resultados!$A$2:$ZZ$532, 2, MATCH($B$3, resultados!$A$1:$ZZ$1, 0))</f>
        <v/>
      </c>
    </row>
    <row r="9">
      <c r="A9">
        <f>INDEX(resultados!$A$2:$ZZ$532, 3, MATCH($B$1, resultados!$A$1:$ZZ$1, 0))</f>
        <v/>
      </c>
      <c r="B9">
        <f>INDEX(resultados!$A$2:$ZZ$532, 3, MATCH($B$2, resultados!$A$1:$ZZ$1, 0))</f>
        <v/>
      </c>
      <c r="C9">
        <f>INDEX(resultados!$A$2:$ZZ$532, 3, MATCH($B$3, resultados!$A$1:$ZZ$1, 0))</f>
        <v/>
      </c>
    </row>
    <row r="10">
      <c r="A10">
        <f>INDEX(resultados!$A$2:$ZZ$532, 4, MATCH($B$1, resultados!$A$1:$ZZ$1, 0))</f>
        <v/>
      </c>
      <c r="B10">
        <f>INDEX(resultados!$A$2:$ZZ$532, 4, MATCH($B$2, resultados!$A$1:$ZZ$1, 0))</f>
        <v/>
      </c>
      <c r="C10">
        <f>INDEX(resultados!$A$2:$ZZ$532, 4, MATCH($B$3, resultados!$A$1:$ZZ$1, 0))</f>
        <v/>
      </c>
    </row>
    <row r="11">
      <c r="A11">
        <f>INDEX(resultados!$A$2:$ZZ$532, 5, MATCH($B$1, resultados!$A$1:$ZZ$1, 0))</f>
        <v/>
      </c>
      <c r="B11">
        <f>INDEX(resultados!$A$2:$ZZ$532, 5, MATCH($B$2, resultados!$A$1:$ZZ$1, 0))</f>
        <v/>
      </c>
      <c r="C11">
        <f>INDEX(resultados!$A$2:$ZZ$532, 5, MATCH($B$3, resultados!$A$1:$ZZ$1, 0))</f>
        <v/>
      </c>
    </row>
    <row r="12">
      <c r="A12">
        <f>INDEX(resultados!$A$2:$ZZ$532, 6, MATCH($B$1, resultados!$A$1:$ZZ$1, 0))</f>
        <v/>
      </c>
      <c r="B12">
        <f>INDEX(resultados!$A$2:$ZZ$532, 6, MATCH($B$2, resultados!$A$1:$ZZ$1, 0))</f>
        <v/>
      </c>
      <c r="C12">
        <f>INDEX(resultados!$A$2:$ZZ$532, 6, MATCH($B$3, resultados!$A$1:$ZZ$1, 0))</f>
        <v/>
      </c>
    </row>
    <row r="13">
      <c r="A13">
        <f>INDEX(resultados!$A$2:$ZZ$532, 7, MATCH($B$1, resultados!$A$1:$ZZ$1, 0))</f>
        <v/>
      </c>
      <c r="B13">
        <f>INDEX(resultados!$A$2:$ZZ$532, 7, MATCH($B$2, resultados!$A$1:$ZZ$1, 0))</f>
        <v/>
      </c>
      <c r="C13">
        <f>INDEX(resultados!$A$2:$ZZ$532, 7, MATCH($B$3, resultados!$A$1:$ZZ$1, 0))</f>
        <v/>
      </c>
    </row>
    <row r="14">
      <c r="A14">
        <f>INDEX(resultados!$A$2:$ZZ$532, 8, MATCH($B$1, resultados!$A$1:$ZZ$1, 0))</f>
        <v/>
      </c>
      <c r="B14">
        <f>INDEX(resultados!$A$2:$ZZ$532, 8, MATCH($B$2, resultados!$A$1:$ZZ$1, 0))</f>
        <v/>
      </c>
      <c r="C14">
        <f>INDEX(resultados!$A$2:$ZZ$532, 8, MATCH($B$3, resultados!$A$1:$ZZ$1, 0))</f>
        <v/>
      </c>
    </row>
    <row r="15">
      <c r="A15">
        <f>INDEX(resultados!$A$2:$ZZ$532, 9, MATCH($B$1, resultados!$A$1:$ZZ$1, 0))</f>
        <v/>
      </c>
      <c r="B15">
        <f>INDEX(resultados!$A$2:$ZZ$532, 9, MATCH($B$2, resultados!$A$1:$ZZ$1, 0))</f>
        <v/>
      </c>
      <c r="C15">
        <f>INDEX(resultados!$A$2:$ZZ$532, 9, MATCH($B$3, resultados!$A$1:$ZZ$1, 0))</f>
        <v/>
      </c>
    </row>
    <row r="16">
      <c r="A16">
        <f>INDEX(resultados!$A$2:$ZZ$532, 10, MATCH($B$1, resultados!$A$1:$ZZ$1, 0))</f>
        <v/>
      </c>
      <c r="B16">
        <f>INDEX(resultados!$A$2:$ZZ$532, 10, MATCH($B$2, resultados!$A$1:$ZZ$1, 0))</f>
        <v/>
      </c>
      <c r="C16">
        <f>INDEX(resultados!$A$2:$ZZ$532, 10, MATCH($B$3, resultados!$A$1:$ZZ$1, 0))</f>
        <v/>
      </c>
    </row>
    <row r="17">
      <c r="A17">
        <f>INDEX(resultados!$A$2:$ZZ$532, 11, MATCH($B$1, resultados!$A$1:$ZZ$1, 0))</f>
        <v/>
      </c>
      <c r="B17">
        <f>INDEX(resultados!$A$2:$ZZ$532, 11, MATCH($B$2, resultados!$A$1:$ZZ$1, 0))</f>
        <v/>
      </c>
      <c r="C17">
        <f>INDEX(resultados!$A$2:$ZZ$532, 11, MATCH($B$3, resultados!$A$1:$ZZ$1, 0))</f>
        <v/>
      </c>
    </row>
    <row r="18">
      <c r="A18">
        <f>INDEX(resultados!$A$2:$ZZ$532, 12, MATCH($B$1, resultados!$A$1:$ZZ$1, 0))</f>
        <v/>
      </c>
      <c r="B18">
        <f>INDEX(resultados!$A$2:$ZZ$532, 12, MATCH($B$2, resultados!$A$1:$ZZ$1, 0))</f>
        <v/>
      </c>
      <c r="C18">
        <f>INDEX(resultados!$A$2:$ZZ$532, 12, MATCH($B$3, resultados!$A$1:$ZZ$1, 0))</f>
        <v/>
      </c>
    </row>
    <row r="19">
      <c r="A19">
        <f>INDEX(resultados!$A$2:$ZZ$532, 13, MATCH($B$1, resultados!$A$1:$ZZ$1, 0))</f>
        <v/>
      </c>
      <c r="B19">
        <f>INDEX(resultados!$A$2:$ZZ$532, 13, MATCH($B$2, resultados!$A$1:$ZZ$1, 0))</f>
        <v/>
      </c>
      <c r="C19">
        <f>INDEX(resultados!$A$2:$ZZ$532, 13, MATCH($B$3, resultados!$A$1:$ZZ$1, 0))</f>
        <v/>
      </c>
    </row>
    <row r="20">
      <c r="A20">
        <f>INDEX(resultados!$A$2:$ZZ$532, 14, MATCH($B$1, resultados!$A$1:$ZZ$1, 0))</f>
        <v/>
      </c>
      <c r="B20">
        <f>INDEX(resultados!$A$2:$ZZ$532, 14, MATCH($B$2, resultados!$A$1:$ZZ$1, 0))</f>
        <v/>
      </c>
      <c r="C20">
        <f>INDEX(resultados!$A$2:$ZZ$532, 14, MATCH($B$3, resultados!$A$1:$ZZ$1, 0))</f>
        <v/>
      </c>
    </row>
    <row r="21">
      <c r="A21">
        <f>INDEX(resultados!$A$2:$ZZ$532, 15, MATCH($B$1, resultados!$A$1:$ZZ$1, 0))</f>
        <v/>
      </c>
      <c r="B21">
        <f>INDEX(resultados!$A$2:$ZZ$532, 15, MATCH($B$2, resultados!$A$1:$ZZ$1, 0))</f>
        <v/>
      </c>
      <c r="C21">
        <f>INDEX(resultados!$A$2:$ZZ$532, 15, MATCH($B$3, resultados!$A$1:$ZZ$1, 0))</f>
        <v/>
      </c>
    </row>
    <row r="22">
      <c r="A22">
        <f>INDEX(resultados!$A$2:$ZZ$532, 16, MATCH($B$1, resultados!$A$1:$ZZ$1, 0))</f>
        <v/>
      </c>
      <c r="B22">
        <f>INDEX(resultados!$A$2:$ZZ$532, 16, MATCH($B$2, resultados!$A$1:$ZZ$1, 0))</f>
        <v/>
      </c>
      <c r="C22">
        <f>INDEX(resultados!$A$2:$ZZ$532, 16, MATCH($B$3, resultados!$A$1:$ZZ$1, 0))</f>
        <v/>
      </c>
    </row>
    <row r="23">
      <c r="A23">
        <f>INDEX(resultados!$A$2:$ZZ$532, 17, MATCH($B$1, resultados!$A$1:$ZZ$1, 0))</f>
        <v/>
      </c>
      <c r="B23">
        <f>INDEX(resultados!$A$2:$ZZ$532, 17, MATCH($B$2, resultados!$A$1:$ZZ$1, 0))</f>
        <v/>
      </c>
      <c r="C23">
        <f>INDEX(resultados!$A$2:$ZZ$532, 17, MATCH($B$3, resultados!$A$1:$ZZ$1, 0))</f>
        <v/>
      </c>
    </row>
    <row r="24">
      <c r="A24">
        <f>INDEX(resultados!$A$2:$ZZ$532, 18, MATCH($B$1, resultados!$A$1:$ZZ$1, 0))</f>
        <v/>
      </c>
      <c r="B24">
        <f>INDEX(resultados!$A$2:$ZZ$532, 18, MATCH($B$2, resultados!$A$1:$ZZ$1, 0))</f>
        <v/>
      </c>
      <c r="C24">
        <f>INDEX(resultados!$A$2:$ZZ$532, 18, MATCH($B$3, resultados!$A$1:$ZZ$1, 0))</f>
        <v/>
      </c>
    </row>
    <row r="25">
      <c r="A25">
        <f>INDEX(resultados!$A$2:$ZZ$532, 19, MATCH($B$1, resultados!$A$1:$ZZ$1, 0))</f>
        <v/>
      </c>
      <c r="B25">
        <f>INDEX(resultados!$A$2:$ZZ$532, 19, MATCH($B$2, resultados!$A$1:$ZZ$1, 0))</f>
        <v/>
      </c>
      <c r="C25">
        <f>INDEX(resultados!$A$2:$ZZ$532, 19, MATCH($B$3, resultados!$A$1:$ZZ$1, 0))</f>
        <v/>
      </c>
    </row>
    <row r="26">
      <c r="A26">
        <f>INDEX(resultados!$A$2:$ZZ$532, 20, MATCH($B$1, resultados!$A$1:$ZZ$1, 0))</f>
        <v/>
      </c>
      <c r="B26">
        <f>INDEX(resultados!$A$2:$ZZ$532, 20, MATCH($B$2, resultados!$A$1:$ZZ$1, 0))</f>
        <v/>
      </c>
      <c r="C26">
        <f>INDEX(resultados!$A$2:$ZZ$532, 20, MATCH($B$3, resultados!$A$1:$ZZ$1, 0))</f>
        <v/>
      </c>
    </row>
    <row r="27">
      <c r="A27">
        <f>INDEX(resultados!$A$2:$ZZ$532, 21, MATCH($B$1, resultados!$A$1:$ZZ$1, 0))</f>
        <v/>
      </c>
      <c r="B27">
        <f>INDEX(resultados!$A$2:$ZZ$532, 21, MATCH($B$2, resultados!$A$1:$ZZ$1, 0))</f>
        <v/>
      </c>
      <c r="C27">
        <f>INDEX(resultados!$A$2:$ZZ$532, 21, MATCH($B$3, resultados!$A$1:$ZZ$1, 0))</f>
        <v/>
      </c>
    </row>
    <row r="28">
      <c r="A28">
        <f>INDEX(resultados!$A$2:$ZZ$532, 22, MATCH($B$1, resultados!$A$1:$ZZ$1, 0))</f>
        <v/>
      </c>
      <c r="B28">
        <f>INDEX(resultados!$A$2:$ZZ$532, 22, MATCH($B$2, resultados!$A$1:$ZZ$1, 0))</f>
        <v/>
      </c>
      <c r="C28">
        <f>INDEX(resultados!$A$2:$ZZ$532, 22, MATCH($B$3, resultados!$A$1:$ZZ$1, 0))</f>
        <v/>
      </c>
    </row>
    <row r="29">
      <c r="A29">
        <f>INDEX(resultados!$A$2:$ZZ$532, 23, MATCH($B$1, resultados!$A$1:$ZZ$1, 0))</f>
        <v/>
      </c>
      <c r="B29">
        <f>INDEX(resultados!$A$2:$ZZ$532, 23, MATCH($B$2, resultados!$A$1:$ZZ$1, 0))</f>
        <v/>
      </c>
      <c r="C29">
        <f>INDEX(resultados!$A$2:$ZZ$532, 23, MATCH($B$3, resultados!$A$1:$ZZ$1, 0))</f>
        <v/>
      </c>
    </row>
    <row r="30">
      <c r="A30">
        <f>INDEX(resultados!$A$2:$ZZ$532, 24, MATCH($B$1, resultados!$A$1:$ZZ$1, 0))</f>
        <v/>
      </c>
      <c r="B30">
        <f>INDEX(resultados!$A$2:$ZZ$532, 24, MATCH($B$2, resultados!$A$1:$ZZ$1, 0))</f>
        <v/>
      </c>
      <c r="C30">
        <f>INDEX(resultados!$A$2:$ZZ$532, 24, MATCH($B$3, resultados!$A$1:$ZZ$1, 0))</f>
        <v/>
      </c>
    </row>
    <row r="31">
      <c r="A31">
        <f>INDEX(resultados!$A$2:$ZZ$532, 25, MATCH($B$1, resultados!$A$1:$ZZ$1, 0))</f>
        <v/>
      </c>
      <c r="B31">
        <f>INDEX(resultados!$A$2:$ZZ$532, 25, MATCH($B$2, resultados!$A$1:$ZZ$1, 0))</f>
        <v/>
      </c>
      <c r="C31">
        <f>INDEX(resultados!$A$2:$ZZ$532, 25, MATCH($B$3, resultados!$A$1:$ZZ$1, 0))</f>
        <v/>
      </c>
    </row>
    <row r="32">
      <c r="A32">
        <f>INDEX(resultados!$A$2:$ZZ$532, 26, MATCH($B$1, resultados!$A$1:$ZZ$1, 0))</f>
        <v/>
      </c>
      <c r="B32">
        <f>INDEX(resultados!$A$2:$ZZ$532, 26, MATCH($B$2, resultados!$A$1:$ZZ$1, 0))</f>
        <v/>
      </c>
      <c r="C32">
        <f>INDEX(resultados!$A$2:$ZZ$532, 26, MATCH($B$3, resultados!$A$1:$ZZ$1, 0))</f>
        <v/>
      </c>
    </row>
    <row r="33">
      <c r="A33">
        <f>INDEX(resultados!$A$2:$ZZ$532, 27, MATCH($B$1, resultados!$A$1:$ZZ$1, 0))</f>
        <v/>
      </c>
      <c r="B33">
        <f>INDEX(resultados!$A$2:$ZZ$532, 27, MATCH($B$2, resultados!$A$1:$ZZ$1, 0))</f>
        <v/>
      </c>
      <c r="C33">
        <f>INDEX(resultados!$A$2:$ZZ$532, 27, MATCH($B$3, resultados!$A$1:$ZZ$1, 0))</f>
        <v/>
      </c>
    </row>
    <row r="34">
      <c r="A34">
        <f>INDEX(resultados!$A$2:$ZZ$532, 28, MATCH($B$1, resultados!$A$1:$ZZ$1, 0))</f>
        <v/>
      </c>
      <c r="B34">
        <f>INDEX(resultados!$A$2:$ZZ$532, 28, MATCH($B$2, resultados!$A$1:$ZZ$1, 0))</f>
        <v/>
      </c>
      <c r="C34">
        <f>INDEX(resultados!$A$2:$ZZ$532, 28, MATCH($B$3, resultados!$A$1:$ZZ$1, 0))</f>
        <v/>
      </c>
    </row>
    <row r="35">
      <c r="A35">
        <f>INDEX(resultados!$A$2:$ZZ$532, 29, MATCH($B$1, resultados!$A$1:$ZZ$1, 0))</f>
        <v/>
      </c>
      <c r="B35">
        <f>INDEX(resultados!$A$2:$ZZ$532, 29, MATCH($B$2, resultados!$A$1:$ZZ$1, 0))</f>
        <v/>
      </c>
      <c r="C35">
        <f>INDEX(resultados!$A$2:$ZZ$532, 29, MATCH($B$3, resultados!$A$1:$ZZ$1, 0))</f>
        <v/>
      </c>
    </row>
    <row r="36">
      <c r="A36">
        <f>INDEX(resultados!$A$2:$ZZ$532, 30, MATCH($B$1, resultados!$A$1:$ZZ$1, 0))</f>
        <v/>
      </c>
      <c r="B36">
        <f>INDEX(resultados!$A$2:$ZZ$532, 30, MATCH($B$2, resultados!$A$1:$ZZ$1, 0))</f>
        <v/>
      </c>
      <c r="C36">
        <f>INDEX(resultados!$A$2:$ZZ$532, 30, MATCH($B$3, resultados!$A$1:$ZZ$1, 0))</f>
        <v/>
      </c>
    </row>
    <row r="37">
      <c r="A37">
        <f>INDEX(resultados!$A$2:$ZZ$532, 31, MATCH($B$1, resultados!$A$1:$ZZ$1, 0))</f>
        <v/>
      </c>
      <c r="B37">
        <f>INDEX(resultados!$A$2:$ZZ$532, 31, MATCH($B$2, resultados!$A$1:$ZZ$1, 0))</f>
        <v/>
      </c>
      <c r="C37">
        <f>INDEX(resultados!$A$2:$ZZ$532, 31, MATCH($B$3, resultados!$A$1:$ZZ$1, 0))</f>
        <v/>
      </c>
    </row>
    <row r="38">
      <c r="A38">
        <f>INDEX(resultados!$A$2:$ZZ$532, 32, MATCH($B$1, resultados!$A$1:$ZZ$1, 0))</f>
        <v/>
      </c>
      <c r="B38">
        <f>INDEX(resultados!$A$2:$ZZ$532, 32, MATCH($B$2, resultados!$A$1:$ZZ$1, 0))</f>
        <v/>
      </c>
      <c r="C38">
        <f>INDEX(resultados!$A$2:$ZZ$532, 32, MATCH($B$3, resultados!$A$1:$ZZ$1, 0))</f>
        <v/>
      </c>
    </row>
    <row r="39">
      <c r="A39">
        <f>INDEX(resultados!$A$2:$ZZ$532, 33, MATCH($B$1, resultados!$A$1:$ZZ$1, 0))</f>
        <v/>
      </c>
      <c r="B39">
        <f>INDEX(resultados!$A$2:$ZZ$532, 33, MATCH($B$2, resultados!$A$1:$ZZ$1, 0))</f>
        <v/>
      </c>
      <c r="C39">
        <f>INDEX(resultados!$A$2:$ZZ$532, 33, MATCH($B$3, resultados!$A$1:$ZZ$1, 0))</f>
        <v/>
      </c>
    </row>
    <row r="40">
      <c r="A40">
        <f>INDEX(resultados!$A$2:$ZZ$532, 34, MATCH($B$1, resultados!$A$1:$ZZ$1, 0))</f>
        <v/>
      </c>
      <c r="B40">
        <f>INDEX(resultados!$A$2:$ZZ$532, 34, MATCH($B$2, resultados!$A$1:$ZZ$1, 0))</f>
        <v/>
      </c>
      <c r="C40">
        <f>INDEX(resultados!$A$2:$ZZ$532, 34, MATCH($B$3, resultados!$A$1:$ZZ$1, 0))</f>
        <v/>
      </c>
    </row>
    <row r="41">
      <c r="A41">
        <f>INDEX(resultados!$A$2:$ZZ$532, 35, MATCH($B$1, resultados!$A$1:$ZZ$1, 0))</f>
        <v/>
      </c>
      <c r="B41">
        <f>INDEX(resultados!$A$2:$ZZ$532, 35, MATCH($B$2, resultados!$A$1:$ZZ$1, 0))</f>
        <v/>
      </c>
      <c r="C41">
        <f>INDEX(resultados!$A$2:$ZZ$532, 35, MATCH($B$3, resultados!$A$1:$ZZ$1, 0))</f>
        <v/>
      </c>
    </row>
    <row r="42">
      <c r="A42">
        <f>INDEX(resultados!$A$2:$ZZ$532, 36, MATCH($B$1, resultados!$A$1:$ZZ$1, 0))</f>
        <v/>
      </c>
      <c r="B42">
        <f>INDEX(resultados!$A$2:$ZZ$532, 36, MATCH($B$2, resultados!$A$1:$ZZ$1, 0))</f>
        <v/>
      </c>
      <c r="C42">
        <f>INDEX(resultados!$A$2:$ZZ$532, 36, MATCH($B$3, resultados!$A$1:$ZZ$1, 0))</f>
        <v/>
      </c>
    </row>
    <row r="43">
      <c r="A43">
        <f>INDEX(resultados!$A$2:$ZZ$532, 37, MATCH($B$1, resultados!$A$1:$ZZ$1, 0))</f>
        <v/>
      </c>
      <c r="B43">
        <f>INDEX(resultados!$A$2:$ZZ$532, 37, MATCH($B$2, resultados!$A$1:$ZZ$1, 0))</f>
        <v/>
      </c>
      <c r="C43">
        <f>INDEX(resultados!$A$2:$ZZ$532, 37, MATCH($B$3, resultados!$A$1:$ZZ$1, 0))</f>
        <v/>
      </c>
    </row>
    <row r="44">
      <c r="A44">
        <f>INDEX(resultados!$A$2:$ZZ$532, 38, MATCH($B$1, resultados!$A$1:$ZZ$1, 0))</f>
        <v/>
      </c>
      <c r="B44">
        <f>INDEX(resultados!$A$2:$ZZ$532, 38, MATCH($B$2, resultados!$A$1:$ZZ$1, 0))</f>
        <v/>
      </c>
      <c r="C44">
        <f>INDEX(resultados!$A$2:$ZZ$532, 38, MATCH($B$3, resultados!$A$1:$ZZ$1, 0))</f>
        <v/>
      </c>
    </row>
    <row r="45">
      <c r="A45">
        <f>INDEX(resultados!$A$2:$ZZ$532, 39, MATCH($B$1, resultados!$A$1:$ZZ$1, 0))</f>
        <v/>
      </c>
      <c r="B45">
        <f>INDEX(resultados!$A$2:$ZZ$532, 39, MATCH($B$2, resultados!$A$1:$ZZ$1, 0))</f>
        <v/>
      </c>
      <c r="C45">
        <f>INDEX(resultados!$A$2:$ZZ$532, 39, MATCH($B$3, resultados!$A$1:$ZZ$1, 0))</f>
        <v/>
      </c>
    </row>
    <row r="46">
      <c r="A46">
        <f>INDEX(resultados!$A$2:$ZZ$532, 40, MATCH($B$1, resultados!$A$1:$ZZ$1, 0))</f>
        <v/>
      </c>
      <c r="B46">
        <f>INDEX(resultados!$A$2:$ZZ$532, 40, MATCH($B$2, resultados!$A$1:$ZZ$1, 0))</f>
        <v/>
      </c>
      <c r="C46">
        <f>INDEX(resultados!$A$2:$ZZ$532, 40, MATCH($B$3, resultados!$A$1:$ZZ$1, 0))</f>
        <v/>
      </c>
    </row>
    <row r="47">
      <c r="A47">
        <f>INDEX(resultados!$A$2:$ZZ$532, 41, MATCH($B$1, resultados!$A$1:$ZZ$1, 0))</f>
        <v/>
      </c>
      <c r="B47">
        <f>INDEX(resultados!$A$2:$ZZ$532, 41, MATCH($B$2, resultados!$A$1:$ZZ$1, 0))</f>
        <v/>
      </c>
      <c r="C47">
        <f>INDEX(resultados!$A$2:$ZZ$532, 41, MATCH($B$3, resultados!$A$1:$ZZ$1, 0))</f>
        <v/>
      </c>
    </row>
    <row r="48">
      <c r="A48">
        <f>INDEX(resultados!$A$2:$ZZ$532, 42, MATCH($B$1, resultados!$A$1:$ZZ$1, 0))</f>
        <v/>
      </c>
      <c r="B48">
        <f>INDEX(resultados!$A$2:$ZZ$532, 42, MATCH($B$2, resultados!$A$1:$ZZ$1, 0))</f>
        <v/>
      </c>
      <c r="C48">
        <f>INDEX(resultados!$A$2:$ZZ$532, 42, MATCH($B$3, resultados!$A$1:$ZZ$1, 0))</f>
        <v/>
      </c>
    </row>
    <row r="49">
      <c r="A49">
        <f>INDEX(resultados!$A$2:$ZZ$532, 43, MATCH($B$1, resultados!$A$1:$ZZ$1, 0))</f>
        <v/>
      </c>
      <c r="B49">
        <f>INDEX(resultados!$A$2:$ZZ$532, 43, MATCH($B$2, resultados!$A$1:$ZZ$1, 0))</f>
        <v/>
      </c>
      <c r="C49">
        <f>INDEX(resultados!$A$2:$ZZ$532, 43, MATCH($B$3, resultados!$A$1:$ZZ$1, 0))</f>
        <v/>
      </c>
    </row>
    <row r="50">
      <c r="A50">
        <f>INDEX(resultados!$A$2:$ZZ$532, 44, MATCH($B$1, resultados!$A$1:$ZZ$1, 0))</f>
        <v/>
      </c>
      <c r="B50">
        <f>INDEX(resultados!$A$2:$ZZ$532, 44, MATCH($B$2, resultados!$A$1:$ZZ$1, 0))</f>
        <v/>
      </c>
      <c r="C50">
        <f>INDEX(resultados!$A$2:$ZZ$532, 44, MATCH($B$3, resultados!$A$1:$ZZ$1, 0))</f>
        <v/>
      </c>
    </row>
    <row r="51">
      <c r="A51">
        <f>INDEX(resultados!$A$2:$ZZ$532, 45, MATCH($B$1, resultados!$A$1:$ZZ$1, 0))</f>
        <v/>
      </c>
      <c r="B51">
        <f>INDEX(resultados!$A$2:$ZZ$532, 45, MATCH($B$2, resultados!$A$1:$ZZ$1, 0))</f>
        <v/>
      </c>
      <c r="C51">
        <f>INDEX(resultados!$A$2:$ZZ$532, 45, MATCH($B$3, resultados!$A$1:$ZZ$1, 0))</f>
        <v/>
      </c>
    </row>
    <row r="52">
      <c r="A52">
        <f>INDEX(resultados!$A$2:$ZZ$532, 46, MATCH($B$1, resultados!$A$1:$ZZ$1, 0))</f>
        <v/>
      </c>
      <c r="B52">
        <f>INDEX(resultados!$A$2:$ZZ$532, 46, MATCH($B$2, resultados!$A$1:$ZZ$1, 0))</f>
        <v/>
      </c>
      <c r="C52">
        <f>INDEX(resultados!$A$2:$ZZ$532, 46, MATCH($B$3, resultados!$A$1:$ZZ$1, 0))</f>
        <v/>
      </c>
    </row>
    <row r="53">
      <c r="A53">
        <f>INDEX(resultados!$A$2:$ZZ$532, 47, MATCH($B$1, resultados!$A$1:$ZZ$1, 0))</f>
        <v/>
      </c>
      <c r="B53">
        <f>INDEX(resultados!$A$2:$ZZ$532, 47, MATCH($B$2, resultados!$A$1:$ZZ$1, 0))</f>
        <v/>
      </c>
      <c r="C53">
        <f>INDEX(resultados!$A$2:$ZZ$532, 47, MATCH($B$3, resultados!$A$1:$ZZ$1, 0))</f>
        <v/>
      </c>
    </row>
    <row r="54">
      <c r="A54">
        <f>INDEX(resultados!$A$2:$ZZ$532, 48, MATCH($B$1, resultados!$A$1:$ZZ$1, 0))</f>
        <v/>
      </c>
      <c r="B54">
        <f>INDEX(resultados!$A$2:$ZZ$532, 48, MATCH($B$2, resultados!$A$1:$ZZ$1, 0))</f>
        <v/>
      </c>
      <c r="C54">
        <f>INDEX(resultados!$A$2:$ZZ$532, 48, MATCH($B$3, resultados!$A$1:$ZZ$1, 0))</f>
        <v/>
      </c>
    </row>
    <row r="55">
      <c r="A55">
        <f>INDEX(resultados!$A$2:$ZZ$532, 49, MATCH($B$1, resultados!$A$1:$ZZ$1, 0))</f>
        <v/>
      </c>
      <c r="B55">
        <f>INDEX(resultados!$A$2:$ZZ$532, 49, MATCH($B$2, resultados!$A$1:$ZZ$1, 0))</f>
        <v/>
      </c>
      <c r="C55">
        <f>INDEX(resultados!$A$2:$ZZ$532, 49, MATCH($B$3, resultados!$A$1:$ZZ$1, 0))</f>
        <v/>
      </c>
    </row>
    <row r="56">
      <c r="A56">
        <f>INDEX(resultados!$A$2:$ZZ$532, 50, MATCH($B$1, resultados!$A$1:$ZZ$1, 0))</f>
        <v/>
      </c>
      <c r="B56">
        <f>INDEX(resultados!$A$2:$ZZ$532, 50, MATCH($B$2, resultados!$A$1:$ZZ$1, 0))</f>
        <v/>
      </c>
      <c r="C56">
        <f>INDEX(resultados!$A$2:$ZZ$532, 50, MATCH($B$3, resultados!$A$1:$ZZ$1, 0))</f>
        <v/>
      </c>
    </row>
    <row r="57">
      <c r="A57">
        <f>INDEX(resultados!$A$2:$ZZ$532, 51, MATCH($B$1, resultados!$A$1:$ZZ$1, 0))</f>
        <v/>
      </c>
      <c r="B57">
        <f>INDEX(resultados!$A$2:$ZZ$532, 51, MATCH($B$2, resultados!$A$1:$ZZ$1, 0))</f>
        <v/>
      </c>
      <c r="C57">
        <f>INDEX(resultados!$A$2:$ZZ$532, 51, MATCH($B$3, resultados!$A$1:$ZZ$1, 0))</f>
        <v/>
      </c>
    </row>
    <row r="58">
      <c r="A58">
        <f>INDEX(resultados!$A$2:$ZZ$532, 52, MATCH($B$1, resultados!$A$1:$ZZ$1, 0))</f>
        <v/>
      </c>
      <c r="B58">
        <f>INDEX(resultados!$A$2:$ZZ$532, 52, MATCH($B$2, resultados!$A$1:$ZZ$1, 0))</f>
        <v/>
      </c>
      <c r="C58">
        <f>INDEX(resultados!$A$2:$ZZ$532, 52, MATCH($B$3, resultados!$A$1:$ZZ$1, 0))</f>
        <v/>
      </c>
    </row>
    <row r="59">
      <c r="A59">
        <f>INDEX(resultados!$A$2:$ZZ$532, 53, MATCH($B$1, resultados!$A$1:$ZZ$1, 0))</f>
        <v/>
      </c>
      <c r="B59">
        <f>INDEX(resultados!$A$2:$ZZ$532, 53, MATCH($B$2, resultados!$A$1:$ZZ$1, 0))</f>
        <v/>
      </c>
      <c r="C59">
        <f>INDEX(resultados!$A$2:$ZZ$532, 53, MATCH($B$3, resultados!$A$1:$ZZ$1, 0))</f>
        <v/>
      </c>
    </row>
    <row r="60">
      <c r="A60">
        <f>INDEX(resultados!$A$2:$ZZ$532, 54, MATCH($B$1, resultados!$A$1:$ZZ$1, 0))</f>
        <v/>
      </c>
      <c r="B60">
        <f>INDEX(resultados!$A$2:$ZZ$532, 54, MATCH($B$2, resultados!$A$1:$ZZ$1, 0))</f>
        <v/>
      </c>
      <c r="C60">
        <f>INDEX(resultados!$A$2:$ZZ$532, 54, MATCH($B$3, resultados!$A$1:$ZZ$1, 0))</f>
        <v/>
      </c>
    </row>
    <row r="61">
      <c r="A61">
        <f>INDEX(resultados!$A$2:$ZZ$532, 55, MATCH($B$1, resultados!$A$1:$ZZ$1, 0))</f>
        <v/>
      </c>
      <c r="B61">
        <f>INDEX(resultados!$A$2:$ZZ$532, 55, MATCH($B$2, resultados!$A$1:$ZZ$1, 0))</f>
        <v/>
      </c>
      <c r="C61">
        <f>INDEX(resultados!$A$2:$ZZ$532, 55, MATCH($B$3, resultados!$A$1:$ZZ$1, 0))</f>
        <v/>
      </c>
    </row>
    <row r="62">
      <c r="A62">
        <f>INDEX(resultados!$A$2:$ZZ$532, 56, MATCH($B$1, resultados!$A$1:$ZZ$1, 0))</f>
        <v/>
      </c>
      <c r="B62">
        <f>INDEX(resultados!$A$2:$ZZ$532, 56, MATCH($B$2, resultados!$A$1:$ZZ$1, 0))</f>
        <v/>
      </c>
      <c r="C62">
        <f>INDEX(resultados!$A$2:$ZZ$532, 56, MATCH($B$3, resultados!$A$1:$ZZ$1, 0))</f>
        <v/>
      </c>
    </row>
    <row r="63">
      <c r="A63">
        <f>INDEX(resultados!$A$2:$ZZ$532, 57, MATCH($B$1, resultados!$A$1:$ZZ$1, 0))</f>
        <v/>
      </c>
      <c r="B63">
        <f>INDEX(resultados!$A$2:$ZZ$532, 57, MATCH($B$2, resultados!$A$1:$ZZ$1, 0))</f>
        <v/>
      </c>
      <c r="C63">
        <f>INDEX(resultados!$A$2:$ZZ$532, 57, MATCH($B$3, resultados!$A$1:$ZZ$1, 0))</f>
        <v/>
      </c>
    </row>
    <row r="64">
      <c r="A64">
        <f>INDEX(resultados!$A$2:$ZZ$532, 58, MATCH($B$1, resultados!$A$1:$ZZ$1, 0))</f>
        <v/>
      </c>
      <c r="B64">
        <f>INDEX(resultados!$A$2:$ZZ$532, 58, MATCH($B$2, resultados!$A$1:$ZZ$1, 0))</f>
        <v/>
      </c>
      <c r="C64">
        <f>INDEX(resultados!$A$2:$ZZ$532, 58, MATCH($B$3, resultados!$A$1:$ZZ$1, 0))</f>
        <v/>
      </c>
    </row>
    <row r="65">
      <c r="A65">
        <f>INDEX(resultados!$A$2:$ZZ$532, 59, MATCH($B$1, resultados!$A$1:$ZZ$1, 0))</f>
        <v/>
      </c>
      <c r="B65">
        <f>INDEX(resultados!$A$2:$ZZ$532, 59, MATCH($B$2, resultados!$A$1:$ZZ$1, 0))</f>
        <v/>
      </c>
      <c r="C65">
        <f>INDEX(resultados!$A$2:$ZZ$532, 59, MATCH($B$3, resultados!$A$1:$ZZ$1, 0))</f>
        <v/>
      </c>
    </row>
    <row r="66">
      <c r="A66">
        <f>INDEX(resultados!$A$2:$ZZ$532, 60, MATCH($B$1, resultados!$A$1:$ZZ$1, 0))</f>
        <v/>
      </c>
      <c r="B66">
        <f>INDEX(resultados!$A$2:$ZZ$532, 60, MATCH($B$2, resultados!$A$1:$ZZ$1, 0))</f>
        <v/>
      </c>
      <c r="C66">
        <f>INDEX(resultados!$A$2:$ZZ$532, 60, MATCH($B$3, resultados!$A$1:$ZZ$1, 0))</f>
        <v/>
      </c>
    </row>
    <row r="67">
      <c r="A67">
        <f>INDEX(resultados!$A$2:$ZZ$532, 61, MATCH($B$1, resultados!$A$1:$ZZ$1, 0))</f>
        <v/>
      </c>
      <c r="B67">
        <f>INDEX(resultados!$A$2:$ZZ$532, 61, MATCH($B$2, resultados!$A$1:$ZZ$1, 0))</f>
        <v/>
      </c>
      <c r="C67">
        <f>INDEX(resultados!$A$2:$ZZ$532, 61, MATCH($B$3, resultados!$A$1:$ZZ$1, 0))</f>
        <v/>
      </c>
    </row>
    <row r="68">
      <c r="A68">
        <f>INDEX(resultados!$A$2:$ZZ$532, 62, MATCH($B$1, resultados!$A$1:$ZZ$1, 0))</f>
        <v/>
      </c>
      <c r="B68">
        <f>INDEX(resultados!$A$2:$ZZ$532, 62, MATCH($B$2, resultados!$A$1:$ZZ$1, 0))</f>
        <v/>
      </c>
      <c r="C68">
        <f>INDEX(resultados!$A$2:$ZZ$532, 62, MATCH($B$3, resultados!$A$1:$ZZ$1, 0))</f>
        <v/>
      </c>
    </row>
    <row r="69">
      <c r="A69">
        <f>INDEX(resultados!$A$2:$ZZ$532, 63, MATCH($B$1, resultados!$A$1:$ZZ$1, 0))</f>
        <v/>
      </c>
      <c r="B69">
        <f>INDEX(resultados!$A$2:$ZZ$532, 63, MATCH($B$2, resultados!$A$1:$ZZ$1, 0))</f>
        <v/>
      </c>
      <c r="C69">
        <f>INDEX(resultados!$A$2:$ZZ$532, 63, MATCH($B$3, resultados!$A$1:$ZZ$1, 0))</f>
        <v/>
      </c>
    </row>
    <row r="70">
      <c r="A70">
        <f>INDEX(resultados!$A$2:$ZZ$532, 64, MATCH($B$1, resultados!$A$1:$ZZ$1, 0))</f>
        <v/>
      </c>
      <c r="B70">
        <f>INDEX(resultados!$A$2:$ZZ$532, 64, MATCH($B$2, resultados!$A$1:$ZZ$1, 0))</f>
        <v/>
      </c>
      <c r="C70">
        <f>INDEX(resultados!$A$2:$ZZ$532, 64, MATCH($B$3, resultados!$A$1:$ZZ$1, 0))</f>
        <v/>
      </c>
    </row>
    <row r="71">
      <c r="A71">
        <f>INDEX(resultados!$A$2:$ZZ$532, 65, MATCH($B$1, resultados!$A$1:$ZZ$1, 0))</f>
        <v/>
      </c>
      <c r="B71">
        <f>INDEX(resultados!$A$2:$ZZ$532, 65, MATCH($B$2, resultados!$A$1:$ZZ$1, 0))</f>
        <v/>
      </c>
      <c r="C71">
        <f>INDEX(resultados!$A$2:$ZZ$532, 65, MATCH($B$3, resultados!$A$1:$ZZ$1, 0))</f>
        <v/>
      </c>
    </row>
    <row r="72">
      <c r="A72">
        <f>INDEX(resultados!$A$2:$ZZ$532, 66, MATCH($B$1, resultados!$A$1:$ZZ$1, 0))</f>
        <v/>
      </c>
      <c r="B72">
        <f>INDEX(resultados!$A$2:$ZZ$532, 66, MATCH($B$2, resultados!$A$1:$ZZ$1, 0))</f>
        <v/>
      </c>
      <c r="C72">
        <f>INDEX(resultados!$A$2:$ZZ$532, 66, MATCH($B$3, resultados!$A$1:$ZZ$1, 0))</f>
        <v/>
      </c>
    </row>
    <row r="73">
      <c r="A73">
        <f>INDEX(resultados!$A$2:$ZZ$532, 67, MATCH($B$1, resultados!$A$1:$ZZ$1, 0))</f>
        <v/>
      </c>
      <c r="B73">
        <f>INDEX(resultados!$A$2:$ZZ$532, 67, MATCH($B$2, resultados!$A$1:$ZZ$1, 0))</f>
        <v/>
      </c>
      <c r="C73">
        <f>INDEX(resultados!$A$2:$ZZ$532, 67, MATCH($B$3, resultados!$A$1:$ZZ$1, 0))</f>
        <v/>
      </c>
    </row>
    <row r="74">
      <c r="A74">
        <f>INDEX(resultados!$A$2:$ZZ$532, 68, MATCH($B$1, resultados!$A$1:$ZZ$1, 0))</f>
        <v/>
      </c>
      <c r="B74">
        <f>INDEX(resultados!$A$2:$ZZ$532, 68, MATCH($B$2, resultados!$A$1:$ZZ$1, 0))</f>
        <v/>
      </c>
      <c r="C74">
        <f>INDEX(resultados!$A$2:$ZZ$532, 68, MATCH($B$3, resultados!$A$1:$ZZ$1, 0))</f>
        <v/>
      </c>
    </row>
    <row r="75">
      <c r="A75">
        <f>INDEX(resultados!$A$2:$ZZ$532, 69, MATCH($B$1, resultados!$A$1:$ZZ$1, 0))</f>
        <v/>
      </c>
      <c r="B75">
        <f>INDEX(resultados!$A$2:$ZZ$532, 69, MATCH($B$2, resultados!$A$1:$ZZ$1, 0))</f>
        <v/>
      </c>
      <c r="C75">
        <f>INDEX(resultados!$A$2:$ZZ$532, 69, MATCH($B$3, resultados!$A$1:$ZZ$1, 0))</f>
        <v/>
      </c>
    </row>
    <row r="76">
      <c r="A76">
        <f>INDEX(resultados!$A$2:$ZZ$532, 70, MATCH($B$1, resultados!$A$1:$ZZ$1, 0))</f>
        <v/>
      </c>
      <c r="B76">
        <f>INDEX(resultados!$A$2:$ZZ$532, 70, MATCH($B$2, resultados!$A$1:$ZZ$1, 0))</f>
        <v/>
      </c>
      <c r="C76">
        <f>INDEX(resultados!$A$2:$ZZ$532, 70, MATCH($B$3, resultados!$A$1:$ZZ$1, 0))</f>
        <v/>
      </c>
    </row>
    <row r="77">
      <c r="A77">
        <f>INDEX(resultados!$A$2:$ZZ$532, 71, MATCH($B$1, resultados!$A$1:$ZZ$1, 0))</f>
        <v/>
      </c>
      <c r="B77">
        <f>INDEX(resultados!$A$2:$ZZ$532, 71, MATCH($B$2, resultados!$A$1:$ZZ$1, 0))</f>
        <v/>
      </c>
      <c r="C77">
        <f>INDEX(resultados!$A$2:$ZZ$532, 71, MATCH($B$3, resultados!$A$1:$ZZ$1, 0))</f>
        <v/>
      </c>
    </row>
    <row r="78">
      <c r="A78">
        <f>INDEX(resultados!$A$2:$ZZ$532, 72, MATCH($B$1, resultados!$A$1:$ZZ$1, 0))</f>
        <v/>
      </c>
      <c r="B78">
        <f>INDEX(resultados!$A$2:$ZZ$532, 72, MATCH($B$2, resultados!$A$1:$ZZ$1, 0))</f>
        <v/>
      </c>
      <c r="C78">
        <f>INDEX(resultados!$A$2:$ZZ$532, 72, MATCH($B$3, resultados!$A$1:$ZZ$1, 0))</f>
        <v/>
      </c>
    </row>
    <row r="79">
      <c r="A79">
        <f>INDEX(resultados!$A$2:$ZZ$532, 73, MATCH($B$1, resultados!$A$1:$ZZ$1, 0))</f>
        <v/>
      </c>
      <c r="B79">
        <f>INDEX(resultados!$A$2:$ZZ$532, 73, MATCH($B$2, resultados!$A$1:$ZZ$1, 0))</f>
        <v/>
      </c>
      <c r="C79">
        <f>INDEX(resultados!$A$2:$ZZ$532, 73, MATCH($B$3, resultados!$A$1:$ZZ$1, 0))</f>
        <v/>
      </c>
    </row>
    <row r="80">
      <c r="A80">
        <f>INDEX(resultados!$A$2:$ZZ$532, 74, MATCH($B$1, resultados!$A$1:$ZZ$1, 0))</f>
        <v/>
      </c>
      <c r="B80">
        <f>INDEX(resultados!$A$2:$ZZ$532, 74, MATCH($B$2, resultados!$A$1:$ZZ$1, 0))</f>
        <v/>
      </c>
      <c r="C80">
        <f>INDEX(resultados!$A$2:$ZZ$532, 74, MATCH($B$3, resultados!$A$1:$ZZ$1, 0))</f>
        <v/>
      </c>
    </row>
    <row r="81">
      <c r="A81">
        <f>INDEX(resultados!$A$2:$ZZ$532, 75, MATCH($B$1, resultados!$A$1:$ZZ$1, 0))</f>
        <v/>
      </c>
      <c r="B81">
        <f>INDEX(resultados!$A$2:$ZZ$532, 75, MATCH($B$2, resultados!$A$1:$ZZ$1, 0))</f>
        <v/>
      </c>
      <c r="C81">
        <f>INDEX(resultados!$A$2:$ZZ$532, 75, MATCH($B$3, resultados!$A$1:$ZZ$1, 0))</f>
        <v/>
      </c>
    </row>
    <row r="82">
      <c r="A82">
        <f>INDEX(resultados!$A$2:$ZZ$532, 76, MATCH($B$1, resultados!$A$1:$ZZ$1, 0))</f>
        <v/>
      </c>
      <c r="B82">
        <f>INDEX(resultados!$A$2:$ZZ$532, 76, MATCH($B$2, resultados!$A$1:$ZZ$1, 0))</f>
        <v/>
      </c>
      <c r="C82">
        <f>INDEX(resultados!$A$2:$ZZ$532, 76, MATCH($B$3, resultados!$A$1:$ZZ$1, 0))</f>
        <v/>
      </c>
    </row>
    <row r="83">
      <c r="A83">
        <f>INDEX(resultados!$A$2:$ZZ$532, 77, MATCH($B$1, resultados!$A$1:$ZZ$1, 0))</f>
        <v/>
      </c>
      <c r="B83">
        <f>INDEX(resultados!$A$2:$ZZ$532, 77, MATCH($B$2, resultados!$A$1:$ZZ$1, 0))</f>
        <v/>
      </c>
      <c r="C83">
        <f>INDEX(resultados!$A$2:$ZZ$532, 77, MATCH($B$3, resultados!$A$1:$ZZ$1, 0))</f>
        <v/>
      </c>
    </row>
    <row r="84">
      <c r="A84">
        <f>INDEX(resultados!$A$2:$ZZ$532, 78, MATCH($B$1, resultados!$A$1:$ZZ$1, 0))</f>
        <v/>
      </c>
      <c r="B84">
        <f>INDEX(resultados!$A$2:$ZZ$532, 78, MATCH($B$2, resultados!$A$1:$ZZ$1, 0))</f>
        <v/>
      </c>
      <c r="C84">
        <f>INDEX(resultados!$A$2:$ZZ$532, 78, MATCH($B$3, resultados!$A$1:$ZZ$1, 0))</f>
        <v/>
      </c>
    </row>
    <row r="85">
      <c r="A85">
        <f>INDEX(resultados!$A$2:$ZZ$532, 79, MATCH($B$1, resultados!$A$1:$ZZ$1, 0))</f>
        <v/>
      </c>
      <c r="B85">
        <f>INDEX(resultados!$A$2:$ZZ$532, 79, MATCH($B$2, resultados!$A$1:$ZZ$1, 0))</f>
        <v/>
      </c>
      <c r="C85">
        <f>INDEX(resultados!$A$2:$ZZ$532, 79, MATCH($B$3, resultados!$A$1:$ZZ$1, 0))</f>
        <v/>
      </c>
    </row>
    <row r="86">
      <c r="A86">
        <f>INDEX(resultados!$A$2:$ZZ$532, 80, MATCH($B$1, resultados!$A$1:$ZZ$1, 0))</f>
        <v/>
      </c>
      <c r="B86">
        <f>INDEX(resultados!$A$2:$ZZ$532, 80, MATCH($B$2, resultados!$A$1:$ZZ$1, 0))</f>
        <v/>
      </c>
      <c r="C86">
        <f>INDEX(resultados!$A$2:$ZZ$532, 80, MATCH($B$3, resultados!$A$1:$ZZ$1, 0))</f>
        <v/>
      </c>
    </row>
    <row r="87">
      <c r="A87">
        <f>INDEX(resultados!$A$2:$ZZ$532, 81, MATCH($B$1, resultados!$A$1:$ZZ$1, 0))</f>
        <v/>
      </c>
      <c r="B87">
        <f>INDEX(resultados!$A$2:$ZZ$532, 81, MATCH($B$2, resultados!$A$1:$ZZ$1, 0))</f>
        <v/>
      </c>
      <c r="C87">
        <f>INDEX(resultados!$A$2:$ZZ$532, 81, MATCH($B$3, resultados!$A$1:$ZZ$1, 0))</f>
        <v/>
      </c>
    </row>
    <row r="88">
      <c r="A88">
        <f>INDEX(resultados!$A$2:$ZZ$532, 82, MATCH($B$1, resultados!$A$1:$ZZ$1, 0))</f>
        <v/>
      </c>
      <c r="B88">
        <f>INDEX(resultados!$A$2:$ZZ$532, 82, MATCH($B$2, resultados!$A$1:$ZZ$1, 0))</f>
        <v/>
      </c>
      <c r="C88">
        <f>INDEX(resultados!$A$2:$ZZ$532, 82, MATCH($B$3, resultados!$A$1:$ZZ$1, 0))</f>
        <v/>
      </c>
    </row>
    <row r="89">
      <c r="A89">
        <f>INDEX(resultados!$A$2:$ZZ$532, 83, MATCH($B$1, resultados!$A$1:$ZZ$1, 0))</f>
        <v/>
      </c>
      <c r="B89">
        <f>INDEX(resultados!$A$2:$ZZ$532, 83, MATCH($B$2, resultados!$A$1:$ZZ$1, 0))</f>
        <v/>
      </c>
      <c r="C89">
        <f>INDEX(resultados!$A$2:$ZZ$532, 83, MATCH($B$3, resultados!$A$1:$ZZ$1, 0))</f>
        <v/>
      </c>
    </row>
    <row r="90">
      <c r="A90">
        <f>INDEX(resultados!$A$2:$ZZ$532, 84, MATCH($B$1, resultados!$A$1:$ZZ$1, 0))</f>
        <v/>
      </c>
      <c r="B90">
        <f>INDEX(resultados!$A$2:$ZZ$532, 84, MATCH($B$2, resultados!$A$1:$ZZ$1, 0))</f>
        <v/>
      </c>
      <c r="C90">
        <f>INDEX(resultados!$A$2:$ZZ$532, 84, MATCH($B$3, resultados!$A$1:$ZZ$1, 0))</f>
        <v/>
      </c>
    </row>
    <row r="91">
      <c r="A91">
        <f>INDEX(resultados!$A$2:$ZZ$532, 85, MATCH($B$1, resultados!$A$1:$ZZ$1, 0))</f>
        <v/>
      </c>
      <c r="B91">
        <f>INDEX(resultados!$A$2:$ZZ$532, 85, MATCH($B$2, resultados!$A$1:$ZZ$1, 0))</f>
        <v/>
      </c>
      <c r="C91">
        <f>INDEX(resultados!$A$2:$ZZ$532, 85, MATCH($B$3, resultados!$A$1:$ZZ$1, 0))</f>
        <v/>
      </c>
    </row>
    <row r="92">
      <c r="A92">
        <f>INDEX(resultados!$A$2:$ZZ$532, 86, MATCH($B$1, resultados!$A$1:$ZZ$1, 0))</f>
        <v/>
      </c>
      <c r="B92">
        <f>INDEX(resultados!$A$2:$ZZ$532, 86, MATCH($B$2, resultados!$A$1:$ZZ$1, 0))</f>
        <v/>
      </c>
      <c r="C92">
        <f>INDEX(resultados!$A$2:$ZZ$532, 86, MATCH($B$3, resultados!$A$1:$ZZ$1, 0))</f>
        <v/>
      </c>
    </row>
    <row r="93">
      <c r="A93">
        <f>INDEX(resultados!$A$2:$ZZ$532, 87, MATCH($B$1, resultados!$A$1:$ZZ$1, 0))</f>
        <v/>
      </c>
      <c r="B93">
        <f>INDEX(resultados!$A$2:$ZZ$532, 87, MATCH($B$2, resultados!$A$1:$ZZ$1, 0))</f>
        <v/>
      </c>
      <c r="C93">
        <f>INDEX(resultados!$A$2:$ZZ$532, 87, MATCH($B$3, resultados!$A$1:$ZZ$1, 0))</f>
        <v/>
      </c>
    </row>
    <row r="94">
      <c r="A94">
        <f>INDEX(resultados!$A$2:$ZZ$532, 88, MATCH($B$1, resultados!$A$1:$ZZ$1, 0))</f>
        <v/>
      </c>
      <c r="B94">
        <f>INDEX(resultados!$A$2:$ZZ$532, 88, MATCH($B$2, resultados!$A$1:$ZZ$1, 0))</f>
        <v/>
      </c>
      <c r="C94">
        <f>INDEX(resultados!$A$2:$ZZ$532, 88, MATCH($B$3, resultados!$A$1:$ZZ$1, 0))</f>
        <v/>
      </c>
    </row>
    <row r="95">
      <c r="A95">
        <f>INDEX(resultados!$A$2:$ZZ$532, 89, MATCH($B$1, resultados!$A$1:$ZZ$1, 0))</f>
        <v/>
      </c>
      <c r="B95">
        <f>INDEX(resultados!$A$2:$ZZ$532, 89, MATCH($B$2, resultados!$A$1:$ZZ$1, 0))</f>
        <v/>
      </c>
      <c r="C95">
        <f>INDEX(resultados!$A$2:$ZZ$532, 89, MATCH($B$3, resultados!$A$1:$ZZ$1, 0))</f>
        <v/>
      </c>
    </row>
    <row r="96">
      <c r="A96">
        <f>INDEX(resultados!$A$2:$ZZ$532, 90, MATCH($B$1, resultados!$A$1:$ZZ$1, 0))</f>
        <v/>
      </c>
      <c r="B96">
        <f>INDEX(resultados!$A$2:$ZZ$532, 90, MATCH($B$2, resultados!$A$1:$ZZ$1, 0))</f>
        <v/>
      </c>
      <c r="C96">
        <f>INDEX(resultados!$A$2:$ZZ$532, 90, MATCH($B$3, resultados!$A$1:$ZZ$1, 0))</f>
        <v/>
      </c>
    </row>
    <row r="97">
      <c r="A97">
        <f>INDEX(resultados!$A$2:$ZZ$532, 91, MATCH($B$1, resultados!$A$1:$ZZ$1, 0))</f>
        <v/>
      </c>
      <c r="B97">
        <f>INDEX(resultados!$A$2:$ZZ$532, 91, MATCH($B$2, resultados!$A$1:$ZZ$1, 0))</f>
        <v/>
      </c>
      <c r="C97">
        <f>INDEX(resultados!$A$2:$ZZ$532, 91, MATCH($B$3, resultados!$A$1:$ZZ$1, 0))</f>
        <v/>
      </c>
    </row>
    <row r="98">
      <c r="A98">
        <f>INDEX(resultados!$A$2:$ZZ$532, 92, MATCH($B$1, resultados!$A$1:$ZZ$1, 0))</f>
        <v/>
      </c>
      <c r="B98">
        <f>INDEX(resultados!$A$2:$ZZ$532, 92, MATCH($B$2, resultados!$A$1:$ZZ$1, 0))</f>
        <v/>
      </c>
      <c r="C98">
        <f>INDEX(resultados!$A$2:$ZZ$532, 92, MATCH($B$3, resultados!$A$1:$ZZ$1, 0))</f>
        <v/>
      </c>
    </row>
    <row r="99">
      <c r="A99">
        <f>INDEX(resultados!$A$2:$ZZ$532, 93, MATCH($B$1, resultados!$A$1:$ZZ$1, 0))</f>
        <v/>
      </c>
      <c r="B99">
        <f>INDEX(resultados!$A$2:$ZZ$532, 93, MATCH($B$2, resultados!$A$1:$ZZ$1, 0))</f>
        <v/>
      </c>
      <c r="C99">
        <f>INDEX(resultados!$A$2:$ZZ$532, 93, MATCH($B$3, resultados!$A$1:$ZZ$1, 0))</f>
        <v/>
      </c>
    </row>
    <row r="100">
      <c r="A100">
        <f>INDEX(resultados!$A$2:$ZZ$532, 94, MATCH($B$1, resultados!$A$1:$ZZ$1, 0))</f>
        <v/>
      </c>
      <c r="B100">
        <f>INDEX(resultados!$A$2:$ZZ$532, 94, MATCH($B$2, resultados!$A$1:$ZZ$1, 0))</f>
        <v/>
      </c>
      <c r="C100">
        <f>INDEX(resultados!$A$2:$ZZ$532, 94, MATCH($B$3, resultados!$A$1:$ZZ$1, 0))</f>
        <v/>
      </c>
    </row>
    <row r="101">
      <c r="A101">
        <f>INDEX(resultados!$A$2:$ZZ$532, 95, MATCH($B$1, resultados!$A$1:$ZZ$1, 0))</f>
        <v/>
      </c>
      <c r="B101">
        <f>INDEX(resultados!$A$2:$ZZ$532, 95, MATCH($B$2, resultados!$A$1:$ZZ$1, 0))</f>
        <v/>
      </c>
      <c r="C101">
        <f>INDEX(resultados!$A$2:$ZZ$532, 95, MATCH($B$3, resultados!$A$1:$ZZ$1, 0))</f>
        <v/>
      </c>
    </row>
    <row r="102">
      <c r="A102">
        <f>INDEX(resultados!$A$2:$ZZ$532, 96, MATCH($B$1, resultados!$A$1:$ZZ$1, 0))</f>
        <v/>
      </c>
      <c r="B102">
        <f>INDEX(resultados!$A$2:$ZZ$532, 96, MATCH($B$2, resultados!$A$1:$ZZ$1, 0))</f>
        <v/>
      </c>
      <c r="C102">
        <f>INDEX(resultados!$A$2:$ZZ$532, 96, MATCH($B$3, resultados!$A$1:$ZZ$1, 0))</f>
        <v/>
      </c>
    </row>
    <row r="103">
      <c r="A103">
        <f>INDEX(resultados!$A$2:$ZZ$532, 97, MATCH($B$1, resultados!$A$1:$ZZ$1, 0))</f>
        <v/>
      </c>
      <c r="B103">
        <f>INDEX(resultados!$A$2:$ZZ$532, 97, MATCH($B$2, resultados!$A$1:$ZZ$1, 0))</f>
        <v/>
      </c>
      <c r="C103">
        <f>INDEX(resultados!$A$2:$ZZ$532, 97, MATCH($B$3, resultados!$A$1:$ZZ$1, 0))</f>
        <v/>
      </c>
    </row>
    <row r="104">
      <c r="A104">
        <f>INDEX(resultados!$A$2:$ZZ$532, 98, MATCH($B$1, resultados!$A$1:$ZZ$1, 0))</f>
        <v/>
      </c>
      <c r="B104">
        <f>INDEX(resultados!$A$2:$ZZ$532, 98, MATCH($B$2, resultados!$A$1:$ZZ$1, 0))</f>
        <v/>
      </c>
      <c r="C104">
        <f>INDEX(resultados!$A$2:$ZZ$532, 98, MATCH($B$3, resultados!$A$1:$ZZ$1, 0))</f>
        <v/>
      </c>
    </row>
    <row r="105">
      <c r="A105">
        <f>INDEX(resultados!$A$2:$ZZ$532, 99, MATCH($B$1, resultados!$A$1:$ZZ$1, 0))</f>
        <v/>
      </c>
      <c r="B105">
        <f>INDEX(resultados!$A$2:$ZZ$532, 99, MATCH($B$2, resultados!$A$1:$ZZ$1, 0))</f>
        <v/>
      </c>
      <c r="C105">
        <f>INDEX(resultados!$A$2:$ZZ$532, 99, MATCH($B$3, resultados!$A$1:$ZZ$1, 0))</f>
        <v/>
      </c>
    </row>
    <row r="106">
      <c r="A106">
        <f>INDEX(resultados!$A$2:$ZZ$532, 100, MATCH($B$1, resultados!$A$1:$ZZ$1, 0))</f>
        <v/>
      </c>
      <c r="B106">
        <f>INDEX(resultados!$A$2:$ZZ$532, 100, MATCH($B$2, resultados!$A$1:$ZZ$1, 0))</f>
        <v/>
      </c>
      <c r="C106">
        <f>INDEX(resultados!$A$2:$ZZ$532, 100, MATCH($B$3, resultados!$A$1:$ZZ$1, 0))</f>
        <v/>
      </c>
    </row>
    <row r="107">
      <c r="A107">
        <f>INDEX(resultados!$A$2:$ZZ$532, 101, MATCH($B$1, resultados!$A$1:$ZZ$1, 0))</f>
        <v/>
      </c>
      <c r="B107">
        <f>INDEX(resultados!$A$2:$ZZ$532, 101, MATCH($B$2, resultados!$A$1:$ZZ$1, 0))</f>
        <v/>
      </c>
      <c r="C107">
        <f>INDEX(resultados!$A$2:$ZZ$532, 101, MATCH($B$3, resultados!$A$1:$ZZ$1, 0))</f>
        <v/>
      </c>
    </row>
    <row r="108">
      <c r="A108">
        <f>INDEX(resultados!$A$2:$ZZ$532, 102, MATCH($B$1, resultados!$A$1:$ZZ$1, 0))</f>
        <v/>
      </c>
      <c r="B108">
        <f>INDEX(resultados!$A$2:$ZZ$532, 102, MATCH($B$2, resultados!$A$1:$ZZ$1, 0))</f>
        <v/>
      </c>
      <c r="C108">
        <f>INDEX(resultados!$A$2:$ZZ$532, 102, MATCH($B$3, resultados!$A$1:$ZZ$1, 0))</f>
        <v/>
      </c>
    </row>
    <row r="109">
      <c r="A109">
        <f>INDEX(resultados!$A$2:$ZZ$532, 103, MATCH($B$1, resultados!$A$1:$ZZ$1, 0))</f>
        <v/>
      </c>
      <c r="B109">
        <f>INDEX(resultados!$A$2:$ZZ$532, 103, MATCH($B$2, resultados!$A$1:$ZZ$1, 0))</f>
        <v/>
      </c>
      <c r="C109">
        <f>INDEX(resultados!$A$2:$ZZ$532, 103, MATCH($B$3, resultados!$A$1:$ZZ$1, 0))</f>
        <v/>
      </c>
    </row>
    <row r="110">
      <c r="A110">
        <f>INDEX(resultados!$A$2:$ZZ$532, 104, MATCH($B$1, resultados!$A$1:$ZZ$1, 0))</f>
        <v/>
      </c>
      <c r="B110">
        <f>INDEX(resultados!$A$2:$ZZ$532, 104, MATCH($B$2, resultados!$A$1:$ZZ$1, 0))</f>
        <v/>
      </c>
      <c r="C110">
        <f>INDEX(resultados!$A$2:$ZZ$532, 104, MATCH($B$3, resultados!$A$1:$ZZ$1, 0))</f>
        <v/>
      </c>
    </row>
    <row r="111">
      <c r="A111">
        <f>INDEX(resultados!$A$2:$ZZ$532, 105, MATCH($B$1, resultados!$A$1:$ZZ$1, 0))</f>
        <v/>
      </c>
      <c r="B111">
        <f>INDEX(resultados!$A$2:$ZZ$532, 105, MATCH($B$2, resultados!$A$1:$ZZ$1, 0))</f>
        <v/>
      </c>
      <c r="C111">
        <f>INDEX(resultados!$A$2:$ZZ$532, 105, MATCH($B$3, resultados!$A$1:$ZZ$1, 0))</f>
        <v/>
      </c>
    </row>
    <row r="112">
      <c r="A112">
        <f>INDEX(resultados!$A$2:$ZZ$532, 106, MATCH($B$1, resultados!$A$1:$ZZ$1, 0))</f>
        <v/>
      </c>
      <c r="B112">
        <f>INDEX(resultados!$A$2:$ZZ$532, 106, MATCH($B$2, resultados!$A$1:$ZZ$1, 0))</f>
        <v/>
      </c>
      <c r="C112">
        <f>INDEX(resultados!$A$2:$ZZ$532, 106, MATCH($B$3, resultados!$A$1:$ZZ$1, 0))</f>
        <v/>
      </c>
    </row>
    <row r="113">
      <c r="A113">
        <f>INDEX(resultados!$A$2:$ZZ$532, 107, MATCH($B$1, resultados!$A$1:$ZZ$1, 0))</f>
        <v/>
      </c>
      <c r="B113">
        <f>INDEX(resultados!$A$2:$ZZ$532, 107, MATCH($B$2, resultados!$A$1:$ZZ$1, 0))</f>
        <v/>
      </c>
      <c r="C113">
        <f>INDEX(resultados!$A$2:$ZZ$532, 107, MATCH($B$3, resultados!$A$1:$ZZ$1, 0))</f>
        <v/>
      </c>
    </row>
    <row r="114">
      <c r="A114">
        <f>INDEX(resultados!$A$2:$ZZ$532, 108, MATCH($B$1, resultados!$A$1:$ZZ$1, 0))</f>
        <v/>
      </c>
      <c r="B114">
        <f>INDEX(resultados!$A$2:$ZZ$532, 108, MATCH($B$2, resultados!$A$1:$ZZ$1, 0))</f>
        <v/>
      </c>
      <c r="C114">
        <f>INDEX(resultados!$A$2:$ZZ$532, 108, MATCH($B$3, resultados!$A$1:$ZZ$1, 0))</f>
        <v/>
      </c>
    </row>
    <row r="115">
      <c r="A115">
        <f>INDEX(resultados!$A$2:$ZZ$532, 109, MATCH($B$1, resultados!$A$1:$ZZ$1, 0))</f>
        <v/>
      </c>
      <c r="B115">
        <f>INDEX(resultados!$A$2:$ZZ$532, 109, MATCH($B$2, resultados!$A$1:$ZZ$1, 0))</f>
        <v/>
      </c>
      <c r="C115">
        <f>INDEX(resultados!$A$2:$ZZ$532, 109, MATCH($B$3, resultados!$A$1:$ZZ$1, 0))</f>
        <v/>
      </c>
    </row>
    <row r="116">
      <c r="A116">
        <f>INDEX(resultados!$A$2:$ZZ$532, 110, MATCH($B$1, resultados!$A$1:$ZZ$1, 0))</f>
        <v/>
      </c>
      <c r="B116">
        <f>INDEX(resultados!$A$2:$ZZ$532, 110, MATCH($B$2, resultados!$A$1:$ZZ$1, 0))</f>
        <v/>
      </c>
      <c r="C116">
        <f>INDEX(resultados!$A$2:$ZZ$532, 110, MATCH($B$3, resultados!$A$1:$ZZ$1, 0))</f>
        <v/>
      </c>
    </row>
    <row r="117">
      <c r="A117">
        <f>INDEX(resultados!$A$2:$ZZ$532, 111, MATCH($B$1, resultados!$A$1:$ZZ$1, 0))</f>
        <v/>
      </c>
      <c r="B117">
        <f>INDEX(resultados!$A$2:$ZZ$532, 111, MATCH($B$2, resultados!$A$1:$ZZ$1, 0))</f>
        <v/>
      </c>
      <c r="C117">
        <f>INDEX(resultados!$A$2:$ZZ$532, 111, MATCH($B$3, resultados!$A$1:$ZZ$1, 0))</f>
        <v/>
      </c>
    </row>
    <row r="118">
      <c r="A118">
        <f>INDEX(resultados!$A$2:$ZZ$532, 112, MATCH($B$1, resultados!$A$1:$ZZ$1, 0))</f>
        <v/>
      </c>
      <c r="B118">
        <f>INDEX(resultados!$A$2:$ZZ$532, 112, MATCH($B$2, resultados!$A$1:$ZZ$1, 0))</f>
        <v/>
      </c>
      <c r="C118">
        <f>INDEX(resultados!$A$2:$ZZ$532, 112, MATCH($B$3, resultados!$A$1:$ZZ$1, 0))</f>
        <v/>
      </c>
    </row>
    <row r="119">
      <c r="A119">
        <f>INDEX(resultados!$A$2:$ZZ$532, 113, MATCH($B$1, resultados!$A$1:$ZZ$1, 0))</f>
        <v/>
      </c>
      <c r="B119">
        <f>INDEX(resultados!$A$2:$ZZ$532, 113, MATCH($B$2, resultados!$A$1:$ZZ$1, 0))</f>
        <v/>
      </c>
      <c r="C119">
        <f>INDEX(resultados!$A$2:$ZZ$532, 113, MATCH($B$3, resultados!$A$1:$ZZ$1, 0))</f>
        <v/>
      </c>
    </row>
    <row r="120">
      <c r="A120">
        <f>INDEX(resultados!$A$2:$ZZ$532, 114, MATCH($B$1, resultados!$A$1:$ZZ$1, 0))</f>
        <v/>
      </c>
      <c r="B120">
        <f>INDEX(resultados!$A$2:$ZZ$532, 114, MATCH($B$2, resultados!$A$1:$ZZ$1, 0))</f>
        <v/>
      </c>
      <c r="C120">
        <f>INDEX(resultados!$A$2:$ZZ$532, 114, MATCH($B$3, resultados!$A$1:$ZZ$1, 0))</f>
        <v/>
      </c>
    </row>
    <row r="121">
      <c r="A121">
        <f>INDEX(resultados!$A$2:$ZZ$532, 115, MATCH($B$1, resultados!$A$1:$ZZ$1, 0))</f>
        <v/>
      </c>
      <c r="B121">
        <f>INDEX(resultados!$A$2:$ZZ$532, 115, MATCH($B$2, resultados!$A$1:$ZZ$1, 0))</f>
        <v/>
      </c>
      <c r="C121">
        <f>INDEX(resultados!$A$2:$ZZ$532, 115, MATCH($B$3, resultados!$A$1:$ZZ$1, 0))</f>
        <v/>
      </c>
    </row>
    <row r="122">
      <c r="A122">
        <f>INDEX(resultados!$A$2:$ZZ$532, 116, MATCH($B$1, resultados!$A$1:$ZZ$1, 0))</f>
        <v/>
      </c>
      <c r="B122">
        <f>INDEX(resultados!$A$2:$ZZ$532, 116, MATCH($B$2, resultados!$A$1:$ZZ$1, 0))</f>
        <v/>
      </c>
      <c r="C122">
        <f>INDEX(resultados!$A$2:$ZZ$532, 116, MATCH($B$3, resultados!$A$1:$ZZ$1, 0))</f>
        <v/>
      </c>
    </row>
    <row r="123">
      <c r="A123">
        <f>INDEX(resultados!$A$2:$ZZ$532, 117, MATCH($B$1, resultados!$A$1:$ZZ$1, 0))</f>
        <v/>
      </c>
      <c r="B123">
        <f>INDEX(resultados!$A$2:$ZZ$532, 117, MATCH($B$2, resultados!$A$1:$ZZ$1, 0))</f>
        <v/>
      </c>
      <c r="C123">
        <f>INDEX(resultados!$A$2:$ZZ$532, 117, MATCH($B$3, resultados!$A$1:$ZZ$1, 0))</f>
        <v/>
      </c>
    </row>
    <row r="124">
      <c r="A124">
        <f>INDEX(resultados!$A$2:$ZZ$532, 118, MATCH($B$1, resultados!$A$1:$ZZ$1, 0))</f>
        <v/>
      </c>
      <c r="B124">
        <f>INDEX(resultados!$A$2:$ZZ$532, 118, MATCH($B$2, resultados!$A$1:$ZZ$1, 0))</f>
        <v/>
      </c>
      <c r="C124">
        <f>INDEX(resultados!$A$2:$ZZ$532, 118, MATCH($B$3, resultados!$A$1:$ZZ$1, 0))</f>
        <v/>
      </c>
    </row>
    <row r="125">
      <c r="A125">
        <f>INDEX(resultados!$A$2:$ZZ$532, 119, MATCH($B$1, resultados!$A$1:$ZZ$1, 0))</f>
        <v/>
      </c>
      <c r="B125">
        <f>INDEX(resultados!$A$2:$ZZ$532, 119, MATCH($B$2, resultados!$A$1:$ZZ$1, 0))</f>
        <v/>
      </c>
      <c r="C125">
        <f>INDEX(resultados!$A$2:$ZZ$532, 119, MATCH($B$3, resultados!$A$1:$ZZ$1, 0))</f>
        <v/>
      </c>
    </row>
    <row r="126">
      <c r="A126">
        <f>INDEX(resultados!$A$2:$ZZ$532, 120, MATCH($B$1, resultados!$A$1:$ZZ$1, 0))</f>
        <v/>
      </c>
      <c r="B126">
        <f>INDEX(resultados!$A$2:$ZZ$532, 120, MATCH($B$2, resultados!$A$1:$ZZ$1, 0))</f>
        <v/>
      </c>
      <c r="C126">
        <f>INDEX(resultados!$A$2:$ZZ$532, 120, MATCH($B$3, resultados!$A$1:$ZZ$1, 0))</f>
        <v/>
      </c>
    </row>
    <row r="127">
      <c r="A127">
        <f>INDEX(resultados!$A$2:$ZZ$532, 121, MATCH($B$1, resultados!$A$1:$ZZ$1, 0))</f>
        <v/>
      </c>
      <c r="B127">
        <f>INDEX(resultados!$A$2:$ZZ$532, 121, MATCH($B$2, resultados!$A$1:$ZZ$1, 0))</f>
        <v/>
      </c>
      <c r="C127">
        <f>INDEX(resultados!$A$2:$ZZ$532, 121, MATCH($B$3, resultados!$A$1:$ZZ$1, 0))</f>
        <v/>
      </c>
    </row>
    <row r="128">
      <c r="A128">
        <f>INDEX(resultados!$A$2:$ZZ$532, 122, MATCH($B$1, resultados!$A$1:$ZZ$1, 0))</f>
        <v/>
      </c>
      <c r="B128">
        <f>INDEX(resultados!$A$2:$ZZ$532, 122, MATCH($B$2, resultados!$A$1:$ZZ$1, 0))</f>
        <v/>
      </c>
      <c r="C128">
        <f>INDEX(resultados!$A$2:$ZZ$532, 122, MATCH($B$3, resultados!$A$1:$ZZ$1, 0))</f>
        <v/>
      </c>
    </row>
    <row r="129">
      <c r="A129">
        <f>INDEX(resultados!$A$2:$ZZ$532, 123, MATCH($B$1, resultados!$A$1:$ZZ$1, 0))</f>
        <v/>
      </c>
      <c r="B129">
        <f>INDEX(resultados!$A$2:$ZZ$532, 123, MATCH($B$2, resultados!$A$1:$ZZ$1, 0))</f>
        <v/>
      </c>
      <c r="C129">
        <f>INDEX(resultados!$A$2:$ZZ$532, 123, MATCH($B$3, resultados!$A$1:$ZZ$1, 0))</f>
        <v/>
      </c>
    </row>
    <row r="130">
      <c r="A130">
        <f>INDEX(resultados!$A$2:$ZZ$532, 124, MATCH($B$1, resultados!$A$1:$ZZ$1, 0))</f>
        <v/>
      </c>
      <c r="B130">
        <f>INDEX(resultados!$A$2:$ZZ$532, 124, MATCH($B$2, resultados!$A$1:$ZZ$1, 0))</f>
        <v/>
      </c>
      <c r="C130">
        <f>INDEX(resultados!$A$2:$ZZ$532, 124, MATCH($B$3, resultados!$A$1:$ZZ$1, 0))</f>
        <v/>
      </c>
    </row>
    <row r="131">
      <c r="A131">
        <f>INDEX(resultados!$A$2:$ZZ$532, 125, MATCH($B$1, resultados!$A$1:$ZZ$1, 0))</f>
        <v/>
      </c>
      <c r="B131">
        <f>INDEX(resultados!$A$2:$ZZ$532, 125, MATCH($B$2, resultados!$A$1:$ZZ$1, 0))</f>
        <v/>
      </c>
      <c r="C131">
        <f>INDEX(resultados!$A$2:$ZZ$532, 125, MATCH($B$3, resultados!$A$1:$ZZ$1, 0))</f>
        <v/>
      </c>
    </row>
    <row r="132">
      <c r="A132">
        <f>INDEX(resultados!$A$2:$ZZ$532, 126, MATCH($B$1, resultados!$A$1:$ZZ$1, 0))</f>
        <v/>
      </c>
      <c r="B132">
        <f>INDEX(resultados!$A$2:$ZZ$532, 126, MATCH($B$2, resultados!$A$1:$ZZ$1, 0))</f>
        <v/>
      </c>
      <c r="C132">
        <f>INDEX(resultados!$A$2:$ZZ$532, 126, MATCH($B$3, resultados!$A$1:$ZZ$1, 0))</f>
        <v/>
      </c>
    </row>
    <row r="133">
      <c r="A133">
        <f>INDEX(resultados!$A$2:$ZZ$532, 127, MATCH($B$1, resultados!$A$1:$ZZ$1, 0))</f>
        <v/>
      </c>
      <c r="B133">
        <f>INDEX(resultados!$A$2:$ZZ$532, 127, MATCH($B$2, resultados!$A$1:$ZZ$1, 0))</f>
        <v/>
      </c>
      <c r="C133">
        <f>INDEX(resultados!$A$2:$ZZ$532, 127, MATCH($B$3, resultados!$A$1:$ZZ$1, 0))</f>
        <v/>
      </c>
    </row>
    <row r="134">
      <c r="A134">
        <f>INDEX(resultados!$A$2:$ZZ$532, 128, MATCH($B$1, resultados!$A$1:$ZZ$1, 0))</f>
        <v/>
      </c>
      <c r="B134">
        <f>INDEX(resultados!$A$2:$ZZ$532, 128, MATCH($B$2, resultados!$A$1:$ZZ$1, 0))</f>
        <v/>
      </c>
      <c r="C134">
        <f>INDEX(resultados!$A$2:$ZZ$532, 128, MATCH($B$3, resultados!$A$1:$ZZ$1, 0))</f>
        <v/>
      </c>
    </row>
    <row r="135">
      <c r="A135">
        <f>INDEX(resultados!$A$2:$ZZ$532, 129, MATCH($B$1, resultados!$A$1:$ZZ$1, 0))</f>
        <v/>
      </c>
      <c r="B135">
        <f>INDEX(resultados!$A$2:$ZZ$532, 129, MATCH($B$2, resultados!$A$1:$ZZ$1, 0))</f>
        <v/>
      </c>
      <c r="C135">
        <f>INDEX(resultados!$A$2:$ZZ$532, 129, MATCH($B$3, resultados!$A$1:$ZZ$1, 0))</f>
        <v/>
      </c>
    </row>
    <row r="136">
      <c r="A136">
        <f>INDEX(resultados!$A$2:$ZZ$532, 130, MATCH($B$1, resultados!$A$1:$ZZ$1, 0))</f>
        <v/>
      </c>
      <c r="B136">
        <f>INDEX(resultados!$A$2:$ZZ$532, 130, MATCH($B$2, resultados!$A$1:$ZZ$1, 0))</f>
        <v/>
      </c>
      <c r="C136">
        <f>INDEX(resultados!$A$2:$ZZ$532, 130, MATCH($B$3, resultados!$A$1:$ZZ$1, 0))</f>
        <v/>
      </c>
    </row>
    <row r="137">
      <c r="A137">
        <f>INDEX(resultados!$A$2:$ZZ$532, 131, MATCH($B$1, resultados!$A$1:$ZZ$1, 0))</f>
        <v/>
      </c>
      <c r="B137">
        <f>INDEX(resultados!$A$2:$ZZ$532, 131, MATCH($B$2, resultados!$A$1:$ZZ$1, 0))</f>
        <v/>
      </c>
      <c r="C137">
        <f>INDEX(resultados!$A$2:$ZZ$532, 131, MATCH($B$3, resultados!$A$1:$ZZ$1, 0))</f>
        <v/>
      </c>
    </row>
    <row r="138">
      <c r="A138">
        <f>INDEX(resultados!$A$2:$ZZ$532, 132, MATCH($B$1, resultados!$A$1:$ZZ$1, 0))</f>
        <v/>
      </c>
      <c r="B138">
        <f>INDEX(resultados!$A$2:$ZZ$532, 132, MATCH($B$2, resultados!$A$1:$ZZ$1, 0))</f>
        <v/>
      </c>
      <c r="C138">
        <f>INDEX(resultados!$A$2:$ZZ$532, 132, MATCH($B$3, resultados!$A$1:$ZZ$1, 0))</f>
        <v/>
      </c>
    </row>
    <row r="139">
      <c r="A139">
        <f>INDEX(resultados!$A$2:$ZZ$532, 133, MATCH($B$1, resultados!$A$1:$ZZ$1, 0))</f>
        <v/>
      </c>
      <c r="B139">
        <f>INDEX(resultados!$A$2:$ZZ$532, 133, MATCH($B$2, resultados!$A$1:$ZZ$1, 0))</f>
        <v/>
      </c>
      <c r="C139">
        <f>INDEX(resultados!$A$2:$ZZ$532, 133, MATCH($B$3, resultados!$A$1:$ZZ$1, 0))</f>
        <v/>
      </c>
    </row>
    <row r="140">
      <c r="A140">
        <f>INDEX(resultados!$A$2:$ZZ$532, 134, MATCH($B$1, resultados!$A$1:$ZZ$1, 0))</f>
        <v/>
      </c>
      <c r="B140">
        <f>INDEX(resultados!$A$2:$ZZ$532, 134, MATCH($B$2, resultados!$A$1:$ZZ$1, 0))</f>
        <v/>
      </c>
      <c r="C140">
        <f>INDEX(resultados!$A$2:$ZZ$532, 134, MATCH($B$3, resultados!$A$1:$ZZ$1, 0))</f>
        <v/>
      </c>
    </row>
    <row r="141">
      <c r="A141">
        <f>INDEX(resultados!$A$2:$ZZ$532, 135, MATCH($B$1, resultados!$A$1:$ZZ$1, 0))</f>
        <v/>
      </c>
      <c r="B141">
        <f>INDEX(resultados!$A$2:$ZZ$532, 135, MATCH($B$2, resultados!$A$1:$ZZ$1, 0))</f>
        <v/>
      </c>
      <c r="C141">
        <f>INDEX(resultados!$A$2:$ZZ$532, 135, MATCH($B$3, resultados!$A$1:$ZZ$1, 0))</f>
        <v/>
      </c>
    </row>
    <row r="142">
      <c r="A142">
        <f>INDEX(resultados!$A$2:$ZZ$532, 136, MATCH($B$1, resultados!$A$1:$ZZ$1, 0))</f>
        <v/>
      </c>
      <c r="B142">
        <f>INDEX(resultados!$A$2:$ZZ$532, 136, MATCH($B$2, resultados!$A$1:$ZZ$1, 0))</f>
        <v/>
      </c>
      <c r="C142">
        <f>INDEX(resultados!$A$2:$ZZ$532, 136, MATCH($B$3, resultados!$A$1:$ZZ$1, 0))</f>
        <v/>
      </c>
    </row>
    <row r="143">
      <c r="A143">
        <f>INDEX(resultados!$A$2:$ZZ$532, 137, MATCH($B$1, resultados!$A$1:$ZZ$1, 0))</f>
        <v/>
      </c>
      <c r="B143">
        <f>INDEX(resultados!$A$2:$ZZ$532, 137, MATCH($B$2, resultados!$A$1:$ZZ$1, 0))</f>
        <v/>
      </c>
      <c r="C143">
        <f>INDEX(resultados!$A$2:$ZZ$532, 137, MATCH($B$3, resultados!$A$1:$ZZ$1, 0))</f>
        <v/>
      </c>
    </row>
    <row r="144">
      <c r="A144">
        <f>INDEX(resultados!$A$2:$ZZ$532, 138, MATCH($B$1, resultados!$A$1:$ZZ$1, 0))</f>
        <v/>
      </c>
      <c r="B144">
        <f>INDEX(resultados!$A$2:$ZZ$532, 138, MATCH($B$2, resultados!$A$1:$ZZ$1, 0))</f>
        <v/>
      </c>
      <c r="C144">
        <f>INDEX(resultados!$A$2:$ZZ$532, 138, MATCH($B$3, resultados!$A$1:$ZZ$1, 0))</f>
        <v/>
      </c>
    </row>
    <row r="145">
      <c r="A145">
        <f>INDEX(resultados!$A$2:$ZZ$532, 139, MATCH($B$1, resultados!$A$1:$ZZ$1, 0))</f>
        <v/>
      </c>
      <c r="B145">
        <f>INDEX(resultados!$A$2:$ZZ$532, 139, MATCH($B$2, resultados!$A$1:$ZZ$1, 0))</f>
        <v/>
      </c>
      <c r="C145">
        <f>INDEX(resultados!$A$2:$ZZ$532, 139, MATCH($B$3, resultados!$A$1:$ZZ$1, 0))</f>
        <v/>
      </c>
    </row>
    <row r="146">
      <c r="A146">
        <f>INDEX(resultados!$A$2:$ZZ$532, 140, MATCH($B$1, resultados!$A$1:$ZZ$1, 0))</f>
        <v/>
      </c>
      <c r="B146">
        <f>INDEX(resultados!$A$2:$ZZ$532, 140, MATCH($B$2, resultados!$A$1:$ZZ$1, 0))</f>
        <v/>
      </c>
      <c r="C146">
        <f>INDEX(resultados!$A$2:$ZZ$532, 140, MATCH($B$3, resultados!$A$1:$ZZ$1, 0))</f>
        <v/>
      </c>
    </row>
    <row r="147">
      <c r="A147">
        <f>INDEX(resultados!$A$2:$ZZ$532, 141, MATCH($B$1, resultados!$A$1:$ZZ$1, 0))</f>
        <v/>
      </c>
      <c r="B147">
        <f>INDEX(resultados!$A$2:$ZZ$532, 141, MATCH($B$2, resultados!$A$1:$ZZ$1, 0))</f>
        <v/>
      </c>
      <c r="C147">
        <f>INDEX(resultados!$A$2:$ZZ$532, 141, MATCH($B$3, resultados!$A$1:$ZZ$1, 0))</f>
        <v/>
      </c>
    </row>
    <row r="148">
      <c r="A148">
        <f>INDEX(resultados!$A$2:$ZZ$532, 142, MATCH($B$1, resultados!$A$1:$ZZ$1, 0))</f>
        <v/>
      </c>
      <c r="B148">
        <f>INDEX(resultados!$A$2:$ZZ$532, 142, MATCH($B$2, resultados!$A$1:$ZZ$1, 0))</f>
        <v/>
      </c>
      <c r="C148">
        <f>INDEX(resultados!$A$2:$ZZ$532, 142, MATCH($B$3, resultados!$A$1:$ZZ$1, 0))</f>
        <v/>
      </c>
    </row>
    <row r="149">
      <c r="A149">
        <f>INDEX(resultados!$A$2:$ZZ$532, 143, MATCH($B$1, resultados!$A$1:$ZZ$1, 0))</f>
        <v/>
      </c>
      <c r="B149">
        <f>INDEX(resultados!$A$2:$ZZ$532, 143, MATCH($B$2, resultados!$A$1:$ZZ$1, 0))</f>
        <v/>
      </c>
      <c r="C149">
        <f>INDEX(resultados!$A$2:$ZZ$532, 143, MATCH($B$3, resultados!$A$1:$ZZ$1, 0))</f>
        <v/>
      </c>
    </row>
    <row r="150">
      <c r="A150">
        <f>INDEX(resultados!$A$2:$ZZ$532, 144, MATCH($B$1, resultados!$A$1:$ZZ$1, 0))</f>
        <v/>
      </c>
      <c r="B150">
        <f>INDEX(resultados!$A$2:$ZZ$532, 144, MATCH($B$2, resultados!$A$1:$ZZ$1, 0))</f>
        <v/>
      </c>
      <c r="C150">
        <f>INDEX(resultados!$A$2:$ZZ$532, 144, MATCH($B$3, resultados!$A$1:$ZZ$1, 0))</f>
        <v/>
      </c>
    </row>
    <row r="151">
      <c r="A151">
        <f>INDEX(resultados!$A$2:$ZZ$532, 145, MATCH($B$1, resultados!$A$1:$ZZ$1, 0))</f>
        <v/>
      </c>
      <c r="B151">
        <f>INDEX(resultados!$A$2:$ZZ$532, 145, MATCH($B$2, resultados!$A$1:$ZZ$1, 0))</f>
        <v/>
      </c>
      <c r="C151">
        <f>INDEX(resultados!$A$2:$ZZ$532, 145, MATCH($B$3, resultados!$A$1:$ZZ$1, 0))</f>
        <v/>
      </c>
    </row>
    <row r="152">
      <c r="A152">
        <f>INDEX(resultados!$A$2:$ZZ$532, 146, MATCH($B$1, resultados!$A$1:$ZZ$1, 0))</f>
        <v/>
      </c>
      <c r="B152">
        <f>INDEX(resultados!$A$2:$ZZ$532, 146, MATCH($B$2, resultados!$A$1:$ZZ$1, 0))</f>
        <v/>
      </c>
      <c r="C152">
        <f>INDEX(resultados!$A$2:$ZZ$532, 146, MATCH($B$3, resultados!$A$1:$ZZ$1, 0))</f>
        <v/>
      </c>
    </row>
    <row r="153">
      <c r="A153">
        <f>INDEX(resultados!$A$2:$ZZ$532, 147, MATCH($B$1, resultados!$A$1:$ZZ$1, 0))</f>
        <v/>
      </c>
      <c r="B153">
        <f>INDEX(resultados!$A$2:$ZZ$532, 147, MATCH($B$2, resultados!$A$1:$ZZ$1, 0))</f>
        <v/>
      </c>
      <c r="C153">
        <f>INDEX(resultados!$A$2:$ZZ$532, 147, MATCH($B$3, resultados!$A$1:$ZZ$1, 0))</f>
        <v/>
      </c>
    </row>
    <row r="154">
      <c r="A154">
        <f>INDEX(resultados!$A$2:$ZZ$532, 148, MATCH($B$1, resultados!$A$1:$ZZ$1, 0))</f>
        <v/>
      </c>
      <c r="B154">
        <f>INDEX(resultados!$A$2:$ZZ$532, 148, MATCH($B$2, resultados!$A$1:$ZZ$1, 0))</f>
        <v/>
      </c>
      <c r="C154">
        <f>INDEX(resultados!$A$2:$ZZ$532, 148, MATCH($B$3, resultados!$A$1:$ZZ$1, 0))</f>
        <v/>
      </c>
    </row>
    <row r="155">
      <c r="A155">
        <f>INDEX(resultados!$A$2:$ZZ$532, 149, MATCH($B$1, resultados!$A$1:$ZZ$1, 0))</f>
        <v/>
      </c>
      <c r="B155">
        <f>INDEX(resultados!$A$2:$ZZ$532, 149, MATCH($B$2, resultados!$A$1:$ZZ$1, 0))</f>
        <v/>
      </c>
      <c r="C155">
        <f>INDEX(resultados!$A$2:$ZZ$532, 149, MATCH($B$3, resultados!$A$1:$ZZ$1, 0))</f>
        <v/>
      </c>
    </row>
    <row r="156">
      <c r="A156">
        <f>INDEX(resultados!$A$2:$ZZ$532, 150, MATCH($B$1, resultados!$A$1:$ZZ$1, 0))</f>
        <v/>
      </c>
      <c r="B156">
        <f>INDEX(resultados!$A$2:$ZZ$532, 150, MATCH($B$2, resultados!$A$1:$ZZ$1, 0))</f>
        <v/>
      </c>
      <c r="C156">
        <f>INDEX(resultados!$A$2:$ZZ$532, 150, MATCH($B$3, resultados!$A$1:$ZZ$1, 0))</f>
        <v/>
      </c>
    </row>
    <row r="157">
      <c r="A157">
        <f>INDEX(resultados!$A$2:$ZZ$532, 151, MATCH($B$1, resultados!$A$1:$ZZ$1, 0))</f>
        <v/>
      </c>
      <c r="B157">
        <f>INDEX(resultados!$A$2:$ZZ$532, 151, MATCH($B$2, resultados!$A$1:$ZZ$1, 0))</f>
        <v/>
      </c>
      <c r="C157">
        <f>INDEX(resultados!$A$2:$ZZ$532, 151, MATCH($B$3, resultados!$A$1:$ZZ$1, 0))</f>
        <v/>
      </c>
    </row>
    <row r="158">
      <c r="A158">
        <f>INDEX(resultados!$A$2:$ZZ$532, 152, MATCH($B$1, resultados!$A$1:$ZZ$1, 0))</f>
        <v/>
      </c>
      <c r="B158">
        <f>INDEX(resultados!$A$2:$ZZ$532, 152, MATCH($B$2, resultados!$A$1:$ZZ$1, 0))</f>
        <v/>
      </c>
      <c r="C158">
        <f>INDEX(resultados!$A$2:$ZZ$532, 152, MATCH($B$3, resultados!$A$1:$ZZ$1, 0))</f>
        <v/>
      </c>
    </row>
    <row r="159">
      <c r="A159">
        <f>INDEX(resultados!$A$2:$ZZ$532, 153, MATCH($B$1, resultados!$A$1:$ZZ$1, 0))</f>
        <v/>
      </c>
      <c r="B159">
        <f>INDEX(resultados!$A$2:$ZZ$532, 153, MATCH($B$2, resultados!$A$1:$ZZ$1, 0))</f>
        <v/>
      </c>
      <c r="C159">
        <f>INDEX(resultados!$A$2:$ZZ$532, 153, MATCH($B$3, resultados!$A$1:$ZZ$1, 0))</f>
        <v/>
      </c>
    </row>
    <row r="160">
      <c r="A160">
        <f>INDEX(resultados!$A$2:$ZZ$532, 154, MATCH($B$1, resultados!$A$1:$ZZ$1, 0))</f>
        <v/>
      </c>
      <c r="B160">
        <f>INDEX(resultados!$A$2:$ZZ$532, 154, MATCH($B$2, resultados!$A$1:$ZZ$1, 0))</f>
        <v/>
      </c>
      <c r="C160">
        <f>INDEX(resultados!$A$2:$ZZ$532, 154, MATCH($B$3, resultados!$A$1:$ZZ$1, 0))</f>
        <v/>
      </c>
    </row>
    <row r="161">
      <c r="A161">
        <f>INDEX(resultados!$A$2:$ZZ$532, 155, MATCH($B$1, resultados!$A$1:$ZZ$1, 0))</f>
        <v/>
      </c>
      <c r="B161">
        <f>INDEX(resultados!$A$2:$ZZ$532, 155, MATCH($B$2, resultados!$A$1:$ZZ$1, 0))</f>
        <v/>
      </c>
      <c r="C161">
        <f>INDEX(resultados!$A$2:$ZZ$532, 155, MATCH($B$3, resultados!$A$1:$ZZ$1, 0))</f>
        <v/>
      </c>
    </row>
    <row r="162">
      <c r="A162">
        <f>INDEX(resultados!$A$2:$ZZ$532, 156, MATCH($B$1, resultados!$A$1:$ZZ$1, 0))</f>
        <v/>
      </c>
      <c r="B162">
        <f>INDEX(resultados!$A$2:$ZZ$532, 156, MATCH($B$2, resultados!$A$1:$ZZ$1, 0))</f>
        <v/>
      </c>
      <c r="C162">
        <f>INDEX(resultados!$A$2:$ZZ$532, 156, MATCH($B$3, resultados!$A$1:$ZZ$1, 0))</f>
        <v/>
      </c>
    </row>
    <row r="163">
      <c r="A163">
        <f>INDEX(resultados!$A$2:$ZZ$532, 157, MATCH($B$1, resultados!$A$1:$ZZ$1, 0))</f>
        <v/>
      </c>
      <c r="B163">
        <f>INDEX(resultados!$A$2:$ZZ$532, 157, MATCH($B$2, resultados!$A$1:$ZZ$1, 0))</f>
        <v/>
      </c>
      <c r="C163">
        <f>INDEX(resultados!$A$2:$ZZ$532, 157, MATCH($B$3, resultados!$A$1:$ZZ$1, 0))</f>
        <v/>
      </c>
    </row>
    <row r="164">
      <c r="A164">
        <f>INDEX(resultados!$A$2:$ZZ$532, 158, MATCH($B$1, resultados!$A$1:$ZZ$1, 0))</f>
        <v/>
      </c>
      <c r="B164">
        <f>INDEX(resultados!$A$2:$ZZ$532, 158, MATCH($B$2, resultados!$A$1:$ZZ$1, 0))</f>
        <v/>
      </c>
      <c r="C164">
        <f>INDEX(resultados!$A$2:$ZZ$532, 158, MATCH($B$3, resultados!$A$1:$ZZ$1, 0))</f>
        <v/>
      </c>
    </row>
    <row r="165">
      <c r="A165">
        <f>INDEX(resultados!$A$2:$ZZ$532, 159, MATCH($B$1, resultados!$A$1:$ZZ$1, 0))</f>
        <v/>
      </c>
      <c r="B165">
        <f>INDEX(resultados!$A$2:$ZZ$532, 159, MATCH($B$2, resultados!$A$1:$ZZ$1, 0))</f>
        <v/>
      </c>
      <c r="C165">
        <f>INDEX(resultados!$A$2:$ZZ$532, 159, MATCH($B$3, resultados!$A$1:$ZZ$1, 0))</f>
        <v/>
      </c>
    </row>
    <row r="166">
      <c r="A166">
        <f>INDEX(resultados!$A$2:$ZZ$532, 160, MATCH($B$1, resultados!$A$1:$ZZ$1, 0))</f>
        <v/>
      </c>
      <c r="B166">
        <f>INDEX(resultados!$A$2:$ZZ$532, 160, MATCH($B$2, resultados!$A$1:$ZZ$1, 0))</f>
        <v/>
      </c>
      <c r="C166">
        <f>INDEX(resultados!$A$2:$ZZ$532, 160, MATCH($B$3, resultados!$A$1:$ZZ$1, 0))</f>
        <v/>
      </c>
    </row>
    <row r="167">
      <c r="A167">
        <f>INDEX(resultados!$A$2:$ZZ$532, 161, MATCH($B$1, resultados!$A$1:$ZZ$1, 0))</f>
        <v/>
      </c>
      <c r="B167">
        <f>INDEX(resultados!$A$2:$ZZ$532, 161, MATCH($B$2, resultados!$A$1:$ZZ$1, 0))</f>
        <v/>
      </c>
      <c r="C167">
        <f>INDEX(resultados!$A$2:$ZZ$532, 161, MATCH($B$3, resultados!$A$1:$ZZ$1, 0))</f>
        <v/>
      </c>
    </row>
    <row r="168">
      <c r="A168">
        <f>INDEX(resultados!$A$2:$ZZ$532, 162, MATCH($B$1, resultados!$A$1:$ZZ$1, 0))</f>
        <v/>
      </c>
      <c r="B168">
        <f>INDEX(resultados!$A$2:$ZZ$532, 162, MATCH($B$2, resultados!$A$1:$ZZ$1, 0))</f>
        <v/>
      </c>
      <c r="C168">
        <f>INDEX(resultados!$A$2:$ZZ$532, 162, MATCH($B$3, resultados!$A$1:$ZZ$1, 0))</f>
        <v/>
      </c>
    </row>
    <row r="169">
      <c r="A169">
        <f>INDEX(resultados!$A$2:$ZZ$532, 163, MATCH($B$1, resultados!$A$1:$ZZ$1, 0))</f>
        <v/>
      </c>
      <c r="B169">
        <f>INDEX(resultados!$A$2:$ZZ$532, 163, MATCH($B$2, resultados!$A$1:$ZZ$1, 0))</f>
        <v/>
      </c>
      <c r="C169">
        <f>INDEX(resultados!$A$2:$ZZ$532, 163, MATCH($B$3, resultados!$A$1:$ZZ$1, 0))</f>
        <v/>
      </c>
    </row>
    <row r="170">
      <c r="A170">
        <f>INDEX(resultados!$A$2:$ZZ$532, 164, MATCH($B$1, resultados!$A$1:$ZZ$1, 0))</f>
        <v/>
      </c>
      <c r="B170">
        <f>INDEX(resultados!$A$2:$ZZ$532, 164, MATCH($B$2, resultados!$A$1:$ZZ$1, 0))</f>
        <v/>
      </c>
      <c r="C170">
        <f>INDEX(resultados!$A$2:$ZZ$532, 164, MATCH($B$3, resultados!$A$1:$ZZ$1, 0))</f>
        <v/>
      </c>
    </row>
    <row r="171">
      <c r="A171">
        <f>INDEX(resultados!$A$2:$ZZ$532, 165, MATCH($B$1, resultados!$A$1:$ZZ$1, 0))</f>
        <v/>
      </c>
      <c r="B171">
        <f>INDEX(resultados!$A$2:$ZZ$532, 165, MATCH($B$2, resultados!$A$1:$ZZ$1, 0))</f>
        <v/>
      </c>
      <c r="C171">
        <f>INDEX(resultados!$A$2:$ZZ$532, 165, MATCH($B$3, resultados!$A$1:$ZZ$1, 0))</f>
        <v/>
      </c>
    </row>
    <row r="172">
      <c r="A172">
        <f>INDEX(resultados!$A$2:$ZZ$532, 166, MATCH($B$1, resultados!$A$1:$ZZ$1, 0))</f>
        <v/>
      </c>
      <c r="B172">
        <f>INDEX(resultados!$A$2:$ZZ$532, 166, MATCH($B$2, resultados!$A$1:$ZZ$1, 0))</f>
        <v/>
      </c>
      <c r="C172">
        <f>INDEX(resultados!$A$2:$ZZ$532, 166, MATCH($B$3, resultados!$A$1:$ZZ$1, 0))</f>
        <v/>
      </c>
    </row>
    <row r="173">
      <c r="A173">
        <f>INDEX(resultados!$A$2:$ZZ$532, 167, MATCH($B$1, resultados!$A$1:$ZZ$1, 0))</f>
        <v/>
      </c>
      <c r="B173">
        <f>INDEX(resultados!$A$2:$ZZ$532, 167, MATCH($B$2, resultados!$A$1:$ZZ$1, 0))</f>
        <v/>
      </c>
      <c r="C173">
        <f>INDEX(resultados!$A$2:$ZZ$532, 167, MATCH($B$3, resultados!$A$1:$ZZ$1, 0))</f>
        <v/>
      </c>
    </row>
    <row r="174">
      <c r="A174">
        <f>INDEX(resultados!$A$2:$ZZ$532, 168, MATCH($B$1, resultados!$A$1:$ZZ$1, 0))</f>
        <v/>
      </c>
      <c r="B174">
        <f>INDEX(resultados!$A$2:$ZZ$532, 168, MATCH($B$2, resultados!$A$1:$ZZ$1, 0))</f>
        <v/>
      </c>
      <c r="C174">
        <f>INDEX(resultados!$A$2:$ZZ$532, 168, MATCH($B$3, resultados!$A$1:$ZZ$1, 0))</f>
        <v/>
      </c>
    </row>
    <row r="175">
      <c r="A175">
        <f>INDEX(resultados!$A$2:$ZZ$532, 169, MATCH($B$1, resultados!$A$1:$ZZ$1, 0))</f>
        <v/>
      </c>
      <c r="B175">
        <f>INDEX(resultados!$A$2:$ZZ$532, 169, MATCH($B$2, resultados!$A$1:$ZZ$1, 0))</f>
        <v/>
      </c>
      <c r="C175">
        <f>INDEX(resultados!$A$2:$ZZ$532, 169, MATCH($B$3, resultados!$A$1:$ZZ$1, 0))</f>
        <v/>
      </c>
    </row>
    <row r="176">
      <c r="A176">
        <f>INDEX(resultados!$A$2:$ZZ$532, 170, MATCH($B$1, resultados!$A$1:$ZZ$1, 0))</f>
        <v/>
      </c>
      <c r="B176">
        <f>INDEX(resultados!$A$2:$ZZ$532, 170, MATCH($B$2, resultados!$A$1:$ZZ$1, 0))</f>
        <v/>
      </c>
      <c r="C176">
        <f>INDEX(resultados!$A$2:$ZZ$532, 170, MATCH($B$3, resultados!$A$1:$ZZ$1, 0))</f>
        <v/>
      </c>
    </row>
    <row r="177">
      <c r="A177">
        <f>INDEX(resultados!$A$2:$ZZ$532, 171, MATCH($B$1, resultados!$A$1:$ZZ$1, 0))</f>
        <v/>
      </c>
      <c r="B177">
        <f>INDEX(resultados!$A$2:$ZZ$532, 171, MATCH($B$2, resultados!$A$1:$ZZ$1, 0))</f>
        <v/>
      </c>
      <c r="C177">
        <f>INDEX(resultados!$A$2:$ZZ$532, 171, MATCH($B$3, resultados!$A$1:$ZZ$1, 0))</f>
        <v/>
      </c>
    </row>
    <row r="178">
      <c r="A178">
        <f>INDEX(resultados!$A$2:$ZZ$532, 172, MATCH($B$1, resultados!$A$1:$ZZ$1, 0))</f>
        <v/>
      </c>
      <c r="B178">
        <f>INDEX(resultados!$A$2:$ZZ$532, 172, MATCH($B$2, resultados!$A$1:$ZZ$1, 0))</f>
        <v/>
      </c>
      <c r="C178">
        <f>INDEX(resultados!$A$2:$ZZ$532, 172, MATCH($B$3, resultados!$A$1:$ZZ$1, 0))</f>
        <v/>
      </c>
    </row>
    <row r="179">
      <c r="A179">
        <f>INDEX(resultados!$A$2:$ZZ$532, 173, MATCH($B$1, resultados!$A$1:$ZZ$1, 0))</f>
        <v/>
      </c>
      <c r="B179">
        <f>INDEX(resultados!$A$2:$ZZ$532, 173, MATCH($B$2, resultados!$A$1:$ZZ$1, 0))</f>
        <v/>
      </c>
      <c r="C179">
        <f>INDEX(resultados!$A$2:$ZZ$532, 173, MATCH($B$3, resultados!$A$1:$ZZ$1, 0))</f>
        <v/>
      </c>
    </row>
    <row r="180">
      <c r="A180">
        <f>INDEX(resultados!$A$2:$ZZ$532, 174, MATCH($B$1, resultados!$A$1:$ZZ$1, 0))</f>
        <v/>
      </c>
      <c r="B180">
        <f>INDEX(resultados!$A$2:$ZZ$532, 174, MATCH($B$2, resultados!$A$1:$ZZ$1, 0))</f>
        <v/>
      </c>
      <c r="C180">
        <f>INDEX(resultados!$A$2:$ZZ$532, 174, MATCH($B$3, resultados!$A$1:$ZZ$1, 0))</f>
        <v/>
      </c>
    </row>
    <row r="181">
      <c r="A181">
        <f>INDEX(resultados!$A$2:$ZZ$532, 175, MATCH($B$1, resultados!$A$1:$ZZ$1, 0))</f>
        <v/>
      </c>
      <c r="B181">
        <f>INDEX(resultados!$A$2:$ZZ$532, 175, MATCH($B$2, resultados!$A$1:$ZZ$1, 0))</f>
        <v/>
      </c>
      <c r="C181">
        <f>INDEX(resultados!$A$2:$ZZ$532, 175, MATCH($B$3, resultados!$A$1:$ZZ$1, 0))</f>
        <v/>
      </c>
    </row>
    <row r="182">
      <c r="A182">
        <f>INDEX(resultados!$A$2:$ZZ$532, 176, MATCH($B$1, resultados!$A$1:$ZZ$1, 0))</f>
        <v/>
      </c>
      <c r="B182">
        <f>INDEX(resultados!$A$2:$ZZ$532, 176, MATCH($B$2, resultados!$A$1:$ZZ$1, 0))</f>
        <v/>
      </c>
      <c r="C182">
        <f>INDEX(resultados!$A$2:$ZZ$532, 176, MATCH($B$3, resultados!$A$1:$ZZ$1, 0))</f>
        <v/>
      </c>
    </row>
    <row r="183">
      <c r="A183">
        <f>INDEX(resultados!$A$2:$ZZ$532, 177, MATCH($B$1, resultados!$A$1:$ZZ$1, 0))</f>
        <v/>
      </c>
      <c r="B183">
        <f>INDEX(resultados!$A$2:$ZZ$532, 177, MATCH($B$2, resultados!$A$1:$ZZ$1, 0))</f>
        <v/>
      </c>
      <c r="C183">
        <f>INDEX(resultados!$A$2:$ZZ$532, 177, MATCH($B$3, resultados!$A$1:$ZZ$1, 0))</f>
        <v/>
      </c>
    </row>
    <row r="184">
      <c r="A184">
        <f>INDEX(resultados!$A$2:$ZZ$532, 178, MATCH($B$1, resultados!$A$1:$ZZ$1, 0))</f>
        <v/>
      </c>
      <c r="B184">
        <f>INDEX(resultados!$A$2:$ZZ$532, 178, MATCH($B$2, resultados!$A$1:$ZZ$1, 0))</f>
        <v/>
      </c>
      <c r="C184">
        <f>INDEX(resultados!$A$2:$ZZ$532, 178, MATCH($B$3, resultados!$A$1:$ZZ$1, 0))</f>
        <v/>
      </c>
    </row>
    <row r="185">
      <c r="A185">
        <f>INDEX(resultados!$A$2:$ZZ$532, 179, MATCH($B$1, resultados!$A$1:$ZZ$1, 0))</f>
        <v/>
      </c>
      <c r="B185">
        <f>INDEX(resultados!$A$2:$ZZ$532, 179, MATCH($B$2, resultados!$A$1:$ZZ$1, 0))</f>
        <v/>
      </c>
      <c r="C185">
        <f>INDEX(resultados!$A$2:$ZZ$532, 179, MATCH($B$3, resultados!$A$1:$ZZ$1, 0))</f>
        <v/>
      </c>
    </row>
    <row r="186">
      <c r="A186">
        <f>INDEX(resultados!$A$2:$ZZ$532, 180, MATCH($B$1, resultados!$A$1:$ZZ$1, 0))</f>
        <v/>
      </c>
      <c r="B186">
        <f>INDEX(resultados!$A$2:$ZZ$532, 180, MATCH($B$2, resultados!$A$1:$ZZ$1, 0))</f>
        <v/>
      </c>
      <c r="C186">
        <f>INDEX(resultados!$A$2:$ZZ$532, 180, MATCH($B$3, resultados!$A$1:$ZZ$1, 0))</f>
        <v/>
      </c>
    </row>
    <row r="187">
      <c r="A187">
        <f>INDEX(resultados!$A$2:$ZZ$532, 181, MATCH($B$1, resultados!$A$1:$ZZ$1, 0))</f>
        <v/>
      </c>
      <c r="B187">
        <f>INDEX(resultados!$A$2:$ZZ$532, 181, MATCH($B$2, resultados!$A$1:$ZZ$1, 0))</f>
        <v/>
      </c>
      <c r="C187">
        <f>INDEX(resultados!$A$2:$ZZ$532, 181, MATCH($B$3, resultados!$A$1:$ZZ$1, 0))</f>
        <v/>
      </c>
    </row>
    <row r="188">
      <c r="A188">
        <f>INDEX(resultados!$A$2:$ZZ$532, 182, MATCH($B$1, resultados!$A$1:$ZZ$1, 0))</f>
        <v/>
      </c>
      <c r="B188">
        <f>INDEX(resultados!$A$2:$ZZ$532, 182, MATCH($B$2, resultados!$A$1:$ZZ$1, 0))</f>
        <v/>
      </c>
      <c r="C188">
        <f>INDEX(resultados!$A$2:$ZZ$532, 182, MATCH($B$3, resultados!$A$1:$ZZ$1, 0))</f>
        <v/>
      </c>
    </row>
    <row r="189">
      <c r="A189">
        <f>INDEX(resultados!$A$2:$ZZ$532, 183, MATCH($B$1, resultados!$A$1:$ZZ$1, 0))</f>
        <v/>
      </c>
      <c r="B189">
        <f>INDEX(resultados!$A$2:$ZZ$532, 183, MATCH($B$2, resultados!$A$1:$ZZ$1, 0))</f>
        <v/>
      </c>
      <c r="C189">
        <f>INDEX(resultados!$A$2:$ZZ$532, 183, MATCH($B$3, resultados!$A$1:$ZZ$1, 0))</f>
        <v/>
      </c>
    </row>
    <row r="190">
      <c r="A190">
        <f>INDEX(resultados!$A$2:$ZZ$532, 184, MATCH($B$1, resultados!$A$1:$ZZ$1, 0))</f>
        <v/>
      </c>
      <c r="B190">
        <f>INDEX(resultados!$A$2:$ZZ$532, 184, MATCH($B$2, resultados!$A$1:$ZZ$1, 0))</f>
        <v/>
      </c>
      <c r="C190">
        <f>INDEX(resultados!$A$2:$ZZ$532, 184, MATCH($B$3, resultados!$A$1:$ZZ$1, 0))</f>
        <v/>
      </c>
    </row>
    <row r="191">
      <c r="A191">
        <f>INDEX(resultados!$A$2:$ZZ$532, 185, MATCH($B$1, resultados!$A$1:$ZZ$1, 0))</f>
        <v/>
      </c>
      <c r="B191">
        <f>INDEX(resultados!$A$2:$ZZ$532, 185, MATCH($B$2, resultados!$A$1:$ZZ$1, 0))</f>
        <v/>
      </c>
      <c r="C191">
        <f>INDEX(resultados!$A$2:$ZZ$532, 185, MATCH($B$3, resultados!$A$1:$ZZ$1, 0))</f>
        <v/>
      </c>
    </row>
    <row r="192">
      <c r="A192">
        <f>INDEX(resultados!$A$2:$ZZ$532, 186, MATCH($B$1, resultados!$A$1:$ZZ$1, 0))</f>
        <v/>
      </c>
      <c r="B192">
        <f>INDEX(resultados!$A$2:$ZZ$532, 186, MATCH($B$2, resultados!$A$1:$ZZ$1, 0))</f>
        <v/>
      </c>
      <c r="C192">
        <f>INDEX(resultados!$A$2:$ZZ$532, 186, MATCH($B$3, resultados!$A$1:$ZZ$1, 0))</f>
        <v/>
      </c>
    </row>
    <row r="193">
      <c r="A193">
        <f>INDEX(resultados!$A$2:$ZZ$532, 187, MATCH($B$1, resultados!$A$1:$ZZ$1, 0))</f>
        <v/>
      </c>
      <c r="B193">
        <f>INDEX(resultados!$A$2:$ZZ$532, 187, MATCH($B$2, resultados!$A$1:$ZZ$1, 0))</f>
        <v/>
      </c>
      <c r="C193">
        <f>INDEX(resultados!$A$2:$ZZ$532, 187, MATCH($B$3, resultados!$A$1:$ZZ$1, 0))</f>
        <v/>
      </c>
    </row>
    <row r="194">
      <c r="A194">
        <f>INDEX(resultados!$A$2:$ZZ$532, 188, MATCH($B$1, resultados!$A$1:$ZZ$1, 0))</f>
        <v/>
      </c>
      <c r="B194">
        <f>INDEX(resultados!$A$2:$ZZ$532, 188, MATCH($B$2, resultados!$A$1:$ZZ$1, 0))</f>
        <v/>
      </c>
      <c r="C194">
        <f>INDEX(resultados!$A$2:$ZZ$532, 188, MATCH($B$3, resultados!$A$1:$ZZ$1, 0))</f>
        <v/>
      </c>
    </row>
    <row r="195">
      <c r="A195">
        <f>INDEX(resultados!$A$2:$ZZ$532, 189, MATCH($B$1, resultados!$A$1:$ZZ$1, 0))</f>
        <v/>
      </c>
      <c r="B195">
        <f>INDEX(resultados!$A$2:$ZZ$532, 189, MATCH($B$2, resultados!$A$1:$ZZ$1, 0))</f>
        <v/>
      </c>
      <c r="C195">
        <f>INDEX(resultados!$A$2:$ZZ$532, 189, MATCH($B$3, resultados!$A$1:$ZZ$1, 0))</f>
        <v/>
      </c>
    </row>
    <row r="196">
      <c r="A196">
        <f>INDEX(resultados!$A$2:$ZZ$532, 190, MATCH($B$1, resultados!$A$1:$ZZ$1, 0))</f>
        <v/>
      </c>
      <c r="B196">
        <f>INDEX(resultados!$A$2:$ZZ$532, 190, MATCH($B$2, resultados!$A$1:$ZZ$1, 0))</f>
        <v/>
      </c>
      <c r="C196">
        <f>INDEX(resultados!$A$2:$ZZ$532, 190, MATCH($B$3, resultados!$A$1:$ZZ$1, 0))</f>
        <v/>
      </c>
    </row>
    <row r="197">
      <c r="A197">
        <f>INDEX(resultados!$A$2:$ZZ$532, 191, MATCH($B$1, resultados!$A$1:$ZZ$1, 0))</f>
        <v/>
      </c>
      <c r="B197">
        <f>INDEX(resultados!$A$2:$ZZ$532, 191, MATCH($B$2, resultados!$A$1:$ZZ$1, 0))</f>
        <v/>
      </c>
      <c r="C197">
        <f>INDEX(resultados!$A$2:$ZZ$532, 191, MATCH($B$3, resultados!$A$1:$ZZ$1, 0))</f>
        <v/>
      </c>
    </row>
    <row r="198">
      <c r="A198">
        <f>INDEX(resultados!$A$2:$ZZ$532, 192, MATCH($B$1, resultados!$A$1:$ZZ$1, 0))</f>
        <v/>
      </c>
      <c r="B198">
        <f>INDEX(resultados!$A$2:$ZZ$532, 192, MATCH($B$2, resultados!$A$1:$ZZ$1, 0))</f>
        <v/>
      </c>
      <c r="C198">
        <f>INDEX(resultados!$A$2:$ZZ$532, 192, MATCH($B$3, resultados!$A$1:$ZZ$1, 0))</f>
        <v/>
      </c>
    </row>
    <row r="199">
      <c r="A199">
        <f>INDEX(resultados!$A$2:$ZZ$532, 193, MATCH($B$1, resultados!$A$1:$ZZ$1, 0))</f>
        <v/>
      </c>
      <c r="B199">
        <f>INDEX(resultados!$A$2:$ZZ$532, 193, MATCH($B$2, resultados!$A$1:$ZZ$1, 0))</f>
        <v/>
      </c>
      <c r="C199">
        <f>INDEX(resultados!$A$2:$ZZ$532, 193, MATCH($B$3, resultados!$A$1:$ZZ$1, 0))</f>
        <v/>
      </c>
    </row>
    <row r="200">
      <c r="A200">
        <f>INDEX(resultados!$A$2:$ZZ$532, 194, MATCH($B$1, resultados!$A$1:$ZZ$1, 0))</f>
        <v/>
      </c>
      <c r="B200">
        <f>INDEX(resultados!$A$2:$ZZ$532, 194, MATCH($B$2, resultados!$A$1:$ZZ$1, 0))</f>
        <v/>
      </c>
      <c r="C200">
        <f>INDEX(resultados!$A$2:$ZZ$532, 194, MATCH($B$3, resultados!$A$1:$ZZ$1, 0))</f>
        <v/>
      </c>
    </row>
    <row r="201">
      <c r="A201">
        <f>INDEX(resultados!$A$2:$ZZ$532, 195, MATCH($B$1, resultados!$A$1:$ZZ$1, 0))</f>
        <v/>
      </c>
      <c r="B201">
        <f>INDEX(resultados!$A$2:$ZZ$532, 195, MATCH($B$2, resultados!$A$1:$ZZ$1, 0))</f>
        <v/>
      </c>
      <c r="C201">
        <f>INDEX(resultados!$A$2:$ZZ$532, 195, MATCH($B$3, resultados!$A$1:$ZZ$1, 0))</f>
        <v/>
      </c>
    </row>
    <row r="202">
      <c r="A202">
        <f>INDEX(resultados!$A$2:$ZZ$532, 196, MATCH($B$1, resultados!$A$1:$ZZ$1, 0))</f>
        <v/>
      </c>
      <c r="B202">
        <f>INDEX(resultados!$A$2:$ZZ$532, 196, MATCH($B$2, resultados!$A$1:$ZZ$1, 0))</f>
        <v/>
      </c>
      <c r="C202">
        <f>INDEX(resultados!$A$2:$ZZ$532, 196, MATCH($B$3, resultados!$A$1:$ZZ$1, 0))</f>
        <v/>
      </c>
    </row>
    <row r="203">
      <c r="A203">
        <f>INDEX(resultados!$A$2:$ZZ$532, 197, MATCH($B$1, resultados!$A$1:$ZZ$1, 0))</f>
        <v/>
      </c>
      <c r="B203">
        <f>INDEX(resultados!$A$2:$ZZ$532, 197, MATCH($B$2, resultados!$A$1:$ZZ$1, 0))</f>
        <v/>
      </c>
      <c r="C203">
        <f>INDEX(resultados!$A$2:$ZZ$532, 197, MATCH($B$3, resultados!$A$1:$ZZ$1, 0))</f>
        <v/>
      </c>
    </row>
    <row r="204">
      <c r="A204">
        <f>INDEX(resultados!$A$2:$ZZ$532, 198, MATCH($B$1, resultados!$A$1:$ZZ$1, 0))</f>
        <v/>
      </c>
      <c r="B204">
        <f>INDEX(resultados!$A$2:$ZZ$532, 198, MATCH($B$2, resultados!$A$1:$ZZ$1, 0))</f>
        <v/>
      </c>
      <c r="C204">
        <f>INDEX(resultados!$A$2:$ZZ$532, 198, MATCH($B$3, resultados!$A$1:$ZZ$1, 0))</f>
        <v/>
      </c>
    </row>
    <row r="205">
      <c r="A205">
        <f>INDEX(resultados!$A$2:$ZZ$532, 199, MATCH($B$1, resultados!$A$1:$ZZ$1, 0))</f>
        <v/>
      </c>
      <c r="B205">
        <f>INDEX(resultados!$A$2:$ZZ$532, 199, MATCH($B$2, resultados!$A$1:$ZZ$1, 0))</f>
        <v/>
      </c>
      <c r="C205">
        <f>INDEX(resultados!$A$2:$ZZ$532, 199, MATCH($B$3, resultados!$A$1:$ZZ$1, 0))</f>
        <v/>
      </c>
    </row>
    <row r="206">
      <c r="A206">
        <f>INDEX(resultados!$A$2:$ZZ$532, 200, MATCH($B$1, resultados!$A$1:$ZZ$1, 0))</f>
        <v/>
      </c>
      <c r="B206">
        <f>INDEX(resultados!$A$2:$ZZ$532, 200, MATCH($B$2, resultados!$A$1:$ZZ$1, 0))</f>
        <v/>
      </c>
      <c r="C206">
        <f>INDEX(resultados!$A$2:$ZZ$532, 200, MATCH($B$3, resultados!$A$1:$ZZ$1, 0))</f>
        <v/>
      </c>
    </row>
    <row r="207">
      <c r="A207">
        <f>INDEX(resultados!$A$2:$ZZ$532, 201, MATCH($B$1, resultados!$A$1:$ZZ$1, 0))</f>
        <v/>
      </c>
      <c r="B207">
        <f>INDEX(resultados!$A$2:$ZZ$532, 201, MATCH($B$2, resultados!$A$1:$ZZ$1, 0))</f>
        <v/>
      </c>
      <c r="C207">
        <f>INDEX(resultados!$A$2:$ZZ$532, 201, MATCH($B$3, resultados!$A$1:$ZZ$1, 0))</f>
        <v/>
      </c>
    </row>
    <row r="208">
      <c r="A208">
        <f>INDEX(resultados!$A$2:$ZZ$532, 202, MATCH($B$1, resultados!$A$1:$ZZ$1, 0))</f>
        <v/>
      </c>
      <c r="B208">
        <f>INDEX(resultados!$A$2:$ZZ$532, 202, MATCH($B$2, resultados!$A$1:$ZZ$1, 0))</f>
        <v/>
      </c>
      <c r="C208">
        <f>INDEX(resultados!$A$2:$ZZ$532, 202, MATCH($B$3, resultados!$A$1:$ZZ$1, 0))</f>
        <v/>
      </c>
    </row>
    <row r="209">
      <c r="A209">
        <f>INDEX(resultados!$A$2:$ZZ$532, 203, MATCH($B$1, resultados!$A$1:$ZZ$1, 0))</f>
        <v/>
      </c>
      <c r="B209">
        <f>INDEX(resultados!$A$2:$ZZ$532, 203, MATCH($B$2, resultados!$A$1:$ZZ$1, 0))</f>
        <v/>
      </c>
      <c r="C209">
        <f>INDEX(resultados!$A$2:$ZZ$532, 203, MATCH($B$3, resultados!$A$1:$ZZ$1, 0))</f>
        <v/>
      </c>
    </row>
    <row r="210">
      <c r="A210">
        <f>INDEX(resultados!$A$2:$ZZ$532, 204, MATCH($B$1, resultados!$A$1:$ZZ$1, 0))</f>
        <v/>
      </c>
      <c r="B210">
        <f>INDEX(resultados!$A$2:$ZZ$532, 204, MATCH($B$2, resultados!$A$1:$ZZ$1, 0))</f>
        <v/>
      </c>
      <c r="C210">
        <f>INDEX(resultados!$A$2:$ZZ$532, 204, MATCH($B$3, resultados!$A$1:$ZZ$1, 0))</f>
        <v/>
      </c>
    </row>
    <row r="211">
      <c r="A211">
        <f>INDEX(resultados!$A$2:$ZZ$532, 205, MATCH($B$1, resultados!$A$1:$ZZ$1, 0))</f>
        <v/>
      </c>
      <c r="B211">
        <f>INDEX(resultados!$A$2:$ZZ$532, 205, MATCH($B$2, resultados!$A$1:$ZZ$1, 0))</f>
        <v/>
      </c>
      <c r="C211">
        <f>INDEX(resultados!$A$2:$ZZ$532, 205, MATCH($B$3, resultados!$A$1:$ZZ$1, 0))</f>
        <v/>
      </c>
    </row>
    <row r="212">
      <c r="A212">
        <f>INDEX(resultados!$A$2:$ZZ$532, 206, MATCH($B$1, resultados!$A$1:$ZZ$1, 0))</f>
        <v/>
      </c>
      <c r="B212">
        <f>INDEX(resultados!$A$2:$ZZ$532, 206, MATCH($B$2, resultados!$A$1:$ZZ$1, 0))</f>
        <v/>
      </c>
      <c r="C212">
        <f>INDEX(resultados!$A$2:$ZZ$532, 206, MATCH($B$3, resultados!$A$1:$ZZ$1, 0))</f>
        <v/>
      </c>
    </row>
    <row r="213">
      <c r="A213">
        <f>INDEX(resultados!$A$2:$ZZ$532, 207, MATCH($B$1, resultados!$A$1:$ZZ$1, 0))</f>
        <v/>
      </c>
      <c r="B213">
        <f>INDEX(resultados!$A$2:$ZZ$532, 207, MATCH($B$2, resultados!$A$1:$ZZ$1, 0))</f>
        <v/>
      </c>
      <c r="C213">
        <f>INDEX(resultados!$A$2:$ZZ$532, 207, MATCH($B$3, resultados!$A$1:$ZZ$1, 0))</f>
        <v/>
      </c>
    </row>
    <row r="214">
      <c r="A214">
        <f>INDEX(resultados!$A$2:$ZZ$532, 208, MATCH($B$1, resultados!$A$1:$ZZ$1, 0))</f>
        <v/>
      </c>
      <c r="B214">
        <f>INDEX(resultados!$A$2:$ZZ$532, 208, MATCH($B$2, resultados!$A$1:$ZZ$1, 0))</f>
        <v/>
      </c>
      <c r="C214">
        <f>INDEX(resultados!$A$2:$ZZ$532, 208, MATCH($B$3, resultados!$A$1:$ZZ$1, 0))</f>
        <v/>
      </c>
    </row>
    <row r="215">
      <c r="A215">
        <f>INDEX(resultados!$A$2:$ZZ$532, 209, MATCH($B$1, resultados!$A$1:$ZZ$1, 0))</f>
        <v/>
      </c>
      <c r="B215">
        <f>INDEX(resultados!$A$2:$ZZ$532, 209, MATCH($B$2, resultados!$A$1:$ZZ$1, 0))</f>
        <v/>
      </c>
      <c r="C215">
        <f>INDEX(resultados!$A$2:$ZZ$532, 209, MATCH($B$3, resultados!$A$1:$ZZ$1, 0))</f>
        <v/>
      </c>
    </row>
    <row r="216">
      <c r="A216">
        <f>INDEX(resultados!$A$2:$ZZ$532, 210, MATCH($B$1, resultados!$A$1:$ZZ$1, 0))</f>
        <v/>
      </c>
      <c r="B216">
        <f>INDEX(resultados!$A$2:$ZZ$532, 210, MATCH($B$2, resultados!$A$1:$ZZ$1, 0))</f>
        <v/>
      </c>
      <c r="C216">
        <f>INDEX(resultados!$A$2:$ZZ$532, 210, MATCH($B$3, resultados!$A$1:$ZZ$1, 0))</f>
        <v/>
      </c>
    </row>
    <row r="217">
      <c r="A217">
        <f>INDEX(resultados!$A$2:$ZZ$532, 211, MATCH($B$1, resultados!$A$1:$ZZ$1, 0))</f>
        <v/>
      </c>
      <c r="B217">
        <f>INDEX(resultados!$A$2:$ZZ$532, 211, MATCH($B$2, resultados!$A$1:$ZZ$1, 0))</f>
        <v/>
      </c>
      <c r="C217">
        <f>INDEX(resultados!$A$2:$ZZ$532, 211, MATCH($B$3, resultados!$A$1:$ZZ$1, 0))</f>
        <v/>
      </c>
    </row>
    <row r="218">
      <c r="A218">
        <f>INDEX(resultados!$A$2:$ZZ$532, 212, MATCH($B$1, resultados!$A$1:$ZZ$1, 0))</f>
        <v/>
      </c>
      <c r="B218">
        <f>INDEX(resultados!$A$2:$ZZ$532, 212, MATCH($B$2, resultados!$A$1:$ZZ$1, 0))</f>
        <v/>
      </c>
      <c r="C218">
        <f>INDEX(resultados!$A$2:$ZZ$532, 212, MATCH($B$3, resultados!$A$1:$ZZ$1, 0))</f>
        <v/>
      </c>
    </row>
    <row r="219">
      <c r="A219">
        <f>INDEX(resultados!$A$2:$ZZ$532, 213, MATCH($B$1, resultados!$A$1:$ZZ$1, 0))</f>
        <v/>
      </c>
      <c r="B219">
        <f>INDEX(resultados!$A$2:$ZZ$532, 213, MATCH($B$2, resultados!$A$1:$ZZ$1, 0))</f>
        <v/>
      </c>
      <c r="C219">
        <f>INDEX(resultados!$A$2:$ZZ$532, 213, MATCH($B$3, resultados!$A$1:$ZZ$1, 0))</f>
        <v/>
      </c>
    </row>
    <row r="220">
      <c r="A220">
        <f>INDEX(resultados!$A$2:$ZZ$532, 214, MATCH($B$1, resultados!$A$1:$ZZ$1, 0))</f>
        <v/>
      </c>
      <c r="B220">
        <f>INDEX(resultados!$A$2:$ZZ$532, 214, MATCH($B$2, resultados!$A$1:$ZZ$1, 0))</f>
        <v/>
      </c>
      <c r="C220">
        <f>INDEX(resultados!$A$2:$ZZ$532, 214, MATCH($B$3, resultados!$A$1:$ZZ$1, 0))</f>
        <v/>
      </c>
    </row>
    <row r="221">
      <c r="A221">
        <f>INDEX(resultados!$A$2:$ZZ$532, 215, MATCH($B$1, resultados!$A$1:$ZZ$1, 0))</f>
        <v/>
      </c>
      <c r="B221">
        <f>INDEX(resultados!$A$2:$ZZ$532, 215, MATCH($B$2, resultados!$A$1:$ZZ$1, 0))</f>
        <v/>
      </c>
      <c r="C221">
        <f>INDEX(resultados!$A$2:$ZZ$532, 215, MATCH($B$3, resultados!$A$1:$ZZ$1, 0))</f>
        <v/>
      </c>
    </row>
    <row r="222">
      <c r="A222">
        <f>INDEX(resultados!$A$2:$ZZ$532, 216, MATCH($B$1, resultados!$A$1:$ZZ$1, 0))</f>
        <v/>
      </c>
      <c r="B222">
        <f>INDEX(resultados!$A$2:$ZZ$532, 216, MATCH($B$2, resultados!$A$1:$ZZ$1, 0))</f>
        <v/>
      </c>
      <c r="C222">
        <f>INDEX(resultados!$A$2:$ZZ$532, 216, MATCH($B$3, resultados!$A$1:$ZZ$1, 0))</f>
        <v/>
      </c>
    </row>
    <row r="223">
      <c r="A223">
        <f>INDEX(resultados!$A$2:$ZZ$532, 217, MATCH($B$1, resultados!$A$1:$ZZ$1, 0))</f>
        <v/>
      </c>
      <c r="B223">
        <f>INDEX(resultados!$A$2:$ZZ$532, 217, MATCH($B$2, resultados!$A$1:$ZZ$1, 0))</f>
        <v/>
      </c>
      <c r="C223">
        <f>INDEX(resultados!$A$2:$ZZ$532, 217, MATCH($B$3, resultados!$A$1:$ZZ$1, 0))</f>
        <v/>
      </c>
    </row>
    <row r="224">
      <c r="A224">
        <f>INDEX(resultados!$A$2:$ZZ$532, 218, MATCH($B$1, resultados!$A$1:$ZZ$1, 0))</f>
        <v/>
      </c>
      <c r="B224">
        <f>INDEX(resultados!$A$2:$ZZ$532, 218, MATCH($B$2, resultados!$A$1:$ZZ$1, 0))</f>
        <v/>
      </c>
      <c r="C224">
        <f>INDEX(resultados!$A$2:$ZZ$532, 218, MATCH($B$3, resultados!$A$1:$ZZ$1, 0))</f>
        <v/>
      </c>
    </row>
    <row r="225">
      <c r="A225">
        <f>INDEX(resultados!$A$2:$ZZ$532, 219, MATCH($B$1, resultados!$A$1:$ZZ$1, 0))</f>
        <v/>
      </c>
      <c r="B225">
        <f>INDEX(resultados!$A$2:$ZZ$532, 219, MATCH($B$2, resultados!$A$1:$ZZ$1, 0))</f>
        <v/>
      </c>
      <c r="C225">
        <f>INDEX(resultados!$A$2:$ZZ$532, 219, MATCH($B$3, resultados!$A$1:$ZZ$1, 0))</f>
        <v/>
      </c>
    </row>
    <row r="226">
      <c r="A226">
        <f>INDEX(resultados!$A$2:$ZZ$532, 220, MATCH($B$1, resultados!$A$1:$ZZ$1, 0))</f>
        <v/>
      </c>
      <c r="B226">
        <f>INDEX(resultados!$A$2:$ZZ$532, 220, MATCH($B$2, resultados!$A$1:$ZZ$1, 0))</f>
        <v/>
      </c>
      <c r="C226">
        <f>INDEX(resultados!$A$2:$ZZ$532, 220, MATCH($B$3, resultados!$A$1:$ZZ$1, 0))</f>
        <v/>
      </c>
    </row>
    <row r="227">
      <c r="A227">
        <f>INDEX(resultados!$A$2:$ZZ$532, 221, MATCH($B$1, resultados!$A$1:$ZZ$1, 0))</f>
        <v/>
      </c>
      <c r="B227">
        <f>INDEX(resultados!$A$2:$ZZ$532, 221, MATCH($B$2, resultados!$A$1:$ZZ$1, 0))</f>
        <v/>
      </c>
      <c r="C227">
        <f>INDEX(resultados!$A$2:$ZZ$532, 221, MATCH($B$3, resultados!$A$1:$ZZ$1, 0))</f>
        <v/>
      </c>
    </row>
    <row r="228">
      <c r="A228">
        <f>INDEX(resultados!$A$2:$ZZ$532, 222, MATCH($B$1, resultados!$A$1:$ZZ$1, 0))</f>
        <v/>
      </c>
      <c r="B228">
        <f>INDEX(resultados!$A$2:$ZZ$532, 222, MATCH($B$2, resultados!$A$1:$ZZ$1, 0))</f>
        <v/>
      </c>
      <c r="C228">
        <f>INDEX(resultados!$A$2:$ZZ$532, 222, MATCH($B$3, resultados!$A$1:$ZZ$1, 0))</f>
        <v/>
      </c>
    </row>
    <row r="229">
      <c r="A229">
        <f>INDEX(resultados!$A$2:$ZZ$532, 223, MATCH($B$1, resultados!$A$1:$ZZ$1, 0))</f>
        <v/>
      </c>
      <c r="B229">
        <f>INDEX(resultados!$A$2:$ZZ$532, 223, MATCH($B$2, resultados!$A$1:$ZZ$1, 0))</f>
        <v/>
      </c>
      <c r="C229">
        <f>INDEX(resultados!$A$2:$ZZ$532, 223, MATCH($B$3, resultados!$A$1:$ZZ$1, 0))</f>
        <v/>
      </c>
    </row>
    <row r="230">
      <c r="A230">
        <f>INDEX(resultados!$A$2:$ZZ$532, 224, MATCH($B$1, resultados!$A$1:$ZZ$1, 0))</f>
        <v/>
      </c>
      <c r="B230">
        <f>INDEX(resultados!$A$2:$ZZ$532, 224, MATCH($B$2, resultados!$A$1:$ZZ$1, 0))</f>
        <v/>
      </c>
      <c r="C230">
        <f>INDEX(resultados!$A$2:$ZZ$532, 224, MATCH($B$3, resultados!$A$1:$ZZ$1, 0))</f>
        <v/>
      </c>
    </row>
    <row r="231">
      <c r="A231">
        <f>INDEX(resultados!$A$2:$ZZ$532, 225, MATCH($B$1, resultados!$A$1:$ZZ$1, 0))</f>
        <v/>
      </c>
      <c r="B231">
        <f>INDEX(resultados!$A$2:$ZZ$532, 225, MATCH($B$2, resultados!$A$1:$ZZ$1, 0))</f>
        <v/>
      </c>
      <c r="C231">
        <f>INDEX(resultados!$A$2:$ZZ$532, 225, MATCH($B$3, resultados!$A$1:$ZZ$1, 0))</f>
        <v/>
      </c>
    </row>
    <row r="232">
      <c r="A232">
        <f>INDEX(resultados!$A$2:$ZZ$532, 226, MATCH($B$1, resultados!$A$1:$ZZ$1, 0))</f>
        <v/>
      </c>
      <c r="B232">
        <f>INDEX(resultados!$A$2:$ZZ$532, 226, MATCH($B$2, resultados!$A$1:$ZZ$1, 0))</f>
        <v/>
      </c>
      <c r="C232">
        <f>INDEX(resultados!$A$2:$ZZ$532, 226, MATCH($B$3, resultados!$A$1:$ZZ$1, 0))</f>
        <v/>
      </c>
    </row>
    <row r="233">
      <c r="A233">
        <f>INDEX(resultados!$A$2:$ZZ$532, 227, MATCH($B$1, resultados!$A$1:$ZZ$1, 0))</f>
        <v/>
      </c>
      <c r="B233">
        <f>INDEX(resultados!$A$2:$ZZ$532, 227, MATCH($B$2, resultados!$A$1:$ZZ$1, 0))</f>
        <v/>
      </c>
      <c r="C233">
        <f>INDEX(resultados!$A$2:$ZZ$532, 227, MATCH($B$3, resultados!$A$1:$ZZ$1, 0))</f>
        <v/>
      </c>
    </row>
    <row r="234">
      <c r="A234">
        <f>INDEX(resultados!$A$2:$ZZ$532, 228, MATCH($B$1, resultados!$A$1:$ZZ$1, 0))</f>
        <v/>
      </c>
      <c r="B234">
        <f>INDEX(resultados!$A$2:$ZZ$532, 228, MATCH($B$2, resultados!$A$1:$ZZ$1, 0))</f>
        <v/>
      </c>
      <c r="C234">
        <f>INDEX(resultados!$A$2:$ZZ$532, 228, MATCH($B$3, resultados!$A$1:$ZZ$1, 0))</f>
        <v/>
      </c>
    </row>
    <row r="235">
      <c r="A235">
        <f>INDEX(resultados!$A$2:$ZZ$532, 229, MATCH($B$1, resultados!$A$1:$ZZ$1, 0))</f>
        <v/>
      </c>
      <c r="B235">
        <f>INDEX(resultados!$A$2:$ZZ$532, 229, MATCH($B$2, resultados!$A$1:$ZZ$1, 0))</f>
        <v/>
      </c>
      <c r="C235">
        <f>INDEX(resultados!$A$2:$ZZ$532, 229, MATCH($B$3, resultados!$A$1:$ZZ$1, 0))</f>
        <v/>
      </c>
    </row>
    <row r="236">
      <c r="A236">
        <f>INDEX(resultados!$A$2:$ZZ$532, 230, MATCH($B$1, resultados!$A$1:$ZZ$1, 0))</f>
        <v/>
      </c>
      <c r="B236">
        <f>INDEX(resultados!$A$2:$ZZ$532, 230, MATCH($B$2, resultados!$A$1:$ZZ$1, 0))</f>
        <v/>
      </c>
      <c r="C236">
        <f>INDEX(resultados!$A$2:$ZZ$532, 230, MATCH($B$3, resultados!$A$1:$ZZ$1, 0))</f>
        <v/>
      </c>
    </row>
    <row r="237">
      <c r="A237">
        <f>INDEX(resultados!$A$2:$ZZ$532, 231, MATCH($B$1, resultados!$A$1:$ZZ$1, 0))</f>
        <v/>
      </c>
      <c r="B237">
        <f>INDEX(resultados!$A$2:$ZZ$532, 231, MATCH($B$2, resultados!$A$1:$ZZ$1, 0))</f>
        <v/>
      </c>
      <c r="C237">
        <f>INDEX(resultados!$A$2:$ZZ$532, 231, MATCH($B$3, resultados!$A$1:$ZZ$1, 0))</f>
        <v/>
      </c>
    </row>
    <row r="238">
      <c r="A238">
        <f>INDEX(resultados!$A$2:$ZZ$532, 232, MATCH($B$1, resultados!$A$1:$ZZ$1, 0))</f>
        <v/>
      </c>
      <c r="B238">
        <f>INDEX(resultados!$A$2:$ZZ$532, 232, MATCH($B$2, resultados!$A$1:$ZZ$1, 0))</f>
        <v/>
      </c>
      <c r="C238">
        <f>INDEX(resultados!$A$2:$ZZ$532, 232, MATCH($B$3, resultados!$A$1:$ZZ$1, 0))</f>
        <v/>
      </c>
    </row>
    <row r="239">
      <c r="A239">
        <f>INDEX(resultados!$A$2:$ZZ$532, 233, MATCH($B$1, resultados!$A$1:$ZZ$1, 0))</f>
        <v/>
      </c>
      <c r="B239">
        <f>INDEX(resultados!$A$2:$ZZ$532, 233, MATCH($B$2, resultados!$A$1:$ZZ$1, 0))</f>
        <v/>
      </c>
      <c r="C239">
        <f>INDEX(resultados!$A$2:$ZZ$532, 233, MATCH($B$3, resultados!$A$1:$ZZ$1, 0))</f>
        <v/>
      </c>
    </row>
    <row r="240">
      <c r="A240">
        <f>INDEX(resultados!$A$2:$ZZ$532, 234, MATCH($B$1, resultados!$A$1:$ZZ$1, 0))</f>
        <v/>
      </c>
      <c r="B240">
        <f>INDEX(resultados!$A$2:$ZZ$532, 234, MATCH($B$2, resultados!$A$1:$ZZ$1, 0))</f>
        <v/>
      </c>
      <c r="C240">
        <f>INDEX(resultados!$A$2:$ZZ$532, 234, MATCH($B$3, resultados!$A$1:$ZZ$1, 0))</f>
        <v/>
      </c>
    </row>
    <row r="241">
      <c r="A241">
        <f>INDEX(resultados!$A$2:$ZZ$532, 235, MATCH($B$1, resultados!$A$1:$ZZ$1, 0))</f>
        <v/>
      </c>
      <c r="B241">
        <f>INDEX(resultados!$A$2:$ZZ$532, 235, MATCH($B$2, resultados!$A$1:$ZZ$1, 0))</f>
        <v/>
      </c>
      <c r="C241">
        <f>INDEX(resultados!$A$2:$ZZ$532, 235, MATCH($B$3, resultados!$A$1:$ZZ$1, 0))</f>
        <v/>
      </c>
    </row>
    <row r="242">
      <c r="A242">
        <f>INDEX(resultados!$A$2:$ZZ$532, 236, MATCH($B$1, resultados!$A$1:$ZZ$1, 0))</f>
        <v/>
      </c>
      <c r="B242">
        <f>INDEX(resultados!$A$2:$ZZ$532, 236, MATCH($B$2, resultados!$A$1:$ZZ$1, 0))</f>
        <v/>
      </c>
      <c r="C242">
        <f>INDEX(resultados!$A$2:$ZZ$532, 236, MATCH($B$3, resultados!$A$1:$ZZ$1, 0))</f>
        <v/>
      </c>
    </row>
    <row r="243">
      <c r="A243">
        <f>INDEX(resultados!$A$2:$ZZ$532, 237, MATCH($B$1, resultados!$A$1:$ZZ$1, 0))</f>
        <v/>
      </c>
      <c r="B243">
        <f>INDEX(resultados!$A$2:$ZZ$532, 237, MATCH($B$2, resultados!$A$1:$ZZ$1, 0))</f>
        <v/>
      </c>
      <c r="C243">
        <f>INDEX(resultados!$A$2:$ZZ$532, 237, MATCH($B$3, resultados!$A$1:$ZZ$1, 0))</f>
        <v/>
      </c>
    </row>
    <row r="244">
      <c r="A244">
        <f>INDEX(resultados!$A$2:$ZZ$532, 238, MATCH($B$1, resultados!$A$1:$ZZ$1, 0))</f>
        <v/>
      </c>
      <c r="B244">
        <f>INDEX(resultados!$A$2:$ZZ$532, 238, MATCH($B$2, resultados!$A$1:$ZZ$1, 0))</f>
        <v/>
      </c>
      <c r="C244">
        <f>INDEX(resultados!$A$2:$ZZ$532, 238, MATCH($B$3, resultados!$A$1:$ZZ$1, 0))</f>
        <v/>
      </c>
    </row>
    <row r="245">
      <c r="A245">
        <f>INDEX(resultados!$A$2:$ZZ$532, 239, MATCH($B$1, resultados!$A$1:$ZZ$1, 0))</f>
        <v/>
      </c>
      <c r="B245">
        <f>INDEX(resultados!$A$2:$ZZ$532, 239, MATCH($B$2, resultados!$A$1:$ZZ$1, 0))</f>
        <v/>
      </c>
      <c r="C245">
        <f>INDEX(resultados!$A$2:$ZZ$532, 239, MATCH($B$3, resultados!$A$1:$ZZ$1, 0))</f>
        <v/>
      </c>
    </row>
    <row r="246">
      <c r="A246">
        <f>INDEX(resultados!$A$2:$ZZ$532, 240, MATCH($B$1, resultados!$A$1:$ZZ$1, 0))</f>
        <v/>
      </c>
      <c r="B246">
        <f>INDEX(resultados!$A$2:$ZZ$532, 240, MATCH($B$2, resultados!$A$1:$ZZ$1, 0))</f>
        <v/>
      </c>
      <c r="C246">
        <f>INDEX(resultados!$A$2:$ZZ$532, 240, MATCH($B$3, resultados!$A$1:$ZZ$1, 0))</f>
        <v/>
      </c>
    </row>
    <row r="247">
      <c r="A247">
        <f>INDEX(resultados!$A$2:$ZZ$532, 241, MATCH($B$1, resultados!$A$1:$ZZ$1, 0))</f>
        <v/>
      </c>
      <c r="B247">
        <f>INDEX(resultados!$A$2:$ZZ$532, 241, MATCH($B$2, resultados!$A$1:$ZZ$1, 0))</f>
        <v/>
      </c>
      <c r="C247">
        <f>INDEX(resultados!$A$2:$ZZ$532, 241, MATCH($B$3, resultados!$A$1:$ZZ$1, 0))</f>
        <v/>
      </c>
    </row>
    <row r="248">
      <c r="A248">
        <f>INDEX(resultados!$A$2:$ZZ$532, 242, MATCH($B$1, resultados!$A$1:$ZZ$1, 0))</f>
        <v/>
      </c>
      <c r="B248">
        <f>INDEX(resultados!$A$2:$ZZ$532, 242, MATCH($B$2, resultados!$A$1:$ZZ$1, 0))</f>
        <v/>
      </c>
      <c r="C248">
        <f>INDEX(resultados!$A$2:$ZZ$532, 242, MATCH($B$3, resultados!$A$1:$ZZ$1, 0))</f>
        <v/>
      </c>
    </row>
    <row r="249">
      <c r="A249">
        <f>INDEX(resultados!$A$2:$ZZ$532, 243, MATCH($B$1, resultados!$A$1:$ZZ$1, 0))</f>
        <v/>
      </c>
      <c r="B249">
        <f>INDEX(resultados!$A$2:$ZZ$532, 243, MATCH($B$2, resultados!$A$1:$ZZ$1, 0))</f>
        <v/>
      </c>
      <c r="C249">
        <f>INDEX(resultados!$A$2:$ZZ$532, 243, MATCH($B$3, resultados!$A$1:$ZZ$1, 0))</f>
        <v/>
      </c>
    </row>
    <row r="250">
      <c r="A250">
        <f>INDEX(resultados!$A$2:$ZZ$532, 244, MATCH($B$1, resultados!$A$1:$ZZ$1, 0))</f>
        <v/>
      </c>
      <c r="B250">
        <f>INDEX(resultados!$A$2:$ZZ$532, 244, MATCH($B$2, resultados!$A$1:$ZZ$1, 0))</f>
        <v/>
      </c>
      <c r="C250">
        <f>INDEX(resultados!$A$2:$ZZ$532, 244, MATCH($B$3, resultados!$A$1:$ZZ$1, 0))</f>
        <v/>
      </c>
    </row>
    <row r="251">
      <c r="A251">
        <f>INDEX(resultados!$A$2:$ZZ$532, 245, MATCH($B$1, resultados!$A$1:$ZZ$1, 0))</f>
        <v/>
      </c>
      <c r="B251">
        <f>INDEX(resultados!$A$2:$ZZ$532, 245, MATCH($B$2, resultados!$A$1:$ZZ$1, 0))</f>
        <v/>
      </c>
      <c r="C251">
        <f>INDEX(resultados!$A$2:$ZZ$532, 245, MATCH($B$3, resultados!$A$1:$ZZ$1, 0))</f>
        <v/>
      </c>
    </row>
    <row r="252">
      <c r="A252">
        <f>INDEX(resultados!$A$2:$ZZ$532, 246, MATCH($B$1, resultados!$A$1:$ZZ$1, 0))</f>
        <v/>
      </c>
      <c r="B252">
        <f>INDEX(resultados!$A$2:$ZZ$532, 246, MATCH($B$2, resultados!$A$1:$ZZ$1, 0))</f>
        <v/>
      </c>
      <c r="C252">
        <f>INDEX(resultados!$A$2:$ZZ$532, 246, MATCH($B$3, resultados!$A$1:$ZZ$1, 0))</f>
        <v/>
      </c>
    </row>
    <row r="253">
      <c r="A253">
        <f>INDEX(resultados!$A$2:$ZZ$532, 247, MATCH($B$1, resultados!$A$1:$ZZ$1, 0))</f>
        <v/>
      </c>
      <c r="B253">
        <f>INDEX(resultados!$A$2:$ZZ$532, 247, MATCH($B$2, resultados!$A$1:$ZZ$1, 0))</f>
        <v/>
      </c>
      <c r="C253">
        <f>INDEX(resultados!$A$2:$ZZ$532, 247, MATCH($B$3, resultados!$A$1:$ZZ$1, 0))</f>
        <v/>
      </c>
    </row>
    <row r="254">
      <c r="A254">
        <f>INDEX(resultados!$A$2:$ZZ$532, 248, MATCH($B$1, resultados!$A$1:$ZZ$1, 0))</f>
        <v/>
      </c>
      <c r="B254">
        <f>INDEX(resultados!$A$2:$ZZ$532, 248, MATCH($B$2, resultados!$A$1:$ZZ$1, 0))</f>
        <v/>
      </c>
      <c r="C254">
        <f>INDEX(resultados!$A$2:$ZZ$532, 248, MATCH($B$3, resultados!$A$1:$ZZ$1, 0))</f>
        <v/>
      </c>
    </row>
    <row r="255">
      <c r="A255">
        <f>INDEX(resultados!$A$2:$ZZ$532, 249, MATCH($B$1, resultados!$A$1:$ZZ$1, 0))</f>
        <v/>
      </c>
      <c r="B255">
        <f>INDEX(resultados!$A$2:$ZZ$532, 249, MATCH($B$2, resultados!$A$1:$ZZ$1, 0))</f>
        <v/>
      </c>
      <c r="C255">
        <f>INDEX(resultados!$A$2:$ZZ$532, 249, MATCH($B$3, resultados!$A$1:$ZZ$1, 0))</f>
        <v/>
      </c>
    </row>
    <row r="256">
      <c r="A256">
        <f>INDEX(resultados!$A$2:$ZZ$532, 250, MATCH($B$1, resultados!$A$1:$ZZ$1, 0))</f>
        <v/>
      </c>
      <c r="B256">
        <f>INDEX(resultados!$A$2:$ZZ$532, 250, MATCH($B$2, resultados!$A$1:$ZZ$1, 0))</f>
        <v/>
      </c>
      <c r="C256">
        <f>INDEX(resultados!$A$2:$ZZ$532, 250, MATCH($B$3, resultados!$A$1:$ZZ$1, 0))</f>
        <v/>
      </c>
    </row>
    <row r="257">
      <c r="A257">
        <f>INDEX(resultados!$A$2:$ZZ$532, 251, MATCH($B$1, resultados!$A$1:$ZZ$1, 0))</f>
        <v/>
      </c>
      <c r="B257">
        <f>INDEX(resultados!$A$2:$ZZ$532, 251, MATCH($B$2, resultados!$A$1:$ZZ$1, 0))</f>
        <v/>
      </c>
      <c r="C257">
        <f>INDEX(resultados!$A$2:$ZZ$532, 251, MATCH($B$3, resultados!$A$1:$ZZ$1, 0))</f>
        <v/>
      </c>
    </row>
    <row r="258">
      <c r="A258">
        <f>INDEX(resultados!$A$2:$ZZ$532, 252, MATCH($B$1, resultados!$A$1:$ZZ$1, 0))</f>
        <v/>
      </c>
      <c r="B258">
        <f>INDEX(resultados!$A$2:$ZZ$532, 252, MATCH($B$2, resultados!$A$1:$ZZ$1, 0))</f>
        <v/>
      </c>
      <c r="C258">
        <f>INDEX(resultados!$A$2:$ZZ$532, 252, MATCH($B$3, resultados!$A$1:$ZZ$1, 0))</f>
        <v/>
      </c>
    </row>
    <row r="259">
      <c r="A259">
        <f>INDEX(resultados!$A$2:$ZZ$532, 253, MATCH($B$1, resultados!$A$1:$ZZ$1, 0))</f>
        <v/>
      </c>
      <c r="B259">
        <f>INDEX(resultados!$A$2:$ZZ$532, 253, MATCH($B$2, resultados!$A$1:$ZZ$1, 0))</f>
        <v/>
      </c>
      <c r="C259">
        <f>INDEX(resultados!$A$2:$ZZ$532, 253, MATCH($B$3, resultados!$A$1:$ZZ$1, 0))</f>
        <v/>
      </c>
    </row>
    <row r="260">
      <c r="A260">
        <f>INDEX(resultados!$A$2:$ZZ$532, 254, MATCH($B$1, resultados!$A$1:$ZZ$1, 0))</f>
        <v/>
      </c>
      <c r="B260">
        <f>INDEX(resultados!$A$2:$ZZ$532, 254, MATCH($B$2, resultados!$A$1:$ZZ$1, 0))</f>
        <v/>
      </c>
      <c r="C260">
        <f>INDEX(resultados!$A$2:$ZZ$532, 254, MATCH($B$3, resultados!$A$1:$ZZ$1, 0))</f>
        <v/>
      </c>
    </row>
    <row r="261">
      <c r="A261">
        <f>INDEX(resultados!$A$2:$ZZ$532, 255, MATCH($B$1, resultados!$A$1:$ZZ$1, 0))</f>
        <v/>
      </c>
      <c r="B261">
        <f>INDEX(resultados!$A$2:$ZZ$532, 255, MATCH($B$2, resultados!$A$1:$ZZ$1, 0))</f>
        <v/>
      </c>
      <c r="C261">
        <f>INDEX(resultados!$A$2:$ZZ$532, 255, MATCH($B$3, resultados!$A$1:$ZZ$1, 0))</f>
        <v/>
      </c>
    </row>
    <row r="262">
      <c r="A262">
        <f>INDEX(resultados!$A$2:$ZZ$532, 256, MATCH($B$1, resultados!$A$1:$ZZ$1, 0))</f>
        <v/>
      </c>
      <c r="B262">
        <f>INDEX(resultados!$A$2:$ZZ$532, 256, MATCH($B$2, resultados!$A$1:$ZZ$1, 0))</f>
        <v/>
      </c>
      <c r="C262">
        <f>INDEX(resultados!$A$2:$ZZ$532, 256, MATCH($B$3, resultados!$A$1:$ZZ$1, 0))</f>
        <v/>
      </c>
    </row>
    <row r="263">
      <c r="A263">
        <f>INDEX(resultados!$A$2:$ZZ$532, 257, MATCH($B$1, resultados!$A$1:$ZZ$1, 0))</f>
        <v/>
      </c>
      <c r="B263">
        <f>INDEX(resultados!$A$2:$ZZ$532, 257, MATCH($B$2, resultados!$A$1:$ZZ$1, 0))</f>
        <v/>
      </c>
      <c r="C263">
        <f>INDEX(resultados!$A$2:$ZZ$532, 257, MATCH($B$3, resultados!$A$1:$ZZ$1, 0))</f>
        <v/>
      </c>
    </row>
    <row r="264">
      <c r="A264">
        <f>INDEX(resultados!$A$2:$ZZ$532, 258, MATCH($B$1, resultados!$A$1:$ZZ$1, 0))</f>
        <v/>
      </c>
      <c r="B264">
        <f>INDEX(resultados!$A$2:$ZZ$532, 258, MATCH($B$2, resultados!$A$1:$ZZ$1, 0))</f>
        <v/>
      </c>
      <c r="C264">
        <f>INDEX(resultados!$A$2:$ZZ$532, 258, MATCH($B$3, resultados!$A$1:$ZZ$1, 0))</f>
        <v/>
      </c>
    </row>
    <row r="265">
      <c r="A265">
        <f>INDEX(resultados!$A$2:$ZZ$532, 259, MATCH($B$1, resultados!$A$1:$ZZ$1, 0))</f>
        <v/>
      </c>
      <c r="B265">
        <f>INDEX(resultados!$A$2:$ZZ$532, 259, MATCH($B$2, resultados!$A$1:$ZZ$1, 0))</f>
        <v/>
      </c>
      <c r="C265">
        <f>INDEX(resultados!$A$2:$ZZ$532, 259, MATCH($B$3, resultados!$A$1:$ZZ$1, 0))</f>
        <v/>
      </c>
    </row>
    <row r="266">
      <c r="A266">
        <f>INDEX(resultados!$A$2:$ZZ$532, 260, MATCH($B$1, resultados!$A$1:$ZZ$1, 0))</f>
        <v/>
      </c>
      <c r="B266">
        <f>INDEX(resultados!$A$2:$ZZ$532, 260, MATCH($B$2, resultados!$A$1:$ZZ$1, 0))</f>
        <v/>
      </c>
      <c r="C266">
        <f>INDEX(resultados!$A$2:$ZZ$532, 260, MATCH($B$3, resultados!$A$1:$ZZ$1, 0))</f>
        <v/>
      </c>
    </row>
    <row r="267">
      <c r="A267">
        <f>INDEX(resultados!$A$2:$ZZ$532, 261, MATCH($B$1, resultados!$A$1:$ZZ$1, 0))</f>
        <v/>
      </c>
      <c r="B267">
        <f>INDEX(resultados!$A$2:$ZZ$532, 261, MATCH($B$2, resultados!$A$1:$ZZ$1, 0))</f>
        <v/>
      </c>
      <c r="C267">
        <f>INDEX(resultados!$A$2:$ZZ$532, 261, MATCH($B$3, resultados!$A$1:$ZZ$1, 0))</f>
        <v/>
      </c>
    </row>
    <row r="268">
      <c r="A268">
        <f>INDEX(resultados!$A$2:$ZZ$532, 262, MATCH($B$1, resultados!$A$1:$ZZ$1, 0))</f>
        <v/>
      </c>
      <c r="B268">
        <f>INDEX(resultados!$A$2:$ZZ$532, 262, MATCH($B$2, resultados!$A$1:$ZZ$1, 0))</f>
        <v/>
      </c>
      <c r="C268">
        <f>INDEX(resultados!$A$2:$ZZ$532, 262, MATCH($B$3, resultados!$A$1:$ZZ$1, 0))</f>
        <v/>
      </c>
    </row>
    <row r="269">
      <c r="A269">
        <f>INDEX(resultados!$A$2:$ZZ$532, 263, MATCH($B$1, resultados!$A$1:$ZZ$1, 0))</f>
        <v/>
      </c>
      <c r="B269">
        <f>INDEX(resultados!$A$2:$ZZ$532, 263, MATCH($B$2, resultados!$A$1:$ZZ$1, 0))</f>
        <v/>
      </c>
      <c r="C269">
        <f>INDEX(resultados!$A$2:$ZZ$532, 263, MATCH($B$3, resultados!$A$1:$ZZ$1, 0))</f>
        <v/>
      </c>
    </row>
    <row r="270">
      <c r="A270">
        <f>INDEX(resultados!$A$2:$ZZ$532, 264, MATCH($B$1, resultados!$A$1:$ZZ$1, 0))</f>
        <v/>
      </c>
      <c r="B270">
        <f>INDEX(resultados!$A$2:$ZZ$532, 264, MATCH($B$2, resultados!$A$1:$ZZ$1, 0))</f>
        <v/>
      </c>
      <c r="C270">
        <f>INDEX(resultados!$A$2:$ZZ$532, 264, MATCH($B$3, resultados!$A$1:$ZZ$1, 0))</f>
        <v/>
      </c>
    </row>
    <row r="271">
      <c r="A271">
        <f>INDEX(resultados!$A$2:$ZZ$532, 265, MATCH($B$1, resultados!$A$1:$ZZ$1, 0))</f>
        <v/>
      </c>
      <c r="B271">
        <f>INDEX(resultados!$A$2:$ZZ$532, 265, MATCH($B$2, resultados!$A$1:$ZZ$1, 0))</f>
        <v/>
      </c>
      <c r="C271">
        <f>INDEX(resultados!$A$2:$ZZ$532, 265, MATCH($B$3, resultados!$A$1:$ZZ$1, 0))</f>
        <v/>
      </c>
    </row>
    <row r="272">
      <c r="A272">
        <f>INDEX(resultados!$A$2:$ZZ$532, 266, MATCH($B$1, resultados!$A$1:$ZZ$1, 0))</f>
        <v/>
      </c>
      <c r="B272">
        <f>INDEX(resultados!$A$2:$ZZ$532, 266, MATCH($B$2, resultados!$A$1:$ZZ$1, 0))</f>
        <v/>
      </c>
      <c r="C272">
        <f>INDEX(resultados!$A$2:$ZZ$532, 266, MATCH($B$3, resultados!$A$1:$ZZ$1, 0))</f>
        <v/>
      </c>
    </row>
    <row r="273">
      <c r="A273">
        <f>INDEX(resultados!$A$2:$ZZ$532, 267, MATCH($B$1, resultados!$A$1:$ZZ$1, 0))</f>
        <v/>
      </c>
      <c r="B273">
        <f>INDEX(resultados!$A$2:$ZZ$532, 267, MATCH($B$2, resultados!$A$1:$ZZ$1, 0))</f>
        <v/>
      </c>
      <c r="C273">
        <f>INDEX(resultados!$A$2:$ZZ$532, 267, MATCH($B$3, resultados!$A$1:$ZZ$1, 0))</f>
        <v/>
      </c>
    </row>
    <row r="274">
      <c r="A274">
        <f>INDEX(resultados!$A$2:$ZZ$532, 268, MATCH($B$1, resultados!$A$1:$ZZ$1, 0))</f>
        <v/>
      </c>
      <c r="B274">
        <f>INDEX(resultados!$A$2:$ZZ$532, 268, MATCH($B$2, resultados!$A$1:$ZZ$1, 0))</f>
        <v/>
      </c>
      <c r="C274">
        <f>INDEX(resultados!$A$2:$ZZ$532, 268, MATCH($B$3, resultados!$A$1:$ZZ$1, 0))</f>
        <v/>
      </c>
    </row>
    <row r="275">
      <c r="A275">
        <f>INDEX(resultados!$A$2:$ZZ$532, 269, MATCH($B$1, resultados!$A$1:$ZZ$1, 0))</f>
        <v/>
      </c>
      <c r="B275">
        <f>INDEX(resultados!$A$2:$ZZ$532, 269, MATCH($B$2, resultados!$A$1:$ZZ$1, 0))</f>
        <v/>
      </c>
      <c r="C275">
        <f>INDEX(resultados!$A$2:$ZZ$532, 269, MATCH($B$3, resultados!$A$1:$ZZ$1, 0))</f>
        <v/>
      </c>
    </row>
    <row r="276">
      <c r="A276">
        <f>INDEX(resultados!$A$2:$ZZ$532, 270, MATCH($B$1, resultados!$A$1:$ZZ$1, 0))</f>
        <v/>
      </c>
      <c r="B276">
        <f>INDEX(resultados!$A$2:$ZZ$532, 270, MATCH($B$2, resultados!$A$1:$ZZ$1, 0))</f>
        <v/>
      </c>
      <c r="C276">
        <f>INDEX(resultados!$A$2:$ZZ$532, 270, MATCH($B$3, resultados!$A$1:$ZZ$1, 0))</f>
        <v/>
      </c>
    </row>
    <row r="277">
      <c r="A277">
        <f>INDEX(resultados!$A$2:$ZZ$532, 271, MATCH($B$1, resultados!$A$1:$ZZ$1, 0))</f>
        <v/>
      </c>
      <c r="B277">
        <f>INDEX(resultados!$A$2:$ZZ$532, 271, MATCH($B$2, resultados!$A$1:$ZZ$1, 0))</f>
        <v/>
      </c>
      <c r="C277">
        <f>INDEX(resultados!$A$2:$ZZ$532, 271, MATCH($B$3, resultados!$A$1:$ZZ$1, 0))</f>
        <v/>
      </c>
    </row>
    <row r="278">
      <c r="A278">
        <f>INDEX(resultados!$A$2:$ZZ$532, 272, MATCH($B$1, resultados!$A$1:$ZZ$1, 0))</f>
        <v/>
      </c>
      <c r="B278">
        <f>INDEX(resultados!$A$2:$ZZ$532, 272, MATCH($B$2, resultados!$A$1:$ZZ$1, 0))</f>
        <v/>
      </c>
      <c r="C278">
        <f>INDEX(resultados!$A$2:$ZZ$532, 272, MATCH($B$3, resultados!$A$1:$ZZ$1, 0))</f>
        <v/>
      </c>
    </row>
    <row r="279">
      <c r="A279">
        <f>INDEX(resultados!$A$2:$ZZ$532, 273, MATCH($B$1, resultados!$A$1:$ZZ$1, 0))</f>
        <v/>
      </c>
      <c r="B279">
        <f>INDEX(resultados!$A$2:$ZZ$532, 273, MATCH($B$2, resultados!$A$1:$ZZ$1, 0))</f>
        <v/>
      </c>
      <c r="C279">
        <f>INDEX(resultados!$A$2:$ZZ$532, 273, MATCH($B$3, resultados!$A$1:$ZZ$1, 0))</f>
        <v/>
      </c>
    </row>
    <row r="280">
      <c r="A280">
        <f>INDEX(resultados!$A$2:$ZZ$532, 274, MATCH($B$1, resultados!$A$1:$ZZ$1, 0))</f>
        <v/>
      </c>
      <c r="B280">
        <f>INDEX(resultados!$A$2:$ZZ$532, 274, MATCH($B$2, resultados!$A$1:$ZZ$1, 0))</f>
        <v/>
      </c>
      <c r="C280">
        <f>INDEX(resultados!$A$2:$ZZ$532, 274, MATCH($B$3, resultados!$A$1:$ZZ$1, 0))</f>
        <v/>
      </c>
    </row>
    <row r="281">
      <c r="A281">
        <f>INDEX(resultados!$A$2:$ZZ$532, 275, MATCH($B$1, resultados!$A$1:$ZZ$1, 0))</f>
        <v/>
      </c>
      <c r="B281">
        <f>INDEX(resultados!$A$2:$ZZ$532, 275, MATCH($B$2, resultados!$A$1:$ZZ$1, 0))</f>
        <v/>
      </c>
      <c r="C281">
        <f>INDEX(resultados!$A$2:$ZZ$532, 275, MATCH($B$3, resultados!$A$1:$ZZ$1, 0))</f>
        <v/>
      </c>
    </row>
    <row r="282">
      <c r="A282">
        <f>INDEX(resultados!$A$2:$ZZ$532, 276, MATCH($B$1, resultados!$A$1:$ZZ$1, 0))</f>
        <v/>
      </c>
      <c r="B282">
        <f>INDEX(resultados!$A$2:$ZZ$532, 276, MATCH($B$2, resultados!$A$1:$ZZ$1, 0))</f>
        <v/>
      </c>
      <c r="C282">
        <f>INDEX(resultados!$A$2:$ZZ$532, 276, MATCH($B$3, resultados!$A$1:$ZZ$1, 0))</f>
        <v/>
      </c>
    </row>
    <row r="283">
      <c r="A283">
        <f>INDEX(resultados!$A$2:$ZZ$532, 277, MATCH($B$1, resultados!$A$1:$ZZ$1, 0))</f>
        <v/>
      </c>
      <c r="B283">
        <f>INDEX(resultados!$A$2:$ZZ$532, 277, MATCH($B$2, resultados!$A$1:$ZZ$1, 0))</f>
        <v/>
      </c>
      <c r="C283">
        <f>INDEX(resultados!$A$2:$ZZ$532, 277, MATCH($B$3, resultados!$A$1:$ZZ$1, 0))</f>
        <v/>
      </c>
    </row>
    <row r="284">
      <c r="A284">
        <f>INDEX(resultados!$A$2:$ZZ$532, 278, MATCH($B$1, resultados!$A$1:$ZZ$1, 0))</f>
        <v/>
      </c>
      <c r="B284">
        <f>INDEX(resultados!$A$2:$ZZ$532, 278, MATCH($B$2, resultados!$A$1:$ZZ$1, 0))</f>
        <v/>
      </c>
      <c r="C284">
        <f>INDEX(resultados!$A$2:$ZZ$532, 278, MATCH($B$3, resultados!$A$1:$ZZ$1, 0))</f>
        <v/>
      </c>
    </row>
    <row r="285">
      <c r="A285">
        <f>INDEX(resultados!$A$2:$ZZ$532, 279, MATCH($B$1, resultados!$A$1:$ZZ$1, 0))</f>
        <v/>
      </c>
      <c r="B285">
        <f>INDEX(resultados!$A$2:$ZZ$532, 279, MATCH($B$2, resultados!$A$1:$ZZ$1, 0))</f>
        <v/>
      </c>
      <c r="C285">
        <f>INDEX(resultados!$A$2:$ZZ$532, 279, MATCH($B$3, resultados!$A$1:$ZZ$1, 0))</f>
        <v/>
      </c>
    </row>
    <row r="286">
      <c r="A286">
        <f>INDEX(resultados!$A$2:$ZZ$532, 280, MATCH($B$1, resultados!$A$1:$ZZ$1, 0))</f>
        <v/>
      </c>
      <c r="B286">
        <f>INDEX(resultados!$A$2:$ZZ$532, 280, MATCH($B$2, resultados!$A$1:$ZZ$1, 0))</f>
        <v/>
      </c>
      <c r="C286">
        <f>INDEX(resultados!$A$2:$ZZ$532, 280, MATCH($B$3, resultados!$A$1:$ZZ$1, 0))</f>
        <v/>
      </c>
    </row>
    <row r="287">
      <c r="A287">
        <f>INDEX(resultados!$A$2:$ZZ$532, 281, MATCH($B$1, resultados!$A$1:$ZZ$1, 0))</f>
        <v/>
      </c>
      <c r="B287">
        <f>INDEX(resultados!$A$2:$ZZ$532, 281, MATCH($B$2, resultados!$A$1:$ZZ$1, 0))</f>
        <v/>
      </c>
      <c r="C287">
        <f>INDEX(resultados!$A$2:$ZZ$532, 281, MATCH($B$3, resultados!$A$1:$ZZ$1, 0))</f>
        <v/>
      </c>
    </row>
    <row r="288">
      <c r="A288">
        <f>INDEX(resultados!$A$2:$ZZ$532, 282, MATCH($B$1, resultados!$A$1:$ZZ$1, 0))</f>
        <v/>
      </c>
      <c r="B288">
        <f>INDEX(resultados!$A$2:$ZZ$532, 282, MATCH($B$2, resultados!$A$1:$ZZ$1, 0))</f>
        <v/>
      </c>
      <c r="C288">
        <f>INDEX(resultados!$A$2:$ZZ$532, 282, MATCH($B$3, resultados!$A$1:$ZZ$1, 0))</f>
        <v/>
      </c>
    </row>
    <row r="289">
      <c r="A289">
        <f>INDEX(resultados!$A$2:$ZZ$532, 283, MATCH($B$1, resultados!$A$1:$ZZ$1, 0))</f>
        <v/>
      </c>
      <c r="B289">
        <f>INDEX(resultados!$A$2:$ZZ$532, 283, MATCH($B$2, resultados!$A$1:$ZZ$1, 0))</f>
        <v/>
      </c>
      <c r="C289">
        <f>INDEX(resultados!$A$2:$ZZ$532, 283, MATCH($B$3, resultados!$A$1:$ZZ$1, 0))</f>
        <v/>
      </c>
    </row>
    <row r="290">
      <c r="A290">
        <f>INDEX(resultados!$A$2:$ZZ$532, 284, MATCH($B$1, resultados!$A$1:$ZZ$1, 0))</f>
        <v/>
      </c>
      <c r="B290">
        <f>INDEX(resultados!$A$2:$ZZ$532, 284, MATCH($B$2, resultados!$A$1:$ZZ$1, 0))</f>
        <v/>
      </c>
      <c r="C290">
        <f>INDEX(resultados!$A$2:$ZZ$532, 284, MATCH($B$3, resultados!$A$1:$ZZ$1, 0))</f>
        <v/>
      </c>
    </row>
    <row r="291">
      <c r="A291">
        <f>INDEX(resultados!$A$2:$ZZ$532, 285, MATCH($B$1, resultados!$A$1:$ZZ$1, 0))</f>
        <v/>
      </c>
      <c r="B291">
        <f>INDEX(resultados!$A$2:$ZZ$532, 285, MATCH($B$2, resultados!$A$1:$ZZ$1, 0))</f>
        <v/>
      </c>
      <c r="C291">
        <f>INDEX(resultados!$A$2:$ZZ$532, 285, MATCH($B$3, resultados!$A$1:$ZZ$1, 0))</f>
        <v/>
      </c>
    </row>
    <row r="292">
      <c r="A292">
        <f>INDEX(resultados!$A$2:$ZZ$532, 286, MATCH($B$1, resultados!$A$1:$ZZ$1, 0))</f>
        <v/>
      </c>
      <c r="B292">
        <f>INDEX(resultados!$A$2:$ZZ$532, 286, MATCH($B$2, resultados!$A$1:$ZZ$1, 0))</f>
        <v/>
      </c>
      <c r="C292">
        <f>INDEX(resultados!$A$2:$ZZ$532, 286, MATCH($B$3, resultados!$A$1:$ZZ$1, 0))</f>
        <v/>
      </c>
    </row>
    <row r="293">
      <c r="A293">
        <f>INDEX(resultados!$A$2:$ZZ$532, 287, MATCH($B$1, resultados!$A$1:$ZZ$1, 0))</f>
        <v/>
      </c>
      <c r="B293">
        <f>INDEX(resultados!$A$2:$ZZ$532, 287, MATCH($B$2, resultados!$A$1:$ZZ$1, 0))</f>
        <v/>
      </c>
      <c r="C293">
        <f>INDEX(resultados!$A$2:$ZZ$532, 287, MATCH($B$3, resultados!$A$1:$ZZ$1, 0))</f>
        <v/>
      </c>
    </row>
    <row r="294">
      <c r="A294">
        <f>INDEX(resultados!$A$2:$ZZ$532, 288, MATCH($B$1, resultados!$A$1:$ZZ$1, 0))</f>
        <v/>
      </c>
      <c r="B294">
        <f>INDEX(resultados!$A$2:$ZZ$532, 288, MATCH($B$2, resultados!$A$1:$ZZ$1, 0))</f>
        <v/>
      </c>
      <c r="C294">
        <f>INDEX(resultados!$A$2:$ZZ$532, 288, MATCH($B$3, resultados!$A$1:$ZZ$1, 0))</f>
        <v/>
      </c>
    </row>
    <row r="295">
      <c r="A295">
        <f>INDEX(resultados!$A$2:$ZZ$532, 289, MATCH($B$1, resultados!$A$1:$ZZ$1, 0))</f>
        <v/>
      </c>
      <c r="B295">
        <f>INDEX(resultados!$A$2:$ZZ$532, 289, MATCH($B$2, resultados!$A$1:$ZZ$1, 0))</f>
        <v/>
      </c>
      <c r="C295">
        <f>INDEX(resultados!$A$2:$ZZ$532, 289, MATCH($B$3, resultados!$A$1:$ZZ$1, 0))</f>
        <v/>
      </c>
    </row>
    <row r="296">
      <c r="A296">
        <f>INDEX(resultados!$A$2:$ZZ$532, 290, MATCH($B$1, resultados!$A$1:$ZZ$1, 0))</f>
        <v/>
      </c>
      <c r="B296">
        <f>INDEX(resultados!$A$2:$ZZ$532, 290, MATCH($B$2, resultados!$A$1:$ZZ$1, 0))</f>
        <v/>
      </c>
      <c r="C296">
        <f>INDEX(resultados!$A$2:$ZZ$532, 290, MATCH($B$3, resultados!$A$1:$ZZ$1, 0))</f>
        <v/>
      </c>
    </row>
    <row r="297">
      <c r="A297">
        <f>INDEX(resultados!$A$2:$ZZ$532, 291, MATCH($B$1, resultados!$A$1:$ZZ$1, 0))</f>
        <v/>
      </c>
      <c r="B297">
        <f>INDEX(resultados!$A$2:$ZZ$532, 291, MATCH($B$2, resultados!$A$1:$ZZ$1, 0))</f>
        <v/>
      </c>
      <c r="C297">
        <f>INDEX(resultados!$A$2:$ZZ$532, 291, MATCH($B$3, resultados!$A$1:$ZZ$1, 0))</f>
        <v/>
      </c>
    </row>
    <row r="298">
      <c r="A298">
        <f>INDEX(resultados!$A$2:$ZZ$532, 292, MATCH($B$1, resultados!$A$1:$ZZ$1, 0))</f>
        <v/>
      </c>
      <c r="B298">
        <f>INDEX(resultados!$A$2:$ZZ$532, 292, MATCH($B$2, resultados!$A$1:$ZZ$1, 0))</f>
        <v/>
      </c>
      <c r="C298">
        <f>INDEX(resultados!$A$2:$ZZ$532, 292, MATCH($B$3, resultados!$A$1:$ZZ$1, 0))</f>
        <v/>
      </c>
    </row>
    <row r="299">
      <c r="A299">
        <f>INDEX(resultados!$A$2:$ZZ$532, 293, MATCH($B$1, resultados!$A$1:$ZZ$1, 0))</f>
        <v/>
      </c>
      <c r="B299">
        <f>INDEX(resultados!$A$2:$ZZ$532, 293, MATCH($B$2, resultados!$A$1:$ZZ$1, 0))</f>
        <v/>
      </c>
      <c r="C299">
        <f>INDEX(resultados!$A$2:$ZZ$532, 293, MATCH($B$3, resultados!$A$1:$ZZ$1, 0))</f>
        <v/>
      </c>
    </row>
    <row r="300">
      <c r="A300">
        <f>INDEX(resultados!$A$2:$ZZ$532, 294, MATCH($B$1, resultados!$A$1:$ZZ$1, 0))</f>
        <v/>
      </c>
      <c r="B300">
        <f>INDEX(resultados!$A$2:$ZZ$532, 294, MATCH($B$2, resultados!$A$1:$ZZ$1, 0))</f>
        <v/>
      </c>
      <c r="C300">
        <f>INDEX(resultados!$A$2:$ZZ$532, 294, MATCH($B$3, resultados!$A$1:$ZZ$1, 0))</f>
        <v/>
      </c>
    </row>
    <row r="301">
      <c r="A301">
        <f>INDEX(resultados!$A$2:$ZZ$532, 295, MATCH($B$1, resultados!$A$1:$ZZ$1, 0))</f>
        <v/>
      </c>
      <c r="B301">
        <f>INDEX(resultados!$A$2:$ZZ$532, 295, MATCH($B$2, resultados!$A$1:$ZZ$1, 0))</f>
        <v/>
      </c>
      <c r="C301">
        <f>INDEX(resultados!$A$2:$ZZ$532, 295, MATCH($B$3, resultados!$A$1:$ZZ$1, 0))</f>
        <v/>
      </c>
    </row>
    <row r="302">
      <c r="A302">
        <f>INDEX(resultados!$A$2:$ZZ$532, 296, MATCH($B$1, resultados!$A$1:$ZZ$1, 0))</f>
        <v/>
      </c>
      <c r="B302">
        <f>INDEX(resultados!$A$2:$ZZ$532, 296, MATCH($B$2, resultados!$A$1:$ZZ$1, 0))</f>
        <v/>
      </c>
      <c r="C302">
        <f>INDEX(resultados!$A$2:$ZZ$532, 296, MATCH($B$3, resultados!$A$1:$ZZ$1, 0))</f>
        <v/>
      </c>
    </row>
    <row r="303">
      <c r="A303">
        <f>INDEX(resultados!$A$2:$ZZ$532, 297, MATCH($B$1, resultados!$A$1:$ZZ$1, 0))</f>
        <v/>
      </c>
      <c r="B303">
        <f>INDEX(resultados!$A$2:$ZZ$532, 297, MATCH($B$2, resultados!$A$1:$ZZ$1, 0))</f>
        <v/>
      </c>
      <c r="C303">
        <f>INDEX(resultados!$A$2:$ZZ$532, 297, MATCH($B$3, resultados!$A$1:$ZZ$1, 0))</f>
        <v/>
      </c>
    </row>
    <row r="304">
      <c r="A304">
        <f>INDEX(resultados!$A$2:$ZZ$532, 298, MATCH($B$1, resultados!$A$1:$ZZ$1, 0))</f>
        <v/>
      </c>
      <c r="B304">
        <f>INDEX(resultados!$A$2:$ZZ$532, 298, MATCH($B$2, resultados!$A$1:$ZZ$1, 0))</f>
        <v/>
      </c>
      <c r="C304">
        <f>INDEX(resultados!$A$2:$ZZ$532, 298, MATCH($B$3, resultados!$A$1:$ZZ$1, 0))</f>
        <v/>
      </c>
    </row>
    <row r="305">
      <c r="A305">
        <f>INDEX(resultados!$A$2:$ZZ$532, 299, MATCH($B$1, resultados!$A$1:$ZZ$1, 0))</f>
        <v/>
      </c>
      <c r="B305">
        <f>INDEX(resultados!$A$2:$ZZ$532, 299, MATCH($B$2, resultados!$A$1:$ZZ$1, 0))</f>
        <v/>
      </c>
      <c r="C305">
        <f>INDEX(resultados!$A$2:$ZZ$532, 299, MATCH($B$3, resultados!$A$1:$ZZ$1, 0))</f>
        <v/>
      </c>
    </row>
    <row r="306">
      <c r="A306">
        <f>INDEX(resultados!$A$2:$ZZ$532, 300, MATCH($B$1, resultados!$A$1:$ZZ$1, 0))</f>
        <v/>
      </c>
      <c r="B306">
        <f>INDEX(resultados!$A$2:$ZZ$532, 300, MATCH($B$2, resultados!$A$1:$ZZ$1, 0))</f>
        <v/>
      </c>
      <c r="C306">
        <f>INDEX(resultados!$A$2:$ZZ$532, 300, MATCH($B$3, resultados!$A$1:$ZZ$1, 0))</f>
        <v/>
      </c>
    </row>
    <row r="307">
      <c r="A307">
        <f>INDEX(resultados!$A$2:$ZZ$532, 301, MATCH($B$1, resultados!$A$1:$ZZ$1, 0))</f>
        <v/>
      </c>
      <c r="B307">
        <f>INDEX(resultados!$A$2:$ZZ$532, 301, MATCH($B$2, resultados!$A$1:$ZZ$1, 0))</f>
        <v/>
      </c>
      <c r="C307">
        <f>INDEX(resultados!$A$2:$ZZ$532, 301, MATCH($B$3, resultados!$A$1:$ZZ$1, 0))</f>
        <v/>
      </c>
    </row>
    <row r="308">
      <c r="A308">
        <f>INDEX(resultados!$A$2:$ZZ$532, 302, MATCH($B$1, resultados!$A$1:$ZZ$1, 0))</f>
        <v/>
      </c>
      <c r="B308">
        <f>INDEX(resultados!$A$2:$ZZ$532, 302, MATCH($B$2, resultados!$A$1:$ZZ$1, 0))</f>
        <v/>
      </c>
      <c r="C308">
        <f>INDEX(resultados!$A$2:$ZZ$532, 302, MATCH($B$3, resultados!$A$1:$ZZ$1, 0))</f>
        <v/>
      </c>
    </row>
    <row r="309">
      <c r="A309">
        <f>INDEX(resultados!$A$2:$ZZ$532, 303, MATCH($B$1, resultados!$A$1:$ZZ$1, 0))</f>
        <v/>
      </c>
      <c r="B309">
        <f>INDEX(resultados!$A$2:$ZZ$532, 303, MATCH($B$2, resultados!$A$1:$ZZ$1, 0))</f>
        <v/>
      </c>
      <c r="C309">
        <f>INDEX(resultados!$A$2:$ZZ$532, 303, MATCH($B$3, resultados!$A$1:$ZZ$1, 0))</f>
        <v/>
      </c>
    </row>
    <row r="310">
      <c r="A310">
        <f>INDEX(resultados!$A$2:$ZZ$532, 304, MATCH($B$1, resultados!$A$1:$ZZ$1, 0))</f>
        <v/>
      </c>
      <c r="B310">
        <f>INDEX(resultados!$A$2:$ZZ$532, 304, MATCH($B$2, resultados!$A$1:$ZZ$1, 0))</f>
        <v/>
      </c>
      <c r="C310">
        <f>INDEX(resultados!$A$2:$ZZ$532, 304, MATCH($B$3, resultados!$A$1:$ZZ$1, 0))</f>
        <v/>
      </c>
    </row>
    <row r="311">
      <c r="A311">
        <f>INDEX(resultados!$A$2:$ZZ$532, 305, MATCH($B$1, resultados!$A$1:$ZZ$1, 0))</f>
        <v/>
      </c>
      <c r="B311">
        <f>INDEX(resultados!$A$2:$ZZ$532, 305, MATCH($B$2, resultados!$A$1:$ZZ$1, 0))</f>
        <v/>
      </c>
      <c r="C311">
        <f>INDEX(resultados!$A$2:$ZZ$532, 305, MATCH($B$3, resultados!$A$1:$ZZ$1, 0))</f>
        <v/>
      </c>
    </row>
    <row r="312">
      <c r="A312">
        <f>INDEX(resultados!$A$2:$ZZ$532, 306, MATCH($B$1, resultados!$A$1:$ZZ$1, 0))</f>
        <v/>
      </c>
      <c r="B312">
        <f>INDEX(resultados!$A$2:$ZZ$532, 306, MATCH($B$2, resultados!$A$1:$ZZ$1, 0))</f>
        <v/>
      </c>
      <c r="C312">
        <f>INDEX(resultados!$A$2:$ZZ$532, 306, MATCH($B$3, resultados!$A$1:$ZZ$1, 0))</f>
        <v/>
      </c>
    </row>
    <row r="313">
      <c r="A313">
        <f>INDEX(resultados!$A$2:$ZZ$532, 307, MATCH($B$1, resultados!$A$1:$ZZ$1, 0))</f>
        <v/>
      </c>
      <c r="B313">
        <f>INDEX(resultados!$A$2:$ZZ$532, 307, MATCH($B$2, resultados!$A$1:$ZZ$1, 0))</f>
        <v/>
      </c>
      <c r="C313">
        <f>INDEX(resultados!$A$2:$ZZ$532, 307, MATCH($B$3, resultados!$A$1:$ZZ$1, 0))</f>
        <v/>
      </c>
    </row>
    <row r="314">
      <c r="A314">
        <f>INDEX(resultados!$A$2:$ZZ$532, 308, MATCH($B$1, resultados!$A$1:$ZZ$1, 0))</f>
        <v/>
      </c>
      <c r="B314">
        <f>INDEX(resultados!$A$2:$ZZ$532, 308, MATCH($B$2, resultados!$A$1:$ZZ$1, 0))</f>
        <v/>
      </c>
      <c r="C314">
        <f>INDEX(resultados!$A$2:$ZZ$532, 308, MATCH($B$3, resultados!$A$1:$ZZ$1, 0))</f>
        <v/>
      </c>
    </row>
    <row r="315">
      <c r="A315">
        <f>INDEX(resultados!$A$2:$ZZ$532, 309, MATCH($B$1, resultados!$A$1:$ZZ$1, 0))</f>
        <v/>
      </c>
      <c r="B315">
        <f>INDEX(resultados!$A$2:$ZZ$532, 309, MATCH($B$2, resultados!$A$1:$ZZ$1, 0))</f>
        <v/>
      </c>
      <c r="C315">
        <f>INDEX(resultados!$A$2:$ZZ$532, 309, MATCH($B$3, resultados!$A$1:$ZZ$1, 0))</f>
        <v/>
      </c>
    </row>
    <row r="316">
      <c r="A316">
        <f>INDEX(resultados!$A$2:$ZZ$532, 310, MATCH($B$1, resultados!$A$1:$ZZ$1, 0))</f>
        <v/>
      </c>
      <c r="B316">
        <f>INDEX(resultados!$A$2:$ZZ$532, 310, MATCH($B$2, resultados!$A$1:$ZZ$1, 0))</f>
        <v/>
      </c>
      <c r="C316">
        <f>INDEX(resultados!$A$2:$ZZ$532, 310, MATCH($B$3, resultados!$A$1:$ZZ$1, 0))</f>
        <v/>
      </c>
    </row>
    <row r="317">
      <c r="A317">
        <f>INDEX(resultados!$A$2:$ZZ$532, 311, MATCH($B$1, resultados!$A$1:$ZZ$1, 0))</f>
        <v/>
      </c>
      <c r="B317">
        <f>INDEX(resultados!$A$2:$ZZ$532, 311, MATCH($B$2, resultados!$A$1:$ZZ$1, 0))</f>
        <v/>
      </c>
      <c r="C317">
        <f>INDEX(resultados!$A$2:$ZZ$532, 311, MATCH($B$3, resultados!$A$1:$ZZ$1, 0))</f>
        <v/>
      </c>
    </row>
    <row r="318">
      <c r="A318">
        <f>INDEX(resultados!$A$2:$ZZ$532, 312, MATCH($B$1, resultados!$A$1:$ZZ$1, 0))</f>
        <v/>
      </c>
      <c r="B318">
        <f>INDEX(resultados!$A$2:$ZZ$532, 312, MATCH($B$2, resultados!$A$1:$ZZ$1, 0))</f>
        <v/>
      </c>
      <c r="C318">
        <f>INDEX(resultados!$A$2:$ZZ$532, 312, MATCH($B$3, resultados!$A$1:$ZZ$1, 0))</f>
        <v/>
      </c>
    </row>
    <row r="319">
      <c r="A319">
        <f>INDEX(resultados!$A$2:$ZZ$532, 313, MATCH($B$1, resultados!$A$1:$ZZ$1, 0))</f>
        <v/>
      </c>
      <c r="B319">
        <f>INDEX(resultados!$A$2:$ZZ$532, 313, MATCH($B$2, resultados!$A$1:$ZZ$1, 0))</f>
        <v/>
      </c>
      <c r="C319">
        <f>INDEX(resultados!$A$2:$ZZ$532, 313, MATCH($B$3, resultados!$A$1:$ZZ$1, 0))</f>
        <v/>
      </c>
    </row>
    <row r="320">
      <c r="A320">
        <f>INDEX(resultados!$A$2:$ZZ$532, 314, MATCH($B$1, resultados!$A$1:$ZZ$1, 0))</f>
        <v/>
      </c>
      <c r="B320">
        <f>INDEX(resultados!$A$2:$ZZ$532, 314, MATCH($B$2, resultados!$A$1:$ZZ$1, 0))</f>
        <v/>
      </c>
      <c r="C320">
        <f>INDEX(resultados!$A$2:$ZZ$532, 314, MATCH($B$3, resultados!$A$1:$ZZ$1, 0))</f>
        <v/>
      </c>
    </row>
    <row r="321">
      <c r="A321">
        <f>INDEX(resultados!$A$2:$ZZ$532, 315, MATCH($B$1, resultados!$A$1:$ZZ$1, 0))</f>
        <v/>
      </c>
      <c r="B321">
        <f>INDEX(resultados!$A$2:$ZZ$532, 315, MATCH($B$2, resultados!$A$1:$ZZ$1, 0))</f>
        <v/>
      </c>
      <c r="C321">
        <f>INDEX(resultados!$A$2:$ZZ$532, 315, MATCH($B$3, resultados!$A$1:$ZZ$1, 0))</f>
        <v/>
      </c>
    </row>
    <row r="322">
      <c r="A322">
        <f>INDEX(resultados!$A$2:$ZZ$532, 316, MATCH($B$1, resultados!$A$1:$ZZ$1, 0))</f>
        <v/>
      </c>
      <c r="B322">
        <f>INDEX(resultados!$A$2:$ZZ$532, 316, MATCH($B$2, resultados!$A$1:$ZZ$1, 0))</f>
        <v/>
      </c>
      <c r="C322">
        <f>INDEX(resultados!$A$2:$ZZ$532, 316, MATCH($B$3, resultados!$A$1:$ZZ$1, 0))</f>
        <v/>
      </c>
    </row>
    <row r="323">
      <c r="A323">
        <f>INDEX(resultados!$A$2:$ZZ$532, 317, MATCH($B$1, resultados!$A$1:$ZZ$1, 0))</f>
        <v/>
      </c>
      <c r="B323">
        <f>INDEX(resultados!$A$2:$ZZ$532, 317, MATCH($B$2, resultados!$A$1:$ZZ$1, 0))</f>
        <v/>
      </c>
      <c r="C323">
        <f>INDEX(resultados!$A$2:$ZZ$532, 317, MATCH($B$3, resultados!$A$1:$ZZ$1, 0))</f>
        <v/>
      </c>
    </row>
    <row r="324">
      <c r="A324">
        <f>INDEX(resultados!$A$2:$ZZ$532, 318, MATCH($B$1, resultados!$A$1:$ZZ$1, 0))</f>
        <v/>
      </c>
      <c r="B324">
        <f>INDEX(resultados!$A$2:$ZZ$532, 318, MATCH($B$2, resultados!$A$1:$ZZ$1, 0))</f>
        <v/>
      </c>
      <c r="C324">
        <f>INDEX(resultados!$A$2:$ZZ$532, 318, MATCH($B$3, resultados!$A$1:$ZZ$1, 0))</f>
        <v/>
      </c>
    </row>
    <row r="325">
      <c r="A325">
        <f>INDEX(resultados!$A$2:$ZZ$532, 319, MATCH($B$1, resultados!$A$1:$ZZ$1, 0))</f>
        <v/>
      </c>
      <c r="B325">
        <f>INDEX(resultados!$A$2:$ZZ$532, 319, MATCH($B$2, resultados!$A$1:$ZZ$1, 0))</f>
        <v/>
      </c>
      <c r="C325">
        <f>INDEX(resultados!$A$2:$ZZ$532, 319, MATCH($B$3, resultados!$A$1:$ZZ$1, 0))</f>
        <v/>
      </c>
    </row>
    <row r="326">
      <c r="A326">
        <f>INDEX(resultados!$A$2:$ZZ$532, 320, MATCH($B$1, resultados!$A$1:$ZZ$1, 0))</f>
        <v/>
      </c>
      <c r="B326">
        <f>INDEX(resultados!$A$2:$ZZ$532, 320, MATCH($B$2, resultados!$A$1:$ZZ$1, 0))</f>
        <v/>
      </c>
      <c r="C326">
        <f>INDEX(resultados!$A$2:$ZZ$532, 320, MATCH($B$3, resultados!$A$1:$ZZ$1, 0))</f>
        <v/>
      </c>
    </row>
    <row r="327">
      <c r="A327">
        <f>INDEX(resultados!$A$2:$ZZ$532, 321, MATCH($B$1, resultados!$A$1:$ZZ$1, 0))</f>
        <v/>
      </c>
      <c r="B327">
        <f>INDEX(resultados!$A$2:$ZZ$532, 321, MATCH($B$2, resultados!$A$1:$ZZ$1, 0))</f>
        <v/>
      </c>
      <c r="C327">
        <f>INDEX(resultados!$A$2:$ZZ$532, 321, MATCH($B$3, resultados!$A$1:$ZZ$1, 0))</f>
        <v/>
      </c>
    </row>
    <row r="328">
      <c r="A328">
        <f>INDEX(resultados!$A$2:$ZZ$532, 322, MATCH($B$1, resultados!$A$1:$ZZ$1, 0))</f>
        <v/>
      </c>
      <c r="B328">
        <f>INDEX(resultados!$A$2:$ZZ$532, 322, MATCH($B$2, resultados!$A$1:$ZZ$1, 0))</f>
        <v/>
      </c>
      <c r="C328">
        <f>INDEX(resultados!$A$2:$ZZ$532, 322, MATCH($B$3, resultados!$A$1:$ZZ$1, 0))</f>
        <v/>
      </c>
    </row>
    <row r="329">
      <c r="A329">
        <f>INDEX(resultados!$A$2:$ZZ$532, 323, MATCH($B$1, resultados!$A$1:$ZZ$1, 0))</f>
        <v/>
      </c>
      <c r="B329">
        <f>INDEX(resultados!$A$2:$ZZ$532, 323, MATCH($B$2, resultados!$A$1:$ZZ$1, 0))</f>
        <v/>
      </c>
      <c r="C329">
        <f>INDEX(resultados!$A$2:$ZZ$532, 323, MATCH($B$3, resultados!$A$1:$ZZ$1, 0))</f>
        <v/>
      </c>
    </row>
    <row r="330">
      <c r="A330">
        <f>INDEX(resultados!$A$2:$ZZ$532, 324, MATCH($B$1, resultados!$A$1:$ZZ$1, 0))</f>
        <v/>
      </c>
      <c r="B330">
        <f>INDEX(resultados!$A$2:$ZZ$532, 324, MATCH($B$2, resultados!$A$1:$ZZ$1, 0))</f>
        <v/>
      </c>
      <c r="C330">
        <f>INDEX(resultados!$A$2:$ZZ$532, 324, MATCH($B$3, resultados!$A$1:$ZZ$1, 0))</f>
        <v/>
      </c>
    </row>
    <row r="331">
      <c r="A331">
        <f>INDEX(resultados!$A$2:$ZZ$532, 325, MATCH($B$1, resultados!$A$1:$ZZ$1, 0))</f>
        <v/>
      </c>
      <c r="B331">
        <f>INDEX(resultados!$A$2:$ZZ$532, 325, MATCH($B$2, resultados!$A$1:$ZZ$1, 0))</f>
        <v/>
      </c>
      <c r="C331">
        <f>INDEX(resultados!$A$2:$ZZ$532, 325, MATCH($B$3, resultados!$A$1:$ZZ$1, 0))</f>
        <v/>
      </c>
    </row>
    <row r="332">
      <c r="A332">
        <f>INDEX(resultados!$A$2:$ZZ$532, 326, MATCH($B$1, resultados!$A$1:$ZZ$1, 0))</f>
        <v/>
      </c>
      <c r="B332">
        <f>INDEX(resultados!$A$2:$ZZ$532, 326, MATCH($B$2, resultados!$A$1:$ZZ$1, 0))</f>
        <v/>
      </c>
      <c r="C332">
        <f>INDEX(resultados!$A$2:$ZZ$532, 326, MATCH($B$3, resultados!$A$1:$ZZ$1, 0))</f>
        <v/>
      </c>
    </row>
    <row r="333">
      <c r="A333">
        <f>INDEX(resultados!$A$2:$ZZ$532, 327, MATCH($B$1, resultados!$A$1:$ZZ$1, 0))</f>
        <v/>
      </c>
      <c r="B333">
        <f>INDEX(resultados!$A$2:$ZZ$532, 327, MATCH($B$2, resultados!$A$1:$ZZ$1, 0))</f>
        <v/>
      </c>
      <c r="C333">
        <f>INDEX(resultados!$A$2:$ZZ$532, 327, MATCH($B$3, resultados!$A$1:$ZZ$1, 0))</f>
        <v/>
      </c>
    </row>
    <row r="334">
      <c r="A334">
        <f>INDEX(resultados!$A$2:$ZZ$532, 328, MATCH($B$1, resultados!$A$1:$ZZ$1, 0))</f>
        <v/>
      </c>
      <c r="B334">
        <f>INDEX(resultados!$A$2:$ZZ$532, 328, MATCH($B$2, resultados!$A$1:$ZZ$1, 0))</f>
        <v/>
      </c>
      <c r="C334">
        <f>INDEX(resultados!$A$2:$ZZ$532, 328, MATCH($B$3, resultados!$A$1:$ZZ$1, 0))</f>
        <v/>
      </c>
    </row>
    <row r="335">
      <c r="A335">
        <f>INDEX(resultados!$A$2:$ZZ$532, 329, MATCH($B$1, resultados!$A$1:$ZZ$1, 0))</f>
        <v/>
      </c>
      <c r="B335">
        <f>INDEX(resultados!$A$2:$ZZ$532, 329, MATCH($B$2, resultados!$A$1:$ZZ$1, 0))</f>
        <v/>
      </c>
      <c r="C335">
        <f>INDEX(resultados!$A$2:$ZZ$532, 329, MATCH($B$3, resultados!$A$1:$ZZ$1, 0))</f>
        <v/>
      </c>
    </row>
    <row r="336">
      <c r="A336">
        <f>INDEX(resultados!$A$2:$ZZ$532, 330, MATCH($B$1, resultados!$A$1:$ZZ$1, 0))</f>
        <v/>
      </c>
      <c r="B336">
        <f>INDEX(resultados!$A$2:$ZZ$532, 330, MATCH($B$2, resultados!$A$1:$ZZ$1, 0))</f>
        <v/>
      </c>
      <c r="C336">
        <f>INDEX(resultados!$A$2:$ZZ$532, 330, MATCH($B$3, resultados!$A$1:$ZZ$1, 0))</f>
        <v/>
      </c>
    </row>
    <row r="337">
      <c r="A337">
        <f>INDEX(resultados!$A$2:$ZZ$532, 331, MATCH($B$1, resultados!$A$1:$ZZ$1, 0))</f>
        <v/>
      </c>
      <c r="B337">
        <f>INDEX(resultados!$A$2:$ZZ$532, 331, MATCH($B$2, resultados!$A$1:$ZZ$1, 0))</f>
        <v/>
      </c>
      <c r="C337">
        <f>INDEX(resultados!$A$2:$ZZ$532, 331, MATCH($B$3, resultados!$A$1:$ZZ$1, 0))</f>
        <v/>
      </c>
    </row>
    <row r="338">
      <c r="A338">
        <f>INDEX(resultados!$A$2:$ZZ$532, 332, MATCH($B$1, resultados!$A$1:$ZZ$1, 0))</f>
        <v/>
      </c>
      <c r="B338">
        <f>INDEX(resultados!$A$2:$ZZ$532, 332, MATCH($B$2, resultados!$A$1:$ZZ$1, 0))</f>
        <v/>
      </c>
      <c r="C338">
        <f>INDEX(resultados!$A$2:$ZZ$532, 332, MATCH($B$3, resultados!$A$1:$ZZ$1, 0))</f>
        <v/>
      </c>
    </row>
    <row r="339">
      <c r="A339">
        <f>INDEX(resultados!$A$2:$ZZ$532, 333, MATCH($B$1, resultados!$A$1:$ZZ$1, 0))</f>
        <v/>
      </c>
      <c r="B339">
        <f>INDEX(resultados!$A$2:$ZZ$532, 333, MATCH($B$2, resultados!$A$1:$ZZ$1, 0))</f>
        <v/>
      </c>
      <c r="C339">
        <f>INDEX(resultados!$A$2:$ZZ$532, 333, MATCH($B$3, resultados!$A$1:$ZZ$1, 0))</f>
        <v/>
      </c>
    </row>
    <row r="340">
      <c r="A340">
        <f>INDEX(resultados!$A$2:$ZZ$532, 334, MATCH($B$1, resultados!$A$1:$ZZ$1, 0))</f>
        <v/>
      </c>
      <c r="B340">
        <f>INDEX(resultados!$A$2:$ZZ$532, 334, MATCH($B$2, resultados!$A$1:$ZZ$1, 0))</f>
        <v/>
      </c>
      <c r="C340">
        <f>INDEX(resultados!$A$2:$ZZ$532, 334, MATCH($B$3, resultados!$A$1:$ZZ$1, 0))</f>
        <v/>
      </c>
    </row>
    <row r="341">
      <c r="A341">
        <f>INDEX(resultados!$A$2:$ZZ$532, 335, MATCH($B$1, resultados!$A$1:$ZZ$1, 0))</f>
        <v/>
      </c>
      <c r="B341">
        <f>INDEX(resultados!$A$2:$ZZ$532, 335, MATCH($B$2, resultados!$A$1:$ZZ$1, 0))</f>
        <v/>
      </c>
      <c r="C341">
        <f>INDEX(resultados!$A$2:$ZZ$532, 335, MATCH($B$3, resultados!$A$1:$ZZ$1, 0))</f>
        <v/>
      </c>
    </row>
    <row r="342">
      <c r="A342">
        <f>INDEX(resultados!$A$2:$ZZ$532, 336, MATCH($B$1, resultados!$A$1:$ZZ$1, 0))</f>
        <v/>
      </c>
      <c r="B342">
        <f>INDEX(resultados!$A$2:$ZZ$532, 336, MATCH($B$2, resultados!$A$1:$ZZ$1, 0))</f>
        <v/>
      </c>
      <c r="C342">
        <f>INDEX(resultados!$A$2:$ZZ$532, 336, MATCH($B$3, resultados!$A$1:$ZZ$1, 0))</f>
        <v/>
      </c>
    </row>
    <row r="343">
      <c r="A343">
        <f>INDEX(resultados!$A$2:$ZZ$532, 337, MATCH($B$1, resultados!$A$1:$ZZ$1, 0))</f>
        <v/>
      </c>
      <c r="B343">
        <f>INDEX(resultados!$A$2:$ZZ$532, 337, MATCH($B$2, resultados!$A$1:$ZZ$1, 0))</f>
        <v/>
      </c>
      <c r="C343">
        <f>INDEX(resultados!$A$2:$ZZ$532, 337, MATCH($B$3, resultados!$A$1:$ZZ$1, 0))</f>
        <v/>
      </c>
    </row>
    <row r="344">
      <c r="A344">
        <f>INDEX(resultados!$A$2:$ZZ$532, 338, MATCH($B$1, resultados!$A$1:$ZZ$1, 0))</f>
        <v/>
      </c>
      <c r="B344">
        <f>INDEX(resultados!$A$2:$ZZ$532, 338, MATCH($B$2, resultados!$A$1:$ZZ$1, 0))</f>
        <v/>
      </c>
      <c r="C344">
        <f>INDEX(resultados!$A$2:$ZZ$532, 338, MATCH($B$3, resultados!$A$1:$ZZ$1, 0))</f>
        <v/>
      </c>
    </row>
    <row r="345">
      <c r="A345">
        <f>INDEX(resultados!$A$2:$ZZ$532, 339, MATCH($B$1, resultados!$A$1:$ZZ$1, 0))</f>
        <v/>
      </c>
      <c r="B345">
        <f>INDEX(resultados!$A$2:$ZZ$532, 339, MATCH($B$2, resultados!$A$1:$ZZ$1, 0))</f>
        <v/>
      </c>
      <c r="C345">
        <f>INDEX(resultados!$A$2:$ZZ$532, 339, MATCH($B$3, resultados!$A$1:$ZZ$1, 0))</f>
        <v/>
      </c>
    </row>
    <row r="346">
      <c r="A346">
        <f>INDEX(resultados!$A$2:$ZZ$532, 340, MATCH($B$1, resultados!$A$1:$ZZ$1, 0))</f>
        <v/>
      </c>
      <c r="B346">
        <f>INDEX(resultados!$A$2:$ZZ$532, 340, MATCH($B$2, resultados!$A$1:$ZZ$1, 0))</f>
        <v/>
      </c>
      <c r="C346">
        <f>INDEX(resultados!$A$2:$ZZ$532, 340, MATCH($B$3, resultados!$A$1:$ZZ$1, 0))</f>
        <v/>
      </c>
    </row>
    <row r="347">
      <c r="A347">
        <f>INDEX(resultados!$A$2:$ZZ$532, 341, MATCH($B$1, resultados!$A$1:$ZZ$1, 0))</f>
        <v/>
      </c>
      <c r="B347">
        <f>INDEX(resultados!$A$2:$ZZ$532, 341, MATCH($B$2, resultados!$A$1:$ZZ$1, 0))</f>
        <v/>
      </c>
      <c r="C347">
        <f>INDEX(resultados!$A$2:$ZZ$532, 341, MATCH($B$3, resultados!$A$1:$ZZ$1, 0))</f>
        <v/>
      </c>
    </row>
    <row r="348">
      <c r="A348">
        <f>INDEX(resultados!$A$2:$ZZ$532, 342, MATCH($B$1, resultados!$A$1:$ZZ$1, 0))</f>
        <v/>
      </c>
      <c r="B348">
        <f>INDEX(resultados!$A$2:$ZZ$532, 342, MATCH($B$2, resultados!$A$1:$ZZ$1, 0))</f>
        <v/>
      </c>
      <c r="C348">
        <f>INDEX(resultados!$A$2:$ZZ$532, 342, MATCH($B$3, resultados!$A$1:$ZZ$1, 0))</f>
        <v/>
      </c>
    </row>
    <row r="349">
      <c r="A349">
        <f>INDEX(resultados!$A$2:$ZZ$532, 343, MATCH($B$1, resultados!$A$1:$ZZ$1, 0))</f>
        <v/>
      </c>
      <c r="B349">
        <f>INDEX(resultados!$A$2:$ZZ$532, 343, MATCH($B$2, resultados!$A$1:$ZZ$1, 0))</f>
        <v/>
      </c>
      <c r="C349">
        <f>INDEX(resultados!$A$2:$ZZ$532, 343, MATCH($B$3, resultados!$A$1:$ZZ$1, 0))</f>
        <v/>
      </c>
    </row>
    <row r="350">
      <c r="A350">
        <f>INDEX(resultados!$A$2:$ZZ$532, 344, MATCH($B$1, resultados!$A$1:$ZZ$1, 0))</f>
        <v/>
      </c>
      <c r="B350">
        <f>INDEX(resultados!$A$2:$ZZ$532, 344, MATCH($B$2, resultados!$A$1:$ZZ$1, 0))</f>
        <v/>
      </c>
      <c r="C350">
        <f>INDEX(resultados!$A$2:$ZZ$532, 344, MATCH($B$3, resultados!$A$1:$ZZ$1, 0))</f>
        <v/>
      </c>
    </row>
    <row r="351">
      <c r="A351">
        <f>INDEX(resultados!$A$2:$ZZ$532, 345, MATCH($B$1, resultados!$A$1:$ZZ$1, 0))</f>
        <v/>
      </c>
      <c r="B351">
        <f>INDEX(resultados!$A$2:$ZZ$532, 345, MATCH($B$2, resultados!$A$1:$ZZ$1, 0))</f>
        <v/>
      </c>
      <c r="C351">
        <f>INDEX(resultados!$A$2:$ZZ$532, 345, MATCH($B$3, resultados!$A$1:$ZZ$1, 0))</f>
        <v/>
      </c>
    </row>
    <row r="352">
      <c r="A352">
        <f>INDEX(resultados!$A$2:$ZZ$532, 346, MATCH($B$1, resultados!$A$1:$ZZ$1, 0))</f>
        <v/>
      </c>
      <c r="B352">
        <f>INDEX(resultados!$A$2:$ZZ$532, 346, MATCH($B$2, resultados!$A$1:$ZZ$1, 0))</f>
        <v/>
      </c>
      <c r="C352">
        <f>INDEX(resultados!$A$2:$ZZ$532, 346, MATCH($B$3, resultados!$A$1:$ZZ$1, 0))</f>
        <v/>
      </c>
    </row>
    <row r="353">
      <c r="A353">
        <f>INDEX(resultados!$A$2:$ZZ$532, 347, MATCH($B$1, resultados!$A$1:$ZZ$1, 0))</f>
        <v/>
      </c>
      <c r="B353">
        <f>INDEX(resultados!$A$2:$ZZ$532, 347, MATCH($B$2, resultados!$A$1:$ZZ$1, 0))</f>
        <v/>
      </c>
      <c r="C353">
        <f>INDEX(resultados!$A$2:$ZZ$532, 347, MATCH($B$3, resultados!$A$1:$ZZ$1, 0))</f>
        <v/>
      </c>
    </row>
    <row r="354">
      <c r="A354">
        <f>INDEX(resultados!$A$2:$ZZ$532, 348, MATCH($B$1, resultados!$A$1:$ZZ$1, 0))</f>
        <v/>
      </c>
      <c r="B354">
        <f>INDEX(resultados!$A$2:$ZZ$532, 348, MATCH($B$2, resultados!$A$1:$ZZ$1, 0))</f>
        <v/>
      </c>
      <c r="C354">
        <f>INDEX(resultados!$A$2:$ZZ$532, 348, MATCH($B$3, resultados!$A$1:$ZZ$1, 0))</f>
        <v/>
      </c>
    </row>
    <row r="355">
      <c r="A355">
        <f>INDEX(resultados!$A$2:$ZZ$532, 349, MATCH($B$1, resultados!$A$1:$ZZ$1, 0))</f>
        <v/>
      </c>
      <c r="B355">
        <f>INDEX(resultados!$A$2:$ZZ$532, 349, MATCH($B$2, resultados!$A$1:$ZZ$1, 0))</f>
        <v/>
      </c>
      <c r="C355">
        <f>INDEX(resultados!$A$2:$ZZ$532, 349, MATCH($B$3, resultados!$A$1:$ZZ$1, 0))</f>
        <v/>
      </c>
    </row>
    <row r="356">
      <c r="A356">
        <f>INDEX(resultados!$A$2:$ZZ$532, 350, MATCH($B$1, resultados!$A$1:$ZZ$1, 0))</f>
        <v/>
      </c>
      <c r="B356">
        <f>INDEX(resultados!$A$2:$ZZ$532, 350, MATCH($B$2, resultados!$A$1:$ZZ$1, 0))</f>
        <v/>
      </c>
      <c r="C356">
        <f>INDEX(resultados!$A$2:$ZZ$532, 350, MATCH($B$3, resultados!$A$1:$ZZ$1, 0))</f>
        <v/>
      </c>
    </row>
    <row r="357">
      <c r="A357">
        <f>INDEX(resultados!$A$2:$ZZ$532, 351, MATCH($B$1, resultados!$A$1:$ZZ$1, 0))</f>
        <v/>
      </c>
      <c r="B357">
        <f>INDEX(resultados!$A$2:$ZZ$532, 351, MATCH($B$2, resultados!$A$1:$ZZ$1, 0))</f>
        <v/>
      </c>
      <c r="C357">
        <f>INDEX(resultados!$A$2:$ZZ$532, 351, MATCH($B$3, resultados!$A$1:$ZZ$1, 0))</f>
        <v/>
      </c>
    </row>
    <row r="358">
      <c r="A358">
        <f>INDEX(resultados!$A$2:$ZZ$532, 352, MATCH($B$1, resultados!$A$1:$ZZ$1, 0))</f>
        <v/>
      </c>
      <c r="B358">
        <f>INDEX(resultados!$A$2:$ZZ$532, 352, MATCH($B$2, resultados!$A$1:$ZZ$1, 0))</f>
        <v/>
      </c>
      <c r="C358">
        <f>INDEX(resultados!$A$2:$ZZ$532, 352, MATCH($B$3, resultados!$A$1:$ZZ$1, 0))</f>
        <v/>
      </c>
    </row>
    <row r="359">
      <c r="A359">
        <f>INDEX(resultados!$A$2:$ZZ$532, 353, MATCH($B$1, resultados!$A$1:$ZZ$1, 0))</f>
        <v/>
      </c>
      <c r="B359">
        <f>INDEX(resultados!$A$2:$ZZ$532, 353, MATCH($B$2, resultados!$A$1:$ZZ$1, 0))</f>
        <v/>
      </c>
      <c r="C359">
        <f>INDEX(resultados!$A$2:$ZZ$532, 353, MATCH($B$3, resultados!$A$1:$ZZ$1, 0))</f>
        <v/>
      </c>
    </row>
    <row r="360">
      <c r="A360">
        <f>INDEX(resultados!$A$2:$ZZ$532, 354, MATCH($B$1, resultados!$A$1:$ZZ$1, 0))</f>
        <v/>
      </c>
      <c r="B360">
        <f>INDEX(resultados!$A$2:$ZZ$532, 354, MATCH($B$2, resultados!$A$1:$ZZ$1, 0))</f>
        <v/>
      </c>
      <c r="C360">
        <f>INDEX(resultados!$A$2:$ZZ$532, 354, MATCH($B$3, resultados!$A$1:$ZZ$1, 0))</f>
        <v/>
      </c>
    </row>
    <row r="361">
      <c r="A361">
        <f>INDEX(resultados!$A$2:$ZZ$532, 355, MATCH($B$1, resultados!$A$1:$ZZ$1, 0))</f>
        <v/>
      </c>
      <c r="B361">
        <f>INDEX(resultados!$A$2:$ZZ$532, 355, MATCH($B$2, resultados!$A$1:$ZZ$1, 0))</f>
        <v/>
      </c>
      <c r="C361">
        <f>INDEX(resultados!$A$2:$ZZ$532, 355, MATCH($B$3, resultados!$A$1:$ZZ$1, 0))</f>
        <v/>
      </c>
    </row>
    <row r="362">
      <c r="A362">
        <f>INDEX(resultados!$A$2:$ZZ$532, 356, MATCH($B$1, resultados!$A$1:$ZZ$1, 0))</f>
        <v/>
      </c>
      <c r="B362">
        <f>INDEX(resultados!$A$2:$ZZ$532, 356, MATCH($B$2, resultados!$A$1:$ZZ$1, 0))</f>
        <v/>
      </c>
      <c r="C362">
        <f>INDEX(resultados!$A$2:$ZZ$532, 356, MATCH($B$3, resultados!$A$1:$ZZ$1, 0))</f>
        <v/>
      </c>
    </row>
    <row r="363">
      <c r="A363">
        <f>INDEX(resultados!$A$2:$ZZ$532, 357, MATCH($B$1, resultados!$A$1:$ZZ$1, 0))</f>
        <v/>
      </c>
      <c r="B363">
        <f>INDEX(resultados!$A$2:$ZZ$532, 357, MATCH($B$2, resultados!$A$1:$ZZ$1, 0))</f>
        <v/>
      </c>
      <c r="C363">
        <f>INDEX(resultados!$A$2:$ZZ$532, 357, MATCH($B$3, resultados!$A$1:$ZZ$1, 0))</f>
        <v/>
      </c>
    </row>
    <row r="364">
      <c r="A364">
        <f>INDEX(resultados!$A$2:$ZZ$532, 358, MATCH($B$1, resultados!$A$1:$ZZ$1, 0))</f>
        <v/>
      </c>
      <c r="B364">
        <f>INDEX(resultados!$A$2:$ZZ$532, 358, MATCH($B$2, resultados!$A$1:$ZZ$1, 0))</f>
        <v/>
      </c>
      <c r="C364">
        <f>INDEX(resultados!$A$2:$ZZ$532, 358, MATCH($B$3, resultados!$A$1:$ZZ$1, 0))</f>
        <v/>
      </c>
    </row>
    <row r="365">
      <c r="A365">
        <f>INDEX(resultados!$A$2:$ZZ$532, 359, MATCH($B$1, resultados!$A$1:$ZZ$1, 0))</f>
        <v/>
      </c>
      <c r="B365">
        <f>INDEX(resultados!$A$2:$ZZ$532, 359, MATCH($B$2, resultados!$A$1:$ZZ$1, 0))</f>
        <v/>
      </c>
      <c r="C365">
        <f>INDEX(resultados!$A$2:$ZZ$532, 359, MATCH($B$3, resultados!$A$1:$ZZ$1, 0))</f>
        <v/>
      </c>
    </row>
    <row r="366">
      <c r="A366">
        <f>INDEX(resultados!$A$2:$ZZ$532, 360, MATCH($B$1, resultados!$A$1:$ZZ$1, 0))</f>
        <v/>
      </c>
      <c r="B366">
        <f>INDEX(resultados!$A$2:$ZZ$532, 360, MATCH($B$2, resultados!$A$1:$ZZ$1, 0))</f>
        <v/>
      </c>
      <c r="C366">
        <f>INDEX(resultados!$A$2:$ZZ$532, 360, MATCH($B$3, resultados!$A$1:$ZZ$1, 0))</f>
        <v/>
      </c>
    </row>
    <row r="367">
      <c r="A367">
        <f>INDEX(resultados!$A$2:$ZZ$532, 361, MATCH($B$1, resultados!$A$1:$ZZ$1, 0))</f>
        <v/>
      </c>
      <c r="B367">
        <f>INDEX(resultados!$A$2:$ZZ$532, 361, MATCH($B$2, resultados!$A$1:$ZZ$1, 0))</f>
        <v/>
      </c>
      <c r="C367">
        <f>INDEX(resultados!$A$2:$ZZ$532, 361, MATCH($B$3, resultados!$A$1:$ZZ$1, 0))</f>
        <v/>
      </c>
    </row>
    <row r="368">
      <c r="A368">
        <f>INDEX(resultados!$A$2:$ZZ$532, 362, MATCH($B$1, resultados!$A$1:$ZZ$1, 0))</f>
        <v/>
      </c>
      <c r="B368">
        <f>INDEX(resultados!$A$2:$ZZ$532, 362, MATCH($B$2, resultados!$A$1:$ZZ$1, 0))</f>
        <v/>
      </c>
      <c r="C368">
        <f>INDEX(resultados!$A$2:$ZZ$532, 362, MATCH($B$3, resultados!$A$1:$ZZ$1, 0))</f>
        <v/>
      </c>
    </row>
    <row r="369">
      <c r="A369">
        <f>INDEX(resultados!$A$2:$ZZ$532, 363, MATCH($B$1, resultados!$A$1:$ZZ$1, 0))</f>
        <v/>
      </c>
      <c r="B369">
        <f>INDEX(resultados!$A$2:$ZZ$532, 363, MATCH($B$2, resultados!$A$1:$ZZ$1, 0))</f>
        <v/>
      </c>
      <c r="C369">
        <f>INDEX(resultados!$A$2:$ZZ$532, 363, MATCH($B$3, resultados!$A$1:$ZZ$1, 0))</f>
        <v/>
      </c>
    </row>
    <row r="370">
      <c r="A370">
        <f>INDEX(resultados!$A$2:$ZZ$532, 364, MATCH($B$1, resultados!$A$1:$ZZ$1, 0))</f>
        <v/>
      </c>
      <c r="B370">
        <f>INDEX(resultados!$A$2:$ZZ$532, 364, MATCH($B$2, resultados!$A$1:$ZZ$1, 0))</f>
        <v/>
      </c>
      <c r="C370">
        <f>INDEX(resultados!$A$2:$ZZ$532, 364, MATCH($B$3, resultados!$A$1:$ZZ$1, 0))</f>
        <v/>
      </c>
    </row>
    <row r="371">
      <c r="A371">
        <f>INDEX(resultados!$A$2:$ZZ$532, 365, MATCH($B$1, resultados!$A$1:$ZZ$1, 0))</f>
        <v/>
      </c>
      <c r="B371">
        <f>INDEX(resultados!$A$2:$ZZ$532, 365, MATCH($B$2, resultados!$A$1:$ZZ$1, 0))</f>
        <v/>
      </c>
      <c r="C371">
        <f>INDEX(resultados!$A$2:$ZZ$532, 365, MATCH($B$3, resultados!$A$1:$ZZ$1, 0))</f>
        <v/>
      </c>
    </row>
    <row r="372">
      <c r="A372">
        <f>INDEX(resultados!$A$2:$ZZ$532, 366, MATCH($B$1, resultados!$A$1:$ZZ$1, 0))</f>
        <v/>
      </c>
      <c r="B372">
        <f>INDEX(resultados!$A$2:$ZZ$532, 366, MATCH($B$2, resultados!$A$1:$ZZ$1, 0))</f>
        <v/>
      </c>
      <c r="C372">
        <f>INDEX(resultados!$A$2:$ZZ$532, 366, MATCH($B$3, resultados!$A$1:$ZZ$1, 0))</f>
        <v/>
      </c>
    </row>
    <row r="373">
      <c r="A373">
        <f>INDEX(resultados!$A$2:$ZZ$532, 367, MATCH($B$1, resultados!$A$1:$ZZ$1, 0))</f>
        <v/>
      </c>
      <c r="B373">
        <f>INDEX(resultados!$A$2:$ZZ$532, 367, MATCH($B$2, resultados!$A$1:$ZZ$1, 0))</f>
        <v/>
      </c>
      <c r="C373">
        <f>INDEX(resultados!$A$2:$ZZ$532, 367, MATCH($B$3, resultados!$A$1:$ZZ$1, 0))</f>
        <v/>
      </c>
    </row>
    <row r="374">
      <c r="A374">
        <f>INDEX(resultados!$A$2:$ZZ$532, 368, MATCH($B$1, resultados!$A$1:$ZZ$1, 0))</f>
        <v/>
      </c>
      <c r="B374">
        <f>INDEX(resultados!$A$2:$ZZ$532, 368, MATCH($B$2, resultados!$A$1:$ZZ$1, 0))</f>
        <v/>
      </c>
      <c r="C374">
        <f>INDEX(resultados!$A$2:$ZZ$532, 368, MATCH($B$3, resultados!$A$1:$ZZ$1, 0))</f>
        <v/>
      </c>
    </row>
    <row r="375">
      <c r="A375">
        <f>INDEX(resultados!$A$2:$ZZ$532, 369, MATCH($B$1, resultados!$A$1:$ZZ$1, 0))</f>
        <v/>
      </c>
      <c r="B375">
        <f>INDEX(resultados!$A$2:$ZZ$532, 369, MATCH($B$2, resultados!$A$1:$ZZ$1, 0))</f>
        <v/>
      </c>
      <c r="C375">
        <f>INDEX(resultados!$A$2:$ZZ$532, 369, MATCH($B$3, resultados!$A$1:$ZZ$1, 0))</f>
        <v/>
      </c>
    </row>
    <row r="376">
      <c r="A376">
        <f>INDEX(resultados!$A$2:$ZZ$532, 370, MATCH($B$1, resultados!$A$1:$ZZ$1, 0))</f>
        <v/>
      </c>
      <c r="B376">
        <f>INDEX(resultados!$A$2:$ZZ$532, 370, MATCH($B$2, resultados!$A$1:$ZZ$1, 0))</f>
        <v/>
      </c>
      <c r="C376">
        <f>INDEX(resultados!$A$2:$ZZ$532, 370, MATCH($B$3, resultados!$A$1:$ZZ$1, 0))</f>
        <v/>
      </c>
    </row>
    <row r="377">
      <c r="A377">
        <f>INDEX(resultados!$A$2:$ZZ$532, 371, MATCH($B$1, resultados!$A$1:$ZZ$1, 0))</f>
        <v/>
      </c>
      <c r="B377">
        <f>INDEX(resultados!$A$2:$ZZ$532, 371, MATCH($B$2, resultados!$A$1:$ZZ$1, 0))</f>
        <v/>
      </c>
      <c r="C377">
        <f>INDEX(resultados!$A$2:$ZZ$532, 371, MATCH($B$3, resultados!$A$1:$ZZ$1, 0))</f>
        <v/>
      </c>
    </row>
    <row r="378">
      <c r="A378">
        <f>INDEX(resultados!$A$2:$ZZ$532, 372, MATCH($B$1, resultados!$A$1:$ZZ$1, 0))</f>
        <v/>
      </c>
      <c r="B378">
        <f>INDEX(resultados!$A$2:$ZZ$532, 372, MATCH($B$2, resultados!$A$1:$ZZ$1, 0))</f>
        <v/>
      </c>
      <c r="C378">
        <f>INDEX(resultados!$A$2:$ZZ$532, 372, MATCH($B$3, resultados!$A$1:$ZZ$1, 0))</f>
        <v/>
      </c>
    </row>
    <row r="379">
      <c r="A379">
        <f>INDEX(resultados!$A$2:$ZZ$532, 373, MATCH($B$1, resultados!$A$1:$ZZ$1, 0))</f>
        <v/>
      </c>
      <c r="B379">
        <f>INDEX(resultados!$A$2:$ZZ$532, 373, MATCH($B$2, resultados!$A$1:$ZZ$1, 0))</f>
        <v/>
      </c>
      <c r="C379">
        <f>INDEX(resultados!$A$2:$ZZ$532, 373, MATCH($B$3, resultados!$A$1:$ZZ$1, 0))</f>
        <v/>
      </c>
    </row>
    <row r="380">
      <c r="A380">
        <f>INDEX(resultados!$A$2:$ZZ$532, 374, MATCH($B$1, resultados!$A$1:$ZZ$1, 0))</f>
        <v/>
      </c>
      <c r="B380">
        <f>INDEX(resultados!$A$2:$ZZ$532, 374, MATCH($B$2, resultados!$A$1:$ZZ$1, 0))</f>
        <v/>
      </c>
      <c r="C380">
        <f>INDEX(resultados!$A$2:$ZZ$532, 374, MATCH($B$3, resultados!$A$1:$ZZ$1, 0))</f>
        <v/>
      </c>
    </row>
    <row r="381">
      <c r="A381">
        <f>INDEX(resultados!$A$2:$ZZ$532, 375, MATCH($B$1, resultados!$A$1:$ZZ$1, 0))</f>
        <v/>
      </c>
      <c r="B381">
        <f>INDEX(resultados!$A$2:$ZZ$532, 375, MATCH($B$2, resultados!$A$1:$ZZ$1, 0))</f>
        <v/>
      </c>
      <c r="C381">
        <f>INDEX(resultados!$A$2:$ZZ$532, 375, MATCH($B$3, resultados!$A$1:$ZZ$1, 0))</f>
        <v/>
      </c>
    </row>
    <row r="382">
      <c r="A382">
        <f>INDEX(resultados!$A$2:$ZZ$532, 376, MATCH($B$1, resultados!$A$1:$ZZ$1, 0))</f>
        <v/>
      </c>
      <c r="B382">
        <f>INDEX(resultados!$A$2:$ZZ$532, 376, MATCH($B$2, resultados!$A$1:$ZZ$1, 0))</f>
        <v/>
      </c>
      <c r="C382">
        <f>INDEX(resultados!$A$2:$ZZ$532, 376, MATCH($B$3, resultados!$A$1:$ZZ$1, 0))</f>
        <v/>
      </c>
    </row>
    <row r="383">
      <c r="A383">
        <f>INDEX(resultados!$A$2:$ZZ$532, 377, MATCH($B$1, resultados!$A$1:$ZZ$1, 0))</f>
        <v/>
      </c>
      <c r="B383">
        <f>INDEX(resultados!$A$2:$ZZ$532, 377, MATCH($B$2, resultados!$A$1:$ZZ$1, 0))</f>
        <v/>
      </c>
      <c r="C383">
        <f>INDEX(resultados!$A$2:$ZZ$532, 377, MATCH($B$3, resultados!$A$1:$ZZ$1, 0))</f>
        <v/>
      </c>
    </row>
    <row r="384">
      <c r="A384">
        <f>INDEX(resultados!$A$2:$ZZ$532, 378, MATCH($B$1, resultados!$A$1:$ZZ$1, 0))</f>
        <v/>
      </c>
      <c r="B384">
        <f>INDEX(resultados!$A$2:$ZZ$532, 378, MATCH($B$2, resultados!$A$1:$ZZ$1, 0))</f>
        <v/>
      </c>
      <c r="C384">
        <f>INDEX(resultados!$A$2:$ZZ$532, 378, MATCH($B$3, resultados!$A$1:$ZZ$1, 0))</f>
        <v/>
      </c>
    </row>
    <row r="385">
      <c r="A385">
        <f>INDEX(resultados!$A$2:$ZZ$532, 379, MATCH($B$1, resultados!$A$1:$ZZ$1, 0))</f>
        <v/>
      </c>
      <c r="B385">
        <f>INDEX(resultados!$A$2:$ZZ$532, 379, MATCH($B$2, resultados!$A$1:$ZZ$1, 0))</f>
        <v/>
      </c>
      <c r="C385">
        <f>INDEX(resultados!$A$2:$ZZ$532, 379, MATCH($B$3, resultados!$A$1:$ZZ$1, 0))</f>
        <v/>
      </c>
    </row>
    <row r="386">
      <c r="A386">
        <f>INDEX(resultados!$A$2:$ZZ$532, 380, MATCH($B$1, resultados!$A$1:$ZZ$1, 0))</f>
        <v/>
      </c>
      <c r="B386">
        <f>INDEX(resultados!$A$2:$ZZ$532, 380, MATCH($B$2, resultados!$A$1:$ZZ$1, 0))</f>
        <v/>
      </c>
      <c r="C386">
        <f>INDEX(resultados!$A$2:$ZZ$532, 380, MATCH($B$3, resultados!$A$1:$ZZ$1, 0))</f>
        <v/>
      </c>
    </row>
    <row r="387">
      <c r="A387">
        <f>INDEX(resultados!$A$2:$ZZ$532, 381, MATCH($B$1, resultados!$A$1:$ZZ$1, 0))</f>
        <v/>
      </c>
      <c r="B387">
        <f>INDEX(resultados!$A$2:$ZZ$532, 381, MATCH($B$2, resultados!$A$1:$ZZ$1, 0))</f>
        <v/>
      </c>
      <c r="C387">
        <f>INDEX(resultados!$A$2:$ZZ$532, 381, MATCH($B$3, resultados!$A$1:$ZZ$1, 0))</f>
        <v/>
      </c>
    </row>
    <row r="388">
      <c r="A388">
        <f>INDEX(resultados!$A$2:$ZZ$532, 382, MATCH($B$1, resultados!$A$1:$ZZ$1, 0))</f>
        <v/>
      </c>
      <c r="B388">
        <f>INDEX(resultados!$A$2:$ZZ$532, 382, MATCH($B$2, resultados!$A$1:$ZZ$1, 0))</f>
        <v/>
      </c>
      <c r="C388">
        <f>INDEX(resultados!$A$2:$ZZ$532, 382, MATCH($B$3, resultados!$A$1:$ZZ$1, 0))</f>
        <v/>
      </c>
    </row>
    <row r="389">
      <c r="A389">
        <f>INDEX(resultados!$A$2:$ZZ$532, 383, MATCH($B$1, resultados!$A$1:$ZZ$1, 0))</f>
        <v/>
      </c>
      <c r="B389">
        <f>INDEX(resultados!$A$2:$ZZ$532, 383, MATCH($B$2, resultados!$A$1:$ZZ$1, 0))</f>
        <v/>
      </c>
      <c r="C389">
        <f>INDEX(resultados!$A$2:$ZZ$532, 383, MATCH($B$3, resultados!$A$1:$ZZ$1, 0))</f>
        <v/>
      </c>
    </row>
    <row r="390">
      <c r="A390">
        <f>INDEX(resultados!$A$2:$ZZ$532, 384, MATCH($B$1, resultados!$A$1:$ZZ$1, 0))</f>
        <v/>
      </c>
      <c r="B390">
        <f>INDEX(resultados!$A$2:$ZZ$532, 384, MATCH($B$2, resultados!$A$1:$ZZ$1, 0))</f>
        <v/>
      </c>
      <c r="C390">
        <f>INDEX(resultados!$A$2:$ZZ$532, 384, MATCH($B$3, resultados!$A$1:$ZZ$1, 0))</f>
        <v/>
      </c>
    </row>
    <row r="391">
      <c r="A391">
        <f>INDEX(resultados!$A$2:$ZZ$532, 385, MATCH($B$1, resultados!$A$1:$ZZ$1, 0))</f>
        <v/>
      </c>
      <c r="B391">
        <f>INDEX(resultados!$A$2:$ZZ$532, 385, MATCH($B$2, resultados!$A$1:$ZZ$1, 0))</f>
        <v/>
      </c>
      <c r="C391">
        <f>INDEX(resultados!$A$2:$ZZ$532, 385, MATCH($B$3, resultados!$A$1:$ZZ$1, 0))</f>
        <v/>
      </c>
    </row>
    <row r="392">
      <c r="A392">
        <f>INDEX(resultados!$A$2:$ZZ$532, 386, MATCH($B$1, resultados!$A$1:$ZZ$1, 0))</f>
        <v/>
      </c>
      <c r="B392">
        <f>INDEX(resultados!$A$2:$ZZ$532, 386, MATCH($B$2, resultados!$A$1:$ZZ$1, 0))</f>
        <v/>
      </c>
      <c r="C392">
        <f>INDEX(resultados!$A$2:$ZZ$532, 386, MATCH($B$3, resultados!$A$1:$ZZ$1, 0))</f>
        <v/>
      </c>
    </row>
    <row r="393">
      <c r="A393">
        <f>INDEX(resultados!$A$2:$ZZ$532, 387, MATCH($B$1, resultados!$A$1:$ZZ$1, 0))</f>
        <v/>
      </c>
      <c r="B393">
        <f>INDEX(resultados!$A$2:$ZZ$532, 387, MATCH($B$2, resultados!$A$1:$ZZ$1, 0))</f>
        <v/>
      </c>
      <c r="C393">
        <f>INDEX(resultados!$A$2:$ZZ$532, 387, MATCH($B$3, resultados!$A$1:$ZZ$1, 0))</f>
        <v/>
      </c>
    </row>
    <row r="394">
      <c r="A394">
        <f>INDEX(resultados!$A$2:$ZZ$532, 388, MATCH($B$1, resultados!$A$1:$ZZ$1, 0))</f>
        <v/>
      </c>
      <c r="B394">
        <f>INDEX(resultados!$A$2:$ZZ$532, 388, MATCH($B$2, resultados!$A$1:$ZZ$1, 0))</f>
        <v/>
      </c>
      <c r="C394">
        <f>INDEX(resultados!$A$2:$ZZ$532, 388, MATCH($B$3, resultados!$A$1:$ZZ$1, 0))</f>
        <v/>
      </c>
    </row>
    <row r="395">
      <c r="A395">
        <f>INDEX(resultados!$A$2:$ZZ$532, 389, MATCH($B$1, resultados!$A$1:$ZZ$1, 0))</f>
        <v/>
      </c>
      <c r="B395">
        <f>INDEX(resultados!$A$2:$ZZ$532, 389, MATCH($B$2, resultados!$A$1:$ZZ$1, 0))</f>
        <v/>
      </c>
      <c r="C395">
        <f>INDEX(resultados!$A$2:$ZZ$532, 389, MATCH($B$3, resultados!$A$1:$ZZ$1, 0))</f>
        <v/>
      </c>
    </row>
    <row r="396">
      <c r="A396">
        <f>INDEX(resultados!$A$2:$ZZ$532, 390, MATCH($B$1, resultados!$A$1:$ZZ$1, 0))</f>
        <v/>
      </c>
      <c r="B396">
        <f>INDEX(resultados!$A$2:$ZZ$532, 390, MATCH($B$2, resultados!$A$1:$ZZ$1, 0))</f>
        <v/>
      </c>
      <c r="C396">
        <f>INDEX(resultados!$A$2:$ZZ$532, 390, MATCH($B$3, resultados!$A$1:$ZZ$1, 0))</f>
        <v/>
      </c>
    </row>
    <row r="397">
      <c r="A397">
        <f>INDEX(resultados!$A$2:$ZZ$532, 391, MATCH($B$1, resultados!$A$1:$ZZ$1, 0))</f>
        <v/>
      </c>
      <c r="B397">
        <f>INDEX(resultados!$A$2:$ZZ$532, 391, MATCH($B$2, resultados!$A$1:$ZZ$1, 0))</f>
        <v/>
      </c>
      <c r="C397">
        <f>INDEX(resultados!$A$2:$ZZ$532, 391, MATCH($B$3, resultados!$A$1:$ZZ$1, 0))</f>
        <v/>
      </c>
    </row>
    <row r="398">
      <c r="A398">
        <f>INDEX(resultados!$A$2:$ZZ$532, 392, MATCH($B$1, resultados!$A$1:$ZZ$1, 0))</f>
        <v/>
      </c>
      <c r="B398">
        <f>INDEX(resultados!$A$2:$ZZ$532, 392, MATCH($B$2, resultados!$A$1:$ZZ$1, 0))</f>
        <v/>
      </c>
      <c r="C398">
        <f>INDEX(resultados!$A$2:$ZZ$532, 392, MATCH($B$3, resultados!$A$1:$ZZ$1, 0))</f>
        <v/>
      </c>
    </row>
    <row r="399">
      <c r="A399">
        <f>INDEX(resultados!$A$2:$ZZ$532, 393, MATCH($B$1, resultados!$A$1:$ZZ$1, 0))</f>
        <v/>
      </c>
      <c r="B399">
        <f>INDEX(resultados!$A$2:$ZZ$532, 393, MATCH($B$2, resultados!$A$1:$ZZ$1, 0))</f>
        <v/>
      </c>
      <c r="C399">
        <f>INDEX(resultados!$A$2:$ZZ$532, 393, MATCH($B$3, resultados!$A$1:$ZZ$1, 0))</f>
        <v/>
      </c>
    </row>
    <row r="400">
      <c r="A400">
        <f>INDEX(resultados!$A$2:$ZZ$532, 394, MATCH($B$1, resultados!$A$1:$ZZ$1, 0))</f>
        <v/>
      </c>
      <c r="B400">
        <f>INDEX(resultados!$A$2:$ZZ$532, 394, MATCH($B$2, resultados!$A$1:$ZZ$1, 0))</f>
        <v/>
      </c>
      <c r="C400">
        <f>INDEX(resultados!$A$2:$ZZ$532, 394, MATCH($B$3, resultados!$A$1:$ZZ$1, 0))</f>
        <v/>
      </c>
    </row>
    <row r="401">
      <c r="A401">
        <f>INDEX(resultados!$A$2:$ZZ$532, 395, MATCH($B$1, resultados!$A$1:$ZZ$1, 0))</f>
        <v/>
      </c>
      <c r="B401">
        <f>INDEX(resultados!$A$2:$ZZ$532, 395, MATCH($B$2, resultados!$A$1:$ZZ$1, 0))</f>
        <v/>
      </c>
      <c r="C401">
        <f>INDEX(resultados!$A$2:$ZZ$532, 395, MATCH($B$3, resultados!$A$1:$ZZ$1, 0))</f>
        <v/>
      </c>
    </row>
    <row r="402">
      <c r="A402">
        <f>INDEX(resultados!$A$2:$ZZ$532, 396, MATCH($B$1, resultados!$A$1:$ZZ$1, 0))</f>
        <v/>
      </c>
      <c r="B402">
        <f>INDEX(resultados!$A$2:$ZZ$532, 396, MATCH($B$2, resultados!$A$1:$ZZ$1, 0))</f>
        <v/>
      </c>
      <c r="C402">
        <f>INDEX(resultados!$A$2:$ZZ$532, 396, MATCH($B$3, resultados!$A$1:$ZZ$1, 0))</f>
        <v/>
      </c>
    </row>
    <row r="403">
      <c r="A403">
        <f>INDEX(resultados!$A$2:$ZZ$532, 397, MATCH($B$1, resultados!$A$1:$ZZ$1, 0))</f>
        <v/>
      </c>
      <c r="B403">
        <f>INDEX(resultados!$A$2:$ZZ$532, 397, MATCH($B$2, resultados!$A$1:$ZZ$1, 0))</f>
        <v/>
      </c>
      <c r="C403">
        <f>INDEX(resultados!$A$2:$ZZ$532, 397, MATCH($B$3, resultados!$A$1:$ZZ$1, 0))</f>
        <v/>
      </c>
    </row>
    <row r="404">
      <c r="A404">
        <f>INDEX(resultados!$A$2:$ZZ$532, 398, MATCH($B$1, resultados!$A$1:$ZZ$1, 0))</f>
        <v/>
      </c>
      <c r="B404">
        <f>INDEX(resultados!$A$2:$ZZ$532, 398, MATCH($B$2, resultados!$A$1:$ZZ$1, 0))</f>
        <v/>
      </c>
      <c r="C404">
        <f>INDEX(resultados!$A$2:$ZZ$532, 398, MATCH($B$3, resultados!$A$1:$ZZ$1, 0))</f>
        <v/>
      </c>
    </row>
    <row r="405">
      <c r="A405">
        <f>INDEX(resultados!$A$2:$ZZ$532, 399, MATCH($B$1, resultados!$A$1:$ZZ$1, 0))</f>
        <v/>
      </c>
      <c r="B405">
        <f>INDEX(resultados!$A$2:$ZZ$532, 399, MATCH($B$2, resultados!$A$1:$ZZ$1, 0))</f>
        <v/>
      </c>
      <c r="C405">
        <f>INDEX(resultados!$A$2:$ZZ$532, 399, MATCH($B$3, resultados!$A$1:$ZZ$1, 0))</f>
        <v/>
      </c>
    </row>
    <row r="406">
      <c r="A406">
        <f>INDEX(resultados!$A$2:$ZZ$532, 400, MATCH($B$1, resultados!$A$1:$ZZ$1, 0))</f>
        <v/>
      </c>
      <c r="B406">
        <f>INDEX(resultados!$A$2:$ZZ$532, 400, MATCH($B$2, resultados!$A$1:$ZZ$1, 0))</f>
        <v/>
      </c>
      <c r="C406">
        <f>INDEX(resultados!$A$2:$ZZ$532, 400, MATCH($B$3, resultados!$A$1:$ZZ$1, 0))</f>
        <v/>
      </c>
    </row>
    <row r="407">
      <c r="A407">
        <f>INDEX(resultados!$A$2:$ZZ$532, 401, MATCH($B$1, resultados!$A$1:$ZZ$1, 0))</f>
        <v/>
      </c>
      <c r="B407">
        <f>INDEX(resultados!$A$2:$ZZ$532, 401, MATCH($B$2, resultados!$A$1:$ZZ$1, 0))</f>
        <v/>
      </c>
      <c r="C407">
        <f>INDEX(resultados!$A$2:$ZZ$532, 401, MATCH($B$3, resultados!$A$1:$ZZ$1, 0))</f>
        <v/>
      </c>
    </row>
    <row r="408">
      <c r="A408">
        <f>INDEX(resultados!$A$2:$ZZ$532, 402, MATCH($B$1, resultados!$A$1:$ZZ$1, 0))</f>
        <v/>
      </c>
      <c r="B408">
        <f>INDEX(resultados!$A$2:$ZZ$532, 402, MATCH($B$2, resultados!$A$1:$ZZ$1, 0))</f>
        <v/>
      </c>
      <c r="C408">
        <f>INDEX(resultados!$A$2:$ZZ$532, 402, MATCH($B$3, resultados!$A$1:$ZZ$1, 0))</f>
        <v/>
      </c>
    </row>
    <row r="409">
      <c r="A409">
        <f>INDEX(resultados!$A$2:$ZZ$532, 403, MATCH($B$1, resultados!$A$1:$ZZ$1, 0))</f>
        <v/>
      </c>
      <c r="B409">
        <f>INDEX(resultados!$A$2:$ZZ$532, 403, MATCH($B$2, resultados!$A$1:$ZZ$1, 0))</f>
        <v/>
      </c>
      <c r="C409">
        <f>INDEX(resultados!$A$2:$ZZ$532, 403, MATCH($B$3, resultados!$A$1:$ZZ$1, 0))</f>
        <v/>
      </c>
    </row>
    <row r="410">
      <c r="A410">
        <f>INDEX(resultados!$A$2:$ZZ$532, 404, MATCH($B$1, resultados!$A$1:$ZZ$1, 0))</f>
        <v/>
      </c>
      <c r="B410">
        <f>INDEX(resultados!$A$2:$ZZ$532, 404, MATCH($B$2, resultados!$A$1:$ZZ$1, 0))</f>
        <v/>
      </c>
      <c r="C410">
        <f>INDEX(resultados!$A$2:$ZZ$532, 404, MATCH($B$3, resultados!$A$1:$ZZ$1, 0))</f>
        <v/>
      </c>
    </row>
    <row r="411">
      <c r="A411">
        <f>INDEX(resultados!$A$2:$ZZ$532, 405, MATCH($B$1, resultados!$A$1:$ZZ$1, 0))</f>
        <v/>
      </c>
      <c r="B411">
        <f>INDEX(resultados!$A$2:$ZZ$532, 405, MATCH($B$2, resultados!$A$1:$ZZ$1, 0))</f>
        <v/>
      </c>
      <c r="C411">
        <f>INDEX(resultados!$A$2:$ZZ$532, 405, MATCH($B$3, resultados!$A$1:$ZZ$1, 0))</f>
        <v/>
      </c>
    </row>
    <row r="412">
      <c r="A412">
        <f>INDEX(resultados!$A$2:$ZZ$532, 406, MATCH($B$1, resultados!$A$1:$ZZ$1, 0))</f>
        <v/>
      </c>
      <c r="B412">
        <f>INDEX(resultados!$A$2:$ZZ$532, 406, MATCH($B$2, resultados!$A$1:$ZZ$1, 0))</f>
        <v/>
      </c>
      <c r="C412">
        <f>INDEX(resultados!$A$2:$ZZ$532, 406, MATCH($B$3, resultados!$A$1:$ZZ$1, 0))</f>
        <v/>
      </c>
    </row>
    <row r="413">
      <c r="A413">
        <f>INDEX(resultados!$A$2:$ZZ$532, 407, MATCH($B$1, resultados!$A$1:$ZZ$1, 0))</f>
        <v/>
      </c>
      <c r="B413">
        <f>INDEX(resultados!$A$2:$ZZ$532, 407, MATCH($B$2, resultados!$A$1:$ZZ$1, 0))</f>
        <v/>
      </c>
      <c r="C413">
        <f>INDEX(resultados!$A$2:$ZZ$532, 407, MATCH($B$3, resultados!$A$1:$ZZ$1, 0))</f>
        <v/>
      </c>
    </row>
    <row r="414">
      <c r="A414">
        <f>INDEX(resultados!$A$2:$ZZ$532, 408, MATCH($B$1, resultados!$A$1:$ZZ$1, 0))</f>
        <v/>
      </c>
      <c r="B414">
        <f>INDEX(resultados!$A$2:$ZZ$532, 408, MATCH($B$2, resultados!$A$1:$ZZ$1, 0))</f>
        <v/>
      </c>
      <c r="C414">
        <f>INDEX(resultados!$A$2:$ZZ$532, 408, MATCH($B$3, resultados!$A$1:$ZZ$1, 0))</f>
        <v/>
      </c>
    </row>
    <row r="415">
      <c r="A415">
        <f>INDEX(resultados!$A$2:$ZZ$532, 409, MATCH($B$1, resultados!$A$1:$ZZ$1, 0))</f>
        <v/>
      </c>
      <c r="B415">
        <f>INDEX(resultados!$A$2:$ZZ$532, 409, MATCH($B$2, resultados!$A$1:$ZZ$1, 0))</f>
        <v/>
      </c>
      <c r="C415">
        <f>INDEX(resultados!$A$2:$ZZ$532, 409, MATCH($B$3, resultados!$A$1:$ZZ$1, 0))</f>
        <v/>
      </c>
    </row>
    <row r="416">
      <c r="A416">
        <f>INDEX(resultados!$A$2:$ZZ$532, 410, MATCH($B$1, resultados!$A$1:$ZZ$1, 0))</f>
        <v/>
      </c>
      <c r="B416">
        <f>INDEX(resultados!$A$2:$ZZ$532, 410, MATCH($B$2, resultados!$A$1:$ZZ$1, 0))</f>
        <v/>
      </c>
      <c r="C416">
        <f>INDEX(resultados!$A$2:$ZZ$532, 410, MATCH($B$3, resultados!$A$1:$ZZ$1, 0))</f>
        <v/>
      </c>
    </row>
    <row r="417">
      <c r="A417">
        <f>INDEX(resultados!$A$2:$ZZ$532, 411, MATCH($B$1, resultados!$A$1:$ZZ$1, 0))</f>
        <v/>
      </c>
      <c r="B417">
        <f>INDEX(resultados!$A$2:$ZZ$532, 411, MATCH($B$2, resultados!$A$1:$ZZ$1, 0))</f>
        <v/>
      </c>
      <c r="C417">
        <f>INDEX(resultados!$A$2:$ZZ$532, 411, MATCH($B$3, resultados!$A$1:$ZZ$1, 0))</f>
        <v/>
      </c>
    </row>
    <row r="418">
      <c r="A418">
        <f>INDEX(resultados!$A$2:$ZZ$532, 412, MATCH($B$1, resultados!$A$1:$ZZ$1, 0))</f>
        <v/>
      </c>
      <c r="B418">
        <f>INDEX(resultados!$A$2:$ZZ$532, 412, MATCH($B$2, resultados!$A$1:$ZZ$1, 0))</f>
        <v/>
      </c>
      <c r="C418">
        <f>INDEX(resultados!$A$2:$ZZ$532, 412, MATCH($B$3, resultados!$A$1:$ZZ$1, 0))</f>
        <v/>
      </c>
    </row>
    <row r="419">
      <c r="A419">
        <f>INDEX(resultados!$A$2:$ZZ$532, 413, MATCH($B$1, resultados!$A$1:$ZZ$1, 0))</f>
        <v/>
      </c>
      <c r="B419">
        <f>INDEX(resultados!$A$2:$ZZ$532, 413, MATCH($B$2, resultados!$A$1:$ZZ$1, 0))</f>
        <v/>
      </c>
      <c r="C419">
        <f>INDEX(resultados!$A$2:$ZZ$532, 413, MATCH($B$3, resultados!$A$1:$ZZ$1, 0))</f>
        <v/>
      </c>
    </row>
    <row r="420">
      <c r="A420">
        <f>INDEX(resultados!$A$2:$ZZ$532, 414, MATCH($B$1, resultados!$A$1:$ZZ$1, 0))</f>
        <v/>
      </c>
      <c r="B420">
        <f>INDEX(resultados!$A$2:$ZZ$532, 414, MATCH($B$2, resultados!$A$1:$ZZ$1, 0))</f>
        <v/>
      </c>
      <c r="C420">
        <f>INDEX(resultados!$A$2:$ZZ$532, 414, MATCH($B$3, resultados!$A$1:$ZZ$1, 0))</f>
        <v/>
      </c>
    </row>
    <row r="421">
      <c r="A421">
        <f>INDEX(resultados!$A$2:$ZZ$532, 415, MATCH($B$1, resultados!$A$1:$ZZ$1, 0))</f>
        <v/>
      </c>
      <c r="B421">
        <f>INDEX(resultados!$A$2:$ZZ$532, 415, MATCH($B$2, resultados!$A$1:$ZZ$1, 0))</f>
        <v/>
      </c>
      <c r="C421">
        <f>INDEX(resultados!$A$2:$ZZ$532, 415, MATCH($B$3, resultados!$A$1:$ZZ$1, 0))</f>
        <v/>
      </c>
    </row>
    <row r="422">
      <c r="A422">
        <f>INDEX(resultados!$A$2:$ZZ$532, 416, MATCH($B$1, resultados!$A$1:$ZZ$1, 0))</f>
        <v/>
      </c>
      <c r="B422">
        <f>INDEX(resultados!$A$2:$ZZ$532, 416, MATCH($B$2, resultados!$A$1:$ZZ$1, 0))</f>
        <v/>
      </c>
      <c r="C422">
        <f>INDEX(resultados!$A$2:$ZZ$532, 416, MATCH($B$3, resultados!$A$1:$ZZ$1, 0))</f>
        <v/>
      </c>
    </row>
    <row r="423">
      <c r="A423">
        <f>INDEX(resultados!$A$2:$ZZ$532, 417, MATCH($B$1, resultados!$A$1:$ZZ$1, 0))</f>
        <v/>
      </c>
      <c r="B423">
        <f>INDEX(resultados!$A$2:$ZZ$532, 417, MATCH($B$2, resultados!$A$1:$ZZ$1, 0))</f>
        <v/>
      </c>
      <c r="C423">
        <f>INDEX(resultados!$A$2:$ZZ$532, 417, MATCH($B$3, resultados!$A$1:$ZZ$1, 0))</f>
        <v/>
      </c>
    </row>
    <row r="424">
      <c r="A424">
        <f>INDEX(resultados!$A$2:$ZZ$532, 418, MATCH($B$1, resultados!$A$1:$ZZ$1, 0))</f>
        <v/>
      </c>
      <c r="B424">
        <f>INDEX(resultados!$A$2:$ZZ$532, 418, MATCH($B$2, resultados!$A$1:$ZZ$1, 0))</f>
        <v/>
      </c>
      <c r="C424">
        <f>INDEX(resultados!$A$2:$ZZ$532, 418, MATCH($B$3, resultados!$A$1:$ZZ$1, 0))</f>
        <v/>
      </c>
    </row>
    <row r="425">
      <c r="A425">
        <f>INDEX(resultados!$A$2:$ZZ$532, 419, MATCH($B$1, resultados!$A$1:$ZZ$1, 0))</f>
        <v/>
      </c>
      <c r="B425">
        <f>INDEX(resultados!$A$2:$ZZ$532, 419, MATCH($B$2, resultados!$A$1:$ZZ$1, 0))</f>
        <v/>
      </c>
      <c r="C425">
        <f>INDEX(resultados!$A$2:$ZZ$532, 419, MATCH($B$3, resultados!$A$1:$ZZ$1, 0))</f>
        <v/>
      </c>
    </row>
    <row r="426">
      <c r="A426">
        <f>INDEX(resultados!$A$2:$ZZ$532, 420, MATCH($B$1, resultados!$A$1:$ZZ$1, 0))</f>
        <v/>
      </c>
      <c r="B426">
        <f>INDEX(resultados!$A$2:$ZZ$532, 420, MATCH($B$2, resultados!$A$1:$ZZ$1, 0))</f>
        <v/>
      </c>
      <c r="C426">
        <f>INDEX(resultados!$A$2:$ZZ$532, 420, MATCH($B$3, resultados!$A$1:$ZZ$1, 0))</f>
        <v/>
      </c>
    </row>
    <row r="427">
      <c r="A427">
        <f>INDEX(resultados!$A$2:$ZZ$532, 421, MATCH($B$1, resultados!$A$1:$ZZ$1, 0))</f>
        <v/>
      </c>
      <c r="B427">
        <f>INDEX(resultados!$A$2:$ZZ$532, 421, MATCH($B$2, resultados!$A$1:$ZZ$1, 0))</f>
        <v/>
      </c>
      <c r="C427">
        <f>INDEX(resultados!$A$2:$ZZ$532, 421, MATCH($B$3, resultados!$A$1:$ZZ$1, 0))</f>
        <v/>
      </c>
    </row>
    <row r="428">
      <c r="A428">
        <f>INDEX(resultados!$A$2:$ZZ$532, 422, MATCH($B$1, resultados!$A$1:$ZZ$1, 0))</f>
        <v/>
      </c>
      <c r="B428">
        <f>INDEX(resultados!$A$2:$ZZ$532, 422, MATCH($B$2, resultados!$A$1:$ZZ$1, 0))</f>
        <v/>
      </c>
      <c r="C428">
        <f>INDEX(resultados!$A$2:$ZZ$532, 422, MATCH($B$3, resultados!$A$1:$ZZ$1, 0))</f>
        <v/>
      </c>
    </row>
    <row r="429">
      <c r="A429">
        <f>INDEX(resultados!$A$2:$ZZ$532, 423, MATCH($B$1, resultados!$A$1:$ZZ$1, 0))</f>
        <v/>
      </c>
      <c r="B429">
        <f>INDEX(resultados!$A$2:$ZZ$532, 423, MATCH($B$2, resultados!$A$1:$ZZ$1, 0))</f>
        <v/>
      </c>
      <c r="C429">
        <f>INDEX(resultados!$A$2:$ZZ$532, 423, MATCH($B$3, resultados!$A$1:$ZZ$1, 0))</f>
        <v/>
      </c>
    </row>
    <row r="430">
      <c r="A430">
        <f>INDEX(resultados!$A$2:$ZZ$532, 424, MATCH($B$1, resultados!$A$1:$ZZ$1, 0))</f>
        <v/>
      </c>
      <c r="B430">
        <f>INDEX(resultados!$A$2:$ZZ$532, 424, MATCH($B$2, resultados!$A$1:$ZZ$1, 0))</f>
        <v/>
      </c>
      <c r="C430">
        <f>INDEX(resultados!$A$2:$ZZ$532, 424, MATCH($B$3, resultados!$A$1:$ZZ$1, 0))</f>
        <v/>
      </c>
    </row>
    <row r="431">
      <c r="A431">
        <f>INDEX(resultados!$A$2:$ZZ$532, 425, MATCH($B$1, resultados!$A$1:$ZZ$1, 0))</f>
        <v/>
      </c>
      <c r="B431">
        <f>INDEX(resultados!$A$2:$ZZ$532, 425, MATCH($B$2, resultados!$A$1:$ZZ$1, 0))</f>
        <v/>
      </c>
      <c r="C431">
        <f>INDEX(resultados!$A$2:$ZZ$532, 425, MATCH($B$3, resultados!$A$1:$ZZ$1, 0))</f>
        <v/>
      </c>
    </row>
    <row r="432">
      <c r="A432">
        <f>INDEX(resultados!$A$2:$ZZ$532, 426, MATCH($B$1, resultados!$A$1:$ZZ$1, 0))</f>
        <v/>
      </c>
      <c r="B432">
        <f>INDEX(resultados!$A$2:$ZZ$532, 426, MATCH($B$2, resultados!$A$1:$ZZ$1, 0))</f>
        <v/>
      </c>
      <c r="C432">
        <f>INDEX(resultados!$A$2:$ZZ$532, 426, MATCH($B$3, resultados!$A$1:$ZZ$1, 0))</f>
        <v/>
      </c>
    </row>
    <row r="433">
      <c r="A433">
        <f>INDEX(resultados!$A$2:$ZZ$532, 427, MATCH($B$1, resultados!$A$1:$ZZ$1, 0))</f>
        <v/>
      </c>
      <c r="B433">
        <f>INDEX(resultados!$A$2:$ZZ$532, 427, MATCH($B$2, resultados!$A$1:$ZZ$1, 0))</f>
        <v/>
      </c>
      <c r="C433">
        <f>INDEX(resultados!$A$2:$ZZ$532, 427, MATCH($B$3, resultados!$A$1:$ZZ$1, 0))</f>
        <v/>
      </c>
    </row>
    <row r="434">
      <c r="A434">
        <f>INDEX(resultados!$A$2:$ZZ$532, 428, MATCH($B$1, resultados!$A$1:$ZZ$1, 0))</f>
        <v/>
      </c>
      <c r="B434">
        <f>INDEX(resultados!$A$2:$ZZ$532, 428, MATCH($B$2, resultados!$A$1:$ZZ$1, 0))</f>
        <v/>
      </c>
      <c r="C434">
        <f>INDEX(resultados!$A$2:$ZZ$532, 428, MATCH($B$3, resultados!$A$1:$ZZ$1, 0))</f>
        <v/>
      </c>
    </row>
    <row r="435">
      <c r="A435">
        <f>INDEX(resultados!$A$2:$ZZ$532, 429, MATCH($B$1, resultados!$A$1:$ZZ$1, 0))</f>
        <v/>
      </c>
      <c r="B435">
        <f>INDEX(resultados!$A$2:$ZZ$532, 429, MATCH($B$2, resultados!$A$1:$ZZ$1, 0))</f>
        <v/>
      </c>
      <c r="C435">
        <f>INDEX(resultados!$A$2:$ZZ$532, 429, MATCH($B$3, resultados!$A$1:$ZZ$1, 0))</f>
        <v/>
      </c>
    </row>
    <row r="436">
      <c r="A436">
        <f>INDEX(resultados!$A$2:$ZZ$532, 430, MATCH($B$1, resultados!$A$1:$ZZ$1, 0))</f>
        <v/>
      </c>
      <c r="B436">
        <f>INDEX(resultados!$A$2:$ZZ$532, 430, MATCH($B$2, resultados!$A$1:$ZZ$1, 0))</f>
        <v/>
      </c>
      <c r="C436">
        <f>INDEX(resultados!$A$2:$ZZ$532, 430, MATCH($B$3, resultados!$A$1:$ZZ$1, 0))</f>
        <v/>
      </c>
    </row>
    <row r="437">
      <c r="A437">
        <f>INDEX(resultados!$A$2:$ZZ$532, 431, MATCH($B$1, resultados!$A$1:$ZZ$1, 0))</f>
        <v/>
      </c>
      <c r="B437">
        <f>INDEX(resultados!$A$2:$ZZ$532, 431, MATCH($B$2, resultados!$A$1:$ZZ$1, 0))</f>
        <v/>
      </c>
      <c r="C437">
        <f>INDEX(resultados!$A$2:$ZZ$532, 431, MATCH($B$3, resultados!$A$1:$ZZ$1, 0))</f>
        <v/>
      </c>
    </row>
    <row r="438">
      <c r="A438">
        <f>INDEX(resultados!$A$2:$ZZ$532, 432, MATCH($B$1, resultados!$A$1:$ZZ$1, 0))</f>
        <v/>
      </c>
      <c r="B438">
        <f>INDEX(resultados!$A$2:$ZZ$532, 432, MATCH($B$2, resultados!$A$1:$ZZ$1, 0))</f>
        <v/>
      </c>
      <c r="C438">
        <f>INDEX(resultados!$A$2:$ZZ$532, 432, MATCH($B$3, resultados!$A$1:$ZZ$1, 0))</f>
        <v/>
      </c>
    </row>
    <row r="439">
      <c r="A439">
        <f>INDEX(resultados!$A$2:$ZZ$532, 433, MATCH($B$1, resultados!$A$1:$ZZ$1, 0))</f>
        <v/>
      </c>
      <c r="B439">
        <f>INDEX(resultados!$A$2:$ZZ$532, 433, MATCH($B$2, resultados!$A$1:$ZZ$1, 0))</f>
        <v/>
      </c>
      <c r="C439">
        <f>INDEX(resultados!$A$2:$ZZ$532, 433, MATCH($B$3, resultados!$A$1:$ZZ$1, 0))</f>
        <v/>
      </c>
    </row>
    <row r="440">
      <c r="A440">
        <f>INDEX(resultados!$A$2:$ZZ$532, 434, MATCH($B$1, resultados!$A$1:$ZZ$1, 0))</f>
        <v/>
      </c>
      <c r="B440">
        <f>INDEX(resultados!$A$2:$ZZ$532, 434, MATCH($B$2, resultados!$A$1:$ZZ$1, 0))</f>
        <v/>
      </c>
      <c r="C440">
        <f>INDEX(resultados!$A$2:$ZZ$532, 434, MATCH($B$3, resultados!$A$1:$ZZ$1, 0))</f>
        <v/>
      </c>
    </row>
    <row r="441">
      <c r="A441">
        <f>INDEX(resultados!$A$2:$ZZ$532, 435, MATCH($B$1, resultados!$A$1:$ZZ$1, 0))</f>
        <v/>
      </c>
      <c r="B441">
        <f>INDEX(resultados!$A$2:$ZZ$532, 435, MATCH($B$2, resultados!$A$1:$ZZ$1, 0))</f>
        <v/>
      </c>
      <c r="C441">
        <f>INDEX(resultados!$A$2:$ZZ$532, 435, MATCH($B$3, resultados!$A$1:$ZZ$1, 0))</f>
        <v/>
      </c>
    </row>
    <row r="442">
      <c r="A442">
        <f>INDEX(resultados!$A$2:$ZZ$532, 436, MATCH($B$1, resultados!$A$1:$ZZ$1, 0))</f>
        <v/>
      </c>
      <c r="B442">
        <f>INDEX(resultados!$A$2:$ZZ$532, 436, MATCH($B$2, resultados!$A$1:$ZZ$1, 0))</f>
        <v/>
      </c>
      <c r="C442">
        <f>INDEX(resultados!$A$2:$ZZ$532, 436, MATCH($B$3, resultados!$A$1:$ZZ$1, 0))</f>
        <v/>
      </c>
    </row>
    <row r="443">
      <c r="A443">
        <f>INDEX(resultados!$A$2:$ZZ$532, 437, MATCH($B$1, resultados!$A$1:$ZZ$1, 0))</f>
        <v/>
      </c>
      <c r="B443">
        <f>INDEX(resultados!$A$2:$ZZ$532, 437, MATCH($B$2, resultados!$A$1:$ZZ$1, 0))</f>
        <v/>
      </c>
      <c r="C443">
        <f>INDEX(resultados!$A$2:$ZZ$532, 437, MATCH($B$3, resultados!$A$1:$ZZ$1, 0))</f>
        <v/>
      </c>
    </row>
    <row r="444">
      <c r="A444">
        <f>INDEX(resultados!$A$2:$ZZ$532, 438, MATCH($B$1, resultados!$A$1:$ZZ$1, 0))</f>
        <v/>
      </c>
      <c r="B444">
        <f>INDEX(resultados!$A$2:$ZZ$532, 438, MATCH($B$2, resultados!$A$1:$ZZ$1, 0))</f>
        <v/>
      </c>
      <c r="C444">
        <f>INDEX(resultados!$A$2:$ZZ$532, 438, MATCH($B$3, resultados!$A$1:$ZZ$1, 0))</f>
        <v/>
      </c>
    </row>
    <row r="445">
      <c r="A445">
        <f>INDEX(resultados!$A$2:$ZZ$532, 439, MATCH($B$1, resultados!$A$1:$ZZ$1, 0))</f>
        <v/>
      </c>
      <c r="B445">
        <f>INDEX(resultados!$A$2:$ZZ$532, 439, MATCH($B$2, resultados!$A$1:$ZZ$1, 0))</f>
        <v/>
      </c>
      <c r="C445">
        <f>INDEX(resultados!$A$2:$ZZ$532, 439, MATCH($B$3, resultados!$A$1:$ZZ$1, 0))</f>
        <v/>
      </c>
    </row>
    <row r="446">
      <c r="A446">
        <f>INDEX(resultados!$A$2:$ZZ$532, 440, MATCH($B$1, resultados!$A$1:$ZZ$1, 0))</f>
        <v/>
      </c>
      <c r="B446">
        <f>INDEX(resultados!$A$2:$ZZ$532, 440, MATCH($B$2, resultados!$A$1:$ZZ$1, 0))</f>
        <v/>
      </c>
      <c r="C446">
        <f>INDEX(resultados!$A$2:$ZZ$532, 440, MATCH($B$3, resultados!$A$1:$ZZ$1, 0))</f>
        <v/>
      </c>
    </row>
    <row r="447">
      <c r="A447">
        <f>INDEX(resultados!$A$2:$ZZ$532, 441, MATCH($B$1, resultados!$A$1:$ZZ$1, 0))</f>
        <v/>
      </c>
      <c r="B447">
        <f>INDEX(resultados!$A$2:$ZZ$532, 441, MATCH($B$2, resultados!$A$1:$ZZ$1, 0))</f>
        <v/>
      </c>
      <c r="C447">
        <f>INDEX(resultados!$A$2:$ZZ$532, 441, MATCH($B$3, resultados!$A$1:$ZZ$1, 0))</f>
        <v/>
      </c>
    </row>
    <row r="448">
      <c r="A448">
        <f>INDEX(resultados!$A$2:$ZZ$532, 442, MATCH($B$1, resultados!$A$1:$ZZ$1, 0))</f>
        <v/>
      </c>
      <c r="B448">
        <f>INDEX(resultados!$A$2:$ZZ$532, 442, MATCH($B$2, resultados!$A$1:$ZZ$1, 0))</f>
        <v/>
      </c>
      <c r="C448">
        <f>INDEX(resultados!$A$2:$ZZ$532, 442, MATCH($B$3, resultados!$A$1:$ZZ$1, 0))</f>
        <v/>
      </c>
    </row>
    <row r="449">
      <c r="A449">
        <f>INDEX(resultados!$A$2:$ZZ$532, 443, MATCH($B$1, resultados!$A$1:$ZZ$1, 0))</f>
        <v/>
      </c>
      <c r="B449">
        <f>INDEX(resultados!$A$2:$ZZ$532, 443, MATCH($B$2, resultados!$A$1:$ZZ$1, 0))</f>
        <v/>
      </c>
      <c r="C449">
        <f>INDEX(resultados!$A$2:$ZZ$532, 443, MATCH($B$3, resultados!$A$1:$ZZ$1, 0))</f>
        <v/>
      </c>
    </row>
    <row r="450">
      <c r="A450">
        <f>INDEX(resultados!$A$2:$ZZ$532, 444, MATCH($B$1, resultados!$A$1:$ZZ$1, 0))</f>
        <v/>
      </c>
      <c r="B450">
        <f>INDEX(resultados!$A$2:$ZZ$532, 444, MATCH($B$2, resultados!$A$1:$ZZ$1, 0))</f>
        <v/>
      </c>
      <c r="C450">
        <f>INDEX(resultados!$A$2:$ZZ$532, 444, MATCH($B$3, resultados!$A$1:$ZZ$1, 0))</f>
        <v/>
      </c>
    </row>
    <row r="451">
      <c r="A451">
        <f>INDEX(resultados!$A$2:$ZZ$532, 445, MATCH($B$1, resultados!$A$1:$ZZ$1, 0))</f>
        <v/>
      </c>
      <c r="B451">
        <f>INDEX(resultados!$A$2:$ZZ$532, 445, MATCH($B$2, resultados!$A$1:$ZZ$1, 0))</f>
        <v/>
      </c>
      <c r="C451">
        <f>INDEX(resultados!$A$2:$ZZ$532, 445, MATCH($B$3, resultados!$A$1:$ZZ$1, 0))</f>
        <v/>
      </c>
    </row>
    <row r="452">
      <c r="A452">
        <f>INDEX(resultados!$A$2:$ZZ$532, 446, MATCH($B$1, resultados!$A$1:$ZZ$1, 0))</f>
        <v/>
      </c>
      <c r="B452">
        <f>INDEX(resultados!$A$2:$ZZ$532, 446, MATCH($B$2, resultados!$A$1:$ZZ$1, 0))</f>
        <v/>
      </c>
      <c r="C452">
        <f>INDEX(resultados!$A$2:$ZZ$532, 446, MATCH($B$3, resultados!$A$1:$ZZ$1, 0))</f>
        <v/>
      </c>
    </row>
    <row r="453">
      <c r="A453">
        <f>INDEX(resultados!$A$2:$ZZ$532, 447, MATCH($B$1, resultados!$A$1:$ZZ$1, 0))</f>
        <v/>
      </c>
      <c r="B453">
        <f>INDEX(resultados!$A$2:$ZZ$532, 447, MATCH($B$2, resultados!$A$1:$ZZ$1, 0))</f>
        <v/>
      </c>
      <c r="C453">
        <f>INDEX(resultados!$A$2:$ZZ$532, 447, MATCH($B$3, resultados!$A$1:$ZZ$1, 0))</f>
        <v/>
      </c>
    </row>
    <row r="454">
      <c r="A454">
        <f>INDEX(resultados!$A$2:$ZZ$532, 448, MATCH($B$1, resultados!$A$1:$ZZ$1, 0))</f>
        <v/>
      </c>
      <c r="B454">
        <f>INDEX(resultados!$A$2:$ZZ$532, 448, MATCH($B$2, resultados!$A$1:$ZZ$1, 0))</f>
        <v/>
      </c>
      <c r="C454">
        <f>INDEX(resultados!$A$2:$ZZ$532, 448, MATCH($B$3, resultados!$A$1:$ZZ$1, 0))</f>
        <v/>
      </c>
    </row>
    <row r="455">
      <c r="A455">
        <f>INDEX(resultados!$A$2:$ZZ$532, 449, MATCH($B$1, resultados!$A$1:$ZZ$1, 0))</f>
        <v/>
      </c>
      <c r="B455">
        <f>INDEX(resultados!$A$2:$ZZ$532, 449, MATCH($B$2, resultados!$A$1:$ZZ$1, 0))</f>
        <v/>
      </c>
      <c r="C455">
        <f>INDEX(resultados!$A$2:$ZZ$532, 449, MATCH($B$3, resultados!$A$1:$ZZ$1, 0))</f>
        <v/>
      </c>
    </row>
    <row r="456">
      <c r="A456">
        <f>INDEX(resultados!$A$2:$ZZ$532, 450, MATCH($B$1, resultados!$A$1:$ZZ$1, 0))</f>
        <v/>
      </c>
      <c r="B456">
        <f>INDEX(resultados!$A$2:$ZZ$532, 450, MATCH($B$2, resultados!$A$1:$ZZ$1, 0))</f>
        <v/>
      </c>
      <c r="C456">
        <f>INDEX(resultados!$A$2:$ZZ$532, 450, MATCH($B$3, resultados!$A$1:$ZZ$1, 0))</f>
        <v/>
      </c>
    </row>
    <row r="457">
      <c r="A457">
        <f>INDEX(resultados!$A$2:$ZZ$532, 451, MATCH($B$1, resultados!$A$1:$ZZ$1, 0))</f>
        <v/>
      </c>
      <c r="B457">
        <f>INDEX(resultados!$A$2:$ZZ$532, 451, MATCH($B$2, resultados!$A$1:$ZZ$1, 0))</f>
        <v/>
      </c>
      <c r="C457">
        <f>INDEX(resultados!$A$2:$ZZ$532, 451, MATCH($B$3, resultados!$A$1:$ZZ$1, 0))</f>
        <v/>
      </c>
    </row>
    <row r="458">
      <c r="A458">
        <f>INDEX(resultados!$A$2:$ZZ$532, 452, MATCH($B$1, resultados!$A$1:$ZZ$1, 0))</f>
        <v/>
      </c>
      <c r="B458">
        <f>INDEX(resultados!$A$2:$ZZ$532, 452, MATCH($B$2, resultados!$A$1:$ZZ$1, 0))</f>
        <v/>
      </c>
      <c r="C458">
        <f>INDEX(resultados!$A$2:$ZZ$532, 452, MATCH($B$3, resultados!$A$1:$ZZ$1, 0))</f>
        <v/>
      </c>
    </row>
    <row r="459">
      <c r="A459">
        <f>INDEX(resultados!$A$2:$ZZ$532, 453, MATCH($B$1, resultados!$A$1:$ZZ$1, 0))</f>
        <v/>
      </c>
      <c r="B459">
        <f>INDEX(resultados!$A$2:$ZZ$532, 453, MATCH($B$2, resultados!$A$1:$ZZ$1, 0))</f>
        <v/>
      </c>
      <c r="C459">
        <f>INDEX(resultados!$A$2:$ZZ$532, 453, MATCH($B$3, resultados!$A$1:$ZZ$1, 0))</f>
        <v/>
      </c>
    </row>
    <row r="460">
      <c r="A460">
        <f>INDEX(resultados!$A$2:$ZZ$532, 454, MATCH($B$1, resultados!$A$1:$ZZ$1, 0))</f>
        <v/>
      </c>
      <c r="B460">
        <f>INDEX(resultados!$A$2:$ZZ$532, 454, MATCH($B$2, resultados!$A$1:$ZZ$1, 0))</f>
        <v/>
      </c>
      <c r="C460">
        <f>INDEX(resultados!$A$2:$ZZ$532, 454, MATCH($B$3, resultados!$A$1:$ZZ$1, 0))</f>
        <v/>
      </c>
    </row>
    <row r="461">
      <c r="A461">
        <f>INDEX(resultados!$A$2:$ZZ$532, 455, MATCH($B$1, resultados!$A$1:$ZZ$1, 0))</f>
        <v/>
      </c>
      <c r="B461">
        <f>INDEX(resultados!$A$2:$ZZ$532, 455, MATCH($B$2, resultados!$A$1:$ZZ$1, 0))</f>
        <v/>
      </c>
      <c r="C461">
        <f>INDEX(resultados!$A$2:$ZZ$532, 455, MATCH($B$3, resultados!$A$1:$ZZ$1, 0))</f>
        <v/>
      </c>
    </row>
    <row r="462">
      <c r="A462">
        <f>INDEX(resultados!$A$2:$ZZ$532, 456, MATCH($B$1, resultados!$A$1:$ZZ$1, 0))</f>
        <v/>
      </c>
      <c r="B462">
        <f>INDEX(resultados!$A$2:$ZZ$532, 456, MATCH($B$2, resultados!$A$1:$ZZ$1, 0))</f>
        <v/>
      </c>
      <c r="C462">
        <f>INDEX(resultados!$A$2:$ZZ$532, 456, MATCH($B$3, resultados!$A$1:$ZZ$1, 0))</f>
        <v/>
      </c>
    </row>
    <row r="463">
      <c r="A463">
        <f>INDEX(resultados!$A$2:$ZZ$532, 457, MATCH($B$1, resultados!$A$1:$ZZ$1, 0))</f>
        <v/>
      </c>
      <c r="B463">
        <f>INDEX(resultados!$A$2:$ZZ$532, 457, MATCH($B$2, resultados!$A$1:$ZZ$1, 0))</f>
        <v/>
      </c>
      <c r="C463">
        <f>INDEX(resultados!$A$2:$ZZ$532, 457, MATCH($B$3, resultados!$A$1:$ZZ$1, 0))</f>
        <v/>
      </c>
    </row>
    <row r="464">
      <c r="A464">
        <f>INDEX(resultados!$A$2:$ZZ$532, 458, MATCH($B$1, resultados!$A$1:$ZZ$1, 0))</f>
        <v/>
      </c>
      <c r="B464">
        <f>INDEX(resultados!$A$2:$ZZ$532, 458, MATCH($B$2, resultados!$A$1:$ZZ$1, 0))</f>
        <v/>
      </c>
      <c r="C464">
        <f>INDEX(resultados!$A$2:$ZZ$532, 458, MATCH($B$3, resultados!$A$1:$ZZ$1, 0))</f>
        <v/>
      </c>
    </row>
    <row r="465">
      <c r="A465">
        <f>INDEX(resultados!$A$2:$ZZ$532, 459, MATCH($B$1, resultados!$A$1:$ZZ$1, 0))</f>
        <v/>
      </c>
      <c r="B465">
        <f>INDEX(resultados!$A$2:$ZZ$532, 459, MATCH($B$2, resultados!$A$1:$ZZ$1, 0))</f>
        <v/>
      </c>
      <c r="C465">
        <f>INDEX(resultados!$A$2:$ZZ$532, 459, MATCH($B$3, resultados!$A$1:$ZZ$1, 0))</f>
        <v/>
      </c>
    </row>
    <row r="466">
      <c r="A466">
        <f>INDEX(resultados!$A$2:$ZZ$532, 460, MATCH($B$1, resultados!$A$1:$ZZ$1, 0))</f>
        <v/>
      </c>
      <c r="B466">
        <f>INDEX(resultados!$A$2:$ZZ$532, 460, MATCH($B$2, resultados!$A$1:$ZZ$1, 0))</f>
        <v/>
      </c>
      <c r="C466">
        <f>INDEX(resultados!$A$2:$ZZ$532, 460, MATCH($B$3, resultados!$A$1:$ZZ$1, 0))</f>
        <v/>
      </c>
    </row>
    <row r="467">
      <c r="A467">
        <f>INDEX(resultados!$A$2:$ZZ$532, 461, MATCH($B$1, resultados!$A$1:$ZZ$1, 0))</f>
        <v/>
      </c>
      <c r="B467">
        <f>INDEX(resultados!$A$2:$ZZ$532, 461, MATCH($B$2, resultados!$A$1:$ZZ$1, 0))</f>
        <v/>
      </c>
      <c r="C467">
        <f>INDEX(resultados!$A$2:$ZZ$532, 461, MATCH($B$3, resultados!$A$1:$ZZ$1, 0))</f>
        <v/>
      </c>
    </row>
    <row r="468">
      <c r="A468">
        <f>INDEX(resultados!$A$2:$ZZ$532, 462, MATCH($B$1, resultados!$A$1:$ZZ$1, 0))</f>
        <v/>
      </c>
      <c r="B468">
        <f>INDEX(resultados!$A$2:$ZZ$532, 462, MATCH($B$2, resultados!$A$1:$ZZ$1, 0))</f>
        <v/>
      </c>
      <c r="C468">
        <f>INDEX(resultados!$A$2:$ZZ$532, 462, MATCH($B$3, resultados!$A$1:$ZZ$1, 0))</f>
        <v/>
      </c>
    </row>
    <row r="469">
      <c r="A469">
        <f>INDEX(resultados!$A$2:$ZZ$532, 463, MATCH($B$1, resultados!$A$1:$ZZ$1, 0))</f>
        <v/>
      </c>
      <c r="B469">
        <f>INDEX(resultados!$A$2:$ZZ$532, 463, MATCH($B$2, resultados!$A$1:$ZZ$1, 0))</f>
        <v/>
      </c>
      <c r="C469">
        <f>INDEX(resultados!$A$2:$ZZ$532, 463, MATCH($B$3, resultados!$A$1:$ZZ$1, 0))</f>
        <v/>
      </c>
    </row>
    <row r="470">
      <c r="A470">
        <f>INDEX(resultados!$A$2:$ZZ$532, 464, MATCH($B$1, resultados!$A$1:$ZZ$1, 0))</f>
        <v/>
      </c>
      <c r="B470">
        <f>INDEX(resultados!$A$2:$ZZ$532, 464, MATCH($B$2, resultados!$A$1:$ZZ$1, 0))</f>
        <v/>
      </c>
      <c r="C470">
        <f>INDEX(resultados!$A$2:$ZZ$532, 464, MATCH($B$3, resultados!$A$1:$ZZ$1, 0))</f>
        <v/>
      </c>
    </row>
    <row r="471">
      <c r="A471">
        <f>INDEX(resultados!$A$2:$ZZ$532, 465, MATCH($B$1, resultados!$A$1:$ZZ$1, 0))</f>
        <v/>
      </c>
      <c r="B471">
        <f>INDEX(resultados!$A$2:$ZZ$532, 465, MATCH($B$2, resultados!$A$1:$ZZ$1, 0))</f>
        <v/>
      </c>
      <c r="C471">
        <f>INDEX(resultados!$A$2:$ZZ$532, 465, MATCH($B$3, resultados!$A$1:$ZZ$1, 0))</f>
        <v/>
      </c>
    </row>
    <row r="472">
      <c r="A472">
        <f>INDEX(resultados!$A$2:$ZZ$532, 466, MATCH($B$1, resultados!$A$1:$ZZ$1, 0))</f>
        <v/>
      </c>
      <c r="B472">
        <f>INDEX(resultados!$A$2:$ZZ$532, 466, MATCH($B$2, resultados!$A$1:$ZZ$1, 0))</f>
        <v/>
      </c>
      <c r="C472">
        <f>INDEX(resultados!$A$2:$ZZ$532, 466, MATCH($B$3, resultados!$A$1:$ZZ$1, 0))</f>
        <v/>
      </c>
    </row>
    <row r="473">
      <c r="A473">
        <f>INDEX(resultados!$A$2:$ZZ$532, 467, MATCH($B$1, resultados!$A$1:$ZZ$1, 0))</f>
        <v/>
      </c>
      <c r="B473">
        <f>INDEX(resultados!$A$2:$ZZ$532, 467, MATCH($B$2, resultados!$A$1:$ZZ$1, 0))</f>
        <v/>
      </c>
      <c r="C473">
        <f>INDEX(resultados!$A$2:$ZZ$532, 467, MATCH($B$3, resultados!$A$1:$ZZ$1, 0))</f>
        <v/>
      </c>
    </row>
    <row r="474">
      <c r="A474">
        <f>INDEX(resultados!$A$2:$ZZ$532, 468, MATCH($B$1, resultados!$A$1:$ZZ$1, 0))</f>
        <v/>
      </c>
      <c r="B474">
        <f>INDEX(resultados!$A$2:$ZZ$532, 468, MATCH($B$2, resultados!$A$1:$ZZ$1, 0))</f>
        <v/>
      </c>
      <c r="C474">
        <f>INDEX(resultados!$A$2:$ZZ$532, 468, MATCH($B$3, resultados!$A$1:$ZZ$1, 0))</f>
        <v/>
      </c>
    </row>
    <row r="475">
      <c r="A475">
        <f>INDEX(resultados!$A$2:$ZZ$532, 469, MATCH($B$1, resultados!$A$1:$ZZ$1, 0))</f>
        <v/>
      </c>
      <c r="B475">
        <f>INDEX(resultados!$A$2:$ZZ$532, 469, MATCH($B$2, resultados!$A$1:$ZZ$1, 0))</f>
        <v/>
      </c>
      <c r="C475">
        <f>INDEX(resultados!$A$2:$ZZ$532, 469, MATCH($B$3, resultados!$A$1:$ZZ$1, 0))</f>
        <v/>
      </c>
    </row>
    <row r="476">
      <c r="A476">
        <f>INDEX(resultados!$A$2:$ZZ$532, 470, MATCH($B$1, resultados!$A$1:$ZZ$1, 0))</f>
        <v/>
      </c>
      <c r="B476">
        <f>INDEX(resultados!$A$2:$ZZ$532, 470, MATCH($B$2, resultados!$A$1:$ZZ$1, 0))</f>
        <v/>
      </c>
      <c r="C476">
        <f>INDEX(resultados!$A$2:$ZZ$532, 470, MATCH($B$3, resultados!$A$1:$ZZ$1, 0))</f>
        <v/>
      </c>
    </row>
    <row r="477">
      <c r="A477">
        <f>INDEX(resultados!$A$2:$ZZ$532, 471, MATCH($B$1, resultados!$A$1:$ZZ$1, 0))</f>
        <v/>
      </c>
      <c r="B477">
        <f>INDEX(resultados!$A$2:$ZZ$532, 471, MATCH($B$2, resultados!$A$1:$ZZ$1, 0))</f>
        <v/>
      </c>
      <c r="C477">
        <f>INDEX(resultados!$A$2:$ZZ$532, 471, MATCH($B$3, resultados!$A$1:$ZZ$1, 0))</f>
        <v/>
      </c>
    </row>
    <row r="478">
      <c r="A478">
        <f>INDEX(resultados!$A$2:$ZZ$532, 472, MATCH($B$1, resultados!$A$1:$ZZ$1, 0))</f>
        <v/>
      </c>
      <c r="B478">
        <f>INDEX(resultados!$A$2:$ZZ$532, 472, MATCH($B$2, resultados!$A$1:$ZZ$1, 0))</f>
        <v/>
      </c>
      <c r="C478">
        <f>INDEX(resultados!$A$2:$ZZ$532, 472, MATCH($B$3, resultados!$A$1:$ZZ$1, 0))</f>
        <v/>
      </c>
    </row>
    <row r="479">
      <c r="A479">
        <f>INDEX(resultados!$A$2:$ZZ$532, 473, MATCH($B$1, resultados!$A$1:$ZZ$1, 0))</f>
        <v/>
      </c>
      <c r="B479">
        <f>INDEX(resultados!$A$2:$ZZ$532, 473, MATCH($B$2, resultados!$A$1:$ZZ$1, 0))</f>
        <v/>
      </c>
      <c r="C479">
        <f>INDEX(resultados!$A$2:$ZZ$532, 473, MATCH($B$3, resultados!$A$1:$ZZ$1, 0))</f>
        <v/>
      </c>
    </row>
    <row r="480">
      <c r="A480">
        <f>INDEX(resultados!$A$2:$ZZ$532, 474, MATCH($B$1, resultados!$A$1:$ZZ$1, 0))</f>
        <v/>
      </c>
      <c r="B480">
        <f>INDEX(resultados!$A$2:$ZZ$532, 474, MATCH($B$2, resultados!$A$1:$ZZ$1, 0))</f>
        <v/>
      </c>
      <c r="C480">
        <f>INDEX(resultados!$A$2:$ZZ$532, 474, MATCH($B$3, resultados!$A$1:$ZZ$1, 0))</f>
        <v/>
      </c>
    </row>
    <row r="481">
      <c r="A481">
        <f>INDEX(resultados!$A$2:$ZZ$532, 475, MATCH($B$1, resultados!$A$1:$ZZ$1, 0))</f>
        <v/>
      </c>
      <c r="B481">
        <f>INDEX(resultados!$A$2:$ZZ$532, 475, MATCH($B$2, resultados!$A$1:$ZZ$1, 0))</f>
        <v/>
      </c>
      <c r="C481">
        <f>INDEX(resultados!$A$2:$ZZ$532, 475, MATCH($B$3, resultados!$A$1:$ZZ$1, 0))</f>
        <v/>
      </c>
    </row>
    <row r="482">
      <c r="A482">
        <f>INDEX(resultados!$A$2:$ZZ$532, 476, MATCH($B$1, resultados!$A$1:$ZZ$1, 0))</f>
        <v/>
      </c>
      <c r="B482">
        <f>INDEX(resultados!$A$2:$ZZ$532, 476, MATCH($B$2, resultados!$A$1:$ZZ$1, 0))</f>
        <v/>
      </c>
      <c r="C482">
        <f>INDEX(resultados!$A$2:$ZZ$532, 476, MATCH($B$3, resultados!$A$1:$ZZ$1, 0))</f>
        <v/>
      </c>
    </row>
    <row r="483">
      <c r="A483">
        <f>INDEX(resultados!$A$2:$ZZ$532, 477, MATCH($B$1, resultados!$A$1:$ZZ$1, 0))</f>
        <v/>
      </c>
      <c r="B483">
        <f>INDEX(resultados!$A$2:$ZZ$532, 477, MATCH($B$2, resultados!$A$1:$ZZ$1, 0))</f>
        <v/>
      </c>
      <c r="C483">
        <f>INDEX(resultados!$A$2:$ZZ$532, 477, MATCH($B$3, resultados!$A$1:$ZZ$1, 0))</f>
        <v/>
      </c>
    </row>
    <row r="484">
      <c r="A484">
        <f>INDEX(resultados!$A$2:$ZZ$532, 478, MATCH($B$1, resultados!$A$1:$ZZ$1, 0))</f>
        <v/>
      </c>
      <c r="B484">
        <f>INDEX(resultados!$A$2:$ZZ$532, 478, MATCH($B$2, resultados!$A$1:$ZZ$1, 0))</f>
        <v/>
      </c>
      <c r="C484">
        <f>INDEX(resultados!$A$2:$ZZ$532, 478, MATCH($B$3, resultados!$A$1:$ZZ$1, 0))</f>
        <v/>
      </c>
    </row>
    <row r="485">
      <c r="A485">
        <f>INDEX(resultados!$A$2:$ZZ$532, 479, MATCH($B$1, resultados!$A$1:$ZZ$1, 0))</f>
        <v/>
      </c>
      <c r="B485">
        <f>INDEX(resultados!$A$2:$ZZ$532, 479, MATCH($B$2, resultados!$A$1:$ZZ$1, 0))</f>
        <v/>
      </c>
      <c r="C485">
        <f>INDEX(resultados!$A$2:$ZZ$532, 479, MATCH($B$3, resultados!$A$1:$ZZ$1, 0))</f>
        <v/>
      </c>
    </row>
    <row r="486">
      <c r="A486">
        <f>INDEX(resultados!$A$2:$ZZ$532, 480, MATCH($B$1, resultados!$A$1:$ZZ$1, 0))</f>
        <v/>
      </c>
      <c r="B486">
        <f>INDEX(resultados!$A$2:$ZZ$532, 480, MATCH($B$2, resultados!$A$1:$ZZ$1, 0))</f>
        <v/>
      </c>
      <c r="C486">
        <f>INDEX(resultados!$A$2:$ZZ$532, 480, MATCH($B$3, resultados!$A$1:$ZZ$1, 0))</f>
        <v/>
      </c>
    </row>
    <row r="487">
      <c r="A487">
        <f>INDEX(resultados!$A$2:$ZZ$532, 481, MATCH($B$1, resultados!$A$1:$ZZ$1, 0))</f>
        <v/>
      </c>
      <c r="B487">
        <f>INDEX(resultados!$A$2:$ZZ$532, 481, MATCH($B$2, resultados!$A$1:$ZZ$1, 0))</f>
        <v/>
      </c>
      <c r="C487">
        <f>INDEX(resultados!$A$2:$ZZ$532, 481, MATCH($B$3, resultados!$A$1:$ZZ$1, 0))</f>
        <v/>
      </c>
    </row>
    <row r="488">
      <c r="A488">
        <f>INDEX(resultados!$A$2:$ZZ$532, 482, MATCH($B$1, resultados!$A$1:$ZZ$1, 0))</f>
        <v/>
      </c>
      <c r="B488">
        <f>INDEX(resultados!$A$2:$ZZ$532, 482, MATCH($B$2, resultados!$A$1:$ZZ$1, 0))</f>
        <v/>
      </c>
      <c r="C488">
        <f>INDEX(resultados!$A$2:$ZZ$532, 482, MATCH($B$3, resultados!$A$1:$ZZ$1, 0))</f>
        <v/>
      </c>
    </row>
    <row r="489">
      <c r="A489">
        <f>INDEX(resultados!$A$2:$ZZ$532, 483, MATCH($B$1, resultados!$A$1:$ZZ$1, 0))</f>
        <v/>
      </c>
      <c r="B489">
        <f>INDEX(resultados!$A$2:$ZZ$532, 483, MATCH($B$2, resultados!$A$1:$ZZ$1, 0))</f>
        <v/>
      </c>
      <c r="C489">
        <f>INDEX(resultados!$A$2:$ZZ$532, 483, MATCH($B$3, resultados!$A$1:$ZZ$1, 0))</f>
        <v/>
      </c>
    </row>
    <row r="490">
      <c r="A490">
        <f>INDEX(resultados!$A$2:$ZZ$532, 484, MATCH($B$1, resultados!$A$1:$ZZ$1, 0))</f>
        <v/>
      </c>
      <c r="B490">
        <f>INDEX(resultados!$A$2:$ZZ$532, 484, MATCH($B$2, resultados!$A$1:$ZZ$1, 0))</f>
        <v/>
      </c>
      <c r="C490">
        <f>INDEX(resultados!$A$2:$ZZ$532, 484, MATCH($B$3, resultados!$A$1:$ZZ$1, 0))</f>
        <v/>
      </c>
    </row>
    <row r="491">
      <c r="A491">
        <f>INDEX(resultados!$A$2:$ZZ$532, 485, MATCH($B$1, resultados!$A$1:$ZZ$1, 0))</f>
        <v/>
      </c>
      <c r="B491">
        <f>INDEX(resultados!$A$2:$ZZ$532, 485, MATCH($B$2, resultados!$A$1:$ZZ$1, 0))</f>
        <v/>
      </c>
      <c r="C491">
        <f>INDEX(resultados!$A$2:$ZZ$532, 485, MATCH($B$3, resultados!$A$1:$ZZ$1, 0))</f>
        <v/>
      </c>
    </row>
    <row r="492">
      <c r="A492">
        <f>INDEX(resultados!$A$2:$ZZ$532, 486, MATCH($B$1, resultados!$A$1:$ZZ$1, 0))</f>
        <v/>
      </c>
      <c r="B492">
        <f>INDEX(resultados!$A$2:$ZZ$532, 486, MATCH($B$2, resultados!$A$1:$ZZ$1, 0))</f>
        <v/>
      </c>
      <c r="C492">
        <f>INDEX(resultados!$A$2:$ZZ$532, 486, MATCH($B$3, resultados!$A$1:$ZZ$1, 0))</f>
        <v/>
      </c>
    </row>
    <row r="493">
      <c r="A493">
        <f>INDEX(resultados!$A$2:$ZZ$532, 487, MATCH($B$1, resultados!$A$1:$ZZ$1, 0))</f>
        <v/>
      </c>
      <c r="B493">
        <f>INDEX(resultados!$A$2:$ZZ$532, 487, MATCH($B$2, resultados!$A$1:$ZZ$1, 0))</f>
        <v/>
      </c>
      <c r="C493">
        <f>INDEX(resultados!$A$2:$ZZ$532, 487, MATCH($B$3, resultados!$A$1:$ZZ$1, 0))</f>
        <v/>
      </c>
    </row>
    <row r="494">
      <c r="A494">
        <f>INDEX(resultados!$A$2:$ZZ$532, 488, MATCH($B$1, resultados!$A$1:$ZZ$1, 0))</f>
        <v/>
      </c>
      <c r="B494">
        <f>INDEX(resultados!$A$2:$ZZ$532, 488, MATCH($B$2, resultados!$A$1:$ZZ$1, 0))</f>
        <v/>
      </c>
      <c r="C494">
        <f>INDEX(resultados!$A$2:$ZZ$532, 488, MATCH($B$3, resultados!$A$1:$ZZ$1, 0))</f>
        <v/>
      </c>
    </row>
    <row r="495">
      <c r="A495">
        <f>INDEX(resultados!$A$2:$ZZ$532, 489, MATCH($B$1, resultados!$A$1:$ZZ$1, 0))</f>
        <v/>
      </c>
      <c r="B495">
        <f>INDEX(resultados!$A$2:$ZZ$532, 489, MATCH($B$2, resultados!$A$1:$ZZ$1, 0))</f>
        <v/>
      </c>
      <c r="C495">
        <f>INDEX(resultados!$A$2:$ZZ$532, 489, MATCH($B$3, resultados!$A$1:$ZZ$1, 0))</f>
        <v/>
      </c>
    </row>
    <row r="496">
      <c r="A496">
        <f>INDEX(resultados!$A$2:$ZZ$532, 490, MATCH($B$1, resultados!$A$1:$ZZ$1, 0))</f>
        <v/>
      </c>
      <c r="B496">
        <f>INDEX(resultados!$A$2:$ZZ$532, 490, MATCH($B$2, resultados!$A$1:$ZZ$1, 0))</f>
        <v/>
      </c>
      <c r="C496">
        <f>INDEX(resultados!$A$2:$ZZ$532, 490, MATCH($B$3, resultados!$A$1:$ZZ$1, 0))</f>
        <v/>
      </c>
    </row>
    <row r="497">
      <c r="A497">
        <f>INDEX(resultados!$A$2:$ZZ$532, 491, MATCH($B$1, resultados!$A$1:$ZZ$1, 0))</f>
        <v/>
      </c>
      <c r="B497">
        <f>INDEX(resultados!$A$2:$ZZ$532, 491, MATCH($B$2, resultados!$A$1:$ZZ$1, 0))</f>
        <v/>
      </c>
      <c r="C497">
        <f>INDEX(resultados!$A$2:$ZZ$532, 491, MATCH($B$3, resultados!$A$1:$ZZ$1, 0))</f>
        <v/>
      </c>
    </row>
    <row r="498">
      <c r="A498">
        <f>INDEX(resultados!$A$2:$ZZ$532, 492, MATCH($B$1, resultados!$A$1:$ZZ$1, 0))</f>
        <v/>
      </c>
      <c r="B498">
        <f>INDEX(resultados!$A$2:$ZZ$532, 492, MATCH($B$2, resultados!$A$1:$ZZ$1, 0))</f>
        <v/>
      </c>
      <c r="C498">
        <f>INDEX(resultados!$A$2:$ZZ$532, 492, MATCH($B$3, resultados!$A$1:$ZZ$1, 0))</f>
        <v/>
      </c>
    </row>
    <row r="499">
      <c r="A499">
        <f>INDEX(resultados!$A$2:$ZZ$532, 493, MATCH($B$1, resultados!$A$1:$ZZ$1, 0))</f>
        <v/>
      </c>
      <c r="B499">
        <f>INDEX(resultados!$A$2:$ZZ$532, 493, MATCH($B$2, resultados!$A$1:$ZZ$1, 0))</f>
        <v/>
      </c>
      <c r="C499">
        <f>INDEX(resultados!$A$2:$ZZ$532, 493, MATCH($B$3, resultados!$A$1:$ZZ$1, 0))</f>
        <v/>
      </c>
    </row>
    <row r="500">
      <c r="A500">
        <f>INDEX(resultados!$A$2:$ZZ$532, 494, MATCH($B$1, resultados!$A$1:$ZZ$1, 0))</f>
        <v/>
      </c>
      <c r="B500">
        <f>INDEX(resultados!$A$2:$ZZ$532, 494, MATCH($B$2, resultados!$A$1:$ZZ$1, 0))</f>
        <v/>
      </c>
      <c r="C500">
        <f>INDEX(resultados!$A$2:$ZZ$532, 494, MATCH($B$3, resultados!$A$1:$ZZ$1, 0))</f>
        <v/>
      </c>
    </row>
    <row r="501">
      <c r="A501">
        <f>INDEX(resultados!$A$2:$ZZ$532, 495, MATCH($B$1, resultados!$A$1:$ZZ$1, 0))</f>
        <v/>
      </c>
      <c r="B501">
        <f>INDEX(resultados!$A$2:$ZZ$532, 495, MATCH($B$2, resultados!$A$1:$ZZ$1, 0))</f>
        <v/>
      </c>
      <c r="C501">
        <f>INDEX(resultados!$A$2:$ZZ$532, 495, MATCH($B$3, resultados!$A$1:$ZZ$1, 0))</f>
        <v/>
      </c>
    </row>
    <row r="502">
      <c r="A502">
        <f>INDEX(resultados!$A$2:$ZZ$532, 496, MATCH($B$1, resultados!$A$1:$ZZ$1, 0))</f>
        <v/>
      </c>
      <c r="B502">
        <f>INDEX(resultados!$A$2:$ZZ$532, 496, MATCH($B$2, resultados!$A$1:$ZZ$1, 0))</f>
        <v/>
      </c>
      <c r="C502">
        <f>INDEX(resultados!$A$2:$ZZ$532, 496, MATCH($B$3, resultados!$A$1:$ZZ$1, 0))</f>
        <v/>
      </c>
    </row>
    <row r="503">
      <c r="A503">
        <f>INDEX(resultados!$A$2:$ZZ$532, 497, MATCH($B$1, resultados!$A$1:$ZZ$1, 0))</f>
        <v/>
      </c>
      <c r="B503">
        <f>INDEX(resultados!$A$2:$ZZ$532, 497, MATCH($B$2, resultados!$A$1:$ZZ$1, 0))</f>
        <v/>
      </c>
      <c r="C503">
        <f>INDEX(resultados!$A$2:$ZZ$532, 497, MATCH($B$3, resultados!$A$1:$ZZ$1, 0))</f>
        <v/>
      </c>
    </row>
    <row r="504">
      <c r="A504">
        <f>INDEX(resultados!$A$2:$ZZ$532, 498, MATCH($B$1, resultados!$A$1:$ZZ$1, 0))</f>
        <v/>
      </c>
      <c r="B504">
        <f>INDEX(resultados!$A$2:$ZZ$532, 498, MATCH($B$2, resultados!$A$1:$ZZ$1, 0))</f>
        <v/>
      </c>
      <c r="C504">
        <f>INDEX(resultados!$A$2:$ZZ$532, 498, MATCH($B$3, resultados!$A$1:$ZZ$1, 0))</f>
        <v/>
      </c>
    </row>
    <row r="505">
      <c r="A505">
        <f>INDEX(resultados!$A$2:$ZZ$532, 499, MATCH($B$1, resultados!$A$1:$ZZ$1, 0))</f>
        <v/>
      </c>
      <c r="B505">
        <f>INDEX(resultados!$A$2:$ZZ$532, 499, MATCH($B$2, resultados!$A$1:$ZZ$1, 0))</f>
        <v/>
      </c>
      <c r="C505">
        <f>INDEX(resultados!$A$2:$ZZ$532, 499, MATCH($B$3, resultados!$A$1:$ZZ$1, 0))</f>
        <v/>
      </c>
    </row>
    <row r="506">
      <c r="A506">
        <f>INDEX(resultados!$A$2:$ZZ$532, 500, MATCH($B$1, resultados!$A$1:$ZZ$1, 0))</f>
        <v/>
      </c>
      <c r="B506">
        <f>INDEX(resultados!$A$2:$ZZ$532, 500, MATCH($B$2, resultados!$A$1:$ZZ$1, 0))</f>
        <v/>
      </c>
      <c r="C506">
        <f>INDEX(resultados!$A$2:$ZZ$532, 500, MATCH($B$3, resultados!$A$1:$ZZ$1, 0))</f>
        <v/>
      </c>
    </row>
    <row r="507">
      <c r="A507">
        <f>INDEX(resultados!$A$2:$ZZ$532, 501, MATCH($B$1, resultados!$A$1:$ZZ$1, 0))</f>
        <v/>
      </c>
      <c r="B507">
        <f>INDEX(resultados!$A$2:$ZZ$532, 501, MATCH($B$2, resultados!$A$1:$ZZ$1, 0))</f>
        <v/>
      </c>
      <c r="C507">
        <f>INDEX(resultados!$A$2:$ZZ$532, 501, MATCH($B$3, resultados!$A$1:$ZZ$1, 0))</f>
        <v/>
      </c>
    </row>
    <row r="508">
      <c r="A508">
        <f>INDEX(resultados!$A$2:$ZZ$532, 502, MATCH($B$1, resultados!$A$1:$ZZ$1, 0))</f>
        <v/>
      </c>
      <c r="B508">
        <f>INDEX(resultados!$A$2:$ZZ$532, 502, MATCH($B$2, resultados!$A$1:$ZZ$1, 0))</f>
        <v/>
      </c>
      <c r="C508">
        <f>INDEX(resultados!$A$2:$ZZ$532, 502, MATCH($B$3, resultados!$A$1:$ZZ$1, 0))</f>
        <v/>
      </c>
    </row>
    <row r="509">
      <c r="A509">
        <f>INDEX(resultados!$A$2:$ZZ$532, 503, MATCH($B$1, resultados!$A$1:$ZZ$1, 0))</f>
        <v/>
      </c>
      <c r="B509">
        <f>INDEX(resultados!$A$2:$ZZ$532, 503, MATCH($B$2, resultados!$A$1:$ZZ$1, 0))</f>
        <v/>
      </c>
      <c r="C509">
        <f>INDEX(resultados!$A$2:$ZZ$532, 503, MATCH($B$3, resultados!$A$1:$ZZ$1, 0))</f>
        <v/>
      </c>
    </row>
    <row r="510">
      <c r="A510">
        <f>INDEX(resultados!$A$2:$ZZ$532, 504, MATCH($B$1, resultados!$A$1:$ZZ$1, 0))</f>
        <v/>
      </c>
      <c r="B510">
        <f>INDEX(resultados!$A$2:$ZZ$532, 504, MATCH($B$2, resultados!$A$1:$ZZ$1, 0))</f>
        <v/>
      </c>
      <c r="C510">
        <f>INDEX(resultados!$A$2:$ZZ$532, 504, MATCH($B$3, resultados!$A$1:$ZZ$1, 0))</f>
        <v/>
      </c>
    </row>
    <row r="511">
      <c r="A511">
        <f>INDEX(resultados!$A$2:$ZZ$532, 505, MATCH($B$1, resultados!$A$1:$ZZ$1, 0))</f>
        <v/>
      </c>
      <c r="B511">
        <f>INDEX(resultados!$A$2:$ZZ$532, 505, MATCH($B$2, resultados!$A$1:$ZZ$1, 0))</f>
        <v/>
      </c>
      <c r="C511">
        <f>INDEX(resultados!$A$2:$ZZ$532, 505, MATCH($B$3, resultados!$A$1:$ZZ$1, 0))</f>
        <v/>
      </c>
    </row>
    <row r="512">
      <c r="A512">
        <f>INDEX(resultados!$A$2:$ZZ$532, 506, MATCH($B$1, resultados!$A$1:$ZZ$1, 0))</f>
        <v/>
      </c>
      <c r="B512">
        <f>INDEX(resultados!$A$2:$ZZ$532, 506, MATCH($B$2, resultados!$A$1:$ZZ$1, 0))</f>
        <v/>
      </c>
      <c r="C512">
        <f>INDEX(resultados!$A$2:$ZZ$532, 506, MATCH($B$3, resultados!$A$1:$ZZ$1, 0))</f>
        <v/>
      </c>
    </row>
    <row r="513">
      <c r="A513">
        <f>INDEX(resultados!$A$2:$ZZ$532, 507, MATCH($B$1, resultados!$A$1:$ZZ$1, 0))</f>
        <v/>
      </c>
      <c r="B513">
        <f>INDEX(resultados!$A$2:$ZZ$532, 507, MATCH($B$2, resultados!$A$1:$ZZ$1, 0))</f>
        <v/>
      </c>
      <c r="C513">
        <f>INDEX(resultados!$A$2:$ZZ$532, 507, MATCH($B$3, resultados!$A$1:$ZZ$1, 0))</f>
        <v/>
      </c>
    </row>
    <row r="514">
      <c r="A514">
        <f>INDEX(resultados!$A$2:$ZZ$532, 508, MATCH($B$1, resultados!$A$1:$ZZ$1, 0))</f>
        <v/>
      </c>
      <c r="B514">
        <f>INDEX(resultados!$A$2:$ZZ$532, 508, MATCH($B$2, resultados!$A$1:$ZZ$1, 0))</f>
        <v/>
      </c>
      <c r="C514">
        <f>INDEX(resultados!$A$2:$ZZ$532, 508, MATCH($B$3, resultados!$A$1:$ZZ$1, 0))</f>
        <v/>
      </c>
    </row>
    <row r="515">
      <c r="A515">
        <f>INDEX(resultados!$A$2:$ZZ$532, 509, MATCH($B$1, resultados!$A$1:$ZZ$1, 0))</f>
        <v/>
      </c>
      <c r="B515">
        <f>INDEX(resultados!$A$2:$ZZ$532, 509, MATCH($B$2, resultados!$A$1:$ZZ$1, 0))</f>
        <v/>
      </c>
      <c r="C515">
        <f>INDEX(resultados!$A$2:$ZZ$532, 509, MATCH($B$3, resultados!$A$1:$ZZ$1, 0))</f>
        <v/>
      </c>
    </row>
    <row r="516">
      <c r="A516">
        <f>INDEX(resultados!$A$2:$ZZ$532, 510, MATCH($B$1, resultados!$A$1:$ZZ$1, 0))</f>
        <v/>
      </c>
      <c r="B516">
        <f>INDEX(resultados!$A$2:$ZZ$532, 510, MATCH($B$2, resultados!$A$1:$ZZ$1, 0))</f>
        <v/>
      </c>
      <c r="C516">
        <f>INDEX(resultados!$A$2:$ZZ$532, 510, MATCH($B$3, resultados!$A$1:$ZZ$1, 0))</f>
        <v/>
      </c>
    </row>
    <row r="517">
      <c r="A517">
        <f>INDEX(resultados!$A$2:$ZZ$532, 511, MATCH($B$1, resultados!$A$1:$ZZ$1, 0))</f>
        <v/>
      </c>
      <c r="B517">
        <f>INDEX(resultados!$A$2:$ZZ$532, 511, MATCH($B$2, resultados!$A$1:$ZZ$1, 0))</f>
        <v/>
      </c>
      <c r="C517">
        <f>INDEX(resultados!$A$2:$ZZ$532, 511, MATCH($B$3, resultados!$A$1:$ZZ$1, 0))</f>
        <v/>
      </c>
    </row>
    <row r="518">
      <c r="A518">
        <f>INDEX(resultados!$A$2:$ZZ$532, 512, MATCH($B$1, resultados!$A$1:$ZZ$1, 0))</f>
        <v/>
      </c>
      <c r="B518">
        <f>INDEX(resultados!$A$2:$ZZ$532, 512, MATCH($B$2, resultados!$A$1:$ZZ$1, 0))</f>
        <v/>
      </c>
      <c r="C518">
        <f>INDEX(resultados!$A$2:$ZZ$532, 512, MATCH($B$3, resultados!$A$1:$ZZ$1, 0))</f>
        <v/>
      </c>
    </row>
    <row r="519">
      <c r="A519">
        <f>INDEX(resultados!$A$2:$ZZ$532, 513, MATCH($B$1, resultados!$A$1:$ZZ$1, 0))</f>
        <v/>
      </c>
      <c r="B519">
        <f>INDEX(resultados!$A$2:$ZZ$532, 513, MATCH($B$2, resultados!$A$1:$ZZ$1, 0))</f>
        <v/>
      </c>
      <c r="C519">
        <f>INDEX(resultados!$A$2:$ZZ$532, 513, MATCH($B$3, resultados!$A$1:$ZZ$1, 0))</f>
        <v/>
      </c>
    </row>
    <row r="520">
      <c r="A520">
        <f>INDEX(resultados!$A$2:$ZZ$532, 514, MATCH($B$1, resultados!$A$1:$ZZ$1, 0))</f>
        <v/>
      </c>
      <c r="B520">
        <f>INDEX(resultados!$A$2:$ZZ$532, 514, MATCH($B$2, resultados!$A$1:$ZZ$1, 0))</f>
        <v/>
      </c>
      <c r="C520">
        <f>INDEX(resultados!$A$2:$ZZ$532, 514, MATCH($B$3, resultados!$A$1:$ZZ$1, 0))</f>
        <v/>
      </c>
    </row>
    <row r="521">
      <c r="A521">
        <f>INDEX(resultados!$A$2:$ZZ$532, 515, MATCH($B$1, resultados!$A$1:$ZZ$1, 0))</f>
        <v/>
      </c>
      <c r="B521">
        <f>INDEX(resultados!$A$2:$ZZ$532, 515, MATCH($B$2, resultados!$A$1:$ZZ$1, 0))</f>
        <v/>
      </c>
      <c r="C521">
        <f>INDEX(resultados!$A$2:$ZZ$532, 515, MATCH($B$3, resultados!$A$1:$ZZ$1, 0))</f>
        <v/>
      </c>
    </row>
    <row r="522">
      <c r="A522">
        <f>INDEX(resultados!$A$2:$ZZ$532, 516, MATCH($B$1, resultados!$A$1:$ZZ$1, 0))</f>
        <v/>
      </c>
      <c r="B522">
        <f>INDEX(resultados!$A$2:$ZZ$532, 516, MATCH($B$2, resultados!$A$1:$ZZ$1, 0))</f>
        <v/>
      </c>
      <c r="C522">
        <f>INDEX(resultados!$A$2:$ZZ$532, 516, MATCH($B$3, resultados!$A$1:$ZZ$1, 0))</f>
        <v/>
      </c>
    </row>
    <row r="523">
      <c r="A523">
        <f>INDEX(resultados!$A$2:$ZZ$532, 517, MATCH($B$1, resultados!$A$1:$ZZ$1, 0))</f>
        <v/>
      </c>
      <c r="B523">
        <f>INDEX(resultados!$A$2:$ZZ$532, 517, MATCH($B$2, resultados!$A$1:$ZZ$1, 0))</f>
        <v/>
      </c>
      <c r="C523">
        <f>INDEX(resultados!$A$2:$ZZ$532, 517, MATCH($B$3, resultados!$A$1:$ZZ$1, 0))</f>
        <v/>
      </c>
    </row>
    <row r="524">
      <c r="A524">
        <f>INDEX(resultados!$A$2:$ZZ$532, 518, MATCH($B$1, resultados!$A$1:$ZZ$1, 0))</f>
        <v/>
      </c>
      <c r="B524">
        <f>INDEX(resultados!$A$2:$ZZ$532, 518, MATCH($B$2, resultados!$A$1:$ZZ$1, 0))</f>
        <v/>
      </c>
      <c r="C524">
        <f>INDEX(resultados!$A$2:$ZZ$532, 518, MATCH($B$3, resultados!$A$1:$ZZ$1, 0))</f>
        <v/>
      </c>
    </row>
    <row r="525">
      <c r="A525">
        <f>INDEX(resultados!$A$2:$ZZ$532, 519, MATCH($B$1, resultados!$A$1:$ZZ$1, 0))</f>
        <v/>
      </c>
      <c r="B525">
        <f>INDEX(resultados!$A$2:$ZZ$532, 519, MATCH($B$2, resultados!$A$1:$ZZ$1, 0))</f>
        <v/>
      </c>
      <c r="C525">
        <f>INDEX(resultados!$A$2:$ZZ$532, 519, MATCH($B$3, resultados!$A$1:$ZZ$1, 0))</f>
        <v/>
      </c>
    </row>
    <row r="526">
      <c r="A526">
        <f>INDEX(resultados!$A$2:$ZZ$532, 520, MATCH($B$1, resultados!$A$1:$ZZ$1, 0))</f>
        <v/>
      </c>
      <c r="B526">
        <f>INDEX(resultados!$A$2:$ZZ$532, 520, MATCH($B$2, resultados!$A$1:$ZZ$1, 0))</f>
        <v/>
      </c>
      <c r="C526">
        <f>INDEX(resultados!$A$2:$ZZ$532, 520, MATCH($B$3, resultados!$A$1:$ZZ$1, 0))</f>
        <v/>
      </c>
    </row>
    <row r="527">
      <c r="A527">
        <f>INDEX(resultados!$A$2:$ZZ$532, 521, MATCH($B$1, resultados!$A$1:$ZZ$1, 0))</f>
        <v/>
      </c>
      <c r="B527">
        <f>INDEX(resultados!$A$2:$ZZ$532, 521, MATCH($B$2, resultados!$A$1:$ZZ$1, 0))</f>
        <v/>
      </c>
      <c r="C527">
        <f>INDEX(resultados!$A$2:$ZZ$532, 521, MATCH($B$3, resultados!$A$1:$ZZ$1, 0))</f>
        <v/>
      </c>
    </row>
    <row r="528">
      <c r="A528">
        <f>INDEX(resultados!$A$2:$ZZ$532, 522, MATCH($B$1, resultados!$A$1:$ZZ$1, 0))</f>
        <v/>
      </c>
      <c r="B528">
        <f>INDEX(resultados!$A$2:$ZZ$532, 522, MATCH($B$2, resultados!$A$1:$ZZ$1, 0))</f>
        <v/>
      </c>
      <c r="C528">
        <f>INDEX(resultados!$A$2:$ZZ$532, 522, MATCH($B$3, resultados!$A$1:$ZZ$1, 0))</f>
        <v/>
      </c>
    </row>
    <row r="529">
      <c r="A529">
        <f>INDEX(resultados!$A$2:$ZZ$532, 523, MATCH($B$1, resultados!$A$1:$ZZ$1, 0))</f>
        <v/>
      </c>
      <c r="B529">
        <f>INDEX(resultados!$A$2:$ZZ$532, 523, MATCH($B$2, resultados!$A$1:$ZZ$1, 0))</f>
        <v/>
      </c>
      <c r="C529">
        <f>INDEX(resultados!$A$2:$ZZ$532, 523, MATCH($B$3, resultados!$A$1:$ZZ$1, 0))</f>
        <v/>
      </c>
    </row>
    <row r="530">
      <c r="A530">
        <f>INDEX(resultados!$A$2:$ZZ$532, 524, MATCH($B$1, resultados!$A$1:$ZZ$1, 0))</f>
        <v/>
      </c>
      <c r="B530">
        <f>INDEX(resultados!$A$2:$ZZ$532, 524, MATCH($B$2, resultados!$A$1:$ZZ$1, 0))</f>
        <v/>
      </c>
      <c r="C530">
        <f>INDEX(resultados!$A$2:$ZZ$532, 524, MATCH($B$3, resultados!$A$1:$ZZ$1, 0))</f>
        <v/>
      </c>
    </row>
    <row r="531">
      <c r="A531">
        <f>INDEX(resultados!$A$2:$ZZ$532, 525, MATCH($B$1, resultados!$A$1:$ZZ$1, 0))</f>
        <v/>
      </c>
      <c r="B531">
        <f>INDEX(resultados!$A$2:$ZZ$532, 525, MATCH($B$2, resultados!$A$1:$ZZ$1, 0))</f>
        <v/>
      </c>
      <c r="C531">
        <f>INDEX(resultados!$A$2:$ZZ$532, 525, MATCH($B$3, resultados!$A$1:$ZZ$1, 0))</f>
        <v/>
      </c>
    </row>
    <row r="532">
      <c r="A532">
        <f>INDEX(resultados!$A$2:$ZZ$532, 526, MATCH($B$1, resultados!$A$1:$ZZ$1, 0))</f>
        <v/>
      </c>
      <c r="B532">
        <f>INDEX(resultados!$A$2:$ZZ$532, 526, MATCH($B$2, resultados!$A$1:$ZZ$1, 0))</f>
        <v/>
      </c>
      <c r="C532">
        <f>INDEX(resultados!$A$2:$ZZ$532, 526, MATCH($B$3, resultados!$A$1:$ZZ$1, 0))</f>
        <v/>
      </c>
    </row>
    <row r="533">
      <c r="A533">
        <f>INDEX(resultados!$A$2:$ZZ$532, 527, MATCH($B$1, resultados!$A$1:$ZZ$1, 0))</f>
        <v/>
      </c>
      <c r="B533">
        <f>INDEX(resultados!$A$2:$ZZ$532, 527, MATCH($B$2, resultados!$A$1:$ZZ$1, 0))</f>
        <v/>
      </c>
      <c r="C533">
        <f>INDEX(resultados!$A$2:$ZZ$532, 527, MATCH($B$3, resultados!$A$1:$ZZ$1, 0))</f>
        <v/>
      </c>
    </row>
    <row r="534">
      <c r="A534">
        <f>INDEX(resultados!$A$2:$ZZ$532, 528, MATCH($B$1, resultados!$A$1:$ZZ$1, 0))</f>
        <v/>
      </c>
      <c r="B534">
        <f>INDEX(resultados!$A$2:$ZZ$532, 528, MATCH($B$2, resultados!$A$1:$ZZ$1, 0))</f>
        <v/>
      </c>
      <c r="C534">
        <f>INDEX(resultados!$A$2:$ZZ$532, 528, MATCH($B$3, resultados!$A$1:$ZZ$1, 0))</f>
        <v/>
      </c>
    </row>
    <row r="535">
      <c r="A535">
        <f>INDEX(resultados!$A$2:$ZZ$532, 529, MATCH($B$1, resultados!$A$1:$ZZ$1, 0))</f>
        <v/>
      </c>
      <c r="B535">
        <f>INDEX(resultados!$A$2:$ZZ$532, 529, MATCH($B$2, resultados!$A$1:$ZZ$1, 0))</f>
        <v/>
      </c>
      <c r="C535">
        <f>INDEX(resultados!$A$2:$ZZ$532, 529, MATCH($B$3, resultados!$A$1:$ZZ$1, 0))</f>
        <v/>
      </c>
    </row>
    <row r="536">
      <c r="A536">
        <f>INDEX(resultados!$A$2:$ZZ$532, 530, MATCH($B$1, resultados!$A$1:$ZZ$1, 0))</f>
        <v/>
      </c>
      <c r="B536">
        <f>INDEX(resultados!$A$2:$ZZ$532, 530, MATCH($B$2, resultados!$A$1:$ZZ$1, 0))</f>
        <v/>
      </c>
      <c r="C536">
        <f>INDEX(resultados!$A$2:$ZZ$532, 530, MATCH($B$3, resultados!$A$1:$ZZ$1, 0))</f>
        <v/>
      </c>
    </row>
    <row r="537">
      <c r="A537">
        <f>INDEX(resultados!$A$2:$ZZ$532, 531, MATCH($B$1, resultados!$A$1:$ZZ$1, 0))</f>
        <v/>
      </c>
      <c r="B537">
        <f>INDEX(resultados!$A$2:$ZZ$532, 531, MATCH($B$2, resultados!$A$1:$ZZ$1, 0))</f>
        <v/>
      </c>
      <c r="C537">
        <f>INDEX(resultados!$A$2:$ZZ$532, 531,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1.0627</v>
      </c>
      <c r="E2" t="n">
        <v>94.09999999999999</v>
      </c>
      <c r="F2" t="n">
        <v>85.31999999999999</v>
      </c>
      <c r="G2" t="n">
        <v>11.48</v>
      </c>
      <c r="H2" t="n">
        <v>0.24</v>
      </c>
      <c r="I2" t="n">
        <v>446</v>
      </c>
      <c r="J2" t="n">
        <v>71.52</v>
      </c>
      <c r="K2" t="n">
        <v>32.27</v>
      </c>
      <c r="L2" t="n">
        <v>1</v>
      </c>
      <c r="M2" t="n">
        <v>444</v>
      </c>
      <c r="N2" t="n">
        <v>8.25</v>
      </c>
      <c r="O2" t="n">
        <v>9054.6</v>
      </c>
      <c r="P2" t="n">
        <v>615.73</v>
      </c>
      <c r="Q2" t="n">
        <v>748.16</v>
      </c>
      <c r="R2" t="n">
        <v>682.8099999999999</v>
      </c>
      <c r="S2" t="n">
        <v>106.02</v>
      </c>
      <c r="T2" t="n">
        <v>282103.13</v>
      </c>
      <c r="U2" t="n">
        <v>0.16</v>
      </c>
      <c r="V2" t="n">
        <v>0.72</v>
      </c>
      <c r="W2" t="n">
        <v>12.99</v>
      </c>
      <c r="X2" t="n">
        <v>16.98</v>
      </c>
      <c r="Y2" t="n">
        <v>0.5</v>
      </c>
      <c r="Z2" t="n">
        <v>10</v>
      </c>
      <c r="AA2" t="n">
        <v>1001.146735932908</v>
      </c>
      <c r="AB2" t="n">
        <v>1369.81313158021</v>
      </c>
      <c r="AC2" t="n">
        <v>1239.080088847</v>
      </c>
      <c r="AD2" t="n">
        <v>1001146.735932908</v>
      </c>
      <c r="AE2" t="n">
        <v>1369813.131580211</v>
      </c>
      <c r="AF2" t="n">
        <v>1.471462948809124e-06</v>
      </c>
      <c r="AG2" t="n">
        <v>16</v>
      </c>
      <c r="AH2" t="n">
        <v>1239080.088847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1.2419</v>
      </c>
      <c r="E3" t="n">
        <v>80.52</v>
      </c>
      <c r="F3" t="n">
        <v>75.65000000000001</v>
      </c>
      <c r="G3" t="n">
        <v>23.28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539.8099999999999</v>
      </c>
      <c r="Q3" t="n">
        <v>747.86</v>
      </c>
      <c r="R3" t="n">
        <v>358.89</v>
      </c>
      <c r="S3" t="n">
        <v>106.02</v>
      </c>
      <c r="T3" t="n">
        <v>121396.86</v>
      </c>
      <c r="U3" t="n">
        <v>0.3</v>
      </c>
      <c r="V3" t="n">
        <v>0.82</v>
      </c>
      <c r="W3" t="n">
        <v>12.6</v>
      </c>
      <c r="X3" t="n">
        <v>7.32</v>
      </c>
      <c r="Y3" t="n">
        <v>0.5</v>
      </c>
      <c r="Z3" t="n">
        <v>10</v>
      </c>
      <c r="AA3" t="n">
        <v>768.2211506808353</v>
      </c>
      <c r="AB3" t="n">
        <v>1051.114069886744</v>
      </c>
      <c r="AC3" t="n">
        <v>950.7972183046146</v>
      </c>
      <c r="AD3" t="n">
        <v>768221.1506808354</v>
      </c>
      <c r="AE3" t="n">
        <v>1051114.069886744</v>
      </c>
      <c r="AF3" t="n">
        <v>1.719591452080597e-06</v>
      </c>
      <c r="AG3" t="n">
        <v>14</v>
      </c>
      <c r="AH3" t="n">
        <v>950797.2183046147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1.3025</v>
      </c>
      <c r="E4" t="n">
        <v>76.77</v>
      </c>
      <c r="F4" t="n">
        <v>72.98999999999999</v>
      </c>
      <c r="G4" t="n">
        <v>35.03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123</v>
      </c>
      <c r="N4" t="n">
        <v>8.609999999999999</v>
      </c>
      <c r="O4" t="n">
        <v>9346.23</v>
      </c>
      <c r="P4" t="n">
        <v>515.05</v>
      </c>
      <c r="Q4" t="n">
        <v>747.8200000000001</v>
      </c>
      <c r="R4" t="n">
        <v>270.58</v>
      </c>
      <c r="S4" t="n">
        <v>106.02</v>
      </c>
      <c r="T4" t="n">
        <v>77593.52</v>
      </c>
      <c r="U4" t="n">
        <v>0.39</v>
      </c>
      <c r="V4" t="n">
        <v>0.85</v>
      </c>
      <c r="W4" t="n">
        <v>12.48</v>
      </c>
      <c r="X4" t="n">
        <v>4.66</v>
      </c>
      <c r="Y4" t="n">
        <v>0.5</v>
      </c>
      <c r="Z4" t="n">
        <v>10</v>
      </c>
      <c r="AA4" t="n">
        <v>701.7772900823434</v>
      </c>
      <c r="AB4" t="n">
        <v>960.202648519638</v>
      </c>
      <c r="AC4" t="n">
        <v>868.5622553978045</v>
      </c>
      <c r="AD4" t="n">
        <v>701777.2900823434</v>
      </c>
      <c r="AE4" t="n">
        <v>960202.648519638</v>
      </c>
      <c r="AF4" t="n">
        <v>1.803500979414589e-06</v>
      </c>
      <c r="AG4" t="n">
        <v>13</v>
      </c>
      <c r="AH4" t="n">
        <v>868562.2553978045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1.3337</v>
      </c>
      <c r="E5" t="n">
        <v>74.98</v>
      </c>
      <c r="F5" t="n">
        <v>71.72</v>
      </c>
      <c r="G5" t="n">
        <v>47.29</v>
      </c>
      <c r="H5" t="n">
        <v>0.93</v>
      </c>
      <c r="I5" t="n">
        <v>91</v>
      </c>
      <c r="J5" t="n">
        <v>75.06999999999999</v>
      </c>
      <c r="K5" t="n">
        <v>32.27</v>
      </c>
      <c r="L5" t="n">
        <v>4</v>
      </c>
      <c r="M5" t="n">
        <v>89</v>
      </c>
      <c r="N5" t="n">
        <v>8.800000000000001</v>
      </c>
      <c r="O5" t="n">
        <v>9492.549999999999</v>
      </c>
      <c r="P5" t="n">
        <v>499.43</v>
      </c>
      <c r="Q5" t="n">
        <v>747.84</v>
      </c>
      <c r="R5" t="n">
        <v>228.46</v>
      </c>
      <c r="S5" t="n">
        <v>106.02</v>
      </c>
      <c r="T5" t="n">
        <v>56704.66</v>
      </c>
      <c r="U5" t="n">
        <v>0.46</v>
      </c>
      <c r="V5" t="n">
        <v>0.86</v>
      </c>
      <c r="W5" t="n">
        <v>12.42</v>
      </c>
      <c r="X5" t="n">
        <v>3.4</v>
      </c>
      <c r="Y5" t="n">
        <v>0.5</v>
      </c>
      <c r="Z5" t="n">
        <v>10</v>
      </c>
      <c r="AA5" t="n">
        <v>670.9344327082314</v>
      </c>
      <c r="AB5" t="n">
        <v>918.0020903695436</v>
      </c>
      <c r="AC5" t="n">
        <v>830.3892592886996</v>
      </c>
      <c r="AD5" t="n">
        <v>670934.4327082314</v>
      </c>
      <c r="AE5" t="n">
        <v>918002.0903695435</v>
      </c>
      <c r="AF5" t="n">
        <v>1.846701924180605e-06</v>
      </c>
      <c r="AG5" t="n">
        <v>13</v>
      </c>
      <c r="AH5" t="n">
        <v>830389.2592886996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1.3534</v>
      </c>
      <c r="E6" t="n">
        <v>73.89</v>
      </c>
      <c r="F6" t="n">
        <v>70.94</v>
      </c>
      <c r="G6" t="n">
        <v>59.95</v>
      </c>
      <c r="H6" t="n">
        <v>1.15</v>
      </c>
      <c r="I6" t="n">
        <v>71</v>
      </c>
      <c r="J6" t="n">
        <v>76.26000000000001</v>
      </c>
      <c r="K6" t="n">
        <v>32.27</v>
      </c>
      <c r="L6" t="n">
        <v>5</v>
      </c>
      <c r="M6" t="n">
        <v>69</v>
      </c>
      <c r="N6" t="n">
        <v>8.99</v>
      </c>
      <c r="O6" t="n">
        <v>9639.200000000001</v>
      </c>
      <c r="P6" t="n">
        <v>487.21</v>
      </c>
      <c r="Q6" t="n">
        <v>747.8200000000001</v>
      </c>
      <c r="R6" t="n">
        <v>201.88</v>
      </c>
      <c r="S6" t="n">
        <v>106.02</v>
      </c>
      <c r="T6" t="n">
        <v>43515.78</v>
      </c>
      <c r="U6" t="n">
        <v>0.53</v>
      </c>
      <c r="V6" t="n">
        <v>0.87</v>
      </c>
      <c r="W6" t="n">
        <v>12.4</v>
      </c>
      <c r="X6" t="n">
        <v>2.62</v>
      </c>
      <c r="Y6" t="n">
        <v>0.5</v>
      </c>
      <c r="Z6" t="n">
        <v>10</v>
      </c>
      <c r="AA6" t="n">
        <v>649.8392398165294</v>
      </c>
      <c r="AB6" t="n">
        <v>889.1387168008886</v>
      </c>
      <c r="AC6" t="n">
        <v>804.2805655834379</v>
      </c>
      <c r="AD6" t="n">
        <v>649839.2398165293</v>
      </c>
      <c r="AE6" t="n">
        <v>889138.7168008885</v>
      </c>
      <c r="AF6" t="n">
        <v>1.873979443792479e-06</v>
      </c>
      <c r="AG6" t="n">
        <v>13</v>
      </c>
      <c r="AH6" t="n">
        <v>804280.5655834379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1.3661</v>
      </c>
      <c r="E7" t="n">
        <v>73.2</v>
      </c>
      <c r="F7" t="n">
        <v>70.45</v>
      </c>
      <c r="G7" t="n">
        <v>72.88</v>
      </c>
      <c r="H7" t="n">
        <v>1.36</v>
      </c>
      <c r="I7" t="n">
        <v>58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477.67</v>
      </c>
      <c r="Q7" t="n">
        <v>747.85</v>
      </c>
      <c r="R7" t="n">
        <v>186.31</v>
      </c>
      <c r="S7" t="n">
        <v>106.02</v>
      </c>
      <c r="T7" t="n">
        <v>35791.16</v>
      </c>
      <c r="U7" t="n">
        <v>0.57</v>
      </c>
      <c r="V7" t="n">
        <v>0.88</v>
      </c>
      <c r="W7" t="n">
        <v>12.36</v>
      </c>
      <c r="X7" t="n">
        <v>2.13</v>
      </c>
      <c r="Y7" t="n">
        <v>0.5</v>
      </c>
      <c r="Z7" t="n">
        <v>10</v>
      </c>
      <c r="AA7" t="n">
        <v>626.8555813875913</v>
      </c>
      <c r="AB7" t="n">
        <v>857.6914613709679</v>
      </c>
      <c r="AC7" t="n">
        <v>775.8345920752485</v>
      </c>
      <c r="AD7" t="n">
        <v>626855.5813875913</v>
      </c>
      <c r="AE7" t="n">
        <v>857691.4613709679</v>
      </c>
      <c r="AF7" t="n">
        <v>1.891564443745313e-06</v>
      </c>
      <c r="AG7" t="n">
        <v>12</v>
      </c>
      <c r="AH7" t="n">
        <v>775834.5920752485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1.3756</v>
      </c>
      <c r="E8" t="n">
        <v>72.7</v>
      </c>
      <c r="F8" t="n">
        <v>70.09</v>
      </c>
      <c r="G8" t="n">
        <v>85.83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47</v>
      </c>
      <c r="N8" t="n">
        <v>9.380000000000001</v>
      </c>
      <c r="O8" t="n">
        <v>9933.52</v>
      </c>
      <c r="P8" t="n">
        <v>468.36</v>
      </c>
      <c r="Q8" t="n">
        <v>747.8</v>
      </c>
      <c r="R8" t="n">
        <v>174</v>
      </c>
      <c r="S8" t="n">
        <v>106.02</v>
      </c>
      <c r="T8" t="n">
        <v>29681.85</v>
      </c>
      <c r="U8" t="n">
        <v>0.61</v>
      </c>
      <c r="V8" t="n">
        <v>0.88</v>
      </c>
      <c r="W8" t="n">
        <v>12.35</v>
      </c>
      <c r="X8" t="n">
        <v>1.77</v>
      </c>
      <c r="Y8" t="n">
        <v>0.5</v>
      </c>
      <c r="Z8" t="n">
        <v>10</v>
      </c>
      <c r="AA8" t="n">
        <v>613.7281647547269</v>
      </c>
      <c r="AB8" t="n">
        <v>839.7299507931348</v>
      </c>
      <c r="AC8" t="n">
        <v>759.5873028578253</v>
      </c>
      <c r="AD8" t="n">
        <v>613728.1647547269</v>
      </c>
      <c r="AE8" t="n">
        <v>839729.9507931347</v>
      </c>
      <c r="AF8" t="n">
        <v>1.904718577568298e-06</v>
      </c>
      <c r="AG8" t="n">
        <v>12</v>
      </c>
      <c r="AH8" t="n">
        <v>759587.3028578253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1.3812</v>
      </c>
      <c r="E9" t="n">
        <v>72.40000000000001</v>
      </c>
      <c r="F9" t="n">
        <v>69.89</v>
      </c>
      <c r="G9" t="n">
        <v>97.52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41</v>
      </c>
      <c r="N9" t="n">
        <v>9.57</v>
      </c>
      <c r="O9" t="n">
        <v>10081.19</v>
      </c>
      <c r="P9" t="n">
        <v>460.01</v>
      </c>
      <c r="Q9" t="n">
        <v>747.8099999999999</v>
      </c>
      <c r="R9" t="n">
        <v>167.28</v>
      </c>
      <c r="S9" t="n">
        <v>106.02</v>
      </c>
      <c r="T9" t="n">
        <v>26352.81</v>
      </c>
      <c r="U9" t="n">
        <v>0.63</v>
      </c>
      <c r="V9" t="n">
        <v>0.88</v>
      </c>
      <c r="W9" t="n">
        <v>12.34</v>
      </c>
      <c r="X9" t="n">
        <v>1.57</v>
      </c>
      <c r="Y9" t="n">
        <v>0.5</v>
      </c>
      <c r="Z9" t="n">
        <v>10</v>
      </c>
      <c r="AA9" t="n">
        <v>603.2644884177398</v>
      </c>
      <c r="AB9" t="n">
        <v>825.4130872040489</v>
      </c>
      <c r="AC9" t="n">
        <v>746.6368206358376</v>
      </c>
      <c r="AD9" t="n">
        <v>603264.4884177399</v>
      </c>
      <c r="AE9" t="n">
        <v>825413.0872040489</v>
      </c>
      <c r="AF9" t="n">
        <v>1.912472593295532e-06</v>
      </c>
      <c r="AG9" t="n">
        <v>12</v>
      </c>
      <c r="AH9" t="n">
        <v>746636.8206358376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1.3879</v>
      </c>
      <c r="E10" t="n">
        <v>72.05</v>
      </c>
      <c r="F10" t="n">
        <v>69.63</v>
      </c>
      <c r="G10" t="n">
        <v>112.92</v>
      </c>
      <c r="H10" t="n">
        <v>1.94</v>
      </c>
      <c r="I10" t="n">
        <v>37</v>
      </c>
      <c r="J10" t="n">
        <v>81.04000000000001</v>
      </c>
      <c r="K10" t="n">
        <v>32.27</v>
      </c>
      <c r="L10" t="n">
        <v>9</v>
      </c>
      <c r="M10" t="n">
        <v>35</v>
      </c>
      <c r="N10" t="n">
        <v>9.77</v>
      </c>
      <c r="O10" t="n">
        <v>10229.34</v>
      </c>
      <c r="P10" t="n">
        <v>451.06</v>
      </c>
      <c r="Q10" t="n">
        <v>747.8</v>
      </c>
      <c r="R10" t="n">
        <v>158.94</v>
      </c>
      <c r="S10" t="n">
        <v>106.02</v>
      </c>
      <c r="T10" t="n">
        <v>22211.42</v>
      </c>
      <c r="U10" t="n">
        <v>0.67</v>
      </c>
      <c r="V10" t="n">
        <v>0.89</v>
      </c>
      <c r="W10" t="n">
        <v>12.33</v>
      </c>
      <c r="X10" t="n">
        <v>1.31</v>
      </c>
      <c r="Y10" t="n">
        <v>0.5</v>
      </c>
      <c r="Z10" t="n">
        <v>10</v>
      </c>
      <c r="AA10" t="n">
        <v>591.8607054826497</v>
      </c>
      <c r="AB10" t="n">
        <v>809.8099282928625</v>
      </c>
      <c r="AC10" t="n">
        <v>732.5228053119638</v>
      </c>
      <c r="AD10" t="n">
        <v>591860.7054826497</v>
      </c>
      <c r="AE10" t="n">
        <v>809809.9282928625</v>
      </c>
      <c r="AF10" t="n">
        <v>1.9217497192549e-06</v>
      </c>
      <c r="AG10" t="n">
        <v>12</v>
      </c>
      <c r="AH10" t="n">
        <v>732522.8053119638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1.3911</v>
      </c>
      <c r="E11" t="n">
        <v>71.88</v>
      </c>
      <c r="F11" t="n">
        <v>69.53</v>
      </c>
      <c r="G11" t="n">
        <v>126.41</v>
      </c>
      <c r="H11" t="n">
        <v>2.13</v>
      </c>
      <c r="I11" t="n">
        <v>33</v>
      </c>
      <c r="J11" t="n">
        <v>82.25</v>
      </c>
      <c r="K11" t="n">
        <v>32.27</v>
      </c>
      <c r="L11" t="n">
        <v>10</v>
      </c>
      <c r="M11" t="n">
        <v>31</v>
      </c>
      <c r="N11" t="n">
        <v>9.98</v>
      </c>
      <c r="O11" t="n">
        <v>10377.72</v>
      </c>
      <c r="P11" t="n">
        <v>443.89</v>
      </c>
      <c r="Q11" t="n">
        <v>747.8</v>
      </c>
      <c r="R11" t="n">
        <v>155.19</v>
      </c>
      <c r="S11" t="n">
        <v>106.02</v>
      </c>
      <c r="T11" t="n">
        <v>20357.63</v>
      </c>
      <c r="U11" t="n">
        <v>0.68</v>
      </c>
      <c r="V11" t="n">
        <v>0.89</v>
      </c>
      <c r="W11" t="n">
        <v>12.33</v>
      </c>
      <c r="X11" t="n">
        <v>1.21</v>
      </c>
      <c r="Y11" t="n">
        <v>0.5</v>
      </c>
      <c r="Z11" t="n">
        <v>10</v>
      </c>
      <c r="AA11" t="n">
        <v>583.6390689691151</v>
      </c>
      <c r="AB11" t="n">
        <v>798.5607225020406</v>
      </c>
      <c r="AC11" t="n">
        <v>722.3472079334584</v>
      </c>
      <c r="AD11" t="n">
        <v>583639.0689691151</v>
      </c>
      <c r="AE11" t="n">
        <v>798560.7225020406</v>
      </c>
      <c r="AF11" t="n">
        <v>1.926180585384748e-06</v>
      </c>
      <c r="AG11" t="n">
        <v>12</v>
      </c>
      <c r="AH11" t="n">
        <v>722347.2079334584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1.3942</v>
      </c>
      <c r="E12" t="n">
        <v>71.73</v>
      </c>
      <c r="F12" t="n">
        <v>69.42</v>
      </c>
      <c r="G12" t="n">
        <v>138.83</v>
      </c>
      <c r="H12" t="n">
        <v>2.31</v>
      </c>
      <c r="I12" t="n">
        <v>30</v>
      </c>
      <c r="J12" t="n">
        <v>83.45</v>
      </c>
      <c r="K12" t="n">
        <v>32.27</v>
      </c>
      <c r="L12" t="n">
        <v>11</v>
      </c>
      <c r="M12" t="n">
        <v>27</v>
      </c>
      <c r="N12" t="n">
        <v>10.18</v>
      </c>
      <c r="O12" t="n">
        <v>10526.45</v>
      </c>
      <c r="P12" t="n">
        <v>436.59</v>
      </c>
      <c r="Q12" t="n">
        <v>747.8</v>
      </c>
      <c r="R12" t="n">
        <v>151.8</v>
      </c>
      <c r="S12" t="n">
        <v>106.02</v>
      </c>
      <c r="T12" t="n">
        <v>18680.3</v>
      </c>
      <c r="U12" t="n">
        <v>0.7</v>
      </c>
      <c r="V12" t="n">
        <v>0.89</v>
      </c>
      <c r="W12" t="n">
        <v>12.32</v>
      </c>
      <c r="X12" t="n">
        <v>1.1</v>
      </c>
      <c r="Y12" t="n">
        <v>0.5</v>
      </c>
      <c r="Z12" t="n">
        <v>10</v>
      </c>
      <c r="AA12" t="n">
        <v>575.3551810565874</v>
      </c>
      <c r="AB12" t="n">
        <v>787.2263416007784</v>
      </c>
      <c r="AC12" t="n">
        <v>712.094564437509</v>
      </c>
      <c r="AD12" t="n">
        <v>575355.1810565874</v>
      </c>
      <c r="AE12" t="n">
        <v>787226.3416007784</v>
      </c>
      <c r="AF12" t="n">
        <v>1.930472986948039e-06</v>
      </c>
      <c r="AG12" t="n">
        <v>12</v>
      </c>
      <c r="AH12" t="n">
        <v>712094.564437509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1.3976</v>
      </c>
      <c r="E13" t="n">
        <v>71.55</v>
      </c>
      <c r="F13" t="n">
        <v>69.29000000000001</v>
      </c>
      <c r="G13" t="n">
        <v>153.97</v>
      </c>
      <c r="H13" t="n">
        <v>2.48</v>
      </c>
      <c r="I13" t="n">
        <v>27</v>
      </c>
      <c r="J13" t="n">
        <v>84.66</v>
      </c>
      <c r="K13" t="n">
        <v>32.27</v>
      </c>
      <c r="L13" t="n">
        <v>12</v>
      </c>
      <c r="M13" t="n">
        <v>15</v>
      </c>
      <c r="N13" t="n">
        <v>10.39</v>
      </c>
      <c r="O13" t="n">
        <v>10675.53</v>
      </c>
      <c r="P13" t="n">
        <v>428.91</v>
      </c>
      <c r="Q13" t="n">
        <v>747.8099999999999</v>
      </c>
      <c r="R13" t="n">
        <v>146.93</v>
      </c>
      <c r="S13" t="n">
        <v>106.02</v>
      </c>
      <c r="T13" t="n">
        <v>16256.31</v>
      </c>
      <c r="U13" t="n">
        <v>0.72</v>
      </c>
      <c r="V13" t="n">
        <v>0.89</v>
      </c>
      <c r="W13" t="n">
        <v>12.32</v>
      </c>
      <c r="X13" t="n">
        <v>0.97</v>
      </c>
      <c r="Y13" t="n">
        <v>0.5</v>
      </c>
      <c r="Z13" t="n">
        <v>10</v>
      </c>
      <c r="AA13" t="n">
        <v>566.6227924802595</v>
      </c>
      <c r="AB13" t="n">
        <v>775.2783023048515</v>
      </c>
      <c r="AC13" t="n">
        <v>701.2868292428072</v>
      </c>
      <c r="AD13" t="n">
        <v>566622.7924802594</v>
      </c>
      <c r="AE13" t="n">
        <v>775278.3023048516</v>
      </c>
      <c r="AF13" t="n">
        <v>1.935180782211001e-06</v>
      </c>
      <c r="AG13" t="n">
        <v>12</v>
      </c>
      <c r="AH13" t="n">
        <v>701286.8292428072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1.3972</v>
      </c>
      <c r="E14" t="n">
        <v>71.56999999999999</v>
      </c>
      <c r="F14" t="n">
        <v>69.31</v>
      </c>
      <c r="G14" t="n">
        <v>154.02</v>
      </c>
      <c r="H14" t="n">
        <v>2.65</v>
      </c>
      <c r="I14" t="n">
        <v>27</v>
      </c>
      <c r="J14" t="n">
        <v>85.87</v>
      </c>
      <c r="K14" t="n">
        <v>32.27</v>
      </c>
      <c r="L14" t="n">
        <v>13</v>
      </c>
      <c r="M14" t="n">
        <v>4</v>
      </c>
      <c r="N14" t="n">
        <v>10.6</v>
      </c>
      <c r="O14" t="n">
        <v>10824.97</v>
      </c>
      <c r="P14" t="n">
        <v>429.98</v>
      </c>
      <c r="Q14" t="n">
        <v>747.8200000000001</v>
      </c>
      <c r="R14" t="n">
        <v>147.09</v>
      </c>
      <c r="S14" t="n">
        <v>106.02</v>
      </c>
      <c r="T14" t="n">
        <v>16337.64</v>
      </c>
      <c r="U14" t="n">
        <v>0.72</v>
      </c>
      <c r="V14" t="n">
        <v>0.89</v>
      </c>
      <c r="W14" t="n">
        <v>12.34</v>
      </c>
      <c r="X14" t="n">
        <v>0.99</v>
      </c>
      <c r="Y14" t="n">
        <v>0.5</v>
      </c>
      <c r="Z14" t="n">
        <v>10</v>
      </c>
      <c r="AA14" t="n">
        <v>567.8134814762784</v>
      </c>
      <c r="AB14" t="n">
        <v>776.907455518696</v>
      </c>
      <c r="AC14" t="n">
        <v>702.7604983604531</v>
      </c>
      <c r="AD14" t="n">
        <v>567813.4814762784</v>
      </c>
      <c r="AE14" t="n">
        <v>776907.455518696</v>
      </c>
      <c r="AF14" t="n">
        <v>1.93462692394477e-06</v>
      </c>
      <c r="AG14" t="n">
        <v>12</v>
      </c>
      <c r="AH14" t="n">
        <v>702760.4983604531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1.3981</v>
      </c>
      <c r="E15" t="n">
        <v>71.53</v>
      </c>
      <c r="F15" t="n">
        <v>69.28</v>
      </c>
      <c r="G15" t="n">
        <v>159.88</v>
      </c>
      <c r="H15" t="n">
        <v>2.82</v>
      </c>
      <c r="I15" t="n">
        <v>26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433.87</v>
      </c>
      <c r="Q15" t="n">
        <v>747.84</v>
      </c>
      <c r="R15" t="n">
        <v>145.89</v>
      </c>
      <c r="S15" t="n">
        <v>106.02</v>
      </c>
      <c r="T15" t="n">
        <v>15741.57</v>
      </c>
      <c r="U15" t="n">
        <v>0.73</v>
      </c>
      <c r="V15" t="n">
        <v>0.89</v>
      </c>
      <c r="W15" t="n">
        <v>12.35</v>
      </c>
      <c r="X15" t="n">
        <v>0.96</v>
      </c>
      <c r="Y15" t="n">
        <v>0.5</v>
      </c>
      <c r="Z15" t="n">
        <v>10</v>
      </c>
      <c r="AA15" t="n">
        <v>571.2744962633842</v>
      </c>
      <c r="AB15" t="n">
        <v>781.6429686396103</v>
      </c>
      <c r="AC15" t="n">
        <v>707.0440607554418</v>
      </c>
      <c r="AD15" t="n">
        <v>571274.4962633842</v>
      </c>
      <c r="AE15" t="n">
        <v>781642.9686396103</v>
      </c>
      <c r="AF15" t="n">
        <v>1.93587310504379e-06</v>
      </c>
      <c r="AG15" t="n">
        <v>12</v>
      </c>
      <c r="AH15" t="n">
        <v>707044.0607554418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1.2071</v>
      </c>
      <c r="E2" t="n">
        <v>82.84999999999999</v>
      </c>
      <c r="F2" t="n">
        <v>78.22</v>
      </c>
      <c r="G2" t="n">
        <v>17.85</v>
      </c>
      <c r="H2" t="n">
        <v>0.43</v>
      </c>
      <c r="I2" t="n">
        <v>263</v>
      </c>
      <c r="J2" t="n">
        <v>39.78</v>
      </c>
      <c r="K2" t="n">
        <v>19.54</v>
      </c>
      <c r="L2" t="n">
        <v>1</v>
      </c>
      <c r="M2" t="n">
        <v>261</v>
      </c>
      <c r="N2" t="n">
        <v>4.24</v>
      </c>
      <c r="O2" t="n">
        <v>5140</v>
      </c>
      <c r="P2" t="n">
        <v>363.96</v>
      </c>
      <c r="Q2" t="n">
        <v>747.95</v>
      </c>
      <c r="R2" t="n">
        <v>444.81</v>
      </c>
      <c r="S2" t="n">
        <v>106.02</v>
      </c>
      <c r="T2" t="n">
        <v>164019.7</v>
      </c>
      <c r="U2" t="n">
        <v>0.24</v>
      </c>
      <c r="V2" t="n">
        <v>0.79</v>
      </c>
      <c r="W2" t="n">
        <v>12.72</v>
      </c>
      <c r="X2" t="n">
        <v>9.9</v>
      </c>
      <c r="Y2" t="n">
        <v>0.5</v>
      </c>
      <c r="Z2" t="n">
        <v>10</v>
      </c>
      <c r="AA2" t="n">
        <v>572.1088308982387</v>
      </c>
      <c r="AB2" t="n">
        <v>782.7845420952643</v>
      </c>
      <c r="AC2" t="n">
        <v>708.0766840426966</v>
      </c>
      <c r="AD2" t="n">
        <v>572108.8308982387</v>
      </c>
      <c r="AE2" t="n">
        <v>782784.5420952643</v>
      </c>
      <c r="AF2" t="n">
        <v>1.709487739548334e-06</v>
      </c>
      <c r="AG2" t="n">
        <v>14</v>
      </c>
      <c r="AH2" t="n">
        <v>708076.6840426966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1.3209</v>
      </c>
      <c r="E3" t="n">
        <v>75.70999999999999</v>
      </c>
      <c r="F3" t="n">
        <v>72.7</v>
      </c>
      <c r="G3" t="n">
        <v>36.97</v>
      </c>
      <c r="H3" t="n">
        <v>0.84</v>
      </c>
      <c r="I3" t="n">
        <v>118</v>
      </c>
      <c r="J3" t="n">
        <v>40.89</v>
      </c>
      <c r="K3" t="n">
        <v>19.54</v>
      </c>
      <c r="L3" t="n">
        <v>2</v>
      </c>
      <c r="M3" t="n">
        <v>116</v>
      </c>
      <c r="N3" t="n">
        <v>4.35</v>
      </c>
      <c r="O3" t="n">
        <v>5277.26</v>
      </c>
      <c r="P3" t="n">
        <v>325.55</v>
      </c>
      <c r="Q3" t="n">
        <v>747.92</v>
      </c>
      <c r="R3" t="n">
        <v>261.2</v>
      </c>
      <c r="S3" t="n">
        <v>106.02</v>
      </c>
      <c r="T3" t="n">
        <v>72936.67999999999</v>
      </c>
      <c r="U3" t="n">
        <v>0.41</v>
      </c>
      <c r="V3" t="n">
        <v>0.85</v>
      </c>
      <c r="W3" t="n">
        <v>12.45</v>
      </c>
      <c r="X3" t="n">
        <v>4.37</v>
      </c>
      <c r="Y3" t="n">
        <v>0.5</v>
      </c>
      <c r="Z3" t="n">
        <v>10</v>
      </c>
      <c r="AA3" t="n">
        <v>481.7618788419679</v>
      </c>
      <c r="AB3" t="n">
        <v>659.1678564656554</v>
      </c>
      <c r="AC3" t="n">
        <v>596.2578013924696</v>
      </c>
      <c r="AD3" t="n">
        <v>481761.8788419678</v>
      </c>
      <c r="AE3" t="n">
        <v>659167.8564656554</v>
      </c>
      <c r="AF3" t="n">
        <v>1.870650613179848e-06</v>
      </c>
      <c r="AG3" t="n">
        <v>13</v>
      </c>
      <c r="AH3" t="n">
        <v>596257.8013924696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1.359</v>
      </c>
      <c r="E4" t="n">
        <v>73.58</v>
      </c>
      <c r="F4" t="n">
        <v>71.06</v>
      </c>
      <c r="G4" t="n">
        <v>57.62</v>
      </c>
      <c r="H4" t="n">
        <v>1.22</v>
      </c>
      <c r="I4" t="n">
        <v>74</v>
      </c>
      <c r="J4" t="n">
        <v>42.01</v>
      </c>
      <c r="K4" t="n">
        <v>19.54</v>
      </c>
      <c r="L4" t="n">
        <v>3</v>
      </c>
      <c r="M4" t="n">
        <v>72</v>
      </c>
      <c r="N4" t="n">
        <v>4.46</v>
      </c>
      <c r="O4" t="n">
        <v>5414.79</v>
      </c>
      <c r="P4" t="n">
        <v>304.15</v>
      </c>
      <c r="Q4" t="n">
        <v>747.8099999999999</v>
      </c>
      <c r="R4" t="n">
        <v>206.23</v>
      </c>
      <c r="S4" t="n">
        <v>106.02</v>
      </c>
      <c r="T4" t="n">
        <v>45671.52</v>
      </c>
      <c r="U4" t="n">
        <v>0.51</v>
      </c>
      <c r="V4" t="n">
        <v>0.87</v>
      </c>
      <c r="W4" t="n">
        <v>12.4</v>
      </c>
      <c r="X4" t="n">
        <v>2.74</v>
      </c>
      <c r="Y4" t="n">
        <v>0.5</v>
      </c>
      <c r="Z4" t="n">
        <v>10</v>
      </c>
      <c r="AA4" t="n">
        <v>440.9367326109478</v>
      </c>
      <c r="AB4" t="n">
        <v>603.309090314036</v>
      </c>
      <c r="AC4" t="n">
        <v>545.73011748409</v>
      </c>
      <c r="AD4" t="n">
        <v>440936.7326109478</v>
      </c>
      <c r="AE4" t="n">
        <v>603309.090314036</v>
      </c>
      <c r="AF4" t="n">
        <v>1.924607603385126e-06</v>
      </c>
      <c r="AG4" t="n">
        <v>12</v>
      </c>
      <c r="AH4" t="n">
        <v>545730.11748409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1.3771</v>
      </c>
      <c r="E5" t="n">
        <v>72.62</v>
      </c>
      <c r="F5" t="n">
        <v>70.31999999999999</v>
      </c>
      <c r="G5" t="n">
        <v>78.13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28</v>
      </c>
      <c r="N5" t="n">
        <v>4.58</v>
      </c>
      <c r="O5" t="n">
        <v>5552.61</v>
      </c>
      <c r="P5" t="n">
        <v>288.63</v>
      </c>
      <c r="Q5" t="n">
        <v>747.88</v>
      </c>
      <c r="R5" t="n">
        <v>180.84</v>
      </c>
      <c r="S5" t="n">
        <v>106.02</v>
      </c>
      <c r="T5" t="n">
        <v>33077.12</v>
      </c>
      <c r="U5" t="n">
        <v>0.59</v>
      </c>
      <c r="V5" t="n">
        <v>0.88</v>
      </c>
      <c r="W5" t="n">
        <v>12.38</v>
      </c>
      <c r="X5" t="n">
        <v>2</v>
      </c>
      <c r="Y5" t="n">
        <v>0.5</v>
      </c>
      <c r="Z5" t="n">
        <v>10</v>
      </c>
      <c r="AA5" t="n">
        <v>420.6512276797363</v>
      </c>
      <c r="AB5" t="n">
        <v>575.553567533836</v>
      </c>
      <c r="AC5" t="n">
        <v>520.6235428429115</v>
      </c>
      <c r="AD5" t="n">
        <v>420651.2276797363</v>
      </c>
      <c r="AE5" t="n">
        <v>575553.567533836</v>
      </c>
      <c r="AF5" t="n">
        <v>1.950240714217555e-06</v>
      </c>
      <c r="AG5" t="n">
        <v>12</v>
      </c>
      <c r="AH5" t="n">
        <v>520623.5428429115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1.3791</v>
      </c>
      <c r="E6" t="n">
        <v>72.51000000000001</v>
      </c>
      <c r="F6" t="n">
        <v>70.23999999999999</v>
      </c>
      <c r="G6" t="n">
        <v>82.64</v>
      </c>
      <c r="H6" t="n">
        <v>1.94</v>
      </c>
      <c r="I6" t="n">
        <v>51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290.27</v>
      </c>
      <c r="Q6" t="n">
        <v>747.91</v>
      </c>
      <c r="R6" t="n">
        <v>176.83</v>
      </c>
      <c r="S6" t="n">
        <v>106.02</v>
      </c>
      <c r="T6" t="n">
        <v>31086.64</v>
      </c>
      <c r="U6" t="n">
        <v>0.6</v>
      </c>
      <c r="V6" t="n">
        <v>0.88</v>
      </c>
      <c r="W6" t="n">
        <v>12.42</v>
      </c>
      <c r="X6" t="n">
        <v>1.92</v>
      </c>
      <c r="Y6" t="n">
        <v>0.5</v>
      </c>
      <c r="Z6" t="n">
        <v>10</v>
      </c>
      <c r="AA6" t="n">
        <v>421.7530437485708</v>
      </c>
      <c r="AB6" t="n">
        <v>577.0611208879096</v>
      </c>
      <c r="AC6" t="n">
        <v>521.9872174207367</v>
      </c>
      <c r="AD6" t="n">
        <v>421753.0437485708</v>
      </c>
      <c r="AE6" t="n">
        <v>577061.1208879097</v>
      </c>
      <c r="AF6" t="n">
        <v>1.95307310215484e-06</v>
      </c>
      <c r="AG6" t="n">
        <v>12</v>
      </c>
      <c r="AH6" t="n">
        <v>521987.2174207367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0.7803</v>
      </c>
      <c r="E2" t="n">
        <v>128.15</v>
      </c>
      <c r="F2" t="n">
        <v>101.48</v>
      </c>
      <c r="G2" t="n">
        <v>7.2</v>
      </c>
      <c r="H2" t="n">
        <v>0.12</v>
      </c>
      <c r="I2" t="n">
        <v>846</v>
      </c>
      <c r="J2" t="n">
        <v>141.81</v>
      </c>
      <c r="K2" t="n">
        <v>47.83</v>
      </c>
      <c r="L2" t="n">
        <v>1</v>
      </c>
      <c r="M2" t="n">
        <v>844</v>
      </c>
      <c r="N2" t="n">
        <v>22.98</v>
      </c>
      <c r="O2" t="n">
        <v>17723.39</v>
      </c>
      <c r="P2" t="n">
        <v>1162.39</v>
      </c>
      <c r="Q2" t="n">
        <v>748.29</v>
      </c>
      <c r="R2" t="n">
        <v>1223.78</v>
      </c>
      <c r="S2" t="n">
        <v>106.02</v>
      </c>
      <c r="T2" t="n">
        <v>550588.84</v>
      </c>
      <c r="U2" t="n">
        <v>0.09</v>
      </c>
      <c r="V2" t="n">
        <v>0.61</v>
      </c>
      <c r="W2" t="n">
        <v>13.66</v>
      </c>
      <c r="X2" t="n">
        <v>33.13</v>
      </c>
      <c r="Y2" t="n">
        <v>0.5</v>
      </c>
      <c r="Z2" t="n">
        <v>10</v>
      </c>
      <c r="AA2" t="n">
        <v>2392.204086647657</v>
      </c>
      <c r="AB2" t="n">
        <v>3273.119167947416</v>
      </c>
      <c r="AC2" t="n">
        <v>2960.737268409995</v>
      </c>
      <c r="AD2" t="n">
        <v>2392204.086647657</v>
      </c>
      <c r="AE2" t="n">
        <v>3273119.167947416</v>
      </c>
      <c r="AF2" t="n">
        <v>1.041674637246566e-06</v>
      </c>
      <c r="AG2" t="n">
        <v>21</v>
      </c>
      <c r="AH2" t="n">
        <v>2960737.268409995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1.0764</v>
      </c>
      <c r="E3" t="n">
        <v>92.90000000000001</v>
      </c>
      <c r="F3" t="n">
        <v>80.98999999999999</v>
      </c>
      <c r="G3" t="n">
        <v>14.51</v>
      </c>
      <c r="H3" t="n">
        <v>0.25</v>
      </c>
      <c r="I3" t="n">
        <v>335</v>
      </c>
      <c r="J3" t="n">
        <v>143.17</v>
      </c>
      <c r="K3" t="n">
        <v>47.83</v>
      </c>
      <c r="L3" t="n">
        <v>2</v>
      </c>
      <c r="M3" t="n">
        <v>333</v>
      </c>
      <c r="N3" t="n">
        <v>23.34</v>
      </c>
      <c r="O3" t="n">
        <v>17891.86</v>
      </c>
      <c r="P3" t="n">
        <v>926.0700000000001</v>
      </c>
      <c r="Q3" t="n">
        <v>748.02</v>
      </c>
      <c r="R3" t="n">
        <v>537.71</v>
      </c>
      <c r="S3" t="n">
        <v>106.02</v>
      </c>
      <c r="T3" t="n">
        <v>210110.22</v>
      </c>
      <c r="U3" t="n">
        <v>0.2</v>
      </c>
      <c r="V3" t="n">
        <v>0.76</v>
      </c>
      <c r="W3" t="n">
        <v>12.83</v>
      </c>
      <c r="X3" t="n">
        <v>12.66</v>
      </c>
      <c r="Y3" t="n">
        <v>0.5</v>
      </c>
      <c r="Z3" t="n">
        <v>10</v>
      </c>
      <c r="AA3" t="n">
        <v>1414.86316860123</v>
      </c>
      <c r="AB3" t="n">
        <v>1935.878206637865</v>
      </c>
      <c r="AC3" t="n">
        <v>1751.120707618474</v>
      </c>
      <c r="AD3" t="n">
        <v>1414863.16860123</v>
      </c>
      <c r="AE3" t="n">
        <v>1935878.206637865</v>
      </c>
      <c r="AF3" t="n">
        <v>1.436958323122138e-06</v>
      </c>
      <c r="AG3" t="n">
        <v>16</v>
      </c>
      <c r="AH3" t="n">
        <v>1751120.707618474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1.1834</v>
      </c>
      <c r="E4" t="n">
        <v>84.5</v>
      </c>
      <c r="F4" t="n">
        <v>76.2</v>
      </c>
      <c r="G4" t="n">
        <v>21.77</v>
      </c>
      <c r="H4" t="n">
        <v>0.37</v>
      </c>
      <c r="I4" t="n">
        <v>210</v>
      </c>
      <c r="J4" t="n">
        <v>144.54</v>
      </c>
      <c r="K4" t="n">
        <v>47.83</v>
      </c>
      <c r="L4" t="n">
        <v>3</v>
      </c>
      <c r="M4" t="n">
        <v>208</v>
      </c>
      <c r="N4" t="n">
        <v>23.71</v>
      </c>
      <c r="O4" t="n">
        <v>18060.85</v>
      </c>
      <c r="P4" t="n">
        <v>869.35</v>
      </c>
      <c r="Q4" t="n">
        <v>747.84</v>
      </c>
      <c r="R4" t="n">
        <v>377.64</v>
      </c>
      <c r="S4" t="n">
        <v>106.02</v>
      </c>
      <c r="T4" t="n">
        <v>130696.64</v>
      </c>
      <c r="U4" t="n">
        <v>0.28</v>
      </c>
      <c r="V4" t="n">
        <v>0.8100000000000001</v>
      </c>
      <c r="W4" t="n">
        <v>12.62</v>
      </c>
      <c r="X4" t="n">
        <v>7.88</v>
      </c>
      <c r="Y4" t="n">
        <v>0.5</v>
      </c>
      <c r="Z4" t="n">
        <v>10</v>
      </c>
      <c r="AA4" t="n">
        <v>1211.369335544113</v>
      </c>
      <c r="AB4" t="n">
        <v>1657.448966734804</v>
      </c>
      <c r="AC4" t="n">
        <v>1499.264363593868</v>
      </c>
      <c r="AD4" t="n">
        <v>1211369.335544113</v>
      </c>
      <c r="AE4" t="n">
        <v>1657448.966734804</v>
      </c>
      <c r="AF4" t="n">
        <v>1.579799776646914e-06</v>
      </c>
      <c r="AG4" t="n">
        <v>14</v>
      </c>
      <c r="AH4" t="n">
        <v>1499264.363593868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1.2395</v>
      </c>
      <c r="E5" t="n">
        <v>80.68000000000001</v>
      </c>
      <c r="F5" t="n">
        <v>74.03</v>
      </c>
      <c r="G5" t="n">
        <v>29.03</v>
      </c>
      <c r="H5" t="n">
        <v>0.49</v>
      </c>
      <c r="I5" t="n">
        <v>153</v>
      </c>
      <c r="J5" t="n">
        <v>145.92</v>
      </c>
      <c r="K5" t="n">
        <v>47.83</v>
      </c>
      <c r="L5" t="n">
        <v>4</v>
      </c>
      <c r="M5" t="n">
        <v>151</v>
      </c>
      <c r="N5" t="n">
        <v>24.09</v>
      </c>
      <c r="O5" t="n">
        <v>18230.35</v>
      </c>
      <c r="P5" t="n">
        <v>842.5700000000001</v>
      </c>
      <c r="Q5" t="n">
        <v>747.87</v>
      </c>
      <c r="R5" t="n">
        <v>305.39</v>
      </c>
      <c r="S5" t="n">
        <v>106.02</v>
      </c>
      <c r="T5" t="n">
        <v>94859.78</v>
      </c>
      <c r="U5" t="n">
        <v>0.35</v>
      </c>
      <c r="V5" t="n">
        <v>0.83</v>
      </c>
      <c r="W5" t="n">
        <v>12.52</v>
      </c>
      <c r="X5" t="n">
        <v>5.71</v>
      </c>
      <c r="Y5" t="n">
        <v>0.5</v>
      </c>
      <c r="Z5" t="n">
        <v>10</v>
      </c>
      <c r="AA5" t="n">
        <v>1129.998428745521</v>
      </c>
      <c r="AB5" t="n">
        <v>1546.11370222192</v>
      </c>
      <c r="AC5" t="n">
        <v>1398.554780466069</v>
      </c>
      <c r="AD5" t="n">
        <v>1129998.428745521</v>
      </c>
      <c r="AE5" t="n">
        <v>1546113.70222192</v>
      </c>
      <c r="AF5" t="n">
        <v>1.654691417233268e-06</v>
      </c>
      <c r="AG5" t="n">
        <v>14</v>
      </c>
      <c r="AH5" t="n">
        <v>1398554.780466069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1.2739</v>
      </c>
      <c r="E6" t="n">
        <v>78.5</v>
      </c>
      <c r="F6" t="n">
        <v>72.8</v>
      </c>
      <c r="G6" t="n">
        <v>36.4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826.61</v>
      </c>
      <c r="Q6" t="n">
        <v>747.84</v>
      </c>
      <c r="R6" t="n">
        <v>264.92</v>
      </c>
      <c r="S6" t="n">
        <v>106.02</v>
      </c>
      <c r="T6" t="n">
        <v>74788.48</v>
      </c>
      <c r="U6" t="n">
        <v>0.4</v>
      </c>
      <c r="V6" t="n">
        <v>0.85</v>
      </c>
      <c r="W6" t="n">
        <v>12.46</v>
      </c>
      <c r="X6" t="n">
        <v>4.48</v>
      </c>
      <c r="Y6" t="n">
        <v>0.5</v>
      </c>
      <c r="Z6" t="n">
        <v>10</v>
      </c>
      <c r="AA6" t="n">
        <v>1075.867787294645</v>
      </c>
      <c r="AB6" t="n">
        <v>1472.049770513473</v>
      </c>
      <c r="AC6" t="n">
        <v>1331.559406450495</v>
      </c>
      <c r="AD6" t="n">
        <v>1075867.787294645</v>
      </c>
      <c r="AE6" t="n">
        <v>1472049.770513473</v>
      </c>
      <c r="AF6" t="n">
        <v>1.700614277058056e-06</v>
      </c>
      <c r="AG6" t="n">
        <v>13</v>
      </c>
      <c r="AH6" t="n">
        <v>1331559.406450495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1.2972</v>
      </c>
      <c r="E7" t="n">
        <v>77.09</v>
      </c>
      <c r="F7" t="n">
        <v>72</v>
      </c>
      <c r="G7" t="n">
        <v>43.64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815.66</v>
      </c>
      <c r="Q7" t="n">
        <v>747.89</v>
      </c>
      <c r="R7" t="n">
        <v>237.79</v>
      </c>
      <c r="S7" t="n">
        <v>106.02</v>
      </c>
      <c r="T7" t="n">
        <v>61327.64</v>
      </c>
      <c r="U7" t="n">
        <v>0.45</v>
      </c>
      <c r="V7" t="n">
        <v>0.86</v>
      </c>
      <c r="W7" t="n">
        <v>12.43</v>
      </c>
      <c r="X7" t="n">
        <v>3.68</v>
      </c>
      <c r="Y7" t="n">
        <v>0.5</v>
      </c>
      <c r="Z7" t="n">
        <v>10</v>
      </c>
      <c r="AA7" t="n">
        <v>1046.152259987519</v>
      </c>
      <c r="AB7" t="n">
        <v>1431.391675095321</v>
      </c>
      <c r="AC7" t="n">
        <v>1294.781662595057</v>
      </c>
      <c r="AD7" t="n">
        <v>1046152.259987519</v>
      </c>
      <c r="AE7" t="n">
        <v>1431391.675095321</v>
      </c>
      <c r="AF7" t="n">
        <v>1.731719004788217e-06</v>
      </c>
      <c r="AG7" t="n">
        <v>13</v>
      </c>
      <c r="AH7" t="n">
        <v>1294781.662595057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1.3143</v>
      </c>
      <c r="E8" t="n">
        <v>76.08</v>
      </c>
      <c r="F8" t="n">
        <v>71.43000000000001</v>
      </c>
      <c r="G8" t="n">
        <v>51.02</v>
      </c>
      <c r="H8" t="n">
        <v>0.83</v>
      </c>
      <c r="I8" t="n">
        <v>84</v>
      </c>
      <c r="J8" t="n">
        <v>150.07</v>
      </c>
      <c r="K8" t="n">
        <v>47.83</v>
      </c>
      <c r="L8" t="n">
        <v>7</v>
      </c>
      <c r="M8" t="n">
        <v>82</v>
      </c>
      <c r="N8" t="n">
        <v>25.24</v>
      </c>
      <c r="O8" t="n">
        <v>18742.03</v>
      </c>
      <c r="P8" t="n">
        <v>807.2</v>
      </c>
      <c r="Q8" t="n">
        <v>747.8200000000001</v>
      </c>
      <c r="R8" t="n">
        <v>218.42</v>
      </c>
      <c r="S8" t="n">
        <v>106.02</v>
      </c>
      <c r="T8" t="n">
        <v>51718.43</v>
      </c>
      <c r="U8" t="n">
        <v>0.49</v>
      </c>
      <c r="V8" t="n">
        <v>0.86</v>
      </c>
      <c r="W8" t="n">
        <v>12.41</v>
      </c>
      <c r="X8" t="n">
        <v>3.11</v>
      </c>
      <c r="Y8" t="n">
        <v>0.5</v>
      </c>
      <c r="Z8" t="n">
        <v>10</v>
      </c>
      <c r="AA8" t="n">
        <v>1024.59443666419</v>
      </c>
      <c r="AB8" t="n">
        <v>1401.895310160299</v>
      </c>
      <c r="AC8" t="n">
        <v>1268.100389331025</v>
      </c>
      <c r="AD8" t="n">
        <v>1024594.43666419</v>
      </c>
      <c r="AE8" t="n">
        <v>1401895.310160299</v>
      </c>
      <c r="AF8" t="n">
        <v>1.754546938015074e-06</v>
      </c>
      <c r="AG8" t="n">
        <v>13</v>
      </c>
      <c r="AH8" t="n">
        <v>1268100.389331025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1.3275</v>
      </c>
      <c r="E9" t="n">
        <v>75.33</v>
      </c>
      <c r="F9" t="n">
        <v>70.98999999999999</v>
      </c>
      <c r="G9" t="n">
        <v>58.35</v>
      </c>
      <c r="H9" t="n">
        <v>0.9399999999999999</v>
      </c>
      <c r="I9" t="n">
        <v>73</v>
      </c>
      <c r="J9" t="n">
        <v>151.46</v>
      </c>
      <c r="K9" t="n">
        <v>47.83</v>
      </c>
      <c r="L9" t="n">
        <v>8</v>
      </c>
      <c r="M9" t="n">
        <v>71</v>
      </c>
      <c r="N9" t="n">
        <v>25.63</v>
      </c>
      <c r="O9" t="n">
        <v>18913.66</v>
      </c>
      <c r="P9" t="n">
        <v>800.3</v>
      </c>
      <c r="Q9" t="n">
        <v>747.8099999999999</v>
      </c>
      <c r="R9" t="n">
        <v>204.14</v>
      </c>
      <c r="S9" t="n">
        <v>106.02</v>
      </c>
      <c r="T9" t="n">
        <v>44634.62</v>
      </c>
      <c r="U9" t="n">
        <v>0.52</v>
      </c>
      <c r="V9" t="n">
        <v>0.87</v>
      </c>
      <c r="W9" t="n">
        <v>12.39</v>
      </c>
      <c r="X9" t="n">
        <v>2.67</v>
      </c>
      <c r="Y9" t="n">
        <v>0.5</v>
      </c>
      <c r="Z9" t="n">
        <v>10</v>
      </c>
      <c r="AA9" t="n">
        <v>1007.954485798678</v>
      </c>
      <c r="AB9" t="n">
        <v>1379.127795283284</v>
      </c>
      <c r="AC9" t="n">
        <v>1247.505774119465</v>
      </c>
      <c r="AD9" t="n">
        <v>1007954.485798678</v>
      </c>
      <c r="AE9" t="n">
        <v>1379127.795283284</v>
      </c>
      <c r="AF9" t="n">
        <v>1.77216850050598e-06</v>
      </c>
      <c r="AG9" t="n">
        <v>13</v>
      </c>
      <c r="AH9" t="n">
        <v>1247505.774119465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1.3364</v>
      </c>
      <c r="E10" t="n">
        <v>74.83</v>
      </c>
      <c r="F10" t="n">
        <v>70.72</v>
      </c>
      <c r="G10" t="n">
        <v>65.28</v>
      </c>
      <c r="H10" t="n">
        <v>1.04</v>
      </c>
      <c r="I10" t="n">
        <v>65</v>
      </c>
      <c r="J10" t="n">
        <v>152.85</v>
      </c>
      <c r="K10" t="n">
        <v>47.83</v>
      </c>
      <c r="L10" t="n">
        <v>9</v>
      </c>
      <c r="M10" t="n">
        <v>63</v>
      </c>
      <c r="N10" t="n">
        <v>26.03</v>
      </c>
      <c r="O10" t="n">
        <v>19085.83</v>
      </c>
      <c r="P10" t="n">
        <v>796.05</v>
      </c>
      <c r="Q10" t="n">
        <v>747.8099999999999</v>
      </c>
      <c r="R10" t="n">
        <v>194.8</v>
      </c>
      <c r="S10" t="n">
        <v>106.02</v>
      </c>
      <c r="T10" t="n">
        <v>40004.67</v>
      </c>
      <c r="U10" t="n">
        <v>0.54</v>
      </c>
      <c r="V10" t="n">
        <v>0.87</v>
      </c>
      <c r="W10" t="n">
        <v>12.38</v>
      </c>
      <c r="X10" t="n">
        <v>2.4</v>
      </c>
      <c r="Y10" t="n">
        <v>0.5</v>
      </c>
      <c r="Z10" t="n">
        <v>10</v>
      </c>
      <c r="AA10" t="n">
        <v>997.3590205847745</v>
      </c>
      <c r="AB10" t="n">
        <v>1364.630612338686</v>
      </c>
      <c r="AC10" t="n">
        <v>1234.392181968175</v>
      </c>
      <c r="AD10" t="n">
        <v>997359.0205847746</v>
      </c>
      <c r="AE10" t="n">
        <v>1364630.612338686</v>
      </c>
      <c r="AF10" t="n">
        <v>1.784049705518789e-06</v>
      </c>
      <c r="AG10" t="n">
        <v>13</v>
      </c>
      <c r="AH10" t="n">
        <v>1234392.181968175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1.3446</v>
      </c>
      <c r="E11" t="n">
        <v>74.37</v>
      </c>
      <c r="F11" t="n">
        <v>70.47</v>
      </c>
      <c r="G11" t="n">
        <v>72.90000000000001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56</v>
      </c>
      <c r="N11" t="n">
        <v>26.43</v>
      </c>
      <c r="O11" t="n">
        <v>19258.55</v>
      </c>
      <c r="P11" t="n">
        <v>790.64</v>
      </c>
      <c r="Q11" t="n">
        <v>747.8</v>
      </c>
      <c r="R11" t="n">
        <v>186.54</v>
      </c>
      <c r="S11" t="n">
        <v>106.02</v>
      </c>
      <c r="T11" t="n">
        <v>35907.54</v>
      </c>
      <c r="U11" t="n">
        <v>0.57</v>
      </c>
      <c r="V11" t="n">
        <v>0.88</v>
      </c>
      <c r="W11" t="n">
        <v>12.37</v>
      </c>
      <c r="X11" t="n">
        <v>2.15</v>
      </c>
      <c r="Y11" t="n">
        <v>0.5</v>
      </c>
      <c r="Z11" t="n">
        <v>10</v>
      </c>
      <c r="AA11" t="n">
        <v>986.2078001901068</v>
      </c>
      <c r="AB11" t="n">
        <v>1349.373020637579</v>
      </c>
      <c r="AC11" t="n">
        <v>1220.590753404857</v>
      </c>
      <c r="AD11" t="n">
        <v>986207.8001901068</v>
      </c>
      <c r="AE11" t="n">
        <v>1349373.020637579</v>
      </c>
      <c r="AF11" t="n">
        <v>1.794996433732837e-06</v>
      </c>
      <c r="AG11" t="n">
        <v>13</v>
      </c>
      <c r="AH11" t="n">
        <v>1220590.753404857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1.3509</v>
      </c>
      <c r="E12" t="n">
        <v>74.02</v>
      </c>
      <c r="F12" t="n">
        <v>70.26000000000001</v>
      </c>
      <c r="G12" t="n">
        <v>79.54000000000001</v>
      </c>
      <c r="H12" t="n">
        <v>1.25</v>
      </c>
      <c r="I12" t="n">
        <v>53</v>
      </c>
      <c r="J12" t="n">
        <v>155.66</v>
      </c>
      <c r="K12" t="n">
        <v>47.83</v>
      </c>
      <c r="L12" t="n">
        <v>11</v>
      </c>
      <c r="M12" t="n">
        <v>51</v>
      </c>
      <c r="N12" t="n">
        <v>26.83</v>
      </c>
      <c r="O12" t="n">
        <v>19431.82</v>
      </c>
      <c r="P12" t="n">
        <v>785.92</v>
      </c>
      <c r="Q12" t="n">
        <v>747.85</v>
      </c>
      <c r="R12" t="n">
        <v>180.03</v>
      </c>
      <c r="S12" t="n">
        <v>106.02</v>
      </c>
      <c r="T12" t="n">
        <v>32679.59</v>
      </c>
      <c r="U12" t="n">
        <v>0.59</v>
      </c>
      <c r="V12" t="n">
        <v>0.88</v>
      </c>
      <c r="W12" t="n">
        <v>12.35</v>
      </c>
      <c r="X12" t="n">
        <v>1.94</v>
      </c>
      <c r="Y12" t="n">
        <v>0.5</v>
      </c>
      <c r="Z12" t="n">
        <v>10</v>
      </c>
      <c r="AA12" t="n">
        <v>977.1456430704238</v>
      </c>
      <c r="AB12" t="n">
        <v>1336.973777472273</v>
      </c>
      <c r="AC12" t="n">
        <v>1209.3748766048</v>
      </c>
      <c r="AD12" t="n">
        <v>977145.6430704239</v>
      </c>
      <c r="AE12" t="n">
        <v>1336973.777472273</v>
      </c>
      <c r="AF12" t="n">
        <v>1.803406724921679e-06</v>
      </c>
      <c r="AG12" t="n">
        <v>13</v>
      </c>
      <c r="AH12" t="n">
        <v>1209374.8766048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1.3573</v>
      </c>
      <c r="E13" t="n">
        <v>73.68000000000001</v>
      </c>
      <c r="F13" t="n">
        <v>70.06</v>
      </c>
      <c r="G13" t="n">
        <v>87.58</v>
      </c>
      <c r="H13" t="n">
        <v>1.35</v>
      </c>
      <c r="I13" t="n">
        <v>48</v>
      </c>
      <c r="J13" t="n">
        <v>157.07</v>
      </c>
      <c r="K13" t="n">
        <v>47.83</v>
      </c>
      <c r="L13" t="n">
        <v>12</v>
      </c>
      <c r="M13" t="n">
        <v>46</v>
      </c>
      <c r="N13" t="n">
        <v>27.24</v>
      </c>
      <c r="O13" t="n">
        <v>19605.66</v>
      </c>
      <c r="P13" t="n">
        <v>781.95</v>
      </c>
      <c r="Q13" t="n">
        <v>747.8</v>
      </c>
      <c r="R13" t="n">
        <v>173.18</v>
      </c>
      <c r="S13" t="n">
        <v>106.02</v>
      </c>
      <c r="T13" t="n">
        <v>29276.39</v>
      </c>
      <c r="U13" t="n">
        <v>0.61</v>
      </c>
      <c r="V13" t="n">
        <v>0.88</v>
      </c>
      <c r="W13" t="n">
        <v>12.35</v>
      </c>
      <c r="X13" t="n">
        <v>1.74</v>
      </c>
      <c r="Y13" t="n">
        <v>0.5</v>
      </c>
      <c r="Z13" t="n">
        <v>10</v>
      </c>
      <c r="AA13" t="n">
        <v>960.4806401277608</v>
      </c>
      <c r="AB13" t="n">
        <v>1314.17198523808</v>
      </c>
      <c r="AC13" t="n">
        <v>1188.749255418922</v>
      </c>
      <c r="AD13" t="n">
        <v>960480.6401277608</v>
      </c>
      <c r="AE13" t="n">
        <v>1314171.985238079</v>
      </c>
      <c r="AF13" t="n">
        <v>1.811950512796058e-06</v>
      </c>
      <c r="AG13" t="n">
        <v>12</v>
      </c>
      <c r="AH13" t="n">
        <v>1188749.255418922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1.3619</v>
      </c>
      <c r="E14" t="n">
        <v>73.43000000000001</v>
      </c>
      <c r="F14" t="n">
        <v>69.93000000000001</v>
      </c>
      <c r="G14" t="n">
        <v>95.34999999999999</v>
      </c>
      <c r="H14" t="n">
        <v>1.45</v>
      </c>
      <c r="I14" t="n">
        <v>44</v>
      </c>
      <c r="J14" t="n">
        <v>158.48</v>
      </c>
      <c r="K14" t="n">
        <v>47.83</v>
      </c>
      <c r="L14" t="n">
        <v>13</v>
      </c>
      <c r="M14" t="n">
        <v>42</v>
      </c>
      <c r="N14" t="n">
        <v>27.65</v>
      </c>
      <c r="O14" t="n">
        <v>19780.06</v>
      </c>
      <c r="P14" t="n">
        <v>779.14</v>
      </c>
      <c r="Q14" t="n">
        <v>747.8</v>
      </c>
      <c r="R14" t="n">
        <v>168.68</v>
      </c>
      <c r="S14" t="n">
        <v>106.02</v>
      </c>
      <c r="T14" t="n">
        <v>27046.85</v>
      </c>
      <c r="U14" t="n">
        <v>0.63</v>
      </c>
      <c r="V14" t="n">
        <v>0.88</v>
      </c>
      <c r="W14" t="n">
        <v>12.34</v>
      </c>
      <c r="X14" t="n">
        <v>1.61</v>
      </c>
      <c r="Y14" t="n">
        <v>0.5</v>
      </c>
      <c r="Z14" t="n">
        <v>10</v>
      </c>
      <c r="AA14" t="n">
        <v>954.6362926013215</v>
      </c>
      <c r="AB14" t="n">
        <v>1306.17549111799</v>
      </c>
      <c r="AC14" t="n">
        <v>1181.515935474504</v>
      </c>
      <c r="AD14" t="n">
        <v>954636.2926013216</v>
      </c>
      <c r="AE14" t="n">
        <v>1306175.49111799</v>
      </c>
      <c r="AF14" t="n">
        <v>1.818091360330768e-06</v>
      </c>
      <c r="AG14" t="n">
        <v>12</v>
      </c>
      <c r="AH14" t="n">
        <v>1181515.935474504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1.3653</v>
      </c>
      <c r="E15" t="n">
        <v>73.23999999999999</v>
      </c>
      <c r="F15" t="n">
        <v>69.83</v>
      </c>
      <c r="G15" t="n">
        <v>102.19</v>
      </c>
      <c r="H15" t="n">
        <v>1.55</v>
      </c>
      <c r="I15" t="n">
        <v>41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776.02</v>
      </c>
      <c r="Q15" t="n">
        <v>747.79</v>
      </c>
      <c r="R15" t="n">
        <v>165.4</v>
      </c>
      <c r="S15" t="n">
        <v>106.02</v>
      </c>
      <c r="T15" t="n">
        <v>25424.3</v>
      </c>
      <c r="U15" t="n">
        <v>0.64</v>
      </c>
      <c r="V15" t="n">
        <v>0.88</v>
      </c>
      <c r="W15" t="n">
        <v>12.34</v>
      </c>
      <c r="X15" t="n">
        <v>1.51</v>
      </c>
      <c r="Y15" t="n">
        <v>0.5</v>
      </c>
      <c r="Z15" t="n">
        <v>10</v>
      </c>
      <c r="AA15" t="n">
        <v>949.2983585079708</v>
      </c>
      <c r="AB15" t="n">
        <v>1298.871894198435</v>
      </c>
      <c r="AC15" t="n">
        <v>1174.909383594289</v>
      </c>
      <c r="AD15" t="n">
        <v>949298.3585079708</v>
      </c>
      <c r="AE15" t="n">
        <v>1298871.894198435</v>
      </c>
      <c r="AF15" t="n">
        <v>1.822630247639032e-06</v>
      </c>
      <c r="AG15" t="n">
        <v>12</v>
      </c>
      <c r="AH15" t="n">
        <v>1174909.383594289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1.3698</v>
      </c>
      <c r="E16" t="n">
        <v>73</v>
      </c>
      <c r="F16" t="n">
        <v>69.68000000000001</v>
      </c>
      <c r="G16" t="n">
        <v>110.02</v>
      </c>
      <c r="H16" t="n">
        <v>1.65</v>
      </c>
      <c r="I16" t="n">
        <v>38</v>
      </c>
      <c r="J16" t="n">
        <v>161.32</v>
      </c>
      <c r="K16" t="n">
        <v>47.83</v>
      </c>
      <c r="L16" t="n">
        <v>15</v>
      </c>
      <c r="M16" t="n">
        <v>36</v>
      </c>
      <c r="N16" t="n">
        <v>28.5</v>
      </c>
      <c r="O16" t="n">
        <v>20130.71</v>
      </c>
      <c r="P16" t="n">
        <v>772.37</v>
      </c>
      <c r="Q16" t="n">
        <v>747.79</v>
      </c>
      <c r="R16" t="n">
        <v>160.13</v>
      </c>
      <c r="S16" t="n">
        <v>106.02</v>
      </c>
      <c r="T16" t="n">
        <v>22802.58</v>
      </c>
      <c r="U16" t="n">
        <v>0.66</v>
      </c>
      <c r="V16" t="n">
        <v>0.89</v>
      </c>
      <c r="W16" t="n">
        <v>12.34</v>
      </c>
      <c r="X16" t="n">
        <v>1.36</v>
      </c>
      <c r="Y16" t="n">
        <v>0.5</v>
      </c>
      <c r="Z16" t="n">
        <v>10</v>
      </c>
      <c r="AA16" t="n">
        <v>942.7317259598535</v>
      </c>
      <c r="AB16" t="n">
        <v>1289.887137846719</v>
      </c>
      <c r="AC16" t="n">
        <v>1166.782119778596</v>
      </c>
      <c r="AD16" t="n">
        <v>942731.7259598535</v>
      </c>
      <c r="AE16" t="n">
        <v>1289887.137846719</v>
      </c>
      <c r="AF16" t="n">
        <v>1.828637598488205e-06</v>
      </c>
      <c r="AG16" t="n">
        <v>12</v>
      </c>
      <c r="AH16" t="n">
        <v>1166782.119778596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1.3721</v>
      </c>
      <c r="E17" t="n">
        <v>72.88</v>
      </c>
      <c r="F17" t="n">
        <v>69.61</v>
      </c>
      <c r="G17" t="n">
        <v>116.02</v>
      </c>
      <c r="H17" t="n">
        <v>1.74</v>
      </c>
      <c r="I17" t="n">
        <v>36</v>
      </c>
      <c r="J17" t="n">
        <v>162.75</v>
      </c>
      <c r="K17" t="n">
        <v>47.83</v>
      </c>
      <c r="L17" t="n">
        <v>16</v>
      </c>
      <c r="M17" t="n">
        <v>34</v>
      </c>
      <c r="N17" t="n">
        <v>28.92</v>
      </c>
      <c r="O17" t="n">
        <v>20306.85</v>
      </c>
      <c r="P17" t="n">
        <v>769.79</v>
      </c>
      <c r="Q17" t="n">
        <v>747.79</v>
      </c>
      <c r="R17" t="n">
        <v>158.09</v>
      </c>
      <c r="S17" t="n">
        <v>106.02</v>
      </c>
      <c r="T17" t="n">
        <v>21794.12</v>
      </c>
      <c r="U17" t="n">
        <v>0.67</v>
      </c>
      <c r="V17" t="n">
        <v>0.89</v>
      </c>
      <c r="W17" t="n">
        <v>12.33</v>
      </c>
      <c r="X17" t="n">
        <v>1.3</v>
      </c>
      <c r="Y17" t="n">
        <v>0.5</v>
      </c>
      <c r="Z17" t="n">
        <v>10</v>
      </c>
      <c r="AA17" t="n">
        <v>938.6907032864408</v>
      </c>
      <c r="AB17" t="n">
        <v>1284.358032347617</v>
      </c>
      <c r="AC17" t="n">
        <v>1161.78070434818</v>
      </c>
      <c r="AD17" t="n">
        <v>938690.7032864408</v>
      </c>
      <c r="AE17" t="n">
        <v>1284358.032347617</v>
      </c>
      <c r="AF17" t="n">
        <v>1.83170802225556e-06</v>
      </c>
      <c r="AG17" t="n">
        <v>12</v>
      </c>
      <c r="AH17" t="n">
        <v>1161780.70434818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1.3742</v>
      </c>
      <c r="E18" t="n">
        <v>72.77</v>
      </c>
      <c r="F18" t="n">
        <v>69.56</v>
      </c>
      <c r="G18" t="n">
        <v>122.75</v>
      </c>
      <c r="H18" t="n">
        <v>1.83</v>
      </c>
      <c r="I18" t="n">
        <v>34</v>
      </c>
      <c r="J18" t="n">
        <v>164.19</v>
      </c>
      <c r="K18" t="n">
        <v>47.83</v>
      </c>
      <c r="L18" t="n">
        <v>17</v>
      </c>
      <c r="M18" t="n">
        <v>32</v>
      </c>
      <c r="N18" t="n">
        <v>29.36</v>
      </c>
      <c r="O18" t="n">
        <v>20483.57</v>
      </c>
      <c r="P18" t="n">
        <v>766.24</v>
      </c>
      <c r="Q18" t="n">
        <v>747.8</v>
      </c>
      <c r="R18" t="n">
        <v>156.4</v>
      </c>
      <c r="S18" t="n">
        <v>106.02</v>
      </c>
      <c r="T18" t="n">
        <v>20956.55</v>
      </c>
      <c r="U18" t="n">
        <v>0.68</v>
      </c>
      <c r="V18" t="n">
        <v>0.89</v>
      </c>
      <c r="W18" t="n">
        <v>12.33</v>
      </c>
      <c r="X18" t="n">
        <v>1.24</v>
      </c>
      <c r="Y18" t="n">
        <v>0.5</v>
      </c>
      <c r="Z18" t="n">
        <v>10</v>
      </c>
      <c r="AA18" t="n">
        <v>933.8450874783862</v>
      </c>
      <c r="AB18" t="n">
        <v>1277.728047025555</v>
      </c>
      <c r="AC18" t="n">
        <v>1155.783475520012</v>
      </c>
      <c r="AD18" t="n">
        <v>933845.0874783861</v>
      </c>
      <c r="AE18" t="n">
        <v>1277728.047025555</v>
      </c>
      <c r="AF18" t="n">
        <v>1.834511452651841e-06</v>
      </c>
      <c r="AG18" t="n">
        <v>12</v>
      </c>
      <c r="AH18" t="n">
        <v>1155783.475520012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1.3771</v>
      </c>
      <c r="E19" t="n">
        <v>72.62</v>
      </c>
      <c r="F19" t="n">
        <v>69.45999999999999</v>
      </c>
      <c r="G19" t="n">
        <v>130.25</v>
      </c>
      <c r="H19" t="n">
        <v>1.93</v>
      </c>
      <c r="I19" t="n">
        <v>32</v>
      </c>
      <c r="J19" t="n">
        <v>165.62</v>
      </c>
      <c r="K19" t="n">
        <v>47.83</v>
      </c>
      <c r="L19" t="n">
        <v>18</v>
      </c>
      <c r="M19" t="n">
        <v>30</v>
      </c>
      <c r="N19" t="n">
        <v>29.8</v>
      </c>
      <c r="O19" t="n">
        <v>20660.89</v>
      </c>
      <c r="P19" t="n">
        <v>764.4299999999999</v>
      </c>
      <c r="Q19" t="n">
        <v>747.8</v>
      </c>
      <c r="R19" t="n">
        <v>153.2</v>
      </c>
      <c r="S19" t="n">
        <v>106.02</v>
      </c>
      <c r="T19" t="n">
        <v>19370.21</v>
      </c>
      <c r="U19" t="n">
        <v>0.6899999999999999</v>
      </c>
      <c r="V19" t="n">
        <v>0.89</v>
      </c>
      <c r="W19" t="n">
        <v>12.32</v>
      </c>
      <c r="X19" t="n">
        <v>1.15</v>
      </c>
      <c r="Y19" t="n">
        <v>0.5</v>
      </c>
      <c r="Z19" t="n">
        <v>10</v>
      </c>
      <c r="AA19" t="n">
        <v>930.2004170581275</v>
      </c>
      <c r="AB19" t="n">
        <v>1272.741248165046</v>
      </c>
      <c r="AC19" t="n">
        <v>1151.272609743735</v>
      </c>
      <c r="AD19" t="n">
        <v>930200.4170581276</v>
      </c>
      <c r="AE19" t="n">
        <v>1272741.248165047</v>
      </c>
      <c r="AF19" t="n">
        <v>1.838382856532419e-06</v>
      </c>
      <c r="AG19" t="n">
        <v>12</v>
      </c>
      <c r="AH19" t="n">
        <v>1151272.609743735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1.3797</v>
      </c>
      <c r="E20" t="n">
        <v>72.48</v>
      </c>
      <c r="F20" t="n">
        <v>69.38</v>
      </c>
      <c r="G20" t="n">
        <v>138.77</v>
      </c>
      <c r="H20" t="n">
        <v>2.02</v>
      </c>
      <c r="I20" t="n">
        <v>30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761.75</v>
      </c>
      <c r="Q20" t="n">
        <v>747.84</v>
      </c>
      <c r="R20" t="n">
        <v>150.55</v>
      </c>
      <c r="S20" t="n">
        <v>106.02</v>
      </c>
      <c r="T20" t="n">
        <v>18055.44</v>
      </c>
      <c r="U20" t="n">
        <v>0.7</v>
      </c>
      <c r="V20" t="n">
        <v>0.89</v>
      </c>
      <c r="W20" t="n">
        <v>12.32</v>
      </c>
      <c r="X20" t="n">
        <v>1.07</v>
      </c>
      <c r="Y20" t="n">
        <v>0.5</v>
      </c>
      <c r="Z20" t="n">
        <v>10</v>
      </c>
      <c r="AA20" t="n">
        <v>925.9134001803586</v>
      </c>
      <c r="AB20" t="n">
        <v>1266.875562543046</v>
      </c>
      <c r="AC20" t="n">
        <v>1145.966736924957</v>
      </c>
      <c r="AD20" t="n">
        <v>925913.4001803587</v>
      </c>
      <c r="AE20" t="n">
        <v>1266875.562543046</v>
      </c>
      <c r="AF20" t="n">
        <v>1.841853770356385e-06</v>
      </c>
      <c r="AG20" t="n">
        <v>12</v>
      </c>
      <c r="AH20" t="n">
        <v>1145966.736924957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1.3807</v>
      </c>
      <c r="E21" t="n">
        <v>72.43000000000001</v>
      </c>
      <c r="F21" t="n">
        <v>69.36</v>
      </c>
      <c r="G21" t="n">
        <v>143.51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759.26</v>
      </c>
      <c r="Q21" t="n">
        <v>747.78</v>
      </c>
      <c r="R21" t="n">
        <v>149.83</v>
      </c>
      <c r="S21" t="n">
        <v>106.02</v>
      </c>
      <c r="T21" t="n">
        <v>17699.17</v>
      </c>
      <c r="U21" t="n">
        <v>0.71</v>
      </c>
      <c r="V21" t="n">
        <v>0.89</v>
      </c>
      <c r="W21" t="n">
        <v>12.32</v>
      </c>
      <c r="X21" t="n">
        <v>1.04</v>
      </c>
      <c r="Y21" t="n">
        <v>0.5</v>
      </c>
      <c r="Z21" t="n">
        <v>10</v>
      </c>
      <c r="AA21" t="n">
        <v>922.8422480324061</v>
      </c>
      <c r="AB21" t="n">
        <v>1262.673476684547</v>
      </c>
      <c r="AC21" t="n">
        <v>1142.165692243129</v>
      </c>
      <c r="AD21" t="n">
        <v>922842.2480324061</v>
      </c>
      <c r="AE21" t="n">
        <v>1262673.476684547</v>
      </c>
      <c r="AF21" t="n">
        <v>1.843188737211757e-06</v>
      </c>
      <c r="AG21" t="n">
        <v>12</v>
      </c>
      <c r="AH21" t="n">
        <v>1142165.692243129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1.3833</v>
      </c>
      <c r="E22" t="n">
        <v>72.29000000000001</v>
      </c>
      <c r="F22" t="n">
        <v>69.28</v>
      </c>
      <c r="G22" t="n">
        <v>153.96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757.42</v>
      </c>
      <c r="Q22" t="n">
        <v>747.78</v>
      </c>
      <c r="R22" t="n">
        <v>146.77</v>
      </c>
      <c r="S22" t="n">
        <v>106.02</v>
      </c>
      <c r="T22" t="n">
        <v>16177.03</v>
      </c>
      <c r="U22" t="n">
        <v>0.72</v>
      </c>
      <c r="V22" t="n">
        <v>0.89</v>
      </c>
      <c r="W22" t="n">
        <v>12.32</v>
      </c>
      <c r="X22" t="n">
        <v>0.96</v>
      </c>
      <c r="Y22" t="n">
        <v>0.5</v>
      </c>
      <c r="Z22" t="n">
        <v>10</v>
      </c>
      <c r="AA22" t="n">
        <v>919.406366699557</v>
      </c>
      <c r="AB22" t="n">
        <v>1257.972352264557</v>
      </c>
      <c r="AC22" t="n">
        <v>1137.913236539712</v>
      </c>
      <c r="AD22" t="n">
        <v>919406.3666995571</v>
      </c>
      <c r="AE22" t="n">
        <v>1257972.352264557</v>
      </c>
      <c r="AF22" t="n">
        <v>1.846659651035724e-06</v>
      </c>
      <c r="AG22" t="n">
        <v>12</v>
      </c>
      <c r="AH22" t="n">
        <v>1137913.236539712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1.3844</v>
      </c>
      <c r="E23" t="n">
        <v>72.23</v>
      </c>
      <c r="F23" t="n">
        <v>69.25</v>
      </c>
      <c r="G23" t="n">
        <v>159.82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754.95</v>
      </c>
      <c r="Q23" t="n">
        <v>747.8200000000001</v>
      </c>
      <c r="R23" t="n">
        <v>146.03</v>
      </c>
      <c r="S23" t="n">
        <v>106.02</v>
      </c>
      <c r="T23" t="n">
        <v>15813.38</v>
      </c>
      <c r="U23" t="n">
        <v>0.73</v>
      </c>
      <c r="V23" t="n">
        <v>0.89</v>
      </c>
      <c r="W23" t="n">
        <v>12.32</v>
      </c>
      <c r="X23" t="n">
        <v>0.9399999999999999</v>
      </c>
      <c r="Y23" t="n">
        <v>0.5</v>
      </c>
      <c r="Z23" t="n">
        <v>10</v>
      </c>
      <c r="AA23" t="n">
        <v>916.2983012601952</v>
      </c>
      <c r="AB23" t="n">
        <v>1253.719760012252</v>
      </c>
      <c r="AC23" t="n">
        <v>1134.066505723417</v>
      </c>
      <c r="AD23" t="n">
        <v>916298.3012601952</v>
      </c>
      <c r="AE23" t="n">
        <v>1253719.760012252</v>
      </c>
      <c r="AF23" t="n">
        <v>1.848128114576633e-06</v>
      </c>
      <c r="AG23" t="n">
        <v>12</v>
      </c>
      <c r="AH23" t="n">
        <v>1134066.505723417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1.3859</v>
      </c>
      <c r="E24" t="n">
        <v>72.15000000000001</v>
      </c>
      <c r="F24" t="n">
        <v>69.2</v>
      </c>
      <c r="G24" t="n">
        <v>166.09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754.3099999999999</v>
      </c>
      <c r="Q24" t="n">
        <v>747.79</v>
      </c>
      <c r="R24" t="n">
        <v>144.56</v>
      </c>
      <c r="S24" t="n">
        <v>106.02</v>
      </c>
      <c r="T24" t="n">
        <v>15081.91</v>
      </c>
      <c r="U24" t="n">
        <v>0.73</v>
      </c>
      <c r="V24" t="n">
        <v>0.89</v>
      </c>
      <c r="W24" t="n">
        <v>12.31</v>
      </c>
      <c r="X24" t="n">
        <v>0.89</v>
      </c>
      <c r="Y24" t="n">
        <v>0.5</v>
      </c>
      <c r="Z24" t="n">
        <v>10</v>
      </c>
      <c r="AA24" t="n">
        <v>914.7366623909677</v>
      </c>
      <c r="AB24" t="n">
        <v>1251.583056816731</v>
      </c>
      <c r="AC24" t="n">
        <v>1132.133726481994</v>
      </c>
      <c r="AD24" t="n">
        <v>914736.6623909677</v>
      </c>
      <c r="AE24" t="n">
        <v>1251583.05681673</v>
      </c>
      <c r="AF24" t="n">
        <v>1.85013056485969e-06</v>
      </c>
      <c r="AG24" t="n">
        <v>12</v>
      </c>
      <c r="AH24" t="n">
        <v>1132133.726481994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1.3872</v>
      </c>
      <c r="E25" t="n">
        <v>72.09</v>
      </c>
      <c r="F25" t="n">
        <v>69.17</v>
      </c>
      <c r="G25" t="n">
        <v>172.92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749.79</v>
      </c>
      <c r="Q25" t="n">
        <v>747.78</v>
      </c>
      <c r="R25" t="n">
        <v>143.38</v>
      </c>
      <c r="S25" t="n">
        <v>106.02</v>
      </c>
      <c r="T25" t="n">
        <v>14499.54</v>
      </c>
      <c r="U25" t="n">
        <v>0.74</v>
      </c>
      <c r="V25" t="n">
        <v>0.89</v>
      </c>
      <c r="W25" t="n">
        <v>12.31</v>
      </c>
      <c r="X25" t="n">
        <v>0.85</v>
      </c>
      <c r="Y25" t="n">
        <v>0.5</v>
      </c>
      <c r="Z25" t="n">
        <v>10</v>
      </c>
      <c r="AA25" t="n">
        <v>909.5108831943209</v>
      </c>
      <c r="AB25" t="n">
        <v>1244.432915174771</v>
      </c>
      <c r="AC25" t="n">
        <v>1125.665984323056</v>
      </c>
      <c r="AD25" t="n">
        <v>909510.8831943208</v>
      </c>
      <c r="AE25" t="n">
        <v>1244432.915174771</v>
      </c>
      <c r="AF25" t="n">
        <v>1.851866021771673e-06</v>
      </c>
      <c r="AG25" t="n">
        <v>12</v>
      </c>
      <c r="AH25" t="n">
        <v>1125665.984323056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1.3881</v>
      </c>
      <c r="E26" t="n">
        <v>72.04000000000001</v>
      </c>
      <c r="F26" t="n">
        <v>69.15000000000001</v>
      </c>
      <c r="G26" t="n">
        <v>180.39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750.3099999999999</v>
      </c>
      <c r="Q26" t="n">
        <v>747.8099999999999</v>
      </c>
      <c r="R26" t="n">
        <v>142.63</v>
      </c>
      <c r="S26" t="n">
        <v>106.02</v>
      </c>
      <c r="T26" t="n">
        <v>14128.49</v>
      </c>
      <c r="U26" t="n">
        <v>0.74</v>
      </c>
      <c r="V26" t="n">
        <v>0.89</v>
      </c>
      <c r="W26" t="n">
        <v>12.31</v>
      </c>
      <c r="X26" t="n">
        <v>0.83</v>
      </c>
      <c r="Y26" t="n">
        <v>0.5</v>
      </c>
      <c r="Z26" t="n">
        <v>10</v>
      </c>
      <c r="AA26" t="n">
        <v>909.4762156619237</v>
      </c>
      <c r="AB26" t="n">
        <v>1244.385481527522</v>
      </c>
      <c r="AC26" t="n">
        <v>1125.623077676527</v>
      </c>
      <c r="AD26" t="n">
        <v>909476.2156619236</v>
      </c>
      <c r="AE26" t="n">
        <v>1244385.481527522</v>
      </c>
      <c r="AF26" t="n">
        <v>1.853067491941508e-06</v>
      </c>
      <c r="AG26" t="n">
        <v>12</v>
      </c>
      <c r="AH26" t="n">
        <v>1125623.077676527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1.39</v>
      </c>
      <c r="E27" t="n">
        <v>71.94</v>
      </c>
      <c r="F27" t="n">
        <v>69.08</v>
      </c>
      <c r="G27" t="n">
        <v>188.4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20</v>
      </c>
      <c r="N27" t="n">
        <v>33.48</v>
      </c>
      <c r="O27" t="n">
        <v>22101.56</v>
      </c>
      <c r="P27" t="n">
        <v>747.21</v>
      </c>
      <c r="Q27" t="n">
        <v>747.78</v>
      </c>
      <c r="R27" t="n">
        <v>140.51</v>
      </c>
      <c r="S27" t="n">
        <v>106.02</v>
      </c>
      <c r="T27" t="n">
        <v>13075.68</v>
      </c>
      <c r="U27" t="n">
        <v>0.75</v>
      </c>
      <c r="V27" t="n">
        <v>0.89</v>
      </c>
      <c r="W27" t="n">
        <v>12.3</v>
      </c>
      <c r="X27" t="n">
        <v>0.76</v>
      </c>
      <c r="Y27" t="n">
        <v>0.5</v>
      </c>
      <c r="Z27" t="n">
        <v>10</v>
      </c>
      <c r="AA27" t="n">
        <v>905.2656384706419</v>
      </c>
      <c r="AB27" t="n">
        <v>1238.624384056855</v>
      </c>
      <c r="AC27" t="n">
        <v>1120.411811262709</v>
      </c>
      <c r="AD27" t="n">
        <v>905265.6384706419</v>
      </c>
      <c r="AE27" t="n">
        <v>1238624.384056855</v>
      </c>
      <c r="AF27" t="n">
        <v>1.855603928966714e-06</v>
      </c>
      <c r="AG27" t="n">
        <v>12</v>
      </c>
      <c r="AH27" t="n">
        <v>1120411.811262709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1.3909</v>
      </c>
      <c r="E28" t="n">
        <v>71.90000000000001</v>
      </c>
      <c r="F28" t="n">
        <v>69.06</v>
      </c>
      <c r="G28" t="n">
        <v>197.32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19</v>
      </c>
      <c r="N28" t="n">
        <v>33.96</v>
      </c>
      <c r="O28" t="n">
        <v>22284.51</v>
      </c>
      <c r="P28" t="n">
        <v>745.77</v>
      </c>
      <c r="Q28" t="n">
        <v>747.79</v>
      </c>
      <c r="R28" t="n">
        <v>139.95</v>
      </c>
      <c r="S28" t="n">
        <v>106.02</v>
      </c>
      <c r="T28" t="n">
        <v>12799.23</v>
      </c>
      <c r="U28" t="n">
        <v>0.76</v>
      </c>
      <c r="V28" t="n">
        <v>0.89</v>
      </c>
      <c r="W28" t="n">
        <v>12.3</v>
      </c>
      <c r="X28" t="n">
        <v>0.74</v>
      </c>
      <c r="Y28" t="n">
        <v>0.5</v>
      </c>
      <c r="Z28" t="n">
        <v>10</v>
      </c>
      <c r="AA28" t="n">
        <v>903.3166407143125</v>
      </c>
      <c r="AB28" t="n">
        <v>1235.957679342932</v>
      </c>
      <c r="AC28" t="n">
        <v>1117.99961310394</v>
      </c>
      <c r="AD28" t="n">
        <v>903316.6407143124</v>
      </c>
      <c r="AE28" t="n">
        <v>1235957.679342932</v>
      </c>
      <c r="AF28" t="n">
        <v>1.856805399136549e-06</v>
      </c>
      <c r="AG28" t="n">
        <v>12</v>
      </c>
      <c r="AH28" t="n">
        <v>1117999.61310394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1.3919</v>
      </c>
      <c r="E29" t="n">
        <v>71.84</v>
      </c>
      <c r="F29" t="n">
        <v>69.04000000000001</v>
      </c>
      <c r="G29" t="n">
        <v>207.11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741.84</v>
      </c>
      <c r="Q29" t="n">
        <v>747.8099999999999</v>
      </c>
      <c r="R29" t="n">
        <v>138.91</v>
      </c>
      <c r="S29" t="n">
        <v>106.02</v>
      </c>
      <c r="T29" t="n">
        <v>12283.39</v>
      </c>
      <c r="U29" t="n">
        <v>0.76</v>
      </c>
      <c r="V29" t="n">
        <v>0.89</v>
      </c>
      <c r="W29" t="n">
        <v>12.31</v>
      </c>
      <c r="X29" t="n">
        <v>0.72</v>
      </c>
      <c r="Y29" t="n">
        <v>0.5</v>
      </c>
      <c r="Z29" t="n">
        <v>10</v>
      </c>
      <c r="AA29" t="n">
        <v>898.8789310402578</v>
      </c>
      <c r="AB29" t="n">
        <v>1229.885809188957</v>
      </c>
      <c r="AC29" t="n">
        <v>1112.507233715537</v>
      </c>
      <c r="AD29" t="n">
        <v>898878.9310402578</v>
      </c>
      <c r="AE29" t="n">
        <v>1229885.809188957</v>
      </c>
      <c r="AF29" t="n">
        <v>1.85814036599192e-06</v>
      </c>
      <c r="AG29" t="n">
        <v>12</v>
      </c>
      <c r="AH29" t="n">
        <v>1112507.233715537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1.3925</v>
      </c>
      <c r="E30" t="n">
        <v>71.81</v>
      </c>
      <c r="F30" t="n">
        <v>69.01000000000001</v>
      </c>
      <c r="G30" t="n">
        <v>207.03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18</v>
      </c>
      <c r="N30" t="n">
        <v>34.94</v>
      </c>
      <c r="O30" t="n">
        <v>22652.51</v>
      </c>
      <c r="P30" t="n">
        <v>741.9299999999999</v>
      </c>
      <c r="Q30" t="n">
        <v>747.78</v>
      </c>
      <c r="R30" t="n">
        <v>138.17</v>
      </c>
      <c r="S30" t="n">
        <v>106.02</v>
      </c>
      <c r="T30" t="n">
        <v>11915.34</v>
      </c>
      <c r="U30" t="n">
        <v>0.77</v>
      </c>
      <c r="V30" t="n">
        <v>0.89</v>
      </c>
      <c r="W30" t="n">
        <v>12.3</v>
      </c>
      <c r="X30" t="n">
        <v>0.6899999999999999</v>
      </c>
      <c r="Y30" t="n">
        <v>0.5</v>
      </c>
      <c r="Z30" t="n">
        <v>10</v>
      </c>
      <c r="AA30" t="n">
        <v>898.5924097069894</v>
      </c>
      <c r="AB30" t="n">
        <v>1229.49377806035</v>
      </c>
      <c r="AC30" t="n">
        <v>1112.152617487625</v>
      </c>
      <c r="AD30" t="n">
        <v>898592.4097069894</v>
      </c>
      <c r="AE30" t="n">
        <v>1229493.77806035</v>
      </c>
      <c r="AF30" t="n">
        <v>1.858941346105144e-06</v>
      </c>
      <c r="AG30" t="n">
        <v>12</v>
      </c>
      <c r="AH30" t="n">
        <v>1112152.617487625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1.3935</v>
      </c>
      <c r="E31" t="n">
        <v>71.76000000000001</v>
      </c>
      <c r="F31" t="n">
        <v>68.98</v>
      </c>
      <c r="G31" t="n">
        <v>217.85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17</v>
      </c>
      <c r="N31" t="n">
        <v>35.44</v>
      </c>
      <c r="O31" t="n">
        <v>22837.46</v>
      </c>
      <c r="P31" t="n">
        <v>741.4299999999999</v>
      </c>
      <c r="Q31" t="n">
        <v>747.78</v>
      </c>
      <c r="R31" t="n">
        <v>137.34</v>
      </c>
      <c r="S31" t="n">
        <v>106.02</v>
      </c>
      <c r="T31" t="n">
        <v>11502.89</v>
      </c>
      <c r="U31" t="n">
        <v>0.77</v>
      </c>
      <c r="V31" t="n">
        <v>0.89</v>
      </c>
      <c r="W31" t="n">
        <v>12.3</v>
      </c>
      <c r="X31" t="n">
        <v>0.67</v>
      </c>
      <c r="Y31" t="n">
        <v>0.5</v>
      </c>
      <c r="Z31" t="n">
        <v>10</v>
      </c>
      <c r="AA31" t="n">
        <v>897.5015620110099</v>
      </c>
      <c r="AB31" t="n">
        <v>1228.001232117907</v>
      </c>
      <c r="AC31" t="n">
        <v>1110.802518035128</v>
      </c>
      <c r="AD31" t="n">
        <v>897501.5620110099</v>
      </c>
      <c r="AE31" t="n">
        <v>1228001.232117907</v>
      </c>
      <c r="AF31" t="n">
        <v>1.860276312960515e-06</v>
      </c>
      <c r="AG31" t="n">
        <v>12</v>
      </c>
      <c r="AH31" t="n">
        <v>1110802.518035128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1.3946</v>
      </c>
      <c r="E32" t="n">
        <v>71.7</v>
      </c>
      <c r="F32" t="n">
        <v>68.95</v>
      </c>
      <c r="G32" t="n">
        <v>229.85</v>
      </c>
      <c r="H32" t="n">
        <v>2.98</v>
      </c>
      <c r="I32" t="n">
        <v>18</v>
      </c>
      <c r="J32" t="n">
        <v>184.78</v>
      </c>
      <c r="K32" t="n">
        <v>47.83</v>
      </c>
      <c r="L32" t="n">
        <v>31</v>
      </c>
      <c r="M32" t="n">
        <v>16</v>
      </c>
      <c r="N32" t="n">
        <v>35.95</v>
      </c>
      <c r="O32" t="n">
        <v>23023.09</v>
      </c>
      <c r="P32" t="n">
        <v>734.9400000000001</v>
      </c>
      <c r="Q32" t="n">
        <v>747.78</v>
      </c>
      <c r="R32" t="n">
        <v>136.28</v>
      </c>
      <c r="S32" t="n">
        <v>106.02</v>
      </c>
      <c r="T32" t="n">
        <v>10978.98</v>
      </c>
      <c r="U32" t="n">
        <v>0.78</v>
      </c>
      <c r="V32" t="n">
        <v>0.89</v>
      </c>
      <c r="W32" t="n">
        <v>12.3</v>
      </c>
      <c r="X32" t="n">
        <v>0.64</v>
      </c>
      <c r="Y32" t="n">
        <v>0.5</v>
      </c>
      <c r="Z32" t="n">
        <v>10</v>
      </c>
      <c r="AA32" t="n">
        <v>890.5118309993302</v>
      </c>
      <c r="AB32" t="n">
        <v>1218.437573782558</v>
      </c>
      <c r="AC32" t="n">
        <v>1102.151601828625</v>
      </c>
      <c r="AD32" t="n">
        <v>890511.8309993302</v>
      </c>
      <c r="AE32" t="n">
        <v>1218437.573782558</v>
      </c>
      <c r="AF32" t="n">
        <v>1.861744776501424e-06</v>
      </c>
      <c r="AG32" t="n">
        <v>12</v>
      </c>
      <c r="AH32" t="n">
        <v>1102151.601828625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1.3948</v>
      </c>
      <c r="E33" t="n">
        <v>71.69</v>
      </c>
      <c r="F33" t="n">
        <v>68.94</v>
      </c>
      <c r="G33" t="n">
        <v>229.81</v>
      </c>
      <c r="H33" t="n">
        <v>3.05</v>
      </c>
      <c r="I33" t="n">
        <v>18</v>
      </c>
      <c r="J33" t="n">
        <v>186.29</v>
      </c>
      <c r="K33" t="n">
        <v>47.83</v>
      </c>
      <c r="L33" t="n">
        <v>32</v>
      </c>
      <c r="M33" t="n">
        <v>16</v>
      </c>
      <c r="N33" t="n">
        <v>36.46</v>
      </c>
      <c r="O33" t="n">
        <v>23209.42</v>
      </c>
      <c r="P33" t="n">
        <v>737.98</v>
      </c>
      <c r="Q33" t="n">
        <v>747.78</v>
      </c>
      <c r="R33" t="n">
        <v>136.02</v>
      </c>
      <c r="S33" t="n">
        <v>106.02</v>
      </c>
      <c r="T33" t="n">
        <v>10848.92</v>
      </c>
      <c r="U33" t="n">
        <v>0.78</v>
      </c>
      <c r="V33" t="n">
        <v>0.89</v>
      </c>
      <c r="W33" t="n">
        <v>12.3</v>
      </c>
      <c r="X33" t="n">
        <v>0.63</v>
      </c>
      <c r="Y33" t="n">
        <v>0.5</v>
      </c>
      <c r="Z33" t="n">
        <v>10</v>
      </c>
      <c r="AA33" t="n">
        <v>893.3536388495255</v>
      </c>
      <c r="AB33" t="n">
        <v>1222.325860654909</v>
      </c>
      <c r="AC33" t="n">
        <v>1105.668796059124</v>
      </c>
      <c r="AD33" t="n">
        <v>893353.6388495255</v>
      </c>
      <c r="AE33" t="n">
        <v>1222325.860654909</v>
      </c>
      <c r="AF33" t="n">
        <v>1.862011769872499e-06</v>
      </c>
      <c r="AG33" t="n">
        <v>12</v>
      </c>
      <c r="AH33" t="n">
        <v>1105668.796059124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1.3958</v>
      </c>
      <c r="E34" t="n">
        <v>71.64</v>
      </c>
      <c r="F34" t="n">
        <v>68.92</v>
      </c>
      <c r="G34" t="n">
        <v>243.26</v>
      </c>
      <c r="H34" t="n">
        <v>3.12</v>
      </c>
      <c r="I34" t="n">
        <v>17</v>
      </c>
      <c r="J34" t="n">
        <v>187.8</v>
      </c>
      <c r="K34" t="n">
        <v>47.83</v>
      </c>
      <c r="L34" t="n">
        <v>33</v>
      </c>
      <c r="M34" t="n">
        <v>15</v>
      </c>
      <c r="N34" t="n">
        <v>36.98</v>
      </c>
      <c r="O34" t="n">
        <v>23396.44</v>
      </c>
      <c r="P34" t="n">
        <v>732.96</v>
      </c>
      <c r="Q34" t="n">
        <v>747.78</v>
      </c>
      <c r="R34" t="n">
        <v>135.15</v>
      </c>
      <c r="S34" t="n">
        <v>106.02</v>
      </c>
      <c r="T34" t="n">
        <v>10419.76</v>
      </c>
      <c r="U34" t="n">
        <v>0.78</v>
      </c>
      <c r="V34" t="n">
        <v>0.9</v>
      </c>
      <c r="W34" t="n">
        <v>12.3</v>
      </c>
      <c r="X34" t="n">
        <v>0.6</v>
      </c>
      <c r="Y34" t="n">
        <v>0.5</v>
      </c>
      <c r="Z34" t="n">
        <v>10</v>
      </c>
      <c r="AA34" t="n">
        <v>887.8730407674591</v>
      </c>
      <c r="AB34" t="n">
        <v>1214.827064572103</v>
      </c>
      <c r="AC34" t="n">
        <v>1098.885674549835</v>
      </c>
      <c r="AD34" t="n">
        <v>887873.0407674591</v>
      </c>
      <c r="AE34" t="n">
        <v>1214827.064572103</v>
      </c>
      <c r="AF34" t="n">
        <v>1.86334673672787e-06</v>
      </c>
      <c r="AG34" t="n">
        <v>12</v>
      </c>
      <c r="AH34" t="n">
        <v>1098885.674549835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1.3963</v>
      </c>
      <c r="E35" t="n">
        <v>71.62</v>
      </c>
      <c r="F35" t="n">
        <v>68.90000000000001</v>
      </c>
      <c r="G35" t="n">
        <v>243.18</v>
      </c>
      <c r="H35" t="n">
        <v>3.19</v>
      </c>
      <c r="I35" t="n">
        <v>17</v>
      </c>
      <c r="J35" t="n">
        <v>189.33</v>
      </c>
      <c r="K35" t="n">
        <v>47.83</v>
      </c>
      <c r="L35" t="n">
        <v>34</v>
      </c>
      <c r="M35" t="n">
        <v>15</v>
      </c>
      <c r="N35" t="n">
        <v>37.5</v>
      </c>
      <c r="O35" t="n">
        <v>23584.16</v>
      </c>
      <c r="P35" t="n">
        <v>732.84</v>
      </c>
      <c r="Q35" t="n">
        <v>747.79</v>
      </c>
      <c r="R35" t="n">
        <v>134.45</v>
      </c>
      <c r="S35" t="n">
        <v>106.02</v>
      </c>
      <c r="T35" t="n">
        <v>10066.12</v>
      </c>
      <c r="U35" t="n">
        <v>0.79</v>
      </c>
      <c r="V35" t="n">
        <v>0.9</v>
      </c>
      <c r="W35" t="n">
        <v>12.3</v>
      </c>
      <c r="X35" t="n">
        <v>0.58</v>
      </c>
      <c r="Y35" t="n">
        <v>0.5</v>
      </c>
      <c r="Z35" t="n">
        <v>10</v>
      </c>
      <c r="AA35" t="n">
        <v>887.454040029881</v>
      </c>
      <c r="AB35" t="n">
        <v>1214.253769277941</v>
      </c>
      <c r="AC35" t="n">
        <v>1098.367093753922</v>
      </c>
      <c r="AD35" t="n">
        <v>887454.0400298809</v>
      </c>
      <c r="AE35" t="n">
        <v>1214253.769277941</v>
      </c>
      <c r="AF35" t="n">
        <v>1.864014220155556e-06</v>
      </c>
      <c r="AG35" t="n">
        <v>12</v>
      </c>
      <c r="AH35" t="n">
        <v>1098367.093753922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1.3974</v>
      </c>
      <c r="E36" t="n">
        <v>71.56</v>
      </c>
      <c r="F36" t="n">
        <v>68.87</v>
      </c>
      <c r="G36" t="n">
        <v>258.26</v>
      </c>
      <c r="H36" t="n">
        <v>3.25</v>
      </c>
      <c r="I36" t="n">
        <v>16</v>
      </c>
      <c r="J36" t="n">
        <v>190.85</v>
      </c>
      <c r="K36" t="n">
        <v>47.83</v>
      </c>
      <c r="L36" t="n">
        <v>35</v>
      </c>
      <c r="M36" t="n">
        <v>14</v>
      </c>
      <c r="N36" t="n">
        <v>38.03</v>
      </c>
      <c r="O36" t="n">
        <v>23772.6</v>
      </c>
      <c r="P36" t="n">
        <v>728.85</v>
      </c>
      <c r="Q36" t="n">
        <v>747.79</v>
      </c>
      <c r="R36" t="n">
        <v>133.54</v>
      </c>
      <c r="S36" t="n">
        <v>106.02</v>
      </c>
      <c r="T36" t="n">
        <v>9618.07</v>
      </c>
      <c r="U36" t="n">
        <v>0.79</v>
      </c>
      <c r="V36" t="n">
        <v>0.9</v>
      </c>
      <c r="W36" t="n">
        <v>12.29</v>
      </c>
      <c r="X36" t="n">
        <v>0.55</v>
      </c>
      <c r="Y36" t="n">
        <v>0.5</v>
      </c>
      <c r="Z36" t="n">
        <v>10</v>
      </c>
      <c r="AA36" t="n">
        <v>882.9201896718158</v>
      </c>
      <c r="AB36" t="n">
        <v>1208.050355198675</v>
      </c>
      <c r="AC36" t="n">
        <v>1092.755724807835</v>
      </c>
      <c r="AD36" t="n">
        <v>882920.1896718158</v>
      </c>
      <c r="AE36" t="n">
        <v>1208050.355198675</v>
      </c>
      <c r="AF36" t="n">
        <v>1.865482683696465e-06</v>
      </c>
      <c r="AG36" t="n">
        <v>12</v>
      </c>
      <c r="AH36" t="n">
        <v>1092755.724807835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1.3973</v>
      </c>
      <c r="E37" t="n">
        <v>71.56999999999999</v>
      </c>
      <c r="F37" t="n">
        <v>68.88</v>
      </c>
      <c r="G37" t="n">
        <v>258.29</v>
      </c>
      <c r="H37" t="n">
        <v>3.32</v>
      </c>
      <c r="I37" t="n">
        <v>16</v>
      </c>
      <c r="J37" t="n">
        <v>192.39</v>
      </c>
      <c r="K37" t="n">
        <v>47.83</v>
      </c>
      <c r="L37" t="n">
        <v>36</v>
      </c>
      <c r="M37" t="n">
        <v>14</v>
      </c>
      <c r="N37" t="n">
        <v>38.56</v>
      </c>
      <c r="O37" t="n">
        <v>23961.75</v>
      </c>
      <c r="P37" t="n">
        <v>729.04</v>
      </c>
      <c r="Q37" t="n">
        <v>747.8</v>
      </c>
      <c r="R37" t="n">
        <v>133.51</v>
      </c>
      <c r="S37" t="n">
        <v>106.02</v>
      </c>
      <c r="T37" t="n">
        <v>9605.92</v>
      </c>
      <c r="U37" t="n">
        <v>0.79</v>
      </c>
      <c r="V37" t="n">
        <v>0.9</v>
      </c>
      <c r="W37" t="n">
        <v>12.3</v>
      </c>
      <c r="X37" t="n">
        <v>0.5600000000000001</v>
      </c>
      <c r="Y37" t="n">
        <v>0.5</v>
      </c>
      <c r="Z37" t="n">
        <v>10</v>
      </c>
      <c r="AA37" t="n">
        <v>883.1714079242444</v>
      </c>
      <c r="AB37" t="n">
        <v>1208.394083094615</v>
      </c>
      <c r="AC37" t="n">
        <v>1093.066647795812</v>
      </c>
      <c r="AD37" t="n">
        <v>883171.4079242444</v>
      </c>
      <c r="AE37" t="n">
        <v>1208394.083094615</v>
      </c>
      <c r="AF37" t="n">
        <v>1.865349187010928e-06</v>
      </c>
      <c r="AG37" t="n">
        <v>12</v>
      </c>
      <c r="AH37" t="n">
        <v>1093066.647795812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1.3972</v>
      </c>
      <c r="E38" t="n">
        <v>71.56999999999999</v>
      </c>
      <c r="F38" t="n">
        <v>68.88</v>
      </c>
      <c r="G38" t="n">
        <v>258.3</v>
      </c>
      <c r="H38" t="n">
        <v>3.39</v>
      </c>
      <c r="I38" t="n">
        <v>16</v>
      </c>
      <c r="J38" t="n">
        <v>193.93</v>
      </c>
      <c r="K38" t="n">
        <v>47.83</v>
      </c>
      <c r="L38" t="n">
        <v>37</v>
      </c>
      <c r="M38" t="n">
        <v>14</v>
      </c>
      <c r="N38" t="n">
        <v>39.1</v>
      </c>
      <c r="O38" t="n">
        <v>24151.64</v>
      </c>
      <c r="P38" t="n">
        <v>727.52</v>
      </c>
      <c r="Q38" t="n">
        <v>747.79</v>
      </c>
      <c r="R38" t="n">
        <v>133.65</v>
      </c>
      <c r="S38" t="n">
        <v>106.02</v>
      </c>
      <c r="T38" t="n">
        <v>9675.16</v>
      </c>
      <c r="U38" t="n">
        <v>0.79</v>
      </c>
      <c r="V38" t="n">
        <v>0.9</v>
      </c>
      <c r="W38" t="n">
        <v>12.3</v>
      </c>
      <c r="X38" t="n">
        <v>0.5600000000000001</v>
      </c>
      <c r="Y38" t="n">
        <v>0.5</v>
      </c>
      <c r="Z38" t="n">
        <v>10</v>
      </c>
      <c r="AA38" t="n">
        <v>881.7472476231876</v>
      </c>
      <c r="AB38" t="n">
        <v>1206.44548414119</v>
      </c>
      <c r="AC38" t="n">
        <v>1091.304020391626</v>
      </c>
      <c r="AD38" t="n">
        <v>881747.2476231876</v>
      </c>
      <c r="AE38" t="n">
        <v>1206445.484141191</v>
      </c>
      <c r="AF38" t="n">
        <v>1.865215690325391e-06</v>
      </c>
      <c r="AG38" t="n">
        <v>12</v>
      </c>
      <c r="AH38" t="n">
        <v>1091304.020391626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1.3986</v>
      </c>
      <c r="E39" t="n">
        <v>71.5</v>
      </c>
      <c r="F39" t="n">
        <v>68.84</v>
      </c>
      <c r="G39" t="n">
        <v>275.36</v>
      </c>
      <c r="H39" t="n">
        <v>3.45</v>
      </c>
      <c r="I39" t="n">
        <v>15</v>
      </c>
      <c r="J39" t="n">
        <v>195.47</v>
      </c>
      <c r="K39" t="n">
        <v>47.83</v>
      </c>
      <c r="L39" t="n">
        <v>38</v>
      </c>
      <c r="M39" t="n">
        <v>13</v>
      </c>
      <c r="N39" t="n">
        <v>39.64</v>
      </c>
      <c r="O39" t="n">
        <v>24342.26</v>
      </c>
      <c r="P39" t="n">
        <v>727.47</v>
      </c>
      <c r="Q39" t="n">
        <v>747.78</v>
      </c>
      <c r="R39" t="n">
        <v>132.5</v>
      </c>
      <c r="S39" t="n">
        <v>106.02</v>
      </c>
      <c r="T39" t="n">
        <v>9104.07</v>
      </c>
      <c r="U39" t="n">
        <v>0.8</v>
      </c>
      <c r="V39" t="n">
        <v>0.9</v>
      </c>
      <c r="W39" t="n">
        <v>12.29</v>
      </c>
      <c r="X39" t="n">
        <v>0.52</v>
      </c>
      <c r="Y39" t="n">
        <v>0.5</v>
      </c>
      <c r="Z39" t="n">
        <v>10</v>
      </c>
      <c r="AA39" t="n">
        <v>880.8768465780014</v>
      </c>
      <c r="AB39" t="n">
        <v>1205.254563031783</v>
      </c>
      <c r="AC39" t="n">
        <v>1090.226759121432</v>
      </c>
      <c r="AD39" t="n">
        <v>880876.8465780014</v>
      </c>
      <c r="AE39" t="n">
        <v>1205254.563031783</v>
      </c>
      <c r="AF39" t="n">
        <v>1.867084643922911e-06</v>
      </c>
      <c r="AG39" t="n">
        <v>12</v>
      </c>
      <c r="AH39" t="n">
        <v>1090226.759121432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1.3982</v>
      </c>
      <c r="E40" t="n">
        <v>71.52</v>
      </c>
      <c r="F40" t="n">
        <v>68.86</v>
      </c>
      <c r="G40" t="n">
        <v>275.43</v>
      </c>
      <c r="H40" t="n">
        <v>3.51</v>
      </c>
      <c r="I40" t="n">
        <v>15</v>
      </c>
      <c r="J40" t="n">
        <v>197.02</v>
      </c>
      <c r="K40" t="n">
        <v>47.83</v>
      </c>
      <c r="L40" t="n">
        <v>39</v>
      </c>
      <c r="M40" t="n">
        <v>13</v>
      </c>
      <c r="N40" t="n">
        <v>40.2</v>
      </c>
      <c r="O40" t="n">
        <v>24533.63</v>
      </c>
      <c r="P40" t="n">
        <v>723.91</v>
      </c>
      <c r="Q40" t="n">
        <v>747.78</v>
      </c>
      <c r="R40" t="n">
        <v>132.8</v>
      </c>
      <c r="S40" t="n">
        <v>106.02</v>
      </c>
      <c r="T40" t="n">
        <v>9254.93</v>
      </c>
      <c r="U40" t="n">
        <v>0.8</v>
      </c>
      <c r="V40" t="n">
        <v>0.9</v>
      </c>
      <c r="W40" t="n">
        <v>12.3</v>
      </c>
      <c r="X40" t="n">
        <v>0.54</v>
      </c>
      <c r="Y40" t="n">
        <v>0.5</v>
      </c>
      <c r="Z40" t="n">
        <v>10</v>
      </c>
      <c r="AA40" t="n">
        <v>877.6563292875642</v>
      </c>
      <c r="AB40" t="n">
        <v>1200.848109195811</v>
      </c>
      <c r="AC40" t="n">
        <v>1086.240851055069</v>
      </c>
      <c r="AD40" t="n">
        <v>877656.3292875641</v>
      </c>
      <c r="AE40" t="n">
        <v>1200848.109195811</v>
      </c>
      <c r="AF40" t="n">
        <v>1.866550657180763e-06</v>
      </c>
      <c r="AG40" t="n">
        <v>12</v>
      </c>
      <c r="AH40" t="n">
        <v>1086240.851055069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1.4</v>
      </c>
      <c r="E41" t="n">
        <v>71.43000000000001</v>
      </c>
      <c r="F41" t="n">
        <v>68.8</v>
      </c>
      <c r="G41" t="n">
        <v>294.84</v>
      </c>
      <c r="H41" t="n">
        <v>3.58</v>
      </c>
      <c r="I41" t="n">
        <v>14</v>
      </c>
      <c r="J41" t="n">
        <v>198.58</v>
      </c>
      <c r="K41" t="n">
        <v>47.83</v>
      </c>
      <c r="L41" t="n">
        <v>40</v>
      </c>
      <c r="M41" t="n">
        <v>12</v>
      </c>
      <c r="N41" t="n">
        <v>40.75</v>
      </c>
      <c r="O41" t="n">
        <v>24725.75</v>
      </c>
      <c r="P41" t="n">
        <v>722.74</v>
      </c>
      <c r="Q41" t="n">
        <v>747.8</v>
      </c>
      <c r="R41" t="n">
        <v>130.9</v>
      </c>
      <c r="S41" t="n">
        <v>106.02</v>
      </c>
      <c r="T41" t="n">
        <v>8309.41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875.4602638182331</v>
      </c>
      <c r="AB41" t="n">
        <v>1197.843355537102</v>
      </c>
      <c r="AC41" t="n">
        <v>1083.522866868349</v>
      </c>
      <c r="AD41" t="n">
        <v>875460.2638182332</v>
      </c>
      <c r="AE41" t="n">
        <v>1197843.355537102</v>
      </c>
      <c r="AF41" t="n">
        <v>1.868953597520431e-06</v>
      </c>
      <c r="AG41" t="n">
        <v>12</v>
      </c>
      <c r="AH41" t="n">
        <v>1083522.866868349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0.6625</v>
      </c>
      <c r="E2" t="n">
        <v>150.93</v>
      </c>
      <c r="F2" t="n">
        <v>110.65</v>
      </c>
      <c r="G2" t="n">
        <v>6.23</v>
      </c>
      <c r="H2" t="n">
        <v>0.1</v>
      </c>
      <c r="I2" t="n">
        <v>1065</v>
      </c>
      <c r="J2" t="n">
        <v>176.73</v>
      </c>
      <c r="K2" t="n">
        <v>52.44</v>
      </c>
      <c r="L2" t="n">
        <v>1</v>
      </c>
      <c r="M2" t="n">
        <v>1063</v>
      </c>
      <c r="N2" t="n">
        <v>33.29</v>
      </c>
      <c r="O2" t="n">
        <v>22031.19</v>
      </c>
      <c r="P2" t="n">
        <v>1460.29</v>
      </c>
      <c r="Q2" t="n">
        <v>748.53</v>
      </c>
      <c r="R2" t="n">
        <v>1531.21</v>
      </c>
      <c r="S2" t="n">
        <v>106.02</v>
      </c>
      <c r="T2" t="n">
        <v>703207.35</v>
      </c>
      <c r="U2" t="n">
        <v>0.07000000000000001</v>
      </c>
      <c r="V2" t="n">
        <v>0.5600000000000001</v>
      </c>
      <c r="W2" t="n">
        <v>14.05</v>
      </c>
      <c r="X2" t="n">
        <v>42.29</v>
      </c>
      <c r="Y2" t="n">
        <v>0.5</v>
      </c>
      <c r="Z2" t="n">
        <v>10</v>
      </c>
      <c r="AA2" t="n">
        <v>3480.046507215369</v>
      </c>
      <c r="AB2" t="n">
        <v>4761.553159988719</v>
      </c>
      <c r="AC2" t="n">
        <v>4307.117209281048</v>
      </c>
      <c r="AD2" t="n">
        <v>3480046.507215369</v>
      </c>
      <c r="AE2" t="n">
        <v>4761553.159988719</v>
      </c>
      <c r="AF2" t="n">
        <v>8.728737140002951e-07</v>
      </c>
      <c r="AG2" t="n">
        <v>25</v>
      </c>
      <c r="AH2" t="n">
        <v>4307117.209281049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0.9986</v>
      </c>
      <c r="E3" t="n">
        <v>100.14</v>
      </c>
      <c r="F3" t="n">
        <v>83.53</v>
      </c>
      <c r="G3" t="n">
        <v>12.56</v>
      </c>
      <c r="H3" t="n">
        <v>0.2</v>
      </c>
      <c r="I3" t="n">
        <v>399</v>
      </c>
      <c r="J3" t="n">
        <v>178.21</v>
      </c>
      <c r="K3" t="n">
        <v>52.44</v>
      </c>
      <c r="L3" t="n">
        <v>2</v>
      </c>
      <c r="M3" t="n">
        <v>397</v>
      </c>
      <c r="N3" t="n">
        <v>33.77</v>
      </c>
      <c r="O3" t="n">
        <v>22213.89</v>
      </c>
      <c r="P3" t="n">
        <v>1102</v>
      </c>
      <c r="Q3" t="n">
        <v>748.0599999999999</v>
      </c>
      <c r="R3" t="n">
        <v>622.51</v>
      </c>
      <c r="S3" t="n">
        <v>106.02</v>
      </c>
      <c r="T3" t="n">
        <v>252190.31</v>
      </c>
      <c r="U3" t="n">
        <v>0.17</v>
      </c>
      <c r="V3" t="n">
        <v>0.74</v>
      </c>
      <c r="W3" t="n">
        <v>12.94</v>
      </c>
      <c r="X3" t="n">
        <v>15.2</v>
      </c>
      <c r="Y3" t="n">
        <v>0.5</v>
      </c>
      <c r="Z3" t="n">
        <v>10</v>
      </c>
      <c r="AA3" t="n">
        <v>1781.209742400954</v>
      </c>
      <c r="AB3" t="n">
        <v>2437.129750980821</v>
      </c>
      <c r="AC3" t="n">
        <v>2204.533508080299</v>
      </c>
      <c r="AD3" t="n">
        <v>1781209.742400954</v>
      </c>
      <c r="AE3" t="n">
        <v>2437129.750980821</v>
      </c>
      <c r="AF3" t="n">
        <v>1.315700665359539e-06</v>
      </c>
      <c r="AG3" t="n">
        <v>17</v>
      </c>
      <c r="AH3" t="n">
        <v>2204533.508080299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1.1255</v>
      </c>
      <c r="E4" t="n">
        <v>88.84999999999999</v>
      </c>
      <c r="F4" t="n">
        <v>77.64</v>
      </c>
      <c r="G4" t="n">
        <v>18.86</v>
      </c>
      <c r="H4" t="n">
        <v>0.3</v>
      </c>
      <c r="I4" t="n">
        <v>247</v>
      </c>
      <c r="J4" t="n">
        <v>179.7</v>
      </c>
      <c r="K4" t="n">
        <v>52.44</v>
      </c>
      <c r="L4" t="n">
        <v>3</v>
      </c>
      <c r="M4" t="n">
        <v>245</v>
      </c>
      <c r="N4" t="n">
        <v>34.26</v>
      </c>
      <c r="O4" t="n">
        <v>22397.24</v>
      </c>
      <c r="P4" t="n">
        <v>1023.38</v>
      </c>
      <c r="Q4" t="n">
        <v>748</v>
      </c>
      <c r="R4" t="n">
        <v>425.26</v>
      </c>
      <c r="S4" t="n">
        <v>106.02</v>
      </c>
      <c r="T4" t="n">
        <v>154325.29</v>
      </c>
      <c r="U4" t="n">
        <v>0.25</v>
      </c>
      <c r="V4" t="n">
        <v>0.79</v>
      </c>
      <c r="W4" t="n">
        <v>12.7</v>
      </c>
      <c r="X4" t="n">
        <v>9.31</v>
      </c>
      <c r="Y4" t="n">
        <v>0.5</v>
      </c>
      <c r="Z4" t="n">
        <v>10</v>
      </c>
      <c r="AA4" t="n">
        <v>1476.430492591737</v>
      </c>
      <c r="AB4" t="n">
        <v>2020.117335480315</v>
      </c>
      <c r="AC4" t="n">
        <v>1827.32017223456</v>
      </c>
      <c r="AD4" t="n">
        <v>1476430.492591738</v>
      </c>
      <c r="AE4" t="n">
        <v>2020117.335480315</v>
      </c>
      <c r="AF4" t="n">
        <v>1.482897154878992e-06</v>
      </c>
      <c r="AG4" t="n">
        <v>15</v>
      </c>
      <c r="AH4" t="n">
        <v>1827320.17223456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1.1929</v>
      </c>
      <c r="E5" t="n">
        <v>83.83</v>
      </c>
      <c r="F5" t="n">
        <v>75.04000000000001</v>
      </c>
      <c r="G5" t="n">
        <v>25.15</v>
      </c>
      <c r="H5" t="n">
        <v>0.39</v>
      </c>
      <c r="I5" t="n">
        <v>179</v>
      </c>
      <c r="J5" t="n">
        <v>181.19</v>
      </c>
      <c r="K5" t="n">
        <v>52.44</v>
      </c>
      <c r="L5" t="n">
        <v>4</v>
      </c>
      <c r="M5" t="n">
        <v>177</v>
      </c>
      <c r="N5" t="n">
        <v>34.75</v>
      </c>
      <c r="O5" t="n">
        <v>22581.25</v>
      </c>
      <c r="P5" t="n">
        <v>987.9400000000001</v>
      </c>
      <c r="Q5" t="n">
        <v>747.89</v>
      </c>
      <c r="R5" t="n">
        <v>338.56</v>
      </c>
      <c r="S5" t="n">
        <v>106.02</v>
      </c>
      <c r="T5" t="n">
        <v>111311.98</v>
      </c>
      <c r="U5" t="n">
        <v>0.31</v>
      </c>
      <c r="V5" t="n">
        <v>0.82</v>
      </c>
      <c r="W5" t="n">
        <v>12.58</v>
      </c>
      <c r="X5" t="n">
        <v>6.72</v>
      </c>
      <c r="Y5" t="n">
        <v>0.5</v>
      </c>
      <c r="Z5" t="n">
        <v>10</v>
      </c>
      <c r="AA5" t="n">
        <v>1347.891421651404</v>
      </c>
      <c r="AB5" t="n">
        <v>1844.244507876161</v>
      </c>
      <c r="AC5" t="n">
        <v>1668.232400457883</v>
      </c>
      <c r="AD5" t="n">
        <v>1347891.421651404</v>
      </c>
      <c r="AE5" t="n">
        <v>1844244.507876161</v>
      </c>
      <c r="AF5" t="n">
        <v>1.571699703292003e-06</v>
      </c>
      <c r="AG5" t="n">
        <v>14</v>
      </c>
      <c r="AH5" t="n">
        <v>1668232.400457883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73.48</v>
      </c>
      <c r="G6" t="n">
        <v>31.49</v>
      </c>
      <c r="H6" t="n">
        <v>0.49</v>
      </c>
      <c r="I6" t="n">
        <v>140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966.33</v>
      </c>
      <c r="Q6" t="n">
        <v>747.9</v>
      </c>
      <c r="R6" t="n">
        <v>287.19</v>
      </c>
      <c r="S6" t="n">
        <v>106.02</v>
      </c>
      <c r="T6" t="n">
        <v>85824.5</v>
      </c>
      <c r="U6" t="n">
        <v>0.37</v>
      </c>
      <c r="V6" t="n">
        <v>0.84</v>
      </c>
      <c r="W6" t="n">
        <v>12.48</v>
      </c>
      <c r="X6" t="n">
        <v>5.15</v>
      </c>
      <c r="Y6" t="n">
        <v>0.5</v>
      </c>
      <c r="Z6" t="n">
        <v>10</v>
      </c>
      <c r="AA6" t="n">
        <v>1278.819470302157</v>
      </c>
      <c r="AB6" t="n">
        <v>1749.737216800692</v>
      </c>
      <c r="AC6" t="n">
        <v>1582.744752600841</v>
      </c>
      <c r="AD6" t="n">
        <v>1278819.470302157</v>
      </c>
      <c r="AE6" t="n">
        <v>1749737.216800692</v>
      </c>
      <c r="AF6" t="n">
        <v>1.629144675262437e-06</v>
      </c>
      <c r="AG6" t="n">
        <v>14</v>
      </c>
      <c r="AH6" t="n">
        <v>1582744.752600841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1.2639</v>
      </c>
      <c r="E7" t="n">
        <v>79.12</v>
      </c>
      <c r="F7" t="n">
        <v>72.61</v>
      </c>
      <c r="G7" t="n">
        <v>37.88</v>
      </c>
      <c r="H7" t="n">
        <v>0.58</v>
      </c>
      <c r="I7" t="n">
        <v>115</v>
      </c>
      <c r="J7" t="n">
        <v>184.19</v>
      </c>
      <c r="K7" t="n">
        <v>52.44</v>
      </c>
      <c r="L7" t="n">
        <v>6</v>
      </c>
      <c r="M7" t="n">
        <v>113</v>
      </c>
      <c r="N7" t="n">
        <v>35.75</v>
      </c>
      <c r="O7" t="n">
        <v>22951.43</v>
      </c>
      <c r="P7" t="n">
        <v>954.01</v>
      </c>
      <c r="Q7" t="n">
        <v>747.83</v>
      </c>
      <c r="R7" t="n">
        <v>257.75</v>
      </c>
      <c r="S7" t="n">
        <v>106.02</v>
      </c>
      <c r="T7" t="n">
        <v>71230.53999999999</v>
      </c>
      <c r="U7" t="n">
        <v>0.41</v>
      </c>
      <c r="V7" t="n">
        <v>0.85</v>
      </c>
      <c r="W7" t="n">
        <v>12.47</v>
      </c>
      <c r="X7" t="n">
        <v>4.29</v>
      </c>
      <c r="Y7" t="n">
        <v>0.5</v>
      </c>
      <c r="Z7" t="n">
        <v>10</v>
      </c>
      <c r="AA7" t="n">
        <v>1230.840892860755</v>
      </c>
      <c r="AB7" t="n">
        <v>1684.090810479915</v>
      </c>
      <c r="AC7" t="n">
        <v>1523.36354716401</v>
      </c>
      <c r="AD7" t="n">
        <v>1230840.892860755</v>
      </c>
      <c r="AE7" t="n">
        <v>1684090.810479915</v>
      </c>
      <c r="AF7" t="n">
        <v>1.665245414528261e-06</v>
      </c>
      <c r="AG7" t="n">
        <v>13</v>
      </c>
      <c r="AH7" t="n">
        <v>1523363.54716401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1.2846</v>
      </c>
      <c r="E8" t="n">
        <v>77.84999999999999</v>
      </c>
      <c r="F8" t="n">
        <v>71.94</v>
      </c>
      <c r="G8" t="n">
        <v>44.05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96</v>
      </c>
      <c r="N8" t="n">
        <v>36.26</v>
      </c>
      <c r="O8" t="n">
        <v>23137.49</v>
      </c>
      <c r="P8" t="n">
        <v>944.38</v>
      </c>
      <c r="Q8" t="n">
        <v>747.85</v>
      </c>
      <c r="R8" t="n">
        <v>235.38</v>
      </c>
      <c r="S8" t="n">
        <v>106.02</v>
      </c>
      <c r="T8" t="n">
        <v>60126.83</v>
      </c>
      <c r="U8" t="n">
        <v>0.45</v>
      </c>
      <c r="V8" t="n">
        <v>0.86</v>
      </c>
      <c r="W8" t="n">
        <v>12.44</v>
      </c>
      <c r="X8" t="n">
        <v>3.62</v>
      </c>
      <c r="Y8" t="n">
        <v>0.5</v>
      </c>
      <c r="Z8" t="n">
        <v>10</v>
      </c>
      <c r="AA8" t="n">
        <v>1201.779492379189</v>
      </c>
      <c r="AB8" t="n">
        <v>1644.327720242533</v>
      </c>
      <c r="AC8" t="n">
        <v>1487.395390451035</v>
      </c>
      <c r="AD8" t="n">
        <v>1201779.492379189</v>
      </c>
      <c r="AE8" t="n">
        <v>1644327.720242533</v>
      </c>
      <c r="AF8" t="n">
        <v>1.692518600761931e-06</v>
      </c>
      <c r="AG8" t="n">
        <v>13</v>
      </c>
      <c r="AH8" t="n">
        <v>1487395.390451035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1.3005</v>
      </c>
      <c r="E9" t="n">
        <v>76.90000000000001</v>
      </c>
      <c r="F9" t="n">
        <v>71.45</v>
      </c>
      <c r="G9" t="n">
        <v>50.44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936.51</v>
      </c>
      <c r="Q9" t="n">
        <v>747.83</v>
      </c>
      <c r="R9" t="n">
        <v>219.5</v>
      </c>
      <c r="S9" t="n">
        <v>106.02</v>
      </c>
      <c r="T9" t="n">
        <v>52251.23</v>
      </c>
      <c r="U9" t="n">
        <v>0.48</v>
      </c>
      <c r="V9" t="n">
        <v>0.86</v>
      </c>
      <c r="W9" t="n">
        <v>12.41</v>
      </c>
      <c r="X9" t="n">
        <v>3.13</v>
      </c>
      <c r="Y9" t="n">
        <v>0.5</v>
      </c>
      <c r="Z9" t="n">
        <v>10</v>
      </c>
      <c r="AA9" t="n">
        <v>1179.620626576149</v>
      </c>
      <c r="AB9" t="n">
        <v>1614.00898247065</v>
      </c>
      <c r="AC9" t="n">
        <v>1459.970230459485</v>
      </c>
      <c r="AD9" t="n">
        <v>1179620.626576149</v>
      </c>
      <c r="AE9" t="n">
        <v>1614008.98247065</v>
      </c>
      <c r="AF9" t="n">
        <v>1.713467569897938e-06</v>
      </c>
      <c r="AG9" t="n">
        <v>13</v>
      </c>
      <c r="AH9" t="n">
        <v>1459970.230459485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1.3118</v>
      </c>
      <c r="E10" t="n">
        <v>76.23</v>
      </c>
      <c r="F10" t="n">
        <v>71.11</v>
      </c>
      <c r="G10" t="n">
        <v>56.14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931.37</v>
      </c>
      <c r="Q10" t="n">
        <v>747.86</v>
      </c>
      <c r="R10" t="n">
        <v>208.33</v>
      </c>
      <c r="S10" t="n">
        <v>106.02</v>
      </c>
      <c r="T10" t="n">
        <v>46715.64</v>
      </c>
      <c r="U10" t="n">
        <v>0.51</v>
      </c>
      <c r="V10" t="n">
        <v>0.87</v>
      </c>
      <c r="W10" t="n">
        <v>12.38</v>
      </c>
      <c r="X10" t="n">
        <v>2.79</v>
      </c>
      <c r="Y10" t="n">
        <v>0.5</v>
      </c>
      <c r="Z10" t="n">
        <v>10</v>
      </c>
      <c r="AA10" t="n">
        <v>1164.679046206796</v>
      </c>
      <c r="AB10" t="n">
        <v>1593.565253033296</v>
      </c>
      <c r="AC10" t="n">
        <v>1441.477621866678</v>
      </c>
      <c r="AD10" t="n">
        <v>1164679.046206796</v>
      </c>
      <c r="AE10" t="n">
        <v>1593565.253033296</v>
      </c>
      <c r="AF10" t="n">
        <v>1.728355830982018e-06</v>
      </c>
      <c r="AG10" t="n">
        <v>13</v>
      </c>
      <c r="AH10" t="n">
        <v>1441477.621866677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1.3214</v>
      </c>
      <c r="E11" t="n">
        <v>75.68000000000001</v>
      </c>
      <c r="F11" t="n">
        <v>70.84</v>
      </c>
      <c r="G11" t="n">
        <v>62.51</v>
      </c>
      <c r="H11" t="n">
        <v>0.93</v>
      </c>
      <c r="I11" t="n">
        <v>68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927.17</v>
      </c>
      <c r="Q11" t="n">
        <v>747.79</v>
      </c>
      <c r="R11" t="n">
        <v>199.05</v>
      </c>
      <c r="S11" t="n">
        <v>106.02</v>
      </c>
      <c r="T11" t="n">
        <v>42113.45</v>
      </c>
      <c r="U11" t="n">
        <v>0.53</v>
      </c>
      <c r="V11" t="n">
        <v>0.87</v>
      </c>
      <c r="W11" t="n">
        <v>12.38</v>
      </c>
      <c r="X11" t="n">
        <v>2.52</v>
      </c>
      <c r="Y11" t="n">
        <v>0.5</v>
      </c>
      <c r="Z11" t="n">
        <v>10</v>
      </c>
      <c r="AA11" t="n">
        <v>1152.380558068704</v>
      </c>
      <c r="AB11" t="n">
        <v>1576.737918991755</v>
      </c>
      <c r="AC11" t="n">
        <v>1426.256264968749</v>
      </c>
      <c r="AD11" t="n">
        <v>1152380.558068704</v>
      </c>
      <c r="AE11" t="n">
        <v>1576737.918991755</v>
      </c>
      <c r="AF11" t="n">
        <v>1.741004265177343e-06</v>
      </c>
      <c r="AG11" t="n">
        <v>13</v>
      </c>
      <c r="AH11" t="n">
        <v>1426256.264968749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1.3312</v>
      </c>
      <c r="E12" t="n">
        <v>75.12</v>
      </c>
      <c r="F12" t="n">
        <v>70.53</v>
      </c>
      <c r="G12" t="n">
        <v>69.38</v>
      </c>
      <c r="H12" t="n">
        <v>1.02</v>
      </c>
      <c r="I12" t="n">
        <v>61</v>
      </c>
      <c r="J12" t="n">
        <v>191.79</v>
      </c>
      <c r="K12" t="n">
        <v>52.44</v>
      </c>
      <c r="L12" t="n">
        <v>11</v>
      </c>
      <c r="M12" t="n">
        <v>59</v>
      </c>
      <c r="N12" t="n">
        <v>38.35</v>
      </c>
      <c r="O12" t="n">
        <v>23888.73</v>
      </c>
      <c r="P12" t="n">
        <v>921.72</v>
      </c>
      <c r="Q12" t="n">
        <v>747.86</v>
      </c>
      <c r="R12" t="n">
        <v>188.46</v>
      </c>
      <c r="S12" t="n">
        <v>106.02</v>
      </c>
      <c r="T12" t="n">
        <v>36853.97</v>
      </c>
      <c r="U12" t="n">
        <v>0.5600000000000001</v>
      </c>
      <c r="V12" t="n">
        <v>0.87</v>
      </c>
      <c r="W12" t="n">
        <v>12.38</v>
      </c>
      <c r="X12" t="n">
        <v>2.21</v>
      </c>
      <c r="Y12" t="n">
        <v>0.5</v>
      </c>
      <c r="Z12" t="n">
        <v>10</v>
      </c>
      <c r="AA12" t="n">
        <v>1138.779437100944</v>
      </c>
      <c r="AB12" t="n">
        <v>1558.128265244557</v>
      </c>
      <c r="AC12" t="n">
        <v>1409.422690456371</v>
      </c>
      <c r="AD12" t="n">
        <v>1138779.437100944</v>
      </c>
      <c r="AE12" t="n">
        <v>1558128.265244557</v>
      </c>
      <c r="AF12" t="n">
        <v>1.753916208418404e-06</v>
      </c>
      <c r="AG12" t="n">
        <v>13</v>
      </c>
      <c r="AH12" t="n">
        <v>1409422.690456371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1.3373</v>
      </c>
      <c r="E13" t="n">
        <v>74.78</v>
      </c>
      <c r="F13" t="n">
        <v>70.37</v>
      </c>
      <c r="G13" t="n">
        <v>75.39</v>
      </c>
      <c r="H13" t="n">
        <v>1.1</v>
      </c>
      <c r="I13" t="n">
        <v>56</v>
      </c>
      <c r="J13" t="n">
        <v>193.33</v>
      </c>
      <c r="K13" t="n">
        <v>52.44</v>
      </c>
      <c r="L13" t="n">
        <v>12</v>
      </c>
      <c r="M13" t="n">
        <v>54</v>
      </c>
      <c r="N13" t="n">
        <v>38.89</v>
      </c>
      <c r="O13" t="n">
        <v>24078.33</v>
      </c>
      <c r="P13" t="n">
        <v>918.95</v>
      </c>
      <c r="Q13" t="n">
        <v>747.83</v>
      </c>
      <c r="R13" t="n">
        <v>183.24</v>
      </c>
      <c r="S13" t="n">
        <v>106.02</v>
      </c>
      <c r="T13" t="n">
        <v>34270.81</v>
      </c>
      <c r="U13" t="n">
        <v>0.58</v>
      </c>
      <c r="V13" t="n">
        <v>0.88</v>
      </c>
      <c r="W13" t="n">
        <v>12.36</v>
      </c>
      <c r="X13" t="n">
        <v>2.05</v>
      </c>
      <c r="Y13" t="n">
        <v>0.5</v>
      </c>
      <c r="Z13" t="n">
        <v>10</v>
      </c>
      <c r="AA13" t="n">
        <v>1131.086648250312</v>
      </c>
      <c r="AB13" t="n">
        <v>1547.602652157231</v>
      </c>
      <c r="AC13" t="n">
        <v>1399.901627109309</v>
      </c>
      <c r="AD13" t="n">
        <v>1131086.648250312</v>
      </c>
      <c r="AE13" t="n">
        <v>1547602.652157231</v>
      </c>
      <c r="AF13" t="n">
        <v>1.76195323431335e-06</v>
      </c>
      <c r="AG13" t="n">
        <v>13</v>
      </c>
      <c r="AH13" t="n">
        <v>1399901.627109309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1.3421</v>
      </c>
      <c r="E14" t="n">
        <v>74.51000000000001</v>
      </c>
      <c r="F14" t="n">
        <v>70.23999999999999</v>
      </c>
      <c r="G14" t="n">
        <v>81.05</v>
      </c>
      <c r="H14" t="n">
        <v>1.18</v>
      </c>
      <c r="I14" t="n">
        <v>52</v>
      </c>
      <c r="J14" t="n">
        <v>194.88</v>
      </c>
      <c r="K14" t="n">
        <v>52.44</v>
      </c>
      <c r="L14" t="n">
        <v>13</v>
      </c>
      <c r="M14" t="n">
        <v>50</v>
      </c>
      <c r="N14" t="n">
        <v>39.43</v>
      </c>
      <c r="O14" t="n">
        <v>24268.67</v>
      </c>
      <c r="P14" t="n">
        <v>917.15</v>
      </c>
      <c r="Q14" t="n">
        <v>747.83</v>
      </c>
      <c r="R14" t="n">
        <v>179.07</v>
      </c>
      <c r="S14" t="n">
        <v>106.02</v>
      </c>
      <c r="T14" t="n">
        <v>32204.81</v>
      </c>
      <c r="U14" t="n">
        <v>0.59</v>
      </c>
      <c r="V14" t="n">
        <v>0.88</v>
      </c>
      <c r="W14" t="n">
        <v>12.36</v>
      </c>
      <c r="X14" t="n">
        <v>1.92</v>
      </c>
      <c r="Y14" t="n">
        <v>0.5</v>
      </c>
      <c r="Z14" t="n">
        <v>10</v>
      </c>
      <c r="AA14" t="n">
        <v>1125.462459452028</v>
      </c>
      <c r="AB14" t="n">
        <v>1539.90738892172</v>
      </c>
      <c r="AC14" t="n">
        <v>1392.940788996626</v>
      </c>
      <c r="AD14" t="n">
        <v>1125462.459452028</v>
      </c>
      <c r="AE14" t="n">
        <v>1539907.38892172</v>
      </c>
      <c r="AF14" t="n">
        <v>1.768277451411013e-06</v>
      </c>
      <c r="AG14" t="n">
        <v>13</v>
      </c>
      <c r="AH14" t="n">
        <v>1392940.788996625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1.3478</v>
      </c>
      <c r="E15" t="n">
        <v>74.19</v>
      </c>
      <c r="F15" t="n">
        <v>70.06999999999999</v>
      </c>
      <c r="G15" t="n">
        <v>87.58</v>
      </c>
      <c r="H15" t="n">
        <v>1.27</v>
      </c>
      <c r="I15" t="n">
        <v>48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913.47</v>
      </c>
      <c r="Q15" t="n">
        <v>747.8099999999999</v>
      </c>
      <c r="R15" t="n">
        <v>173.52</v>
      </c>
      <c r="S15" t="n">
        <v>106.02</v>
      </c>
      <c r="T15" t="n">
        <v>29446.08</v>
      </c>
      <c r="U15" t="n">
        <v>0.61</v>
      </c>
      <c r="V15" t="n">
        <v>0.88</v>
      </c>
      <c r="W15" t="n">
        <v>12.34</v>
      </c>
      <c r="X15" t="n">
        <v>1.75</v>
      </c>
      <c r="Y15" t="n">
        <v>0.5</v>
      </c>
      <c r="Z15" t="n">
        <v>10</v>
      </c>
      <c r="AA15" t="n">
        <v>1117.260201305676</v>
      </c>
      <c r="AB15" t="n">
        <v>1528.684697467791</v>
      </c>
      <c r="AC15" t="n">
        <v>1382.789175463912</v>
      </c>
      <c r="AD15" t="n">
        <v>1117260.201305676</v>
      </c>
      <c r="AE15" t="n">
        <v>1528684.697467791</v>
      </c>
      <c r="AF15" t="n">
        <v>1.775787459214488e-06</v>
      </c>
      <c r="AG15" t="n">
        <v>13</v>
      </c>
      <c r="AH15" t="n">
        <v>1382789.175463912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1.3519</v>
      </c>
      <c r="E16" t="n">
        <v>73.97</v>
      </c>
      <c r="F16" t="n">
        <v>69.95</v>
      </c>
      <c r="G16" t="n">
        <v>93.27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43</v>
      </c>
      <c r="N16" t="n">
        <v>40.54</v>
      </c>
      <c r="O16" t="n">
        <v>24651.58</v>
      </c>
      <c r="P16" t="n">
        <v>911.39</v>
      </c>
      <c r="Q16" t="n">
        <v>747.8099999999999</v>
      </c>
      <c r="R16" t="n">
        <v>169.48</v>
      </c>
      <c r="S16" t="n">
        <v>106.02</v>
      </c>
      <c r="T16" t="n">
        <v>27443.52</v>
      </c>
      <c r="U16" t="n">
        <v>0.63</v>
      </c>
      <c r="V16" t="n">
        <v>0.88</v>
      </c>
      <c r="W16" t="n">
        <v>12.34</v>
      </c>
      <c r="X16" t="n">
        <v>1.63</v>
      </c>
      <c r="Y16" t="n">
        <v>0.5</v>
      </c>
      <c r="Z16" t="n">
        <v>10</v>
      </c>
      <c r="AA16" t="n">
        <v>1111.976418355061</v>
      </c>
      <c r="AB16" t="n">
        <v>1521.455192530708</v>
      </c>
      <c r="AC16" t="n">
        <v>1376.249644331351</v>
      </c>
      <c r="AD16" t="n">
        <v>1111976.418355061</v>
      </c>
      <c r="AE16" t="n">
        <v>1521455.192530708</v>
      </c>
      <c r="AF16" t="n">
        <v>1.781189394652074e-06</v>
      </c>
      <c r="AG16" t="n">
        <v>13</v>
      </c>
      <c r="AH16" t="n">
        <v>1376249.644331351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1.3553</v>
      </c>
      <c r="E17" t="n">
        <v>73.78</v>
      </c>
      <c r="F17" t="n">
        <v>69.87</v>
      </c>
      <c r="G17" t="n">
        <v>99.81</v>
      </c>
      <c r="H17" t="n">
        <v>1.42</v>
      </c>
      <c r="I17" t="n">
        <v>42</v>
      </c>
      <c r="J17" t="n">
        <v>199.54</v>
      </c>
      <c r="K17" t="n">
        <v>52.44</v>
      </c>
      <c r="L17" t="n">
        <v>16</v>
      </c>
      <c r="M17" t="n">
        <v>40</v>
      </c>
      <c r="N17" t="n">
        <v>41.1</v>
      </c>
      <c r="O17" t="n">
        <v>24844.17</v>
      </c>
      <c r="P17" t="n">
        <v>909.9400000000001</v>
      </c>
      <c r="Q17" t="n">
        <v>747.84</v>
      </c>
      <c r="R17" t="n">
        <v>166.51</v>
      </c>
      <c r="S17" t="n">
        <v>106.02</v>
      </c>
      <c r="T17" t="n">
        <v>25973.13</v>
      </c>
      <c r="U17" t="n">
        <v>0.64</v>
      </c>
      <c r="V17" t="n">
        <v>0.88</v>
      </c>
      <c r="W17" t="n">
        <v>12.34</v>
      </c>
      <c r="X17" t="n">
        <v>1.55</v>
      </c>
      <c r="Y17" t="n">
        <v>0.5</v>
      </c>
      <c r="Z17" t="n">
        <v>10</v>
      </c>
      <c r="AA17" t="n">
        <v>1107.917948996742</v>
      </c>
      <c r="AB17" t="n">
        <v>1515.902215707624</v>
      </c>
      <c r="AC17" t="n">
        <v>1371.22663582261</v>
      </c>
      <c r="AD17" t="n">
        <v>1107917.948996742</v>
      </c>
      <c r="AE17" t="n">
        <v>1515902.215707624</v>
      </c>
      <c r="AF17" t="n">
        <v>1.785669048429585e-06</v>
      </c>
      <c r="AG17" t="n">
        <v>13</v>
      </c>
      <c r="AH17" t="n">
        <v>1371226.63582261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1.3589</v>
      </c>
      <c r="E18" t="n">
        <v>73.59</v>
      </c>
      <c r="F18" t="n">
        <v>69.75</v>
      </c>
      <c r="G18" t="n">
        <v>104.62</v>
      </c>
      <c r="H18" t="n">
        <v>1.5</v>
      </c>
      <c r="I18" t="n">
        <v>40</v>
      </c>
      <c r="J18" t="n">
        <v>201.11</v>
      </c>
      <c r="K18" t="n">
        <v>52.44</v>
      </c>
      <c r="L18" t="n">
        <v>17</v>
      </c>
      <c r="M18" t="n">
        <v>38</v>
      </c>
      <c r="N18" t="n">
        <v>41.67</v>
      </c>
      <c r="O18" t="n">
        <v>25037.53</v>
      </c>
      <c r="P18" t="n">
        <v>907.26</v>
      </c>
      <c r="Q18" t="n">
        <v>747.8200000000001</v>
      </c>
      <c r="R18" t="n">
        <v>162.95</v>
      </c>
      <c r="S18" t="n">
        <v>106.02</v>
      </c>
      <c r="T18" t="n">
        <v>24203.21</v>
      </c>
      <c r="U18" t="n">
        <v>0.65</v>
      </c>
      <c r="V18" t="n">
        <v>0.88</v>
      </c>
      <c r="W18" t="n">
        <v>12.33</v>
      </c>
      <c r="X18" t="n">
        <v>1.43</v>
      </c>
      <c r="Y18" t="n">
        <v>0.5</v>
      </c>
      <c r="Z18" t="n">
        <v>10</v>
      </c>
      <c r="AA18" t="n">
        <v>1093.949289668599</v>
      </c>
      <c r="AB18" t="n">
        <v>1496.789679761103</v>
      </c>
      <c r="AC18" t="n">
        <v>1353.938173482212</v>
      </c>
      <c r="AD18" t="n">
        <v>1093949.289668599</v>
      </c>
      <c r="AE18" t="n">
        <v>1496789.679761103</v>
      </c>
      <c r="AF18" t="n">
        <v>1.790412211252832e-06</v>
      </c>
      <c r="AG18" t="n">
        <v>12</v>
      </c>
      <c r="AH18" t="n">
        <v>1353938.173482212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1.3629</v>
      </c>
      <c r="E19" t="n">
        <v>73.38</v>
      </c>
      <c r="F19" t="n">
        <v>69.64</v>
      </c>
      <c r="G19" t="n">
        <v>112.93</v>
      </c>
      <c r="H19" t="n">
        <v>1.58</v>
      </c>
      <c r="I19" t="n">
        <v>37</v>
      </c>
      <c r="J19" t="n">
        <v>202.68</v>
      </c>
      <c r="K19" t="n">
        <v>52.44</v>
      </c>
      <c r="L19" t="n">
        <v>18</v>
      </c>
      <c r="M19" t="n">
        <v>35</v>
      </c>
      <c r="N19" t="n">
        <v>42.24</v>
      </c>
      <c r="O19" t="n">
        <v>25231.66</v>
      </c>
      <c r="P19" t="n">
        <v>904.2</v>
      </c>
      <c r="Q19" t="n">
        <v>747.8099999999999</v>
      </c>
      <c r="R19" t="n">
        <v>159.15</v>
      </c>
      <c r="S19" t="n">
        <v>106.02</v>
      </c>
      <c r="T19" t="n">
        <v>22317.75</v>
      </c>
      <c r="U19" t="n">
        <v>0.67</v>
      </c>
      <c r="V19" t="n">
        <v>0.89</v>
      </c>
      <c r="W19" t="n">
        <v>12.33</v>
      </c>
      <c r="X19" t="n">
        <v>1.32</v>
      </c>
      <c r="Y19" t="n">
        <v>0.5</v>
      </c>
      <c r="Z19" t="n">
        <v>10</v>
      </c>
      <c r="AA19" t="n">
        <v>1087.858827737717</v>
      </c>
      <c r="AB19" t="n">
        <v>1488.456441055052</v>
      </c>
      <c r="AC19" t="n">
        <v>1346.400247382493</v>
      </c>
      <c r="AD19" t="n">
        <v>1087858.827737717</v>
      </c>
      <c r="AE19" t="n">
        <v>1488456.441055052</v>
      </c>
      <c r="AF19" t="n">
        <v>1.795682392167551e-06</v>
      </c>
      <c r="AG19" t="n">
        <v>12</v>
      </c>
      <c r="AH19" t="n">
        <v>1346400.247382493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1.3634</v>
      </c>
      <c r="E20" t="n">
        <v>73.34999999999999</v>
      </c>
      <c r="F20" t="n">
        <v>69.65000000000001</v>
      </c>
      <c r="G20" t="n">
        <v>116.08</v>
      </c>
      <c r="H20" t="n">
        <v>1.65</v>
      </c>
      <c r="I20" t="n">
        <v>36</v>
      </c>
      <c r="J20" t="n">
        <v>204.26</v>
      </c>
      <c r="K20" t="n">
        <v>52.44</v>
      </c>
      <c r="L20" t="n">
        <v>19</v>
      </c>
      <c r="M20" t="n">
        <v>34</v>
      </c>
      <c r="N20" t="n">
        <v>42.82</v>
      </c>
      <c r="O20" t="n">
        <v>25426.72</v>
      </c>
      <c r="P20" t="n">
        <v>904.75</v>
      </c>
      <c r="Q20" t="n">
        <v>747.78</v>
      </c>
      <c r="R20" t="n">
        <v>159.32</v>
      </c>
      <c r="S20" t="n">
        <v>106.02</v>
      </c>
      <c r="T20" t="n">
        <v>22409.44</v>
      </c>
      <c r="U20" t="n">
        <v>0.67</v>
      </c>
      <c r="V20" t="n">
        <v>0.89</v>
      </c>
      <c r="W20" t="n">
        <v>12.33</v>
      </c>
      <c r="X20" t="n">
        <v>1.33</v>
      </c>
      <c r="Y20" t="n">
        <v>0.5</v>
      </c>
      <c r="Z20" t="n">
        <v>10</v>
      </c>
      <c r="AA20" t="n">
        <v>1088.05840298338</v>
      </c>
      <c r="AB20" t="n">
        <v>1488.729508710807</v>
      </c>
      <c r="AC20" t="n">
        <v>1346.647253844435</v>
      </c>
      <c r="AD20" t="n">
        <v>1088058.40298338</v>
      </c>
      <c r="AE20" t="n">
        <v>1488729.508710807</v>
      </c>
      <c r="AF20" t="n">
        <v>1.79634116478189e-06</v>
      </c>
      <c r="AG20" t="n">
        <v>12</v>
      </c>
      <c r="AH20" t="n">
        <v>1346647.253844436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1.3666</v>
      </c>
      <c r="E21" t="n">
        <v>73.18000000000001</v>
      </c>
      <c r="F21" t="n">
        <v>69.55</v>
      </c>
      <c r="G21" t="n">
        <v>122.73</v>
      </c>
      <c r="H21" t="n">
        <v>1.73</v>
      </c>
      <c r="I21" t="n">
        <v>34</v>
      </c>
      <c r="J21" t="n">
        <v>205.85</v>
      </c>
      <c r="K21" t="n">
        <v>52.44</v>
      </c>
      <c r="L21" t="n">
        <v>20</v>
      </c>
      <c r="M21" t="n">
        <v>32</v>
      </c>
      <c r="N21" t="n">
        <v>43.41</v>
      </c>
      <c r="O21" t="n">
        <v>25622.45</v>
      </c>
      <c r="P21" t="n">
        <v>901.8200000000001</v>
      </c>
      <c r="Q21" t="n">
        <v>747.79</v>
      </c>
      <c r="R21" t="n">
        <v>156.29</v>
      </c>
      <c r="S21" t="n">
        <v>106.02</v>
      </c>
      <c r="T21" t="n">
        <v>20904.52</v>
      </c>
      <c r="U21" t="n">
        <v>0.68</v>
      </c>
      <c r="V21" t="n">
        <v>0.89</v>
      </c>
      <c r="W21" t="n">
        <v>12.32</v>
      </c>
      <c r="X21" t="n">
        <v>1.23</v>
      </c>
      <c r="Y21" t="n">
        <v>0.5</v>
      </c>
      <c r="Z21" t="n">
        <v>10</v>
      </c>
      <c r="AA21" t="n">
        <v>1082.719130160404</v>
      </c>
      <c r="AB21" t="n">
        <v>1481.424080082319</v>
      </c>
      <c r="AC21" t="n">
        <v>1340.039045071017</v>
      </c>
      <c r="AD21" t="n">
        <v>1082719.130160404</v>
      </c>
      <c r="AE21" t="n">
        <v>1481424.080082319</v>
      </c>
      <c r="AF21" t="n">
        <v>1.800557309513666e-06</v>
      </c>
      <c r="AG21" t="n">
        <v>12</v>
      </c>
      <c r="AH21" t="n">
        <v>1340039.045071017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1.3696</v>
      </c>
      <c r="E22" t="n">
        <v>73.02</v>
      </c>
      <c r="F22" t="n">
        <v>69.45999999999999</v>
      </c>
      <c r="G22" t="n">
        <v>130.23</v>
      </c>
      <c r="H22" t="n">
        <v>1.8</v>
      </c>
      <c r="I22" t="n">
        <v>32</v>
      </c>
      <c r="J22" t="n">
        <v>207.45</v>
      </c>
      <c r="K22" t="n">
        <v>52.44</v>
      </c>
      <c r="L22" t="n">
        <v>21</v>
      </c>
      <c r="M22" t="n">
        <v>30</v>
      </c>
      <c r="N22" t="n">
        <v>44</v>
      </c>
      <c r="O22" t="n">
        <v>25818.99</v>
      </c>
      <c r="P22" t="n">
        <v>901.11</v>
      </c>
      <c r="Q22" t="n">
        <v>747.8</v>
      </c>
      <c r="R22" t="n">
        <v>153.01</v>
      </c>
      <c r="S22" t="n">
        <v>106.02</v>
      </c>
      <c r="T22" t="n">
        <v>19274.66</v>
      </c>
      <c r="U22" t="n">
        <v>0.6899999999999999</v>
      </c>
      <c r="V22" t="n">
        <v>0.89</v>
      </c>
      <c r="W22" t="n">
        <v>12.32</v>
      </c>
      <c r="X22" t="n">
        <v>1.14</v>
      </c>
      <c r="Y22" t="n">
        <v>0.5</v>
      </c>
      <c r="Z22" t="n">
        <v>10</v>
      </c>
      <c r="AA22" t="n">
        <v>1079.763926634237</v>
      </c>
      <c r="AB22" t="n">
        <v>1477.380640243439</v>
      </c>
      <c r="AC22" t="n">
        <v>1336.381505455356</v>
      </c>
      <c r="AD22" t="n">
        <v>1079763.926634237</v>
      </c>
      <c r="AE22" t="n">
        <v>1477380.640243439</v>
      </c>
      <c r="AF22" t="n">
        <v>1.804509945199704e-06</v>
      </c>
      <c r="AG22" t="n">
        <v>12</v>
      </c>
      <c r="AH22" t="n">
        <v>1336381.505455356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1.3707</v>
      </c>
      <c r="E23" t="n">
        <v>72.95</v>
      </c>
      <c r="F23" t="n">
        <v>69.43000000000001</v>
      </c>
      <c r="G23" t="n">
        <v>134.38</v>
      </c>
      <c r="H23" t="n">
        <v>1.87</v>
      </c>
      <c r="I23" t="n">
        <v>31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900.28</v>
      </c>
      <c r="Q23" t="n">
        <v>747.78</v>
      </c>
      <c r="R23" t="n">
        <v>152.1</v>
      </c>
      <c r="S23" t="n">
        <v>106.02</v>
      </c>
      <c r="T23" t="n">
        <v>18821.57</v>
      </c>
      <c r="U23" t="n">
        <v>0.7</v>
      </c>
      <c r="V23" t="n">
        <v>0.89</v>
      </c>
      <c r="W23" t="n">
        <v>12.32</v>
      </c>
      <c r="X23" t="n">
        <v>1.11</v>
      </c>
      <c r="Y23" t="n">
        <v>0.5</v>
      </c>
      <c r="Z23" t="n">
        <v>10</v>
      </c>
      <c r="AA23" t="n">
        <v>1078.121670466495</v>
      </c>
      <c r="AB23" t="n">
        <v>1475.133632903505</v>
      </c>
      <c r="AC23" t="n">
        <v>1334.348949342251</v>
      </c>
      <c r="AD23" t="n">
        <v>1078121.670466495</v>
      </c>
      <c r="AE23" t="n">
        <v>1475133.632903505</v>
      </c>
      <c r="AF23" t="n">
        <v>1.805959244951252e-06</v>
      </c>
      <c r="AG23" t="n">
        <v>12</v>
      </c>
      <c r="AH23" t="n">
        <v>1334348.949342251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1.3734</v>
      </c>
      <c r="E24" t="n">
        <v>72.81</v>
      </c>
      <c r="F24" t="n">
        <v>69.36</v>
      </c>
      <c r="G24" t="n">
        <v>143.51</v>
      </c>
      <c r="H24" t="n">
        <v>1.94</v>
      </c>
      <c r="I24" t="n">
        <v>29</v>
      </c>
      <c r="J24" t="n">
        <v>210.65</v>
      </c>
      <c r="K24" t="n">
        <v>52.44</v>
      </c>
      <c r="L24" t="n">
        <v>23</v>
      </c>
      <c r="M24" t="n">
        <v>27</v>
      </c>
      <c r="N24" t="n">
        <v>45.21</v>
      </c>
      <c r="O24" t="n">
        <v>26214.54</v>
      </c>
      <c r="P24" t="n">
        <v>898.09</v>
      </c>
      <c r="Q24" t="n">
        <v>747.8</v>
      </c>
      <c r="R24" t="n">
        <v>149.85</v>
      </c>
      <c r="S24" t="n">
        <v>106.02</v>
      </c>
      <c r="T24" t="n">
        <v>17708.47</v>
      </c>
      <c r="U24" t="n">
        <v>0.71</v>
      </c>
      <c r="V24" t="n">
        <v>0.89</v>
      </c>
      <c r="W24" t="n">
        <v>12.32</v>
      </c>
      <c r="X24" t="n">
        <v>1.04</v>
      </c>
      <c r="Y24" t="n">
        <v>0.5</v>
      </c>
      <c r="Z24" t="n">
        <v>10</v>
      </c>
      <c r="AA24" t="n">
        <v>1073.954774343752</v>
      </c>
      <c r="AB24" t="n">
        <v>1469.432301797885</v>
      </c>
      <c r="AC24" t="n">
        <v>1329.191745275483</v>
      </c>
      <c r="AD24" t="n">
        <v>1073954.774343752</v>
      </c>
      <c r="AE24" t="n">
        <v>1469432.301797885</v>
      </c>
      <c r="AF24" t="n">
        <v>1.809516617068687e-06</v>
      </c>
      <c r="AG24" t="n">
        <v>12</v>
      </c>
      <c r="AH24" t="n">
        <v>1329191.745275483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1.3747</v>
      </c>
      <c r="E25" t="n">
        <v>72.73999999999999</v>
      </c>
      <c r="F25" t="n">
        <v>69.33</v>
      </c>
      <c r="G25" t="n">
        <v>148.56</v>
      </c>
      <c r="H25" t="n">
        <v>2.01</v>
      </c>
      <c r="I25" t="n">
        <v>28</v>
      </c>
      <c r="J25" t="n">
        <v>212.27</v>
      </c>
      <c r="K25" t="n">
        <v>52.44</v>
      </c>
      <c r="L25" t="n">
        <v>24</v>
      </c>
      <c r="M25" t="n">
        <v>26</v>
      </c>
      <c r="N25" t="n">
        <v>45.82</v>
      </c>
      <c r="O25" t="n">
        <v>26413.56</v>
      </c>
      <c r="P25" t="n">
        <v>897.9400000000001</v>
      </c>
      <c r="Q25" t="n">
        <v>747.83</v>
      </c>
      <c r="R25" t="n">
        <v>148.72</v>
      </c>
      <c r="S25" t="n">
        <v>106.02</v>
      </c>
      <c r="T25" t="n">
        <v>17148.26</v>
      </c>
      <c r="U25" t="n">
        <v>0.71</v>
      </c>
      <c r="V25" t="n">
        <v>0.89</v>
      </c>
      <c r="W25" t="n">
        <v>12.32</v>
      </c>
      <c r="X25" t="n">
        <v>1.01</v>
      </c>
      <c r="Y25" t="n">
        <v>0.5</v>
      </c>
      <c r="Z25" t="n">
        <v>10</v>
      </c>
      <c r="AA25" t="n">
        <v>1072.853732953696</v>
      </c>
      <c r="AB25" t="n">
        <v>1467.925808393494</v>
      </c>
      <c r="AC25" t="n">
        <v>1327.82902948723</v>
      </c>
      <c r="AD25" t="n">
        <v>1072853.732953697</v>
      </c>
      <c r="AE25" t="n">
        <v>1467925.808393494</v>
      </c>
      <c r="AF25" t="n">
        <v>1.811229425865971e-06</v>
      </c>
      <c r="AG25" t="n">
        <v>12</v>
      </c>
      <c r="AH25" t="n">
        <v>1327829.02948723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1.376</v>
      </c>
      <c r="E26" t="n">
        <v>72.67</v>
      </c>
      <c r="F26" t="n">
        <v>69.29000000000001</v>
      </c>
      <c r="G26" t="n">
        <v>153.98</v>
      </c>
      <c r="H26" t="n">
        <v>2.08</v>
      </c>
      <c r="I26" t="n">
        <v>27</v>
      </c>
      <c r="J26" t="n">
        <v>213.89</v>
      </c>
      <c r="K26" t="n">
        <v>52.44</v>
      </c>
      <c r="L26" t="n">
        <v>25</v>
      </c>
      <c r="M26" t="n">
        <v>25</v>
      </c>
      <c r="N26" t="n">
        <v>46.44</v>
      </c>
      <c r="O26" t="n">
        <v>26613.43</v>
      </c>
      <c r="P26" t="n">
        <v>897.4400000000001</v>
      </c>
      <c r="Q26" t="n">
        <v>747.78</v>
      </c>
      <c r="R26" t="n">
        <v>147.4</v>
      </c>
      <c r="S26" t="n">
        <v>106.02</v>
      </c>
      <c r="T26" t="n">
        <v>16494.92</v>
      </c>
      <c r="U26" t="n">
        <v>0.72</v>
      </c>
      <c r="V26" t="n">
        <v>0.89</v>
      </c>
      <c r="W26" t="n">
        <v>12.32</v>
      </c>
      <c r="X26" t="n">
        <v>0.97</v>
      </c>
      <c r="Y26" t="n">
        <v>0.5</v>
      </c>
      <c r="Z26" t="n">
        <v>10</v>
      </c>
      <c r="AA26" t="n">
        <v>1071.397093805728</v>
      </c>
      <c r="AB26" t="n">
        <v>1465.932770448859</v>
      </c>
      <c r="AC26" t="n">
        <v>1326.026204286784</v>
      </c>
      <c r="AD26" t="n">
        <v>1071397.093805728</v>
      </c>
      <c r="AE26" t="n">
        <v>1465932.770448859</v>
      </c>
      <c r="AF26" t="n">
        <v>1.812942234663254e-06</v>
      </c>
      <c r="AG26" t="n">
        <v>12</v>
      </c>
      <c r="AH26" t="n">
        <v>1326026.204286784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1.3776</v>
      </c>
      <c r="E27" t="n">
        <v>72.59</v>
      </c>
      <c r="F27" t="n">
        <v>69.23999999999999</v>
      </c>
      <c r="G27" t="n">
        <v>159.8</v>
      </c>
      <c r="H27" t="n">
        <v>2.14</v>
      </c>
      <c r="I27" t="n">
        <v>26</v>
      </c>
      <c r="J27" t="n">
        <v>215.51</v>
      </c>
      <c r="K27" t="n">
        <v>52.44</v>
      </c>
      <c r="L27" t="n">
        <v>26</v>
      </c>
      <c r="M27" t="n">
        <v>24</v>
      </c>
      <c r="N27" t="n">
        <v>47.07</v>
      </c>
      <c r="O27" t="n">
        <v>26814.17</v>
      </c>
      <c r="P27" t="n">
        <v>896.12</v>
      </c>
      <c r="Q27" t="n">
        <v>747.78</v>
      </c>
      <c r="R27" t="n">
        <v>145.87</v>
      </c>
      <c r="S27" t="n">
        <v>106.02</v>
      </c>
      <c r="T27" t="n">
        <v>15734.45</v>
      </c>
      <c r="U27" t="n">
        <v>0.73</v>
      </c>
      <c r="V27" t="n">
        <v>0.89</v>
      </c>
      <c r="W27" t="n">
        <v>12.31</v>
      </c>
      <c r="X27" t="n">
        <v>0.93</v>
      </c>
      <c r="Y27" t="n">
        <v>0.5</v>
      </c>
      <c r="Z27" t="n">
        <v>10</v>
      </c>
      <c r="AA27" t="n">
        <v>1068.911324331858</v>
      </c>
      <c r="AB27" t="n">
        <v>1462.531630990301</v>
      </c>
      <c r="AC27" t="n">
        <v>1322.949664804622</v>
      </c>
      <c r="AD27" t="n">
        <v>1068911.324331858</v>
      </c>
      <c r="AE27" t="n">
        <v>1462531.630990301</v>
      </c>
      <c r="AF27" t="n">
        <v>1.815050307029142e-06</v>
      </c>
      <c r="AG27" t="n">
        <v>12</v>
      </c>
      <c r="AH27" t="n">
        <v>1322949.664804622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1.3789</v>
      </c>
      <c r="E28" t="n">
        <v>72.52</v>
      </c>
      <c r="F28" t="n">
        <v>69.20999999999999</v>
      </c>
      <c r="G28" t="n">
        <v>166.11</v>
      </c>
      <c r="H28" t="n">
        <v>2.21</v>
      </c>
      <c r="I28" t="n">
        <v>25</v>
      </c>
      <c r="J28" t="n">
        <v>217.15</v>
      </c>
      <c r="K28" t="n">
        <v>52.44</v>
      </c>
      <c r="L28" t="n">
        <v>27</v>
      </c>
      <c r="M28" t="n">
        <v>23</v>
      </c>
      <c r="N28" t="n">
        <v>47.71</v>
      </c>
      <c r="O28" t="n">
        <v>27015.77</v>
      </c>
      <c r="P28" t="n">
        <v>895.58</v>
      </c>
      <c r="Q28" t="n">
        <v>747.79</v>
      </c>
      <c r="R28" t="n">
        <v>144.91</v>
      </c>
      <c r="S28" t="n">
        <v>106.02</v>
      </c>
      <c r="T28" t="n">
        <v>15259.75</v>
      </c>
      <c r="U28" t="n">
        <v>0.73</v>
      </c>
      <c r="V28" t="n">
        <v>0.89</v>
      </c>
      <c r="W28" t="n">
        <v>12.31</v>
      </c>
      <c r="X28" t="n">
        <v>0.89</v>
      </c>
      <c r="Y28" t="n">
        <v>0.5</v>
      </c>
      <c r="Z28" t="n">
        <v>10</v>
      </c>
      <c r="AA28" t="n">
        <v>1067.433598554665</v>
      </c>
      <c r="AB28" t="n">
        <v>1460.509741389284</v>
      </c>
      <c r="AC28" t="n">
        <v>1321.120741509387</v>
      </c>
      <c r="AD28" t="n">
        <v>1067433.598554665</v>
      </c>
      <c r="AE28" t="n">
        <v>1460509.741389285</v>
      </c>
      <c r="AF28" t="n">
        <v>1.816763115826426e-06</v>
      </c>
      <c r="AG28" t="n">
        <v>12</v>
      </c>
      <c r="AH28" t="n">
        <v>1321120.741509387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1.3805</v>
      </c>
      <c r="E29" t="n">
        <v>72.44</v>
      </c>
      <c r="F29" t="n">
        <v>69.17</v>
      </c>
      <c r="G29" t="n">
        <v>172.91</v>
      </c>
      <c r="H29" t="n">
        <v>2.27</v>
      </c>
      <c r="I29" t="n">
        <v>24</v>
      </c>
      <c r="J29" t="n">
        <v>218.79</v>
      </c>
      <c r="K29" t="n">
        <v>52.44</v>
      </c>
      <c r="L29" t="n">
        <v>28</v>
      </c>
      <c r="M29" t="n">
        <v>22</v>
      </c>
      <c r="N29" t="n">
        <v>48.35</v>
      </c>
      <c r="O29" t="n">
        <v>27218.26</v>
      </c>
      <c r="P29" t="n">
        <v>893.71</v>
      </c>
      <c r="Q29" t="n">
        <v>747.79</v>
      </c>
      <c r="R29" t="n">
        <v>143.32</v>
      </c>
      <c r="S29" t="n">
        <v>106.02</v>
      </c>
      <c r="T29" t="n">
        <v>14467.98</v>
      </c>
      <c r="U29" t="n">
        <v>0.74</v>
      </c>
      <c r="V29" t="n">
        <v>0.89</v>
      </c>
      <c r="W29" t="n">
        <v>12.31</v>
      </c>
      <c r="X29" t="n">
        <v>0.85</v>
      </c>
      <c r="Y29" t="n">
        <v>0.5</v>
      </c>
      <c r="Z29" t="n">
        <v>10</v>
      </c>
      <c r="AA29" t="n">
        <v>1064.427202401196</v>
      </c>
      <c r="AB29" t="n">
        <v>1456.396257539271</v>
      </c>
      <c r="AC29" t="n">
        <v>1317.399842784708</v>
      </c>
      <c r="AD29" t="n">
        <v>1064427.202401196</v>
      </c>
      <c r="AE29" t="n">
        <v>1456396.257539271</v>
      </c>
      <c r="AF29" t="n">
        <v>1.818871188192313e-06</v>
      </c>
      <c r="AG29" t="n">
        <v>12</v>
      </c>
      <c r="AH29" t="n">
        <v>1317399.842784708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1.382</v>
      </c>
      <c r="E30" t="n">
        <v>72.36</v>
      </c>
      <c r="F30" t="n">
        <v>69.12</v>
      </c>
      <c r="G30" t="n">
        <v>180.32</v>
      </c>
      <c r="H30" t="n">
        <v>2.34</v>
      </c>
      <c r="I30" t="n">
        <v>23</v>
      </c>
      <c r="J30" t="n">
        <v>220.44</v>
      </c>
      <c r="K30" t="n">
        <v>52.44</v>
      </c>
      <c r="L30" t="n">
        <v>29</v>
      </c>
      <c r="M30" t="n">
        <v>21</v>
      </c>
      <c r="N30" t="n">
        <v>49</v>
      </c>
      <c r="O30" t="n">
        <v>27421.64</v>
      </c>
      <c r="P30" t="n">
        <v>891</v>
      </c>
      <c r="Q30" t="n">
        <v>747.79</v>
      </c>
      <c r="R30" t="n">
        <v>142.06</v>
      </c>
      <c r="S30" t="n">
        <v>106.02</v>
      </c>
      <c r="T30" t="n">
        <v>13844.8</v>
      </c>
      <c r="U30" t="n">
        <v>0.75</v>
      </c>
      <c r="V30" t="n">
        <v>0.89</v>
      </c>
      <c r="W30" t="n">
        <v>12.3</v>
      </c>
      <c r="X30" t="n">
        <v>0.8</v>
      </c>
      <c r="Y30" t="n">
        <v>0.5</v>
      </c>
      <c r="Z30" t="n">
        <v>10</v>
      </c>
      <c r="AA30" t="n">
        <v>1060.658580466808</v>
      </c>
      <c r="AB30" t="n">
        <v>1451.239862748776</v>
      </c>
      <c r="AC30" t="n">
        <v>1312.735567075972</v>
      </c>
      <c r="AD30" t="n">
        <v>1060658.580466808</v>
      </c>
      <c r="AE30" t="n">
        <v>1451239.862748776</v>
      </c>
      <c r="AF30" t="n">
        <v>1.820847506035332e-06</v>
      </c>
      <c r="AG30" t="n">
        <v>12</v>
      </c>
      <c r="AH30" t="n">
        <v>1312735.567075972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1.3816</v>
      </c>
      <c r="E31" t="n">
        <v>72.38</v>
      </c>
      <c r="F31" t="n">
        <v>69.14</v>
      </c>
      <c r="G31" t="n">
        <v>180.36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893.13</v>
      </c>
      <c r="Q31" t="n">
        <v>747.8099999999999</v>
      </c>
      <c r="R31" t="n">
        <v>142.31</v>
      </c>
      <c r="S31" t="n">
        <v>106.02</v>
      </c>
      <c r="T31" t="n">
        <v>13970.67</v>
      </c>
      <c r="U31" t="n">
        <v>0.74</v>
      </c>
      <c r="V31" t="n">
        <v>0.89</v>
      </c>
      <c r="W31" t="n">
        <v>12.31</v>
      </c>
      <c r="X31" t="n">
        <v>0.82</v>
      </c>
      <c r="Y31" t="n">
        <v>0.5</v>
      </c>
      <c r="Z31" t="n">
        <v>10</v>
      </c>
      <c r="AA31" t="n">
        <v>1063.056293511479</v>
      </c>
      <c r="AB31" t="n">
        <v>1454.520519516129</v>
      </c>
      <c r="AC31" t="n">
        <v>1315.703122565879</v>
      </c>
      <c r="AD31" t="n">
        <v>1063056.293511478</v>
      </c>
      <c r="AE31" t="n">
        <v>1454520.519516129</v>
      </c>
      <c r="AF31" t="n">
        <v>1.820320487943861e-06</v>
      </c>
      <c r="AG31" t="n">
        <v>12</v>
      </c>
      <c r="AH31" t="n">
        <v>1315703.122565879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1.3832</v>
      </c>
      <c r="E32" t="n">
        <v>72.3</v>
      </c>
      <c r="F32" t="n">
        <v>69.09</v>
      </c>
      <c r="G32" t="n">
        <v>188.44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892.52</v>
      </c>
      <c r="Q32" t="n">
        <v>747.78</v>
      </c>
      <c r="R32" t="n">
        <v>140.95</v>
      </c>
      <c r="S32" t="n">
        <v>106.02</v>
      </c>
      <c r="T32" t="n">
        <v>13291.48</v>
      </c>
      <c r="U32" t="n">
        <v>0.75</v>
      </c>
      <c r="V32" t="n">
        <v>0.89</v>
      </c>
      <c r="W32" t="n">
        <v>12.3</v>
      </c>
      <c r="X32" t="n">
        <v>0.78</v>
      </c>
      <c r="Y32" t="n">
        <v>0.5</v>
      </c>
      <c r="Z32" t="n">
        <v>10</v>
      </c>
      <c r="AA32" t="n">
        <v>1061.288578718898</v>
      </c>
      <c r="AB32" t="n">
        <v>1452.101854150847</v>
      </c>
      <c r="AC32" t="n">
        <v>1313.515291228442</v>
      </c>
      <c r="AD32" t="n">
        <v>1061288.578718898</v>
      </c>
      <c r="AE32" t="n">
        <v>1452101.854150847</v>
      </c>
      <c r="AF32" t="n">
        <v>1.822428560309748e-06</v>
      </c>
      <c r="AG32" t="n">
        <v>12</v>
      </c>
      <c r="AH32" t="n">
        <v>1313515.291228442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1.3847</v>
      </c>
      <c r="E33" t="n">
        <v>72.22</v>
      </c>
      <c r="F33" t="n">
        <v>69.05</v>
      </c>
      <c r="G33" t="n">
        <v>197.29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889.9299999999999</v>
      </c>
      <c r="Q33" t="n">
        <v>747.8</v>
      </c>
      <c r="R33" t="n">
        <v>139.56</v>
      </c>
      <c r="S33" t="n">
        <v>106.02</v>
      </c>
      <c r="T33" t="n">
        <v>12602.11</v>
      </c>
      <c r="U33" t="n">
        <v>0.76</v>
      </c>
      <c r="V33" t="n">
        <v>0.89</v>
      </c>
      <c r="W33" t="n">
        <v>12.3</v>
      </c>
      <c r="X33" t="n">
        <v>0.73</v>
      </c>
      <c r="Y33" t="n">
        <v>0.5</v>
      </c>
      <c r="Z33" t="n">
        <v>10</v>
      </c>
      <c r="AA33" t="n">
        <v>1057.660157419774</v>
      </c>
      <c r="AB33" t="n">
        <v>1447.137288054735</v>
      </c>
      <c r="AC33" t="n">
        <v>1309.02453635273</v>
      </c>
      <c r="AD33" t="n">
        <v>1057660.157419774</v>
      </c>
      <c r="AE33" t="n">
        <v>1447137.288054735</v>
      </c>
      <c r="AF33" t="n">
        <v>1.824404878152768e-06</v>
      </c>
      <c r="AG33" t="n">
        <v>12</v>
      </c>
      <c r="AH33" t="n">
        <v>1309024.53635273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1.3844</v>
      </c>
      <c r="E34" t="n">
        <v>72.23999999999999</v>
      </c>
      <c r="F34" t="n">
        <v>69.06999999999999</v>
      </c>
      <c r="G34" t="n">
        <v>197.34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893.3099999999999</v>
      </c>
      <c r="Q34" t="n">
        <v>747.78</v>
      </c>
      <c r="R34" t="n">
        <v>140.06</v>
      </c>
      <c r="S34" t="n">
        <v>106.02</v>
      </c>
      <c r="T34" t="n">
        <v>12854.41</v>
      </c>
      <c r="U34" t="n">
        <v>0.76</v>
      </c>
      <c r="V34" t="n">
        <v>0.89</v>
      </c>
      <c r="W34" t="n">
        <v>12.3</v>
      </c>
      <c r="X34" t="n">
        <v>0.75</v>
      </c>
      <c r="Y34" t="n">
        <v>0.5</v>
      </c>
      <c r="Z34" t="n">
        <v>10</v>
      </c>
      <c r="AA34" t="n">
        <v>1061.21164574708</v>
      </c>
      <c r="AB34" t="n">
        <v>1451.996591064762</v>
      </c>
      <c r="AC34" t="n">
        <v>1313.420074303555</v>
      </c>
      <c r="AD34" t="n">
        <v>1061211.64574708</v>
      </c>
      <c r="AE34" t="n">
        <v>1451996.591064762</v>
      </c>
      <c r="AF34" t="n">
        <v>1.824009614584164e-06</v>
      </c>
      <c r="AG34" t="n">
        <v>12</v>
      </c>
      <c r="AH34" t="n">
        <v>1313420.074303555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1.3859</v>
      </c>
      <c r="E35" t="n">
        <v>72.15000000000001</v>
      </c>
      <c r="F35" t="n">
        <v>69.02</v>
      </c>
      <c r="G35" t="n">
        <v>207.06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890.12</v>
      </c>
      <c r="Q35" t="n">
        <v>747.78</v>
      </c>
      <c r="R35" t="n">
        <v>138.44</v>
      </c>
      <c r="S35" t="n">
        <v>106.02</v>
      </c>
      <c r="T35" t="n">
        <v>12048.63</v>
      </c>
      <c r="U35" t="n">
        <v>0.77</v>
      </c>
      <c r="V35" t="n">
        <v>0.89</v>
      </c>
      <c r="W35" t="n">
        <v>12.3</v>
      </c>
      <c r="X35" t="n">
        <v>0.7</v>
      </c>
      <c r="Y35" t="n">
        <v>0.5</v>
      </c>
      <c r="Z35" t="n">
        <v>10</v>
      </c>
      <c r="AA35" t="n">
        <v>1056.985909975106</v>
      </c>
      <c r="AB35" t="n">
        <v>1446.214752955242</v>
      </c>
      <c r="AC35" t="n">
        <v>1308.190046708348</v>
      </c>
      <c r="AD35" t="n">
        <v>1056985.909975106</v>
      </c>
      <c r="AE35" t="n">
        <v>1446214.752955242</v>
      </c>
      <c r="AF35" t="n">
        <v>1.825985932427183e-06</v>
      </c>
      <c r="AG35" t="n">
        <v>12</v>
      </c>
      <c r="AH35" t="n">
        <v>1308190.046708348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1.3861</v>
      </c>
      <c r="E36" t="n">
        <v>72.15000000000001</v>
      </c>
      <c r="F36" t="n">
        <v>69.01000000000001</v>
      </c>
      <c r="G36" t="n">
        <v>207.04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889.89</v>
      </c>
      <c r="Q36" t="n">
        <v>747.78</v>
      </c>
      <c r="R36" t="n">
        <v>138.25</v>
      </c>
      <c r="S36" t="n">
        <v>106.02</v>
      </c>
      <c r="T36" t="n">
        <v>11954.62</v>
      </c>
      <c r="U36" t="n">
        <v>0.77</v>
      </c>
      <c r="V36" t="n">
        <v>0.89</v>
      </c>
      <c r="W36" t="n">
        <v>12.3</v>
      </c>
      <c r="X36" t="n">
        <v>0.7</v>
      </c>
      <c r="Y36" t="n">
        <v>0.5</v>
      </c>
      <c r="Z36" t="n">
        <v>10</v>
      </c>
      <c r="AA36" t="n">
        <v>1056.611047565245</v>
      </c>
      <c r="AB36" t="n">
        <v>1445.701849668308</v>
      </c>
      <c r="AC36" t="n">
        <v>1307.726094191254</v>
      </c>
      <c r="AD36" t="n">
        <v>1056611.047565245</v>
      </c>
      <c r="AE36" t="n">
        <v>1445701.849668308</v>
      </c>
      <c r="AF36" t="n">
        <v>1.82624944147292e-06</v>
      </c>
      <c r="AG36" t="n">
        <v>12</v>
      </c>
      <c r="AH36" t="n">
        <v>1307726.094191254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1.3872</v>
      </c>
      <c r="E37" t="n">
        <v>72.09</v>
      </c>
      <c r="F37" t="n">
        <v>68.98999999999999</v>
      </c>
      <c r="G37" t="n">
        <v>217.87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891.54</v>
      </c>
      <c r="Q37" t="n">
        <v>747.78</v>
      </c>
      <c r="R37" t="n">
        <v>137.52</v>
      </c>
      <c r="S37" t="n">
        <v>106.02</v>
      </c>
      <c r="T37" t="n">
        <v>11594.08</v>
      </c>
      <c r="U37" t="n">
        <v>0.77</v>
      </c>
      <c r="V37" t="n">
        <v>0.89</v>
      </c>
      <c r="W37" t="n">
        <v>12.3</v>
      </c>
      <c r="X37" t="n">
        <v>0.67</v>
      </c>
      <c r="Y37" t="n">
        <v>0.5</v>
      </c>
      <c r="Z37" t="n">
        <v>10</v>
      </c>
      <c r="AA37" t="n">
        <v>1057.450462067307</v>
      </c>
      <c r="AB37" t="n">
        <v>1446.850373622384</v>
      </c>
      <c r="AC37" t="n">
        <v>1308.765004631116</v>
      </c>
      <c r="AD37" t="n">
        <v>1057450.462067307</v>
      </c>
      <c r="AE37" t="n">
        <v>1446850.373622384</v>
      </c>
      <c r="AF37" t="n">
        <v>1.827698741224467e-06</v>
      </c>
      <c r="AG37" t="n">
        <v>12</v>
      </c>
      <c r="AH37" t="n">
        <v>1308765.004631116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1.3873</v>
      </c>
      <c r="E38" t="n">
        <v>72.08</v>
      </c>
      <c r="F38" t="n">
        <v>68.98999999999999</v>
      </c>
      <c r="G38" t="n">
        <v>217.85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888.3</v>
      </c>
      <c r="Q38" t="n">
        <v>747.78</v>
      </c>
      <c r="R38" t="n">
        <v>137.28</v>
      </c>
      <c r="S38" t="n">
        <v>106.02</v>
      </c>
      <c r="T38" t="n">
        <v>11475.36</v>
      </c>
      <c r="U38" t="n">
        <v>0.77</v>
      </c>
      <c r="V38" t="n">
        <v>0.89</v>
      </c>
      <c r="W38" t="n">
        <v>12.3</v>
      </c>
      <c r="X38" t="n">
        <v>0.67</v>
      </c>
      <c r="Y38" t="n">
        <v>0.5</v>
      </c>
      <c r="Z38" t="n">
        <v>10</v>
      </c>
      <c r="AA38" t="n">
        <v>1054.204316277029</v>
      </c>
      <c r="AB38" t="n">
        <v>1442.408853742281</v>
      </c>
      <c r="AC38" t="n">
        <v>1304.747377174658</v>
      </c>
      <c r="AD38" t="n">
        <v>1054204.316277029</v>
      </c>
      <c r="AE38" t="n">
        <v>1442408.853742281</v>
      </c>
      <c r="AF38" t="n">
        <v>1.827830495747335e-06</v>
      </c>
      <c r="AG38" t="n">
        <v>12</v>
      </c>
      <c r="AH38" t="n">
        <v>1304747.377174658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1.3886</v>
      </c>
      <c r="E39" t="n">
        <v>72.01000000000001</v>
      </c>
      <c r="F39" t="n">
        <v>68.95</v>
      </c>
      <c r="G39" t="n">
        <v>229.85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889.41</v>
      </c>
      <c r="Q39" t="n">
        <v>747.8</v>
      </c>
      <c r="R39" t="n">
        <v>135.97</v>
      </c>
      <c r="S39" t="n">
        <v>106.02</v>
      </c>
      <c r="T39" t="n">
        <v>10823.08</v>
      </c>
      <c r="U39" t="n">
        <v>0.78</v>
      </c>
      <c r="V39" t="n">
        <v>0.89</v>
      </c>
      <c r="W39" t="n">
        <v>12.31</v>
      </c>
      <c r="X39" t="n">
        <v>0.64</v>
      </c>
      <c r="Y39" t="n">
        <v>0.5</v>
      </c>
      <c r="Z39" t="n">
        <v>10</v>
      </c>
      <c r="AA39" t="n">
        <v>1054.355761687713</v>
      </c>
      <c r="AB39" t="n">
        <v>1442.616068034478</v>
      </c>
      <c r="AC39" t="n">
        <v>1304.934815225635</v>
      </c>
      <c r="AD39" t="n">
        <v>1054355.761687713</v>
      </c>
      <c r="AE39" t="n">
        <v>1442616.068034478</v>
      </c>
      <c r="AF39" t="n">
        <v>1.829543304544619e-06</v>
      </c>
      <c r="AG39" t="n">
        <v>12</v>
      </c>
      <c r="AH39" t="n">
        <v>1304934.815225635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1.3889</v>
      </c>
      <c r="E40" t="n">
        <v>72</v>
      </c>
      <c r="F40" t="n">
        <v>68.94</v>
      </c>
      <c r="G40" t="n">
        <v>229.79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890.7</v>
      </c>
      <c r="Q40" t="n">
        <v>747.78</v>
      </c>
      <c r="R40" t="n">
        <v>135.7</v>
      </c>
      <c r="S40" t="n">
        <v>106.02</v>
      </c>
      <c r="T40" t="n">
        <v>10687.19</v>
      </c>
      <c r="U40" t="n">
        <v>0.78</v>
      </c>
      <c r="V40" t="n">
        <v>0.89</v>
      </c>
      <c r="W40" t="n">
        <v>12.3</v>
      </c>
      <c r="X40" t="n">
        <v>0.62</v>
      </c>
      <c r="Y40" t="n">
        <v>0.5</v>
      </c>
      <c r="Z40" t="n">
        <v>10</v>
      </c>
      <c r="AA40" t="n">
        <v>1055.402483088257</v>
      </c>
      <c r="AB40" t="n">
        <v>1444.048238432792</v>
      </c>
      <c r="AC40" t="n">
        <v>1306.230301291197</v>
      </c>
      <c r="AD40" t="n">
        <v>1055402.483088257</v>
      </c>
      <c r="AE40" t="n">
        <v>1444048.238432792</v>
      </c>
      <c r="AF40" t="n">
        <v>1.829938568113222e-06</v>
      </c>
      <c r="AG40" t="n">
        <v>12</v>
      </c>
      <c r="AH40" t="n">
        <v>1306230.301291197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1.3899</v>
      </c>
      <c r="E41" t="n">
        <v>71.95</v>
      </c>
      <c r="F41" t="n">
        <v>68.92</v>
      </c>
      <c r="G41" t="n">
        <v>243.26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888.02</v>
      </c>
      <c r="Q41" t="n">
        <v>747.78</v>
      </c>
      <c r="R41" t="n">
        <v>135.2</v>
      </c>
      <c r="S41" t="n">
        <v>106.02</v>
      </c>
      <c r="T41" t="n">
        <v>10443.25</v>
      </c>
      <c r="U41" t="n">
        <v>0.78</v>
      </c>
      <c r="V41" t="n">
        <v>0.89</v>
      </c>
      <c r="W41" t="n">
        <v>12.3</v>
      </c>
      <c r="X41" t="n">
        <v>0.61</v>
      </c>
      <c r="Y41" t="n">
        <v>0.5</v>
      </c>
      <c r="Z41" t="n">
        <v>10</v>
      </c>
      <c r="AA41" t="n">
        <v>1052.071331125648</v>
      </c>
      <c r="AB41" t="n">
        <v>1439.490409357498</v>
      </c>
      <c r="AC41" t="n">
        <v>1302.107465025897</v>
      </c>
      <c r="AD41" t="n">
        <v>1052071.331125648</v>
      </c>
      <c r="AE41" t="n">
        <v>1439490.409357498</v>
      </c>
      <c r="AF41" t="n">
        <v>1.831256113341902e-06</v>
      </c>
      <c r="AG41" t="n">
        <v>12</v>
      </c>
      <c r="AH41" t="n">
        <v>1302107.465025896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1.2738</v>
      </c>
      <c r="E2" t="n">
        <v>78.5</v>
      </c>
      <c r="F2" t="n">
        <v>74.90000000000001</v>
      </c>
      <c r="G2" t="n">
        <v>25.53</v>
      </c>
      <c r="H2" t="n">
        <v>0.64</v>
      </c>
      <c r="I2" t="n">
        <v>176</v>
      </c>
      <c r="J2" t="n">
        <v>26.11</v>
      </c>
      <c r="K2" t="n">
        <v>12.1</v>
      </c>
      <c r="L2" t="n">
        <v>1</v>
      </c>
      <c r="M2" t="n">
        <v>174</v>
      </c>
      <c r="N2" t="n">
        <v>3.01</v>
      </c>
      <c r="O2" t="n">
        <v>3454.41</v>
      </c>
      <c r="P2" t="n">
        <v>243.34</v>
      </c>
      <c r="Q2" t="n">
        <v>747.88</v>
      </c>
      <c r="R2" t="n">
        <v>334.72</v>
      </c>
      <c r="S2" t="n">
        <v>106.02</v>
      </c>
      <c r="T2" t="n">
        <v>109409.33</v>
      </c>
      <c r="U2" t="n">
        <v>0.32</v>
      </c>
      <c r="V2" t="n">
        <v>0.82</v>
      </c>
      <c r="W2" t="n">
        <v>12.55</v>
      </c>
      <c r="X2" t="n">
        <v>6.58</v>
      </c>
      <c r="Y2" t="n">
        <v>0.5</v>
      </c>
      <c r="Z2" t="n">
        <v>10</v>
      </c>
      <c r="AA2" t="n">
        <v>401.2049794103469</v>
      </c>
      <c r="AB2" t="n">
        <v>548.9463527437319</v>
      </c>
      <c r="AC2" t="n">
        <v>496.5556832889144</v>
      </c>
      <c r="AD2" t="n">
        <v>401204.9794103469</v>
      </c>
      <c r="AE2" t="n">
        <v>548946.3527437319</v>
      </c>
      <c r="AF2" t="n">
        <v>1.82337805961821e-06</v>
      </c>
      <c r="AG2" t="n">
        <v>13</v>
      </c>
      <c r="AH2" t="n">
        <v>496555.6832889144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1.3542</v>
      </c>
      <c r="E3" t="n">
        <v>73.84</v>
      </c>
      <c r="F3" t="n">
        <v>71.31</v>
      </c>
      <c r="G3" t="n">
        <v>53.48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38</v>
      </c>
      <c r="N3" t="n">
        <v>3.1</v>
      </c>
      <c r="O3" t="n">
        <v>3588.35</v>
      </c>
      <c r="P3" t="n">
        <v>210.48</v>
      </c>
      <c r="Q3" t="n">
        <v>747.9</v>
      </c>
      <c r="R3" t="n">
        <v>212.27</v>
      </c>
      <c r="S3" t="n">
        <v>106.02</v>
      </c>
      <c r="T3" t="n">
        <v>48663.98</v>
      </c>
      <c r="U3" t="n">
        <v>0.5</v>
      </c>
      <c r="V3" t="n">
        <v>0.87</v>
      </c>
      <c r="W3" t="n">
        <v>12.47</v>
      </c>
      <c r="X3" t="n">
        <v>2.99</v>
      </c>
      <c r="Y3" t="n">
        <v>0.5</v>
      </c>
      <c r="Z3" t="n">
        <v>10</v>
      </c>
      <c r="AA3" t="n">
        <v>348.7130511511149</v>
      </c>
      <c r="AB3" t="n">
        <v>477.1245807190156</v>
      </c>
      <c r="AC3" t="n">
        <v>431.5884803837468</v>
      </c>
      <c r="AD3" t="n">
        <v>348713.0511511149</v>
      </c>
      <c r="AE3" t="n">
        <v>477124.5807190156</v>
      </c>
      <c r="AF3" t="n">
        <v>1.938466453395336e-06</v>
      </c>
      <c r="AG3" t="n">
        <v>13</v>
      </c>
      <c r="AH3" t="n">
        <v>431588.4803837468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1.3565</v>
      </c>
      <c r="E4" t="n">
        <v>73.72</v>
      </c>
      <c r="F4" t="n">
        <v>71.23</v>
      </c>
      <c r="G4" t="n">
        <v>56.23</v>
      </c>
      <c r="H4" t="n">
        <v>1.78</v>
      </c>
      <c r="I4" t="n">
        <v>76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215.62</v>
      </c>
      <c r="Q4" t="n">
        <v>747.96</v>
      </c>
      <c r="R4" t="n">
        <v>208.51</v>
      </c>
      <c r="S4" t="n">
        <v>106.02</v>
      </c>
      <c r="T4" t="n">
        <v>46803.51</v>
      </c>
      <c r="U4" t="n">
        <v>0.51</v>
      </c>
      <c r="V4" t="n">
        <v>0.87</v>
      </c>
      <c r="W4" t="n">
        <v>12.5</v>
      </c>
      <c r="X4" t="n">
        <v>2.91</v>
      </c>
      <c r="Y4" t="n">
        <v>0.5</v>
      </c>
      <c r="Z4" t="n">
        <v>10</v>
      </c>
      <c r="AA4" t="n">
        <v>345.6364186360577</v>
      </c>
      <c r="AB4" t="n">
        <v>472.9149963804671</v>
      </c>
      <c r="AC4" t="n">
        <v>427.7806528662808</v>
      </c>
      <c r="AD4" t="n">
        <v>345636.4186360577</v>
      </c>
      <c r="AE4" t="n">
        <v>472914.9963804671</v>
      </c>
      <c r="AF4" t="n">
        <v>1.941758783068065e-06</v>
      </c>
      <c r="AG4" t="n">
        <v>12</v>
      </c>
      <c r="AH4" t="n">
        <v>427780.6528662808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0.9472</v>
      </c>
      <c r="E2" t="n">
        <v>105.57</v>
      </c>
      <c r="F2" t="n">
        <v>91.31</v>
      </c>
      <c r="G2" t="n">
        <v>9.18</v>
      </c>
      <c r="H2" t="n">
        <v>0.18</v>
      </c>
      <c r="I2" t="n">
        <v>597</v>
      </c>
      <c r="J2" t="n">
        <v>98.70999999999999</v>
      </c>
      <c r="K2" t="n">
        <v>39.72</v>
      </c>
      <c r="L2" t="n">
        <v>1</v>
      </c>
      <c r="M2" t="n">
        <v>595</v>
      </c>
      <c r="N2" t="n">
        <v>12.99</v>
      </c>
      <c r="O2" t="n">
        <v>12407.75</v>
      </c>
      <c r="P2" t="n">
        <v>823.04</v>
      </c>
      <c r="Q2" t="n">
        <v>748.1900000000001</v>
      </c>
      <c r="R2" t="n">
        <v>883.4</v>
      </c>
      <c r="S2" t="n">
        <v>106.02</v>
      </c>
      <c r="T2" t="n">
        <v>381641.2</v>
      </c>
      <c r="U2" t="n">
        <v>0.12</v>
      </c>
      <c r="V2" t="n">
        <v>0.68</v>
      </c>
      <c r="W2" t="n">
        <v>13.24</v>
      </c>
      <c r="X2" t="n">
        <v>22.98</v>
      </c>
      <c r="Y2" t="n">
        <v>0.5</v>
      </c>
      <c r="Z2" t="n">
        <v>10</v>
      </c>
      <c r="AA2" t="n">
        <v>1447.841179763259</v>
      </c>
      <c r="AB2" t="n">
        <v>1981.000176396925</v>
      </c>
      <c r="AC2" t="n">
        <v>1791.936299912812</v>
      </c>
      <c r="AD2" t="n">
        <v>1447841.179763259</v>
      </c>
      <c r="AE2" t="n">
        <v>1981000.176396925</v>
      </c>
      <c r="AF2" t="n">
        <v>1.290591603667106e-06</v>
      </c>
      <c r="AG2" t="n">
        <v>18</v>
      </c>
      <c r="AH2" t="n">
        <v>1791936.299912811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1.177</v>
      </c>
      <c r="E3" t="n">
        <v>84.95999999999999</v>
      </c>
      <c r="F3" t="n">
        <v>77.8</v>
      </c>
      <c r="G3" t="n">
        <v>18.52</v>
      </c>
      <c r="H3" t="n">
        <v>0.35</v>
      </c>
      <c r="I3" t="n">
        <v>252</v>
      </c>
      <c r="J3" t="n">
        <v>99.95</v>
      </c>
      <c r="K3" t="n">
        <v>39.72</v>
      </c>
      <c r="L3" t="n">
        <v>2</v>
      </c>
      <c r="M3" t="n">
        <v>250</v>
      </c>
      <c r="N3" t="n">
        <v>13.24</v>
      </c>
      <c r="O3" t="n">
        <v>12561.45</v>
      </c>
      <c r="P3" t="n">
        <v>697.52</v>
      </c>
      <c r="Q3" t="n">
        <v>747.98</v>
      </c>
      <c r="R3" t="n">
        <v>430.86</v>
      </c>
      <c r="S3" t="n">
        <v>106.02</v>
      </c>
      <c r="T3" t="n">
        <v>157100.08</v>
      </c>
      <c r="U3" t="n">
        <v>0.25</v>
      </c>
      <c r="V3" t="n">
        <v>0.79</v>
      </c>
      <c r="W3" t="n">
        <v>12.69</v>
      </c>
      <c r="X3" t="n">
        <v>9.470000000000001</v>
      </c>
      <c r="Y3" t="n">
        <v>0.5</v>
      </c>
      <c r="Z3" t="n">
        <v>10</v>
      </c>
      <c r="AA3" t="n">
        <v>1002.495105771672</v>
      </c>
      <c r="AB3" t="n">
        <v>1371.658030679486</v>
      </c>
      <c r="AC3" t="n">
        <v>1240.748913365572</v>
      </c>
      <c r="AD3" t="n">
        <v>1002495.105771672</v>
      </c>
      <c r="AE3" t="n">
        <v>1371658.030679486</v>
      </c>
      <c r="AF3" t="n">
        <v>1.603701771026377e-06</v>
      </c>
      <c r="AG3" t="n">
        <v>14</v>
      </c>
      <c r="AH3" t="n">
        <v>1240748.913365572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1.2565</v>
      </c>
      <c r="E4" t="n">
        <v>79.59</v>
      </c>
      <c r="F4" t="n">
        <v>74.31</v>
      </c>
      <c r="G4" t="n">
        <v>27.87</v>
      </c>
      <c r="H4" t="n">
        <v>0.52</v>
      </c>
      <c r="I4" t="n">
        <v>160</v>
      </c>
      <c r="J4" t="n">
        <v>101.2</v>
      </c>
      <c r="K4" t="n">
        <v>39.72</v>
      </c>
      <c r="L4" t="n">
        <v>3</v>
      </c>
      <c r="M4" t="n">
        <v>158</v>
      </c>
      <c r="N4" t="n">
        <v>13.49</v>
      </c>
      <c r="O4" t="n">
        <v>12715.54</v>
      </c>
      <c r="P4" t="n">
        <v>662.4400000000001</v>
      </c>
      <c r="Q4" t="n">
        <v>747.96</v>
      </c>
      <c r="R4" t="n">
        <v>314.98</v>
      </c>
      <c r="S4" t="n">
        <v>106.02</v>
      </c>
      <c r="T4" t="n">
        <v>99620.95</v>
      </c>
      <c r="U4" t="n">
        <v>0.34</v>
      </c>
      <c r="V4" t="n">
        <v>0.83</v>
      </c>
      <c r="W4" t="n">
        <v>12.53</v>
      </c>
      <c r="X4" t="n">
        <v>5.99</v>
      </c>
      <c r="Y4" t="n">
        <v>0.5</v>
      </c>
      <c r="Z4" t="n">
        <v>10</v>
      </c>
      <c r="AA4" t="n">
        <v>896.8799048711118</v>
      </c>
      <c r="AB4" t="n">
        <v>1227.150653393521</v>
      </c>
      <c r="AC4" t="n">
        <v>1110.033117350402</v>
      </c>
      <c r="AD4" t="n">
        <v>896879.9048711117</v>
      </c>
      <c r="AE4" t="n">
        <v>1227150.653393521</v>
      </c>
      <c r="AF4" t="n">
        <v>1.712023173572338e-06</v>
      </c>
      <c r="AG4" t="n">
        <v>13</v>
      </c>
      <c r="AH4" t="n">
        <v>1110033.117350402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1.2973</v>
      </c>
      <c r="E5" t="n">
        <v>77.08</v>
      </c>
      <c r="F5" t="n">
        <v>72.69</v>
      </c>
      <c r="G5" t="n">
        <v>37.28</v>
      </c>
      <c r="H5" t="n">
        <v>0.6899999999999999</v>
      </c>
      <c r="I5" t="n">
        <v>117</v>
      </c>
      <c r="J5" t="n">
        <v>102.45</v>
      </c>
      <c r="K5" t="n">
        <v>39.72</v>
      </c>
      <c r="L5" t="n">
        <v>4</v>
      </c>
      <c r="M5" t="n">
        <v>115</v>
      </c>
      <c r="N5" t="n">
        <v>13.74</v>
      </c>
      <c r="O5" t="n">
        <v>12870.03</v>
      </c>
      <c r="P5" t="n">
        <v>644.04</v>
      </c>
      <c r="Q5" t="n">
        <v>747.88</v>
      </c>
      <c r="R5" t="n">
        <v>259.86</v>
      </c>
      <c r="S5" t="n">
        <v>106.02</v>
      </c>
      <c r="T5" t="n">
        <v>72272.71000000001</v>
      </c>
      <c r="U5" t="n">
        <v>0.41</v>
      </c>
      <c r="V5" t="n">
        <v>0.85</v>
      </c>
      <c r="W5" t="n">
        <v>12.48</v>
      </c>
      <c r="X5" t="n">
        <v>4.37</v>
      </c>
      <c r="Y5" t="n">
        <v>0.5</v>
      </c>
      <c r="Z5" t="n">
        <v>10</v>
      </c>
      <c r="AA5" t="n">
        <v>851.2665266635371</v>
      </c>
      <c r="AB5" t="n">
        <v>1164.740417009694</v>
      </c>
      <c r="AC5" t="n">
        <v>1053.57922633373</v>
      </c>
      <c r="AD5" t="n">
        <v>851266.5266635371</v>
      </c>
      <c r="AE5" t="n">
        <v>1164740.417009694</v>
      </c>
      <c r="AF5" t="n">
        <v>1.767614534878945e-06</v>
      </c>
      <c r="AG5" t="n">
        <v>13</v>
      </c>
      <c r="AH5" t="n">
        <v>1053579.22633373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1.3224</v>
      </c>
      <c r="E6" t="n">
        <v>75.62</v>
      </c>
      <c r="F6" t="n">
        <v>71.73999999999999</v>
      </c>
      <c r="G6" t="n">
        <v>46.79</v>
      </c>
      <c r="H6" t="n">
        <v>0.85</v>
      </c>
      <c r="I6" t="n">
        <v>92</v>
      </c>
      <c r="J6" t="n">
        <v>103.71</v>
      </c>
      <c r="K6" t="n">
        <v>39.72</v>
      </c>
      <c r="L6" t="n">
        <v>5</v>
      </c>
      <c r="M6" t="n">
        <v>90</v>
      </c>
      <c r="N6" t="n">
        <v>14</v>
      </c>
      <c r="O6" t="n">
        <v>13024.91</v>
      </c>
      <c r="P6" t="n">
        <v>631.73</v>
      </c>
      <c r="Q6" t="n">
        <v>747.83</v>
      </c>
      <c r="R6" t="n">
        <v>228.75</v>
      </c>
      <c r="S6" t="n">
        <v>106.02</v>
      </c>
      <c r="T6" t="n">
        <v>56843.67</v>
      </c>
      <c r="U6" t="n">
        <v>0.46</v>
      </c>
      <c r="V6" t="n">
        <v>0.86</v>
      </c>
      <c r="W6" t="n">
        <v>12.43</v>
      </c>
      <c r="X6" t="n">
        <v>3.42</v>
      </c>
      <c r="Y6" t="n">
        <v>0.5</v>
      </c>
      <c r="Z6" t="n">
        <v>10</v>
      </c>
      <c r="AA6" t="n">
        <v>823.6274556075151</v>
      </c>
      <c r="AB6" t="n">
        <v>1126.923420641086</v>
      </c>
      <c r="AC6" t="n">
        <v>1019.371431022055</v>
      </c>
      <c r="AD6" t="n">
        <v>823627.4556075151</v>
      </c>
      <c r="AE6" t="n">
        <v>1126923.420641086</v>
      </c>
      <c r="AF6" t="n">
        <v>1.801814122349431e-06</v>
      </c>
      <c r="AG6" t="n">
        <v>13</v>
      </c>
      <c r="AH6" t="n">
        <v>1019371.431022055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1.3393</v>
      </c>
      <c r="E7" t="n">
        <v>74.67</v>
      </c>
      <c r="F7" t="n">
        <v>71.12</v>
      </c>
      <c r="G7" t="n">
        <v>56.14</v>
      </c>
      <c r="H7" t="n">
        <v>1.01</v>
      </c>
      <c r="I7" t="n">
        <v>76</v>
      </c>
      <c r="J7" t="n">
        <v>104.97</v>
      </c>
      <c r="K7" t="n">
        <v>39.72</v>
      </c>
      <c r="L7" t="n">
        <v>6</v>
      </c>
      <c r="M7" t="n">
        <v>74</v>
      </c>
      <c r="N7" t="n">
        <v>14.25</v>
      </c>
      <c r="O7" t="n">
        <v>13180.19</v>
      </c>
      <c r="P7" t="n">
        <v>622.23</v>
      </c>
      <c r="Q7" t="n">
        <v>747.83</v>
      </c>
      <c r="R7" t="n">
        <v>208.48</v>
      </c>
      <c r="S7" t="n">
        <v>106.02</v>
      </c>
      <c r="T7" t="n">
        <v>46790.88</v>
      </c>
      <c r="U7" t="n">
        <v>0.51</v>
      </c>
      <c r="V7" t="n">
        <v>0.87</v>
      </c>
      <c r="W7" t="n">
        <v>12.39</v>
      </c>
      <c r="X7" t="n">
        <v>2.8</v>
      </c>
      <c r="Y7" t="n">
        <v>0.5</v>
      </c>
      <c r="Z7" t="n">
        <v>10</v>
      </c>
      <c r="AA7" t="n">
        <v>804.38844335489</v>
      </c>
      <c r="AB7" t="n">
        <v>1100.599755311727</v>
      </c>
      <c r="AC7" t="n">
        <v>995.5600593662335</v>
      </c>
      <c r="AD7" t="n">
        <v>804388.44335489</v>
      </c>
      <c r="AE7" t="n">
        <v>1100599.755311727</v>
      </c>
      <c r="AF7" t="n">
        <v>1.824840936223982e-06</v>
      </c>
      <c r="AG7" t="n">
        <v>13</v>
      </c>
      <c r="AH7" t="n">
        <v>995560.0593662335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1.3519</v>
      </c>
      <c r="E8" t="n">
        <v>73.97</v>
      </c>
      <c r="F8" t="n">
        <v>70.66</v>
      </c>
      <c r="G8" t="n">
        <v>66.25</v>
      </c>
      <c r="H8" t="n">
        <v>1.16</v>
      </c>
      <c r="I8" t="n">
        <v>64</v>
      </c>
      <c r="J8" t="n">
        <v>106.23</v>
      </c>
      <c r="K8" t="n">
        <v>39.72</v>
      </c>
      <c r="L8" t="n">
        <v>7</v>
      </c>
      <c r="M8" t="n">
        <v>62</v>
      </c>
      <c r="N8" t="n">
        <v>14.52</v>
      </c>
      <c r="O8" t="n">
        <v>13335.87</v>
      </c>
      <c r="P8" t="n">
        <v>613.74</v>
      </c>
      <c r="Q8" t="n">
        <v>747.87</v>
      </c>
      <c r="R8" t="n">
        <v>193.11</v>
      </c>
      <c r="S8" t="n">
        <v>106.02</v>
      </c>
      <c r="T8" t="n">
        <v>39165.34</v>
      </c>
      <c r="U8" t="n">
        <v>0.55</v>
      </c>
      <c r="V8" t="n">
        <v>0.87</v>
      </c>
      <c r="W8" t="n">
        <v>12.38</v>
      </c>
      <c r="X8" t="n">
        <v>2.34</v>
      </c>
      <c r="Y8" t="n">
        <v>0.5</v>
      </c>
      <c r="Z8" t="n">
        <v>10</v>
      </c>
      <c r="AA8" t="n">
        <v>788.9434749522367</v>
      </c>
      <c r="AB8" t="n">
        <v>1079.467268159301</v>
      </c>
      <c r="AC8" t="n">
        <v>976.4444271280025</v>
      </c>
      <c r="AD8" t="n">
        <v>788943.4749522366</v>
      </c>
      <c r="AE8" t="n">
        <v>1079467.268159301</v>
      </c>
      <c r="AF8" t="n">
        <v>1.842008856627493e-06</v>
      </c>
      <c r="AG8" t="n">
        <v>13</v>
      </c>
      <c r="AH8" t="n">
        <v>976444.4271280025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1.3601</v>
      </c>
      <c r="E9" t="n">
        <v>73.52</v>
      </c>
      <c r="F9" t="n">
        <v>70.38</v>
      </c>
      <c r="G9" t="n">
        <v>75.41</v>
      </c>
      <c r="H9" t="n">
        <v>1.31</v>
      </c>
      <c r="I9" t="n">
        <v>56</v>
      </c>
      <c r="J9" t="n">
        <v>107.5</v>
      </c>
      <c r="K9" t="n">
        <v>39.72</v>
      </c>
      <c r="L9" t="n">
        <v>8</v>
      </c>
      <c r="M9" t="n">
        <v>54</v>
      </c>
      <c r="N9" t="n">
        <v>14.78</v>
      </c>
      <c r="O9" t="n">
        <v>13491.96</v>
      </c>
      <c r="P9" t="n">
        <v>607.9400000000001</v>
      </c>
      <c r="Q9" t="n">
        <v>747.8200000000001</v>
      </c>
      <c r="R9" t="n">
        <v>183.79</v>
      </c>
      <c r="S9" t="n">
        <v>106.02</v>
      </c>
      <c r="T9" t="n">
        <v>34543.25</v>
      </c>
      <c r="U9" t="n">
        <v>0.58</v>
      </c>
      <c r="V9" t="n">
        <v>0.88</v>
      </c>
      <c r="W9" t="n">
        <v>12.36</v>
      </c>
      <c r="X9" t="n">
        <v>2.06</v>
      </c>
      <c r="Y9" t="n">
        <v>0.5</v>
      </c>
      <c r="Z9" t="n">
        <v>10</v>
      </c>
      <c r="AA9" t="n">
        <v>770.5852034050459</v>
      </c>
      <c r="AB9" t="n">
        <v>1054.348671118654</v>
      </c>
      <c r="AC9" t="n">
        <v>953.723113734743</v>
      </c>
      <c r="AD9" t="n">
        <v>770585.2034050459</v>
      </c>
      <c r="AE9" t="n">
        <v>1054348.671118654</v>
      </c>
      <c r="AF9" t="n">
        <v>1.853181630223428e-06</v>
      </c>
      <c r="AG9" t="n">
        <v>12</v>
      </c>
      <c r="AH9" t="n">
        <v>953723.1137347431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1.368</v>
      </c>
      <c r="E10" t="n">
        <v>73.09999999999999</v>
      </c>
      <c r="F10" t="n">
        <v>70.09999999999999</v>
      </c>
      <c r="G10" t="n">
        <v>85.84</v>
      </c>
      <c r="H10" t="n">
        <v>1.46</v>
      </c>
      <c r="I10" t="n">
        <v>49</v>
      </c>
      <c r="J10" t="n">
        <v>108.77</v>
      </c>
      <c r="K10" t="n">
        <v>39.72</v>
      </c>
      <c r="L10" t="n">
        <v>9</v>
      </c>
      <c r="M10" t="n">
        <v>47</v>
      </c>
      <c r="N10" t="n">
        <v>15.05</v>
      </c>
      <c r="O10" t="n">
        <v>13648.58</v>
      </c>
      <c r="P10" t="n">
        <v>601.12</v>
      </c>
      <c r="Q10" t="n">
        <v>747.83</v>
      </c>
      <c r="R10" t="n">
        <v>174.3</v>
      </c>
      <c r="S10" t="n">
        <v>106.02</v>
      </c>
      <c r="T10" t="n">
        <v>29831.33</v>
      </c>
      <c r="U10" t="n">
        <v>0.61</v>
      </c>
      <c r="V10" t="n">
        <v>0.88</v>
      </c>
      <c r="W10" t="n">
        <v>12.35</v>
      </c>
      <c r="X10" t="n">
        <v>1.78</v>
      </c>
      <c r="Y10" t="n">
        <v>0.5</v>
      </c>
      <c r="Z10" t="n">
        <v>10</v>
      </c>
      <c r="AA10" t="n">
        <v>759.6820095864099</v>
      </c>
      <c r="AB10" t="n">
        <v>1039.430440321034</v>
      </c>
      <c r="AC10" t="n">
        <v>940.2286579465788</v>
      </c>
      <c r="AD10" t="n">
        <v>759682.0095864099</v>
      </c>
      <c r="AE10" t="n">
        <v>1039430.440321033</v>
      </c>
      <c r="AF10" t="n">
        <v>1.863945643809757e-06</v>
      </c>
      <c r="AG10" t="n">
        <v>12</v>
      </c>
      <c r="AH10" t="n">
        <v>940228.6579465788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1.3733</v>
      </c>
      <c r="E11" t="n">
        <v>72.81999999999999</v>
      </c>
      <c r="F11" t="n">
        <v>69.92</v>
      </c>
      <c r="G11" t="n">
        <v>95.34999999999999</v>
      </c>
      <c r="H11" t="n">
        <v>1.6</v>
      </c>
      <c r="I11" t="n">
        <v>44</v>
      </c>
      <c r="J11" t="n">
        <v>110.04</v>
      </c>
      <c r="K11" t="n">
        <v>39.72</v>
      </c>
      <c r="L11" t="n">
        <v>10</v>
      </c>
      <c r="M11" t="n">
        <v>42</v>
      </c>
      <c r="N11" t="n">
        <v>15.32</v>
      </c>
      <c r="O11" t="n">
        <v>13805.5</v>
      </c>
      <c r="P11" t="n">
        <v>595.03</v>
      </c>
      <c r="Q11" t="n">
        <v>747.79</v>
      </c>
      <c r="R11" t="n">
        <v>168.32</v>
      </c>
      <c r="S11" t="n">
        <v>106.02</v>
      </c>
      <c r="T11" t="n">
        <v>26869.17</v>
      </c>
      <c r="U11" t="n">
        <v>0.63</v>
      </c>
      <c r="V11" t="n">
        <v>0.88</v>
      </c>
      <c r="W11" t="n">
        <v>12.35</v>
      </c>
      <c r="X11" t="n">
        <v>1.61</v>
      </c>
      <c r="Y11" t="n">
        <v>0.5</v>
      </c>
      <c r="Z11" t="n">
        <v>10</v>
      </c>
      <c r="AA11" t="n">
        <v>750.9439993638564</v>
      </c>
      <c r="AB11" t="n">
        <v>1027.474709240731</v>
      </c>
      <c r="AC11" t="n">
        <v>929.413965060607</v>
      </c>
      <c r="AD11" t="n">
        <v>750943.9993638564</v>
      </c>
      <c r="AE11" t="n">
        <v>1027474.709240732</v>
      </c>
      <c r="AF11" t="n">
        <v>1.871167070646154e-06</v>
      </c>
      <c r="AG11" t="n">
        <v>12</v>
      </c>
      <c r="AH11" t="n">
        <v>929413.9650606069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1.3776</v>
      </c>
      <c r="E12" t="n">
        <v>72.59</v>
      </c>
      <c r="F12" t="n">
        <v>69.78</v>
      </c>
      <c r="G12" t="n">
        <v>104.67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590.41</v>
      </c>
      <c r="Q12" t="n">
        <v>747.84</v>
      </c>
      <c r="R12" t="n">
        <v>163.61</v>
      </c>
      <c r="S12" t="n">
        <v>106.02</v>
      </c>
      <c r="T12" t="n">
        <v>24533.44</v>
      </c>
      <c r="U12" t="n">
        <v>0.65</v>
      </c>
      <c r="V12" t="n">
        <v>0.88</v>
      </c>
      <c r="W12" t="n">
        <v>12.34</v>
      </c>
      <c r="X12" t="n">
        <v>1.46</v>
      </c>
      <c r="Y12" t="n">
        <v>0.5</v>
      </c>
      <c r="Z12" t="n">
        <v>10</v>
      </c>
      <c r="AA12" t="n">
        <v>744.2263303618575</v>
      </c>
      <c r="AB12" t="n">
        <v>1018.283298149557</v>
      </c>
      <c r="AC12" t="n">
        <v>921.0997693437473</v>
      </c>
      <c r="AD12" t="n">
        <v>744226.3303618575</v>
      </c>
      <c r="AE12" t="n">
        <v>1018283.298149557</v>
      </c>
      <c r="AF12" t="n">
        <v>1.877025964117193e-06</v>
      </c>
      <c r="AG12" t="n">
        <v>12</v>
      </c>
      <c r="AH12" t="n">
        <v>921099.7693437473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1.3823</v>
      </c>
      <c r="E13" t="n">
        <v>72.34</v>
      </c>
      <c r="F13" t="n">
        <v>69.61</v>
      </c>
      <c r="G13" t="n">
        <v>116.02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584.25</v>
      </c>
      <c r="Q13" t="n">
        <v>747.8200000000001</v>
      </c>
      <c r="R13" t="n">
        <v>158.24</v>
      </c>
      <c r="S13" t="n">
        <v>106.02</v>
      </c>
      <c r="T13" t="n">
        <v>21869.45</v>
      </c>
      <c r="U13" t="n">
        <v>0.67</v>
      </c>
      <c r="V13" t="n">
        <v>0.89</v>
      </c>
      <c r="W13" t="n">
        <v>12.33</v>
      </c>
      <c r="X13" t="n">
        <v>1.29</v>
      </c>
      <c r="Y13" t="n">
        <v>0.5</v>
      </c>
      <c r="Z13" t="n">
        <v>10</v>
      </c>
      <c r="AA13" t="n">
        <v>735.8240021176879</v>
      </c>
      <c r="AB13" t="n">
        <v>1006.786861961323</v>
      </c>
      <c r="AC13" t="n">
        <v>910.7005368899693</v>
      </c>
      <c r="AD13" t="n">
        <v>735824.0021176878</v>
      </c>
      <c r="AE13" t="n">
        <v>1006786.861961323</v>
      </c>
      <c r="AF13" t="n">
        <v>1.883429870934376e-06</v>
      </c>
      <c r="AG13" t="n">
        <v>12</v>
      </c>
      <c r="AH13" t="n">
        <v>910700.5368899693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1.3854</v>
      </c>
      <c r="E14" t="n">
        <v>72.18000000000001</v>
      </c>
      <c r="F14" t="n">
        <v>69.51000000000001</v>
      </c>
      <c r="G14" t="n">
        <v>126.39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31</v>
      </c>
      <c r="N14" t="n">
        <v>16.16</v>
      </c>
      <c r="O14" t="n">
        <v>14278.75</v>
      </c>
      <c r="P14" t="n">
        <v>578.86</v>
      </c>
      <c r="Q14" t="n">
        <v>747.8</v>
      </c>
      <c r="R14" t="n">
        <v>154.96</v>
      </c>
      <c r="S14" t="n">
        <v>106.02</v>
      </c>
      <c r="T14" t="n">
        <v>20241.99</v>
      </c>
      <c r="U14" t="n">
        <v>0.68</v>
      </c>
      <c r="V14" t="n">
        <v>0.89</v>
      </c>
      <c r="W14" t="n">
        <v>12.32</v>
      </c>
      <c r="X14" t="n">
        <v>1.19</v>
      </c>
      <c r="Y14" t="n">
        <v>0.5</v>
      </c>
      <c r="Z14" t="n">
        <v>10</v>
      </c>
      <c r="AA14" t="n">
        <v>729.0206680571221</v>
      </c>
      <c r="AB14" t="n">
        <v>997.4782401577411</v>
      </c>
      <c r="AC14" t="n">
        <v>902.2803168865884</v>
      </c>
      <c r="AD14" t="n">
        <v>729020.668057122</v>
      </c>
      <c r="AE14" t="n">
        <v>997478.2401577411</v>
      </c>
      <c r="AF14" t="n">
        <v>1.887653724366986e-06</v>
      </c>
      <c r="AG14" t="n">
        <v>12</v>
      </c>
      <c r="AH14" t="n">
        <v>902280.3168865883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1.3879</v>
      </c>
      <c r="E15" t="n">
        <v>72.05</v>
      </c>
      <c r="F15" t="n">
        <v>69.43000000000001</v>
      </c>
      <c r="G15" t="n">
        <v>134.38</v>
      </c>
      <c r="H15" t="n">
        <v>2.14</v>
      </c>
      <c r="I15" t="n">
        <v>31</v>
      </c>
      <c r="J15" t="n">
        <v>115.16</v>
      </c>
      <c r="K15" t="n">
        <v>39.72</v>
      </c>
      <c r="L15" t="n">
        <v>14</v>
      </c>
      <c r="M15" t="n">
        <v>29</v>
      </c>
      <c r="N15" t="n">
        <v>16.45</v>
      </c>
      <c r="O15" t="n">
        <v>14437.35</v>
      </c>
      <c r="P15" t="n">
        <v>575.58</v>
      </c>
      <c r="Q15" t="n">
        <v>747.8099999999999</v>
      </c>
      <c r="R15" t="n">
        <v>152.26</v>
      </c>
      <c r="S15" t="n">
        <v>106.02</v>
      </c>
      <c r="T15" t="n">
        <v>18905.3</v>
      </c>
      <c r="U15" t="n">
        <v>0.7</v>
      </c>
      <c r="V15" t="n">
        <v>0.89</v>
      </c>
      <c r="W15" t="n">
        <v>12.31</v>
      </c>
      <c r="X15" t="n">
        <v>1.11</v>
      </c>
      <c r="Y15" t="n">
        <v>0.5</v>
      </c>
      <c r="Z15" t="n">
        <v>10</v>
      </c>
      <c r="AA15" t="n">
        <v>724.6025139354472</v>
      </c>
      <c r="AB15" t="n">
        <v>991.433126773262</v>
      </c>
      <c r="AC15" t="n">
        <v>896.812140639154</v>
      </c>
      <c r="AD15" t="n">
        <v>724602.5139354472</v>
      </c>
      <c r="AE15" t="n">
        <v>991433.1267732619</v>
      </c>
      <c r="AF15" t="n">
        <v>1.891060057780381e-06</v>
      </c>
      <c r="AG15" t="n">
        <v>12</v>
      </c>
      <c r="AH15" t="n">
        <v>896812.140639154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1.3899</v>
      </c>
      <c r="E16" t="n">
        <v>71.95</v>
      </c>
      <c r="F16" t="n">
        <v>69.36</v>
      </c>
      <c r="G16" t="n">
        <v>143.51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27</v>
      </c>
      <c r="N16" t="n">
        <v>16.74</v>
      </c>
      <c r="O16" t="n">
        <v>14596.38</v>
      </c>
      <c r="P16" t="n">
        <v>569.65</v>
      </c>
      <c r="Q16" t="n">
        <v>747.79</v>
      </c>
      <c r="R16" t="n">
        <v>149.72</v>
      </c>
      <c r="S16" t="n">
        <v>106.02</v>
      </c>
      <c r="T16" t="n">
        <v>17645.88</v>
      </c>
      <c r="U16" t="n">
        <v>0.71</v>
      </c>
      <c r="V16" t="n">
        <v>0.89</v>
      </c>
      <c r="W16" t="n">
        <v>12.32</v>
      </c>
      <c r="X16" t="n">
        <v>1.04</v>
      </c>
      <c r="Y16" t="n">
        <v>0.5</v>
      </c>
      <c r="Z16" t="n">
        <v>10</v>
      </c>
      <c r="AA16" t="n">
        <v>717.8381691232067</v>
      </c>
      <c r="AB16" t="n">
        <v>982.1778517793232</v>
      </c>
      <c r="AC16" t="n">
        <v>888.4401761007767</v>
      </c>
      <c r="AD16" t="n">
        <v>717838.1691232068</v>
      </c>
      <c r="AE16" t="n">
        <v>982177.8517793232</v>
      </c>
      <c r="AF16" t="n">
        <v>1.893785124511097e-06</v>
      </c>
      <c r="AG16" t="n">
        <v>12</v>
      </c>
      <c r="AH16" t="n">
        <v>888440.1761007768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1.3922</v>
      </c>
      <c r="E17" t="n">
        <v>71.83</v>
      </c>
      <c r="F17" t="n">
        <v>69.29000000000001</v>
      </c>
      <c r="G17" t="n">
        <v>153.97</v>
      </c>
      <c r="H17" t="n">
        <v>2.4</v>
      </c>
      <c r="I17" t="n">
        <v>27</v>
      </c>
      <c r="J17" t="n">
        <v>117.75</v>
      </c>
      <c r="K17" t="n">
        <v>39.72</v>
      </c>
      <c r="L17" t="n">
        <v>16</v>
      </c>
      <c r="M17" t="n">
        <v>25</v>
      </c>
      <c r="N17" t="n">
        <v>17.03</v>
      </c>
      <c r="O17" t="n">
        <v>14755.84</v>
      </c>
      <c r="P17" t="n">
        <v>565.79</v>
      </c>
      <c r="Q17" t="n">
        <v>747.78</v>
      </c>
      <c r="R17" t="n">
        <v>147.51</v>
      </c>
      <c r="S17" t="n">
        <v>106.02</v>
      </c>
      <c r="T17" t="n">
        <v>16550.36</v>
      </c>
      <c r="U17" t="n">
        <v>0.72</v>
      </c>
      <c r="V17" t="n">
        <v>0.89</v>
      </c>
      <c r="W17" t="n">
        <v>12.31</v>
      </c>
      <c r="X17" t="n">
        <v>0.97</v>
      </c>
      <c r="Y17" t="n">
        <v>0.5</v>
      </c>
      <c r="Z17" t="n">
        <v>10</v>
      </c>
      <c r="AA17" t="n">
        <v>712.9844103026315</v>
      </c>
      <c r="AB17" t="n">
        <v>975.536724828286</v>
      </c>
      <c r="AC17" t="n">
        <v>882.4328689850661</v>
      </c>
      <c r="AD17" t="n">
        <v>712984.4103026316</v>
      </c>
      <c r="AE17" t="n">
        <v>975536.724828286</v>
      </c>
      <c r="AF17" t="n">
        <v>1.896918951251421e-06</v>
      </c>
      <c r="AG17" t="n">
        <v>12</v>
      </c>
      <c r="AH17" t="n">
        <v>882432.8689850661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1.3945</v>
      </c>
      <c r="E18" t="n">
        <v>71.70999999999999</v>
      </c>
      <c r="F18" t="n">
        <v>69.20999999999999</v>
      </c>
      <c r="G18" t="n">
        <v>166.1</v>
      </c>
      <c r="H18" t="n">
        <v>2.52</v>
      </c>
      <c r="I18" t="n">
        <v>25</v>
      </c>
      <c r="J18" t="n">
        <v>119.04</v>
      </c>
      <c r="K18" t="n">
        <v>39.72</v>
      </c>
      <c r="L18" t="n">
        <v>17</v>
      </c>
      <c r="M18" t="n">
        <v>23</v>
      </c>
      <c r="N18" t="n">
        <v>17.33</v>
      </c>
      <c r="O18" t="n">
        <v>14915.73</v>
      </c>
      <c r="P18" t="n">
        <v>560.95</v>
      </c>
      <c r="Q18" t="n">
        <v>747.78</v>
      </c>
      <c r="R18" t="n">
        <v>144.81</v>
      </c>
      <c r="S18" t="n">
        <v>106.02</v>
      </c>
      <c r="T18" t="n">
        <v>15210.16</v>
      </c>
      <c r="U18" t="n">
        <v>0.73</v>
      </c>
      <c r="V18" t="n">
        <v>0.89</v>
      </c>
      <c r="W18" t="n">
        <v>12.31</v>
      </c>
      <c r="X18" t="n">
        <v>0.89</v>
      </c>
      <c r="Y18" t="n">
        <v>0.5</v>
      </c>
      <c r="Z18" t="n">
        <v>10</v>
      </c>
      <c r="AA18" t="n">
        <v>707.1818920009946</v>
      </c>
      <c r="AB18" t="n">
        <v>967.5974632989454</v>
      </c>
      <c r="AC18" t="n">
        <v>875.2513194332623</v>
      </c>
      <c r="AD18" t="n">
        <v>707181.8920009946</v>
      </c>
      <c r="AE18" t="n">
        <v>967597.4632989455</v>
      </c>
      <c r="AF18" t="n">
        <v>1.900052777991744e-06</v>
      </c>
      <c r="AG18" t="n">
        <v>12</v>
      </c>
      <c r="AH18" t="n">
        <v>875251.3194332623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1.3969</v>
      </c>
      <c r="E19" t="n">
        <v>71.59</v>
      </c>
      <c r="F19" t="n">
        <v>69.13</v>
      </c>
      <c r="G19" t="n">
        <v>180.33</v>
      </c>
      <c r="H19" t="n">
        <v>2.64</v>
      </c>
      <c r="I19" t="n">
        <v>23</v>
      </c>
      <c r="J19" t="n">
        <v>120.34</v>
      </c>
      <c r="K19" t="n">
        <v>39.72</v>
      </c>
      <c r="L19" t="n">
        <v>18</v>
      </c>
      <c r="M19" t="n">
        <v>21</v>
      </c>
      <c r="N19" t="n">
        <v>17.63</v>
      </c>
      <c r="O19" t="n">
        <v>15076.07</v>
      </c>
      <c r="P19" t="n">
        <v>552.67</v>
      </c>
      <c r="Q19" t="n">
        <v>747.78</v>
      </c>
      <c r="R19" t="n">
        <v>142.03</v>
      </c>
      <c r="S19" t="n">
        <v>106.02</v>
      </c>
      <c r="T19" t="n">
        <v>13829.34</v>
      </c>
      <c r="U19" t="n">
        <v>0.75</v>
      </c>
      <c r="V19" t="n">
        <v>0.89</v>
      </c>
      <c r="W19" t="n">
        <v>12.31</v>
      </c>
      <c r="X19" t="n">
        <v>0.8100000000000001</v>
      </c>
      <c r="Y19" t="n">
        <v>0.5</v>
      </c>
      <c r="Z19" t="n">
        <v>10</v>
      </c>
      <c r="AA19" t="n">
        <v>698.0050870324376</v>
      </c>
      <c r="AB19" t="n">
        <v>955.0413538889035</v>
      </c>
      <c r="AC19" t="n">
        <v>863.8935474827048</v>
      </c>
      <c r="AD19" t="n">
        <v>698005.0870324376</v>
      </c>
      <c r="AE19" t="n">
        <v>955041.3538889035</v>
      </c>
      <c r="AF19" t="n">
        <v>1.903322858068603e-06</v>
      </c>
      <c r="AG19" t="n">
        <v>12</v>
      </c>
      <c r="AH19" t="n">
        <v>863893.5474827047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1.398</v>
      </c>
      <c r="E20" t="n">
        <v>71.53</v>
      </c>
      <c r="F20" t="n">
        <v>69.09</v>
      </c>
      <c r="G20" t="n">
        <v>188.43</v>
      </c>
      <c r="H20" t="n">
        <v>2.76</v>
      </c>
      <c r="I20" t="n">
        <v>22</v>
      </c>
      <c r="J20" t="n">
        <v>121.65</v>
      </c>
      <c r="K20" t="n">
        <v>39.72</v>
      </c>
      <c r="L20" t="n">
        <v>19</v>
      </c>
      <c r="M20" t="n">
        <v>20</v>
      </c>
      <c r="N20" t="n">
        <v>17.93</v>
      </c>
      <c r="O20" t="n">
        <v>15236.84</v>
      </c>
      <c r="P20" t="n">
        <v>550.92</v>
      </c>
      <c r="Q20" t="n">
        <v>747.79</v>
      </c>
      <c r="R20" t="n">
        <v>140.73</v>
      </c>
      <c r="S20" t="n">
        <v>106.02</v>
      </c>
      <c r="T20" t="n">
        <v>13184.73</v>
      </c>
      <c r="U20" t="n">
        <v>0.75</v>
      </c>
      <c r="V20" t="n">
        <v>0.89</v>
      </c>
      <c r="W20" t="n">
        <v>12.31</v>
      </c>
      <c r="X20" t="n">
        <v>0.77</v>
      </c>
      <c r="Y20" t="n">
        <v>0.5</v>
      </c>
      <c r="Z20" t="n">
        <v>10</v>
      </c>
      <c r="AA20" t="n">
        <v>695.7968279568926</v>
      </c>
      <c r="AB20" t="n">
        <v>952.0199164002281</v>
      </c>
      <c r="AC20" t="n">
        <v>861.1604717473342</v>
      </c>
      <c r="AD20" t="n">
        <v>695796.8279568925</v>
      </c>
      <c r="AE20" t="n">
        <v>952019.9164002282</v>
      </c>
      <c r="AF20" t="n">
        <v>1.904821644770497e-06</v>
      </c>
      <c r="AG20" t="n">
        <v>12</v>
      </c>
      <c r="AH20" t="n">
        <v>861160.4717473342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1.3989</v>
      </c>
      <c r="E21" t="n">
        <v>71.48</v>
      </c>
      <c r="F21" t="n">
        <v>69.06</v>
      </c>
      <c r="G21" t="n">
        <v>197.32</v>
      </c>
      <c r="H21" t="n">
        <v>2.87</v>
      </c>
      <c r="I21" t="n">
        <v>21</v>
      </c>
      <c r="J21" t="n">
        <v>122.95</v>
      </c>
      <c r="K21" t="n">
        <v>39.72</v>
      </c>
      <c r="L21" t="n">
        <v>20</v>
      </c>
      <c r="M21" t="n">
        <v>19</v>
      </c>
      <c r="N21" t="n">
        <v>18.24</v>
      </c>
      <c r="O21" t="n">
        <v>15398.07</v>
      </c>
      <c r="P21" t="n">
        <v>547.27</v>
      </c>
      <c r="Q21" t="n">
        <v>747.8200000000001</v>
      </c>
      <c r="R21" t="n">
        <v>139.75</v>
      </c>
      <c r="S21" t="n">
        <v>106.02</v>
      </c>
      <c r="T21" t="n">
        <v>12698.08</v>
      </c>
      <c r="U21" t="n">
        <v>0.76</v>
      </c>
      <c r="V21" t="n">
        <v>0.89</v>
      </c>
      <c r="W21" t="n">
        <v>12.31</v>
      </c>
      <c r="X21" t="n">
        <v>0.74</v>
      </c>
      <c r="Y21" t="n">
        <v>0.5</v>
      </c>
      <c r="Z21" t="n">
        <v>10</v>
      </c>
      <c r="AA21" t="n">
        <v>691.8377351912731</v>
      </c>
      <c r="AB21" t="n">
        <v>946.6029110154619</v>
      </c>
      <c r="AC21" t="n">
        <v>856.2604577536755</v>
      </c>
      <c r="AD21" t="n">
        <v>691837.735191273</v>
      </c>
      <c r="AE21" t="n">
        <v>946602.9110154619</v>
      </c>
      <c r="AF21" t="n">
        <v>1.906047924799319e-06</v>
      </c>
      <c r="AG21" t="n">
        <v>12</v>
      </c>
      <c r="AH21" t="n">
        <v>856260.4577536755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1.4004</v>
      </c>
      <c r="E22" t="n">
        <v>71.41</v>
      </c>
      <c r="F22" t="n">
        <v>69.01000000000001</v>
      </c>
      <c r="G22" t="n">
        <v>207.03</v>
      </c>
      <c r="H22" t="n">
        <v>2.98</v>
      </c>
      <c r="I22" t="n">
        <v>20</v>
      </c>
      <c r="J22" t="n">
        <v>124.26</v>
      </c>
      <c r="K22" t="n">
        <v>39.72</v>
      </c>
      <c r="L22" t="n">
        <v>21</v>
      </c>
      <c r="M22" t="n">
        <v>16</v>
      </c>
      <c r="N22" t="n">
        <v>18.55</v>
      </c>
      <c r="O22" t="n">
        <v>15559.74</v>
      </c>
      <c r="P22" t="n">
        <v>542.45</v>
      </c>
      <c r="Q22" t="n">
        <v>747.78</v>
      </c>
      <c r="R22" t="n">
        <v>137.86</v>
      </c>
      <c r="S22" t="n">
        <v>106.02</v>
      </c>
      <c r="T22" t="n">
        <v>11760.07</v>
      </c>
      <c r="U22" t="n">
        <v>0.77</v>
      </c>
      <c r="V22" t="n">
        <v>0.89</v>
      </c>
      <c r="W22" t="n">
        <v>12.31</v>
      </c>
      <c r="X22" t="n">
        <v>0.6899999999999999</v>
      </c>
      <c r="Y22" t="n">
        <v>0.5</v>
      </c>
      <c r="Z22" t="n">
        <v>10</v>
      </c>
      <c r="AA22" t="n">
        <v>686.4778849843119</v>
      </c>
      <c r="AB22" t="n">
        <v>939.2693275023952</v>
      </c>
      <c r="AC22" t="n">
        <v>849.6267811583467</v>
      </c>
      <c r="AD22" t="n">
        <v>686477.8849843119</v>
      </c>
      <c r="AE22" t="n">
        <v>939269.3275023951</v>
      </c>
      <c r="AF22" t="n">
        <v>1.908091724847356e-06</v>
      </c>
      <c r="AG22" t="n">
        <v>12</v>
      </c>
      <c r="AH22" t="n">
        <v>849626.7811583467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1.4013</v>
      </c>
      <c r="E23" t="n">
        <v>71.36</v>
      </c>
      <c r="F23" t="n">
        <v>68.98</v>
      </c>
      <c r="G23" t="n">
        <v>217.84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12</v>
      </c>
      <c r="N23" t="n">
        <v>18.86</v>
      </c>
      <c r="O23" t="n">
        <v>15721.87</v>
      </c>
      <c r="P23" t="n">
        <v>539.34</v>
      </c>
      <c r="Q23" t="n">
        <v>747.79</v>
      </c>
      <c r="R23" t="n">
        <v>136.96</v>
      </c>
      <c r="S23" t="n">
        <v>106.02</v>
      </c>
      <c r="T23" t="n">
        <v>11313.58</v>
      </c>
      <c r="U23" t="n">
        <v>0.77</v>
      </c>
      <c r="V23" t="n">
        <v>0.89</v>
      </c>
      <c r="W23" t="n">
        <v>12.31</v>
      </c>
      <c r="X23" t="n">
        <v>0.67</v>
      </c>
      <c r="Y23" t="n">
        <v>0.5</v>
      </c>
      <c r="Z23" t="n">
        <v>10</v>
      </c>
      <c r="AA23" t="n">
        <v>683.0558315948807</v>
      </c>
      <c r="AB23" t="n">
        <v>934.5871230846346</v>
      </c>
      <c r="AC23" t="n">
        <v>845.3914397587019</v>
      </c>
      <c r="AD23" t="n">
        <v>683055.8315948807</v>
      </c>
      <c r="AE23" t="n">
        <v>934587.1230846347</v>
      </c>
      <c r="AF23" t="n">
        <v>1.909318004876178e-06</v>
      </c>
      <c r="AG23" t="n">
        <v>12</v>
      </c>
      <c r="AH23" t="n">
        <v>845391.4397587019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1.4025</v>
      </c>
      <c r="E24" t="n">
        <v>71.3</v>
      </c>
      <c r="F24" t="n">
        <v>68.95</v>
      </c>
      <c r="G24" t="n">
        <v>229.82</v>
      </c>
      <c r="H24" t="n">
        <v>3.2</v>
      </c>
      <c r="I24" t="n">
        <v>18</v>
      </c>
      <c r="J24" t="n">
        <v>126.9</v>
      </c>
      <c r="K24" t="n">
        <v>39.72</v>
      </c>
      <c r="L24" t="n">
        <v>23</v>
      </c>
      <c r="M24" t="n">
        <v>7</v>
      </c>
      <c r="N24" t="n">
        <v>19.18</v>
      </c>
      <c r="O24" t="n">
        <v>15884.46</v>
      </c>
      <c r="P24" t="n">
        <v>534.46</v>
      </c>
      <c r="Q24" t="n">
        <v>747.8200000000001</v>
      </c>
      <c r="R24" t="n">
        <v>135.58</v>
      </c>
      <c r="S24" t="n">
        <v>106.02</v>
      </c>
      <c r="T24" t="n">
        <v>10628.63</v>
      </c>
      <c r="U24" t="n">
        <v>0.78</v>
      </c>
      <c r="V24" t="n">
        <v>0.89</v>
      </c>
      <c r="W24" t="n">
        <v>12.31</v>
      </c>
      <c r="X24" t="n">
        <v>0.63</v>
      </c>
      <c r="Y24" t="n">
        <v>0.5</v>
      </c>
      <c r="Z24" t="n">
        <v>10</v>
      </c>
      <c r="AA24" t="n">
        <v>677.7971806468041</v>
      </c>
      <c r="AB24" t="n">
        <v>927.3920048621698</v>
      </c>
      <c r="AC24" t="n">
        <v>838.8830135209773</v>
      </c>
      <c r="AD24" t="n">
        <v>677797.1806468042</v>
      </c>
      <c r="AE24" t="n">
        <v>927392.0048621697</v>
      </c>
      <c r="AF24" t="n">
        <v>1.910953044914608e-06</v>
      </c>
      <c r="AG24" t="n">
        <v>12</v>
      </c>
      <c r="AH24" t="n">
        <v>838883.0135209773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1.402</v>
      </c>
      <c r="E25" t="n">
        <v>71.33</v>
      </c>
      <c r="F25" t="n">
        <v>68.97</v>
      </c>
      <c r="G25" t="n">
        <v>229.89</v>
      </c>
      <c r="H25" t="n">
        <v>3.31</v>
      </c>
      <c r="I25" t="n">
        <v>18</v>
      </c>
      <c r="J25" t="n">
        <v>128.22</v>
      </c>
      <c r="K25" t="n">
        <v>39.72</v>
      </c>
      <c r="L25" t="n">
        <v>24</v>
      </c>
      <c r="M25" t="n">
        <v>3</v>
      </c>
      <c r="N25" t="n">
        <v>19.5</v>
      </c>
      <c r="O25" t="n">
        <v>16047.51</v>
      </c>
      <c r="P25" t="n">
        <v>540.23</v>
      </c>
      <c r="Q25" t="n">
        <v>747.83</v>
      </c>
      <c r="R25" t="n">
        <v>135.88</v>
      </c>
      <c r="S25" t="n">
        <v>106.02</v>
      </c>
      <c r="T25" t="n">
        <v>10776.44</v>
      </c>
      <c r="U25" t="n">
        <v>0.78</v>
      </c>
      <c r="V25" t="n">
        <v>0.89</v>
      </c>
      <c r="W25" t="n">
        <v>12.32</v>
      </c>
      <c r="X25" t="n">
        <v>0.65</v>
      </c>
      <c r="Y25" t="n">
        <v>0.5</v>
      </c>
      <c r="Z25" t="n">
        <v>10</v>
      </c>
      <c r="AA25" t="n">
        <v>683.6196917170254</v>
      </c>
      <c r="AB25" t="n">
        <v>935.358621379506</v>
      </c>
      <c r="AC25" t="n">
        <v>846.0893073391153</v>
      </c>
      <c r="AD25" t="n">
        <v>683619.6917170254</v>
      </c>
      <c r="AE25" t="n">
        <v>935358.621379506</v>
      </c>
      <c r="AF25" t="n">
        <v>1.910271778231929e-06</v>
      </c>
      <c r="AG25" t="n">
        <v>12</v>
      </c>
      <c r="AH25" t="n">
        <v>846089.3073391153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1.402</v>
      </c>
      <c r="E26" t="n">
        <v>71.33</v>
      </c>
      <c r="F26" t="n">
        <v>68.97</v>
      </c>
      <c r="G26" t="n">
        <v>229.9</v>
      </c>
      <c r="H26" t="n">
        <v>3.41</v>
      </c>
      <c r="I26" t="n">
        <v>18</v>
      </c>
      <c r="J26" t="n">
        <v>129.54</v>
      </c>
      <c r="K26" t="n">
        <v>39.72</v>
      </c>
      <c r="L26" t="n">
        <v>25</v>
      </c>
      <c r="M26" t="n">
        <v>1</v>
      </c>
      <c r="N26" t="n">
        <v>19.83</v>
      </c>
      <c r="O26" t="n">
        <v>16211.02</v>
      </c>
      <c r="P26" t="n">
        <v>545.2</v>
      </c>
      <c r="Q26" t="n">
        <v>747.8</v>
      </c>
      <c r="R26" t="n">
        <v>135.99</v>
      </c>
      <c r="S26" t="n">
        <v>106.02</v>
      </c>
      <c r="T26" t="n">
        <v>10833.69</v>
      </c>
      <c r="U26" t="n">
        <v>0.78</v>
      </c>
      <c r="V26" t="n">
        <v>0.89</v>
      </c>
      <c r="W26" t="n">
        <v>12.32</v>
      </c>
      <c r="X26" t="n">
        <v>0.65</v>
      </c>
      <c r="Y26" t="n">
        <v>0.5</v>
      </c>
      <c r="Z26" t="n">
        <v>10</v>
      </c>
      <c r="AA26" t="n">
        <v>688.4425401617088</v>
      </c>
      <c r="AB26" t="n">
        <v>941.9574553905787</v>
      </c>
      <c r="AC26" t="n">
        <v>852.058357893693</v>
      </c>
      <c r="AD26" t="n">
        <v>688442.5401617088</v>
      </c>
      <c r="AE26" t="n">
        <v>941957.4553905787</v>
      </c>
      <c r="AF26" t="n">
        <v>1.910271778231929e-06</v>
      </c>
      <c r="AG26" t="n">
        <v>12</v>
      </c>
      <c r="AH26" t="n">
        <v>852058.357893693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1.402</v>
      </c>
      <c r="E27" t="n">
        <v>71.33</v>
      </c>
      <c r="F27" t="n">
        <v>68.97</v>
      </c>
      <c r="G27" t="n">
        <v>229.9</v>
      </c>
      <c r="H27" t="n">
        <v>3.51</v>
      </c>
      <c r="I27" t="n">
        <v>18</v>
      </c>
      <c r="J27" t="n">
        <v>130.87</v>
      </c>
      <c r="K27" t="n">
        <v>39.72</v>
      </c>
      <c r="L27" t="n">
        <v>26</v>
      </c>
      <c r="M27" t="n">
        <v>0</v>
      </c>
      <c r="N27" t="n">
        <v>20.16</v>
      </c>
      <c r="O27" t="n">
        <v>16375</v>
      </c>
      <c r="P27" t="n">
        <v>549.95</v>
      </c>
      <c r="Q27" t="n">
        <v>747.8</v>
      </c>
      <c r="R27" t="n">
        <v>135.94</v>
      </c>
      <c r="S27" t="n">
        <v>106.02</v>
      </c>
      <c r="T27" t="n">
        <v>10806.9</v>
      </c>
      <c r="U27" t="n">
        <v>0.78</v>
      </c>
      <c r="V27" t="n">
        <v>0.89</v>
      </c>
      <c r="W27" t="n">
        <v>12.32</v>
      </c>
      <c r="X27" t="n">
        <v>0.65</v>
      </c>
      <c r="Y27" t="n">
        <v>0.5</v>
      </c>
      <c r="Z27" t="n">
        <v>10</v>
      </c>
      <c r="AA27" t="n">
        <v>693.0519023573318</v>
      </c>
      <c r="AB27" t="n">
        <v>948.2641880973382</v>
      </c>
      <c r="AC27" t="n">
        <v>857.7631848824743</v>
      </c>
      <c r="AD27" t="n">
        <v>693051.9023573317</v>
      </c>
      <c r="AE27" t="n">
        <v>948264.1880973382</v>
      </c>
      <c r="AF27" t="n">
        <v>1.910271778231929e-06</v>
      </c>
      <c r="AG27" t="n">
        <v>12</v>
      </c>
      <c r="AH27" t="n">
        <v>857763.1848824744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0.8437</v>
      </c>
      <c r="E2" t="n">
        <v>118.53</v>
      </c>
      <c r="F2" t="n">
        <v>97.36</v>
      </c>
      <c r="G2" t="n">
        <v>7.84</v>
      </c>
      <c r="H2" t="n">
        <v>0.14</v>
      </c>
      <c r="I2" t="n">
        <v>745</v>
      </c>
      <c r="J2" t="n">
        <v>124.63</v>
      </c>
      <c r="K2" t="n">
        <v>45</v>
      </c>
      <c r="L2" t="n">
        <v>1</v>
      </c>
      <c r="M2" t="n">
        <v>743</v>
      </c>
      <c r="N2" t="n">
        <v>18.64</v>
      </c>
      <c r="O2" t="n">
        <v>15605.44</v>
      </c>
      <c r="P2" t="n">
        <v>1024.99</v>
      </c>
      <c r="Q2" t="n">
        <v>748.37</v>
      </c>
      <c r="R2" t="n">
        <v>1084.59</v>
      </c>
      <c r="S2" t="n">
        <v>106.02</v>
      </c>
      <c r="T2" t="n">
        <v>481497.26</v>
      </c>
      <c r="U2" t="n">
        <v>0.1</v>
      </c>
      <c r="V2" t="n">
        <v>0.63</v>
      </c>
      <c r="W2" t="n">
        <v>13.52</v>
      </c>
      <c r="X2" t="n">
        <v>29.01</v>
      </c>
      <c r="Y2" t="n">
        <v>0.5</v>
      </c>
      <c r="Z2" t="n">
        <v>10</v>
      </c>
      <c r="AA2" t="n">
        <v>1977.371835386822</v>
      </c>
      <c r="AB2" t="n">
        <v>2705.527380664855</v>
      </c>
      <c r="AC2" t="n">
        <v>2447.315644685728</v>
      </c>
      <c r="AD2" t="n">
        <v>1977371.835386822</v>
      </c>
      <c r="AE2" t="n">
        <v>2705527.380664855</v>
      </c>
      <c r="AF2" t="n">
        <v>1.134790312761363e-06</v>
      </c>
      <c r="AG2" t="n">
        <v>20</v>
      </c>
      <c r="AH2" t="n">
        <v>2447315.644685728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1.1153</v>
      </c>
      <c r="E3" t="n">
        <v>89.67</v>
      </c>
      <c r="F3" t="n">
        <v>79.79000000000001</v>
      </c>
      <c r="G3" t="n">
        <v>15.8</v>
      </c>
      <c r="H3" t="n">
        <v>0.28</v>
      </c>
      <c r="I3" t="n">
        <v>303</v>
      </c>
      <c r="J3" t="n">
        <v>125.95</v>
      </c>
      <c r="K3" t="n">
        <v>45</v>
      </c>
      <c r="L3" t="n">
        <v>2</v>
      </c>
      <c r="M3" t="n">
        <v>301</v>
      </c>
      <c r="N3" t="n">
        <v>18.95</v>
      </c>
      <c r="O3" t="n">
        <v>15767.7</v>
      </c>
      <c r="P3" t="n">
        <v>837.6799999999999</v>
      </c>
      <c r="Q3" t="n">
        <v>748.04</v>
      </c>
      <c r="R3" t="n">
        <v>497.42</v>
      </c>
      <c r="S3" t="n">
        <v>106.02</v>
      </c>
      <c r="T3" t="n">
        <v>190121.32</v>
      </c>
      <c r="U3" t="n">
        <v>0.21</v>
      </c>
      <c r="V3" t="n">
        <v>0.77</v>
      </c>
      <c r="W3" t="n">
        <v>12.78</v>
      </c>
      <c r="X3" t="n">
        <v>11.46</v>
      </c>
      <c r="Y3" t="n">
        <v>0.5</v>
      </c>
      <c r="Z3" t="n">
        <v>10</v>
      </c>
      <c r="AA3" t="n">
        <v>1245.233901992354</v>
      </c>
      <c r="AB3" t="n">
        <v>1703.783960548518</v>
      </c>
      <c r="AC3" t="n">
        <v>1541.177210629574</v>
      </c>
      <c r="AD3" t="n">
        <v>1245233.901992354</v>
      </c>
      <c r="AE3" t="n">
        <v>1703783.960548518</v>
      </c>
      <c r="AF3" t="n">
        <v>1.500096759301585e-06</v>
      </c>
      <c r="AG3" t="n">
        <v>15</v>
      </c>
      <c r="AH3" t="n">
        <v>1541177.210629574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1.2133</v>
      </c>
      <c r="E4" t="n">
        <v>82.42</v>
      </c>
      <c r="F4" t="n">
        <v>75.43000000000001</v>
      </c>
      <c r="G4" t="n">
        <v>23.82</v>
      </c>
      <c r="H4" t="n">
        <v>0.42</v>
      </c>
      <c r="I4" t="n">
        <v>190</v>
      </c>
      <c r="J4" t="n">
        <v>127.27</v>
      </c>
      <c r="K4" t="n">
        <v>45</v>
      </c>
      <c r="L4" t="n">
        <v>3</v>
      </c>
      <c r="M4" t="n">
        <v>188</v>
      </c>
      <c r="N4" t="n">
        <v>19.27</v>
      </c>
      <c r="O4" t="n">
        <v>15930.42</v>
      </c>
      <c r="P4" t="n">
        <v>789.3200000000001</v>
      </c>
      <c r="Q4" t="n">
        <v>748</v>
      </c>
      <c r="R4" t="n">
        <v>352.4</v>
      </c>
      <c r="S4" t="n">
        <v>106.02</v>
      </c>
      <c r="T4" t="n">
        <v>118179.51</v>
      </c>
      <c r="U4" t="n">
        <v>0.3</v>
      </c>
      <c r="V4" t="n">
        <v>0.82</v>
      </c>
      <c r="W4" t="n">
        <v>12.57</v>
      </c>
      <c r="X4" t="n">
        <v>7.11</v>
      </c>
      <c r="Y4" t="n">
        <v>0.5</v>
      </c>
      <c r="Z4" t="n">
        <v>10</v>
      </c>
      <c r="AA4" t="n">
        <v>1087.425716851342</v>
      </c>
      <c r="AB4" t="n">
        <v>1487.863839632811</v>
      </c>
      <c r="AC4" t="n">
        <v>1345.864203008269</v>
      </c>
      <c r="AD4" t="n">
        <v>1087425.716851342</v>
      </c>
      <c r="AE4" t="n">
        <v>1487863.839632811</v>
      </c>
      <c r="AF4" t="n">
        <v>1.631908363723316e-06</v>
      </c>
      <c r="AG4" t="n">
        <v>14</v>
      </c>
      <c r="AH4" t="n">
        <v>1345864.203008269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1.2628</v>
      </c>
      <c r="E5" t="n">
        <v>79.19</v>
      </c>
      <c r="F5" t="n">
        <v>73.51000000000001</v>
      </c>
      <c r="G5" t="n">
        <v>31.73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766.4299999999999</v>
      </c>
      <c r="Q5" t="n">
        <v>747.87</v>
      </c>
      <c r="R5" t="n">
        <v>287.29</v>
      </c>
      <c r="S5" t="n">
        <v>106.02</v>
      </c>
      <c r="T5" t="n">
        <v>85880.19</v>
      </c>
      <c r="U5" t="n">
        <v>0.37</v>
      </c>
      <c r="V5" t="n">
        <v>0.84</v>
      </c>
      <c r="W5" t="n">
        <v>12.52</v>
      </c>
      <c r="X5" t="n">
        <v>5.19</v>
      </c>
      <c r="Y5" t="n">
        <v>0.5</v>
      </c>
      <c r="Z5" t="n">
        <v>10</v>
      </c>
      <c r="AA5" t="n">
        <v>1014.378402649981</v>
      </c>
      <c r="AB5" t="n">
        <v>1387.917281722447</v>
      </c>
      <c r="AC5" t="n">
        <v>1255.456404308996</v>
      </c>
      <c r="AD5" t="n">
        <v>1014378.402649981</v>
      </c>
      <c r="AE5" t="n">
        <v>1387917.281722447</v>
      </c>
      <c r="AF5" t="n">
        <v>1.698486674120006e-06</v>
      </c>
      <c r="AG5" t="n">
        <v>13</v>
      </c>
      <c r="AH5" t="n">
        <v>1255456.404308996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1.294</v>
      </c>
      <c r="E6" t="n">
        <v>77.28</v>
      </c>
      <c r="F6" t="n">
        <v>72.36</v>
      </c>
      <c r="G6" t="n">
        <v>39.83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751.98</v>
      </c>
      <c r="Q6" t="n">
        <v>747.84</v>
      </c>
      <c r="R6" t="n">
        <v>249.54</v>
      </c>
      <c r="S6" t="n">
        <v>106.02</v>
      </c>
      <c r="T6" t="n">
        <v>67155.46000000001</v>
      </c>
      <c r="U6" t="n">
        <v>0.42</v>
      </c>
      <c r="V6" t="n">
        <v>0.85</v>
      </c>
      <c r="W6" t="n">
        <v>12.46</v>
      </c>
      <c r="X6" t="n">
        <v>4.04</v>
      </c>
      <c r="Y6" t="n">
        <v>0.5</v>
      </c>
      <c r="Z6" t="n">
        <v>10</v>
      </c>
      <c r="AA6" t="n">
        <v>976.163686525609</v>
      </c>
      <c r="AB6" t="n">
        <v>1335.630221206792</v>
      </c>
      <c r="AC6" t="n">
        <v>1208.159547463604</v>
      </c>
      <c r="AD6" t="n">
        <v>976163.686525609</v>
      </c>
      <c r="AE6" t="n">
        <v>1335630.221206792</v>
      </c>
      <c r="AF6" t="n">
        <v>1.740451184915495e-06</v>
      </c>
      <c r="AG6" t="n">
        <v>13</v>
      </c>
      <c r="AH6" t="n">
        <v>1208159.547463604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1.3145</v>
      </c>
      <c r="E7" t="n">
        <v>76.06999999999999</v>
      </c>
      <c r="F7" t="n">
        <v>71.64</v>
      </c>
      <c r="G7" t="n">
        <v>47.76</v>
      </c>
      <c r="H7" t="n">
        <v>0.8100000000000001</v>
      </c>
      <c r="I7" t="n">
        <v>90</v>
      </c>
      <c r="J7" t="n">
        <v>131.25</v>
      </c>
      <c r="K7" t="n">
        <v>45</v>
      </c>
      <c r="L7" t="n">
        <v>6</v>
      </c>
      <c r="M7" t="n">
        <v>88</v>
      </c>
      <c r="N7" t="n">
        <v>20.25</v>
      </c>
      <c r="O7" t="n">
        <v>16421.36</v>
      </c>
      <c r="P7" t="n">
        <v>741.96</v>
      </c>
      <c r="Q7" t="n">
        <v>747.84</v>
      </c>
      <c r="R7" t="n">
        <v>225.69</v>
      </c>
      <c r="S7" t="n">
        <v>106.02</v>
      </c>
      <c r="T7" t="n">
        <v>55324.34</v>
      </c>
      <c r="U7" t="n">
        <v>0.47</v>
      </c>
      <c r="V7" t="n">
        <v>0.86</v>
      </c>
      <c r="W7" t="n">
        <v>12.42</v>
      </c>
      <c r="X7" t="n">
        <v>3.32</v>
      </c>
      <c r="Y7" t="n">
        <v>0.5</v>
      </c>
      <c r="Z7" t="n">
        <v>10</v>
      </c>
      <c r="AA7" t="n">
        <v>951.5350007774574</v>
      </c>
      <c r="AB7" t="n">
        <v>1301.93216682524</v>
      </c>
      <c r="AC7" t="n">
        <v>1177.677588096711</v>
      </c>
      <c r="AD7" t="n">
        <v>951535.0007774574</v>
      </c>
      <c r="AE7" t="n">
        <v>1301932.16682524</v>
      </c>
      <c r="AF7" t="n">
        <v>1.768024020534326e-06</v>
      </c>
      <c r="AG7" t="n">
        <v>13</v>
      </c>
      <c r="AH7" t="n">
        <v>1177677.588096711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1.3288</v>
      </c>
      <c r="E8" t="n">
        <v>75.26000000000001</v>
      </c>
      <c r="F8" t="n">
        <v>71.16</v>
      </c>
      <c r="G8" t="n">
        <v>55.45</v>
      </c>
      <c r="H8" t="n">
        <v>0.93</v>
      </c>
      <c r="I8" t="n">
        <v>77</v>
      </c>
      <c r="J8" t="n">
        <v>132.58</v>
      </c>
      <c r="K8" t="n">
        <v>45</v>
      </c>
      <c r="L8" t="n">
        <v>7</v>
      </c>
      <c r="M8" t="n">
        <v>75</v>
      </c>
      <c r="N8" t="n">
        <v>20.59</v>
      </c>
      <c r="O8" t="n">
        <v>16585.95</v>
      </c>
      <c r="P8" t="n">
        <v>733.9</v>
      </c>
      <c r="Q8" t="n">
        <v>747.83</v>
      </c>
      <c r="R8" t="n">
        <v>209.23</v>
      </c>
      <c r="S8" t="n">
        <v>106.02</v>
      </c>
      <c r="T8" t="n">
        <v>47159.07</v>
      </c>
      <c r="U8" t="n">
        <v>0.51</v>
      </c>
      <c r="V8" t="n">
        <v>0.87</v>
      </c>
      <c r="W8" t="n">
        <v>12.4</v>
      </c>
      <c r="X8" t="n">
        <v>2.84</v>
      </c>
      <c r="Y8" t="n">
        <v>0.5</v>
      </c>
      <c r="Z8" t="n">
        <v>10</v>
      </c>
      <c r="AA8" t="n">
        <v>933.7316851915994</v>
      </c>
      <c r="AB8" t="n">
        <v>1277.572885013818</v>
      </c>
      <c r="AC8" t="n">
        <v>1155.643121952904</v>
      </c>
      <c r="AD8" t="n">
        <v>933731.6851915993</v>
      </c>
      <c r="AE8" t="n">
        <v>1277572.885013818</v>
      </c>
      <c r="AF8" t="n">
        <v>1.787257754648926e-06</v>
      </c>
      <c r="AG8" t="n">
        <v>13</v>
      </c>
      <c r="AH8" t="n">
        <v>1155643.121952904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1.3412</v>
      </c>
      <c r="E9" t="n">
        <v>74.56</v>
      </c>
      <c r="F9" t="n">
        <v>70.73999999999999</v>
      </c>
      <c r="G9" t="n">
        <v>64.31</v>
      </c>
      <c r="H9" t="n">
        <v>1.06</v>
      </c>
      <c r="I9" t="n">
        <v>66</v>
      </c>
      <c r="J9" t="n">
        <v>133.92</v>
      </c>
      <c r="K9" t="n">
        <v>45</v>
      </c>
      <c r="L9" t="n">
        <v>8</v>
      </c>
      <c r="M9" t="n">
        <v>64</v>
      </c>
      <c r="N9" t="n">
        <v>20.93</v>
      </c>
      <c r="O9" t="n">
        <v>16751.02</v>
      </c>
      <c r="P9" t="n">
        <v>726.14</v>
      </c>
      <c r="Q9" t="n">
        <v>747.8099999999999</v>
      </c>
      <c r="R9" t="n">
        <v>195.56</v>
      </c>
      <c r="S9" t="n">
        <v>106.02</v>
      </c>
      <c r="T9" t="n">
        <v>40377.83</v>
      </c>
      <c r="U9" t="n">
        <v>0.54</v>
      </c>
      <c r="V9" t="n">
        <v>0.87</v>
      </c>
      <c r="W9" t="n">
        <v>12.39</v>
      </c>
      <c r="X9" t="n">
        <v>2.42</v>
      </c>
      <c r="Y9" t="n">
        <v>0.5</v>
      </c>
      <c r="Z9" t="n">
        <v>10</v>
      </c>
      <c r="AA9" t="n">
        <v>917.8153543286967</v>
      </c>
      <c r="AB9" t="n">
        <v>1255.795458948234</v>
      </c>
      <c r="AC9" t="n">
        <v>1135.94410286621</v>
      </c>
      <c r="AD9" t="n">
        <v>917815.3543286967</v>
      </c>
      <c r="AE9" t="n">
        <v>1255795.458948234</v>
      </c>
      <c r="AF9" t="n">
        <v>1.80393595765739e-06</v>
      </c>
      <c r="AG9" t="n">
        <v>13</v>
      </c>
      <c r="AH9" t="n">
        <v>1135944.10286621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1.3494</v>
      </c>
      <c r="E10" t="n">
        <v>74.11</v>
      </c>
      <c r="F10" t="n">
        <v>70.47</v>
      </c>
      <c r="G10" t="n">
        <v>71.66</v>
      </c>
      <c r="H10" t="n">
        <v>1.18</v>
      </c>
      <c r="I10" t="n">
        <v>59</v>
      </c>
      <c r="J10" t="n">
        <v>135.27</v>
      </c>
      <c r="K10" t="n">
        <v>45</v>
      </c>
      <c r="L10" t="n">
        <v>9</v>
      </c>
      <c r="M10" t="n">
        <v>57</v>
      </c>
      <c r="N10" t="n">
        <v>21.27</v>
      </c>
      <c r="O10" t="n">
        <v>16916.71</v>
      </c>
      <c r="P10" t="n">
        <v>721.83</v>
      </c>
      <c r="Q10" t="n">
        <v>747.8099999999999</v>
      </c>
      <c r="R10" t="n">
        <v>186.62</v>
      </c>
      <c r="S10" t="n">
        <v>106.02</v>
      </c>
      <c r="T10" t="n">
        <v>35942.47</v>
      </c>
      <c r="U10" t="n">
        <v>0.57</v>
      </c>
      <c r="V10" t="n">
        <v>0.88</v>
      </c>
      <c r="W10" t="n">
        <v>12.37</v>
      </c>
      <c r="X10" t="n">
        <v>2.15</v>
      </c>
      <c r="Y10" t="n">
        <v>0.5</v>
      </c>
      <c r="Z10" t="n">
        <v>10</v>
      </c>
      <c r="AA10" t="n">
        <v>908.2868753733916</v>
      </c>
      <c r="AB10" t="n">
        <v>1242.758173674762</v>
      </c>
      <c r="AC10" t="n">
        <v>1124.151077801293</v>
      </c>
      <c r="AD10" t="n">
        <v>908286.8753733916</v>
      </c>
      <c r="AE10" t="n">
        <v>1242758.173674762</v>
      </c>
      <c r="AF10" t="n">
        <v>1.814965091904922e-06</v>
      </c>
      <c r="AG10" t="n">
        <v>13</v>
      </c>
      <c r="AH10" t="n">
        <v>1124151.077801293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1.3561</v>
      </c>
      <c r="E11" t="n">
        <v>73.73999999999999</v>
      </c>
      <c r="F11" t="n">
        <v>70.26000000000001</v>
      </c>
      <c r="G11" t="n">
        <v>79.53</v>
      </c>
      <c r="H11" t="n">
        <v>1.29</v>
      </c>
      <c r="I11" t="n">
        <v>53</v>
      </c>
      <c r="J11" t="n">
        <v>136.61</v>
      </c>
      <c r="K11" t="n">
        <v>45</v>
      </c>
      <c r="L11" t="n">
        <v>10</v>
      </c>
      <c r="M11" t="n">
        <v>51</v>
      </c>
      <c r="N11" t="n">
        <v>21.61</v>
      </c>
      <c r="O11" t="n">
        <v>17082.76</v>
      </c>
      <c r="P11" t="n">
        <v>717.27</v>
      </c>
      <c r="Q11" t="n">
        <v>747.78</v>
      </c>
      <c r="R11" t="n">
        <v>179.4</v>
      </c>
      <c r="S11" t="n">
        <v>106.02</v>
      </c>
      <c r="T11" t="n">
        <v>32365.96</v>
      </c>
      <c r="U11" t="n">
        <v>0.59</v>
      </c>
      <c r="V11" t="n">
        <v>0.88</v>
      </c>
      <c r="W11" t="n">
        <v>12.36</v>
      </c>
      <c r="X11" t="n">
        <v>1.94</v>
      </c>
      <c r="Y11" t="n">
        <v>0.5</v>
      </c>
      <c r="Z11" t="n">
        <v>10</v>
      </c>
      <c r="AA11" t="n">
        <v>899.5558019184697</v>
      </c>
      <c r="AB11" t="n">
        <v>1230.811933785962</v>
      </c>
      <c r="AC11" t="n">
        <v>1113.344970280828</v>
      </c>
      <c r="AD11" t="n">
        <v>899555.8019184697</v>
      </c>
      <c r="AE11" t="n">
        <v>1230811.933785962</v>
      </c>
      <c r="AF11" t="n">
        <v>1.823976701594979e-06</v>
      </c>
      <c r="AG11" t="n">
        <v>13</v>
      </c>
      <c r="AH11" t="n">
        <v>1113344.970280828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1.3618</v>
      </c>
      <c r="E12" t="n">
        <v>73.43000000000001</v>
      </c>
      <c r="F12" t="n">
        <v>70.06999999999999</v>
      </c>
      <c r="G12" t="n">
        <v>87.59</v>
      </c>
      <c r="H12" t="n">
        <v>1.41</v>
      </c>
      <c r="I12" t="n">
        <v>48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712.63</v>
      </c>
      <c r="Q12" t="n">
        <v>747.83</v>
      </c>
      <c r="R12" t="n">
        <v>173.44</v>
      </c>
      <c r="S12" t="n">
        <v>106.02</v>
      </c>
      <c r="T12" t="n">
        <v>29407.01</v>
      </c>
      <c r="U12" t="n">
        <v>0.61</v>
      </c>
      <c r="V12" t="n">
        <v>0.88</v>
      </c>
      <c r="W12" t="n">
        <v>12.35</v>
      </c>
      <c r="X12" t="n">
        <v>1.75</v>
      </c>
      <c r="Y12" t="n">
        <v>0.5</v>
      </c>
      <c r="Z12" t="n">
        <v>10</v>
      </c>
      <c r="AA12" t="n">
        <v>883.1058355687235</v>
      </c>
      <c r="AB12" t="n">
        <v>1208.304364104943</v>
      </c>
      <c r="AC12" t="n">
        <v>1092.985491460593</v>
      </c>
      <c r="AD12" t="n">
        <v>883105.8355687235</v>
      </c>
      <c r="AE12" t="n">
        <v>1208304.364104943</v>
      </c>
      <c r="AF12" t="n">
        <v>1.831643294913386e-06</v>
      </c>
      <c r="AG12" t="n">
        <v>12</v>
      </c>
      <c r="AH12" t="n">
        <v>1092985.491460592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1.3663</v>
      </c>
      <c r="E13" t="n">
        <v>73.19</v>
      </c>
      <c r="F13" t="n">
        <v>69.93000000000001</v>
      </c>
      <c r="G13" t="n">
        <v>95.36</v>
      </c>
      <c r="H13" t="n">
        <v>1.52</v>
      </c>
      <c r="I13" t="n">
        <v>44</v>
      </c>
      <c r="J13" t="n">
        <v>139.32</v>
      </c>
      <c r="K13" t="n">
        <v>45</v>
      </c>
      <c r="L13" t="n">
        <v>12</v>
      </c>
      <c r="M13" t="n">
        <v>42</v>
      </c>
      <c r="N13" t="n">
        <v>22.32</v>
      </c>
      <c r="O13" t="n">
        <v>17416.34</v>
      </c>
      <c r="P13" t="n">
        <v>708.74</v>
      </c>
      <c r="Q13" t="n">
        <v>747.79</v>
      </c>
      <c r="R13" t="n">
        <v>168.73</v>
      </c>
      <c r="S13" t="n">
        <v>106.02</v>
      </c>
      <c r="T13" t="n">
        <v>27075.38</v>
      </c>
      <c r="U13" t="n">
        <v>0.63</v>
      </c>
      <c r="V13" t="n">
        <v>0.88</v>
      </c>
      <c r="W13" t="n">
        <v>12.35</v>
      </c>
      <c r="X13" t="n">
        <v>1.62</v>
      </c>
      <c r="Y13" t="n">
        <v>0.5</v>
      </c>
      <c r="Z13" t="n">
        <v>10</v>
      </c>
      <c r="AA13" t="n">
        <v>876.5182413121518</v>
      </c>
      <c r="AB13" t="n">
        <v>1199.290927018954</v>
      </c>
      <c r="AC13" t="n">
        <v>1084.832284159652</v>
      </c>
      <c r="AD13" t="n">
        <v>876518.2413121518</v>
      </c>
      <c r="AE13" t="n">
        <v>1199290.927018954</v>
      </c>
      <c r="AF13" t="n">
        <v>1.837695868585812e-06</v>
      </c>
      <c r="AG13" t="n">
        <v>12</v>
      </c>
      <c r="AH13" t="n">
        <v>1084832.284159652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1.3713</v>
      </c>
      <c r="E14" t="n">
        <v>72.92</v>
      </c>
      <c r="F14" t="n">
        <v>69.77</v>
      </c>
      <c r="G14" t="n">
        <v>104.65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38</v>
      </c>
      <c r="N14" t="n">
        <v>22.68</v>
      </c>
      <c r="O14" t="n">
        <v>17583.88</v>
      </c>
      <c r="P14" t="n">
        <v>704.92</v>
      </c>
      <c r="Q14" t="n">
        <v>747.8</v>
      </c>
      <c r="R14" t="n">
        <v>163.13</v>
      </c>
      <c r="S14" t="n">
        <v>106.02</v>
      </c>
      <c r="T14" t="n">
        <v>24294.16</v>
      </c>
      <c r="U14" t="n">
        <v>0.65</v>
      </c>
      <c r="V14" t="n">
        <v>0.88</v>
      </c>
      <c r="W14" t="n">
        <v>12.34</v>
      </c>
      <c r="X14" t="n">
        <v>1.45</v>
      </c>
      <c r="Y14" t="n">
        <v>0.5</v>
      </c>
      <c r="Z14" t="n">
        <v>10</v>
      </c>
      <c r="AA14" t="n">
        <v>869.7432615562062</v>
      </c>
      <c r="AB14" t="n">
        <v>1190.021100825857</v>
      </c>
      <c r="AC14" t="n">
        <v>1076.447157168142</v>
      </c>
      <c r="AD14" t="n">
        <v>869743.2615562063</v>
      </c>
      <c r="AE14" t="n">
        <v>1190021.100825857</v>
      </c>
      <c r="AF14" t="n">
        <v>1.844420950444064e-06</v>
      </c>
      <c r="AG14" t="n">
        <v>12</v>
      </c>
      <c r="AH14" t="n">
        <v>1076447.157168142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1.3751</v>
      </c>
      <c r="E15" t="n">
        <v>72.72</v>
      </c>
      <c r="F15" t="n">
        <v>69.65000000000001</v>
      </c>
      <c r="G15" t="n">
        <v>112.94</v>
      </c>
      <c r="H15" t="n">
        <v>1.74</v>
      </c>
      <c r="I15" t="n">
        <v>37</v>
      </c>
      <c r="J15" t="n">
        <v>142.04</v>
      </c>
      <c r="K15" t="n">
        <v>45</v>
      </c>
      <c r="L15" t="n">
        <v>14</v>
      </c>
      <c r="M15" t="n">
        <v>35</v>
      </c>
      <c r="N15" t="n">
        <v>23.04</v>
      </c>
      <c r="O15" t="n">
        <v>17751.93</v>
      </c>
      <c r="P15" t="n">
        <v>700.64</v>
      </c>
      <c r="Q15" t="n">
        <v>747.79</v>
      </c>
      <c r="R15" t="n">
        <v>159.12</v>
      </c>
      <c r="S15" t="n">
        <v>106.02</v>
      </c>
      <c r="T15" t="n">
        <v>22304.2</v>
      </c>
      <c r="U15" t="n">
        <v>0.67</v>
      </c>
      <c r="V15" t="n">
        <v>0.89</v>
      </c>
      <c r="W15" t="n">
        <v>12.33</v>
      </c>
      <c r="X15" t="n">
        <v>1.33</v>
      </c>
      <c r="Y15" t="n">
        <v>0.5</v>
      </c>
      <c r="Z15" t="n">
        <v>10</v>
      </c>
      <c r="AA15" t="n">
        <v>863.2666366361138</v>
      </c>
      <c r="AB15" t="n">
        <v>1181.159496881661</v>
      </c>
      <c r="AC15" t="n">
        <v>1068.43129226704</v>
      </c>
      <c r="AD15" t="n">
        <v>863266.6366361139</v>
      </c>
      <c r="AE15" t="n">
        <v>1181159.496881661</v>
      </c>
      <c r="AF15" t="n">
        <v>1.849532012656335e-06</v>
      </c>
      <c r="AG15" t="n">
        <v>12</v>
      </c>
      <c r="AH15" t="n">
        <v>1068431.29226704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1.3768</v>
      </c>
      <c r="E16" t="n">
        <v>72.63</v>
      </c>
      <c r="F16" t="n">
        <v>69.61</v>
      </c>
      <c r="G16" t="n">
        <v>119.32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697.39</v>
      </c>
      <c r="Q16" t="n">
        <v>747.78</v>
      </c>
      <c r="R16" t="n">
        <v>157.97</v>
      </c>
      <c r="S16" t="n">
        <v>106.02</v>
      </c>
      <c r="T16" t="n">
        <v>21740.17</v>
      </c>
      <c r="U16" t="n">
        <v>0.67</v>
      </c>
      <c r="V16" t="n">
        <v>0.89</v>
      </c>
      <c r="W16" t="n">
        <v>12.33</v>
      </c>
      <c r="X16" t="n">
        <v>1.29</v>
      </c>
      <c r="Y16" t="n">
        <v>0.5</v>
      </c>
      <c r="Z16" t="n">
        <v>10</v>
      </c>
      <c r="AA16" t="n">
        <v>859.0748268141491</v>
      </c>
      <c r="AB16" t="n">
        <v>1175.424077753651</v>
      </c>
      <c r="AC16" t="n">
        <v>1063.243253490896</v>
      </c>
      <c r="AD16" t="n">
        <v>859074.8268141492</v>
      </c>
      <c r="AE16" t="n">
        <v>1175424.077753651</v>
      </c>
      <c r="AF16" t="n">
        <v>1.851818540488141e-06</v>
      </c>
      <c r="AG16" t="n">
        <v>12</v>
      </c>
      <c r="AH16" t="n">
        <v>1063243.253490896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1.3794</v>
      </c>
      <c r="E17" t="n">
        <v>72.48999999999999</v>
      </c>
      <c r="F17" t="n">
        <v>69.52</v>
      </c>
      <c r="G17" t="n">
        <v>126.4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694.75</v>
      </c>
      <c r="Q17" t="n">
        <v>747.79</v>
      </c>
      <c r="R17" t="n">
        <v>154.98</v>
      </c>
      <c r="S17" t="n">
        <v>106.02</v>
      </c>
      <c r="T17" t="n">
        <v>20252.62</v>
      </c>
      <c r="U17" t="n">
        <v>0.68</v>
      </c>
      <c r="V17" t="n">
        <v>0.89</v>
      </c>
      <c r="W17" t="n">
        <v>12.33</v>
      </c>
      <c r="X17" t="n">
        <v>1.2</v>
      </c>
      <c r="Y17" t="n">
        <v>0.5</v>
      </c>
      <c r="Z17" t="n">
        <v>10</v>
      </c>
      <c r="AA17" t="n">
        <v>854.9540689492353</v>
      </c>
      <c r="AB17" t="n">
        <v>1169.785875047869</v>
      </c>
      <c r="AC17" t="n">
        <v>1058.143152938087</v>
      </c>
      <c r="AD17" t="n">
        <v>854954.0689492353</v>
      </c>
      <c r="AE17" t="n">
        <v>1169785.87504787</v>
      </c>
      <c r="AF17" t="n">
        <v>1.855315583054431e-06</v>
      </c>
      <c r="AG17" t="n">
        <v>12</v>
      </c>
      <c r="AH17" t="n">
        <v>1058143.152938087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1.3821</v>
      </c>
      <c r="E18" t="n">
        <v>72.34999999999999</v>
      </c>
      <c r="F18" t="n">
        <v>69.43000000000001</v>
      </c>
      <c r="G18" t="n">
        <v>134.38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690.62</v>
      </c>
      <c r="Q18" t="n">
        <v>747.78</v>
      </c>
      <c r="R18" t="n">
        <v>151.94</v>
      </c>
      <c r="S18" t="n">
        <v>106.02</v>
      </c>
      <c r="T18" t="n">
        <v>18742.89</v>
      </c>
      <c r="U18" t="n">
        <v>0.7</v>
      </c>
      <c r="V18" t="n">
        <v>0.89</v>
      </c>
      <c r="W18" t="n">
        <v>12.32</v>
      </c>
      <c r="X18" t="n">
        <v>1.11</v>
      </c>
      <c r="Y18" t="n">
        <v>0.5</v>
      </c>
      <c r="Z18" t="n">
        <v>10</v>
      </c>
      <c r="AA18" t="n">
        <v>849.3278798285944</v>
      </c>
      <c r="AB18" t="n">
        <v>1162.087874883062</v>
      </c>
      <c r="AC18" t="n">
        <v>1051.179839104798</v>
      </c>
      <c r="AD18" t="n">
        <v>849327.8798285944</v>
      </c>
      <c r="AE18" t="n">
        <v>1162087.874883062</v>
      </c>
      <c r="AF18" t="n">
        <v>1.858947127257887e-06</v>
      </c>
      <c r="AG18" t="n">
        <v>12</v>
      </c>
      <c r="AH18" t="n">
        <v>1051179.839104798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1.3844</v>
      </c>
      <c r="E19" t="n">
        <v>72.23999999999999</v>
      </c>
      <c r="F19" t="n">
        <v>69.36</v>
      </c>
      <c r="G19" t="n">
        <v>143.51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687.64</v>
      </c>
      <c r="Q19" t="n">
        <v>747.78</v>
      </c>
      <c r="R19" t="n">
        <v>149.98</v>
      </c>
      <c r="S19" t="n">
        <v>106.02</v>
      </c>
      <c r="T19" t="n">
        <v>17771.06</v>
      </c>
      <c r="U19" t="n">
        <v>0.71</v>
      </c>
      <c r="V19" t="n">
        <v>0.89</v>
      </c>
      <c r="W19" t="n">
        <v>12.31</v>
      </c>
      <c r="X19" t="n">
        <v>1.04</v>
      </c>
      <c r="Y19" t="n">
        <v>0.5</v>
      </c>
      <c r="Z19" t="n">
        <v>10</v>
      </c>
      <c r="AA19" t="n">
        <v>845.0879032465214</v>
      </c>
      <c r="AB19" t="n">
        <v>1156.286551868905</v>
      </c>
      <c r="AC19" t="n">
        <v>1045.932186216904</v>
      </c>
      <c r="AD19" t="n">
        <v>845087.9032465214</v>
      </c>
      <c r="AE19" t="n">
        <v>1156286.551868905</v>
      </c>
      <c r="AF19" t="n">
        <v>1.862040664912683e-06</v>
      </c>
      <c r="AG19" t="n">
        <v>12</v>
      </c>
      <c r="AH19" t="n">
        <v>1045932.186216904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1.387</v>
      </c>
      <c r="E20" t="n">
        <v>72.09999999999999</v>
      </c>
      <c r="F20" t="n">
        <v>69.27</v>
      </c>
      <c r="G20" t="n">
        <v>153.94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684.73</v>
      </c>
      <c r="Q20" t="n">
        <v>747.78</v>
      </c>
      <c r="R20" t="n">
        <v>146.95</v>
      </c>
      <c r="S20" t="n">
        <v>106.02</v>
      </c>
      <c r="T20" t="n">
        <v>16270.85</v>
      </c>
      <c r="U20" t="n">
        <v>0.72</v>
      </c>
      <c r="V20" t="n">
        <v>0.89</v>
      </c>
      <c r="W20" t="n">
        <v>12.31</v>
      </c>
      <c r="X20" t="n">
        <v>0.96</v>
      </c>
      <c r="Y20" t="n">
        <v>0.5</v>
      </c>
      <c r="Z20" t="n">
        <v>10</v>
      </c>
      <c r="AA20" t="n">
        <v>840.751104687865</v>
      </c>
      <c r="AB20" t="n">
        <v>1150.352752754902</v>
      </c>
      <c r="AC20" t="n">
        <v>1040.564700562202</v>
      </c>
      <c r="AD20" t="n">
        <v>840751.104687865</v>
      </c>
      <c r="AE20" t="n">
        <v>1150352.752754902</v>
      </c>
      <c r="AF20" t="n">
        <v>1.865537707478973e-06</v>
      </c>
      <c r="AG20" t="n">
        <v>12</v>
      </c>
      <c r="AH20" t="n">
        <v>1040564.700562202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1.388</v>
      </c>
      <c r="E21" t="n">
        <v>72.05</v>
      </c>
      <c r="F21" t="n">
        <v>69.25</v>
      </c>
      <c r="G21" t="n">
        <v>159.81</v>
      </c>
      <c r="H21" t="n">
        <v>2.36</v>
      </c>
      <c r="I21" t="n">
        <v>26</v>
      </c>
      <c r="J21" t="n">
        <v>150.3</v>
      </c>
      <c r="K21" t="n">
        <v>45</v>
      </c>
      <c r="L21" t="n">
        <v>20</v>
      </c>
      <c r="M21" t="n">
        <v>24</v>
      </c>
      <c r="N21" t="n">
        <v>25.3</v>
      </c>
      <c r="O21" t="n">
        <v>18771.1</v>
      </c>
      <c r="P21" t="n">
        <v>682.08</v>
      </c>
      <c r="Q21" t="n">
        <v>747.79</v>
      </c>
      <c r="R21" t="n">
        <v>146.21</v>
      </c>
      <c r="S21" t="n">
        <v>106.02</v>
      </c>
      <c r="T21" t="n">
        <v>15902.7</v>
      </c>
      <c r="U21" t="n">
        <v>0.73</v>
      </c>
      <c r="V21" t="n">
        <v>0.89</v>
      </c>
      <c r="W21" t="n">
        <v>12.31</v>
      </c>
      <c r="X21" t="n">
        <v>0.93</v>
      </c>
      <c r="Y21" t="n">
        <v>0.5</v>
      </c>
      <c r="Z21" t="n">
        <v>10</v>
      </c>
      <c r="AA21" t="n">
        <v>837.6013023816865</v>
      </c>
      <c r="AB21" t="n">
        <v>1146.043054280118</v>
      </c>
      <c r="AC21" t="n">
        <v>1036.666313661152</v>
      </c>
      <c r="AD21" t="n">
        <v>837601.3023816865</v>
      </c>
      <c r="AE21" t="n">
        <v>1146043.054280118</v>
      </c>
      <c r="AF21" t="n">
        <v>1.866882723850624e-06</v>
      </c>
      <c r="AG21" t="n">
        <v>12</v>
      </c>
      <c r="AH21" t="n">
        <v>1036666.313661152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1.389</v>
      </c>
      <c r="E22" t="n">
        <v>71.98999999999999</v>
      </c>
      <c r="F22" t="n">
        <v>69.22</v>
      </c>
      <c r="G22" t="n">
        <v>166.13</v>
      </c>
      <c r="H22" t="n">
        <v>2.45</v>
      </c>
      <c r="I22" t="n">
        <v>25</v>
      </c>
      <c r="J22" t="n">
        <v>151.69</v>
      </c>
      <c r="K22" t="n">
        <v>45</v>
      </c>
      <c r="L22" t="n">
        <v>21</v>
      </c>
      <c r="M22" t="n">
        <v>23</v>
      </c>
      <c r="N22" t="n">
        <v>25.7</v>
      </c>
      <c r="O22" t="n">
        <v>18942.82</v>
      </c>
      <c r="P22" t="n">
        <v>679.03</v>
      </c>
      <c r="Q22" t="n">
        <v>747.78</v>
      </c>
      <c r="R22" t="n">
        <v>145.25</v>
      </c>
      <c r="S22" t="n">
        <v>106.02</v>
      </c>
      <c r="T22" t="n">
        <v>15428.36</v>
      </c>
      <c r="U22" t="n">
        <v>0.73</v>
      </c>
      <c r="V22" t="n">
        <v>0.89</v>
      </c>
      <c r="W22" t="n">
        <v>12.31</v>
      </c>
      <c r="X22" t="n">
        <v>0.9</v>
      </c>
      <c r="Y22" t="n">
        <v>0.5</v>
      </c>
      <c r="Z22" t="n">
        <v>10</v>
      </c>
      <c r="AA22" t="n">
        <v>834.0544685317793</v>
      </c>
      <c r="AB22" t="n">
        <v>1141.190119731409</v>
      </c>
      <c r="AC22" t="n">
        <v>1032.276536374635</v>
      </c>
      <c r="AD22" t="n">
        <v>834054.4685317794</v>
      </c>
      <c r="AE22" t="n">
        <v>1141190.119731409</v>
      </c>
      <c r="AF22" t="n">
        <v>1.868227740222274e-06</v>
      </c>
      <c r="AG22" t="n">
        <v>12</v>
      </c>
      <c r="AH22" t="n">
        <v>1032276.536374635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1.3917</v>
      </c>
      <c r="E23" t="n">
        <v>71.84999999999999</v>
      </c>
      <c r="F23" t="n">
        <v>69.13</v>
      </c>
      <c r="G23" t="n">
        <v>180.35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21</v>
      </c>
      <c r="N23" t="n">
        <v>26.09</v>
      </c>
      <c r="O23" t="n">
        <v>19115.09</v>
      </c>
      <c r="P23" t="n">
        <v>673.64</v>
      </c>
      <c r="Q23" t="n">
        <v>747.78</v>
      </c>
      <c r="R23" t="n">
        <v>142.18</v>
      </c>
      <c r="S23" t="n">
        <v>106.02</v>
      </c>
      <c r="T23" t="n">
        <v>13903.67</v>
      </c>
      <c r="U23" t="n">
        <v>0.75</v>
      </c>
      <c r="V23" t="n">
        <v>0.89</v>
      </c>
      <c r="W23" t="n">
        <v>12.31</v>
      </c>
      <c r="X23" t="n">
        <v>0.8100000000000001</v>
      </c>
      <c r="Y23" t="n">
        <v>0.5</v>
      </c>
      <c r="Z23" t="n">
        <v>10</v>
      </c>
      <c r="AA23" t="n">
        <v>827.2758926813073</v>
      </c>
      <c r="AB23" t="n">
        <v>1131.915373203133</v>
      </c>
      <c r="AC23" t="n">
        <v>1023.886958637829</v>
      </c>
      <c r="AD23" t="n">
        <v>827275.8926813073</v>
      </c>
      <c r="AE23" t="n">
        <v>1131915.373203133</v>
      </c>
      <c r="AF23" t="n">
        <v>1.87185928442573e-06</v>
      </c>
      <c r="AG23" t="n">
        <v>12</v>
      </c>
      <c r="AH23" t="n">
        <v>1023886.958637829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1.3929</v>
      </c>
      <c r="E24" t="n">
        <v>71.79000000000001</v>
      </c>
      <c r="F24" t="n">
        <v>69.09999999999999</v>
      </c>
      <c r="G24" t="n">
        <v>188.45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20</v>
      </c>
      <c r="N24" t="n">
        <v>26.49</v>
      </c>
      <c r="O24" t="n">
        <v>19287.9</v>
      </c>
      <c r="P24" t="n">
        <v>672.73</v>
      </c>
      <c r="Q24" t="n">
        <v>747.78</v>
      </c>
      <c r="R24" t="n">
        <v>141.02</v>
      </c>
      <c r="S24" t="n">
        <v>106.02</v>
      </c>
      <c r="T24" t="n">
        <v>13327.97</v>
      </c>
      <c r="U24" t="n">
        <v>0.75</v>
      </c>
      <c r="V24" t="n">
        <v>0.89</v>
      </c>
      <c r="W24" t="n">
        <v>12.31</v>
      </c>
      <c r="X24" t="n">
        <v>0.78</v>
      </c>
      <c r="Y24" t="n">
        <v>0.5</v>
      </c>
      <c r="Z24" t="n">
        <v>10</v>
      </c>
      <c r="AA24" t="n">
        <v>825.732366715834</v>
      </c>
      <c r="AB24" t="n">
        <v>1129.803452881613</v>
      </c>
      <c r="AC24" t="n">
        <v>1021.976597027696</v>
      </c>
      <c r="AD24" t="n">
        <v>825732.366715834</v>
      </c>
      <c r="AE24" t="n">
        <v>1129803.452881613</v>
      </c>
      <c r="AF24" t="n">
        <v>1.87347330407171e-06</v>
      </c>
      <c r="AG24" t="n">
        <v>12</v>
      </c>
      <c r="AH24" t="n">
        <v>1021976.597027696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1.3943</v>
      </c>
      <c r="E25" t="n">
        <v>71.72</v>
      </c>
      <c r="F25" t="n">
        <v>69.05</v>
      </c>
      <c r="G25" t="n">
        <v>197.3</v>
      </c>
      <c r="H25" t="n">
        <v>2.73</v>
      </c>
      <c r="I25" t="n">
        <v>21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667.59</v>
      </c>
      <c r="Q25" t="n">
        <v>747.8099999999999</v>
      </c>
      <c r="R25" t="n">
        <v>139.44</v>
      </c>
      <c r="S25" t="n">
        <v>106.02</v>
      </c>
      <c r="T25" t="n">
        <v>12545.03</v>
      </c>
      <c r="U25" t="n">
        <v>0.76</v>
      </c>
      <c r="V25" t="n">
        <v>0.89</v>
      </c>
      <c r="W25" t="n">
        <v>12.31</v>
      </c>
      <c r="X25" t="n">
        <v>0.73</v>
      </c>
      <c r="Y25" t="n">
        <v>0.5</v>
      </c>
      <c r="Z25" t="n">
        <v>10</v>
      </c>
      <c r="AA25" t="n">
        <v>819.9408964206073</v>
      </c>
      <c r="AB25" t="n">
        <v>1121.879307722046</v>
      </c>
      <c r="AC25" t="n">
        <v>1014.808721160551</v>
      </c>
      <c r="AD25" t="n">
        <v>819940.8964206072</v>
      </c>
      <c r="AE25" t="n">
        <v>1121879.307722046</v>
      </c>
      <c r="AF25" t="n">
        <v>1.875356326992021e-06</v>
      </c>
      <c r="AG25" t="n">
        <v>12</v>
      </c>
      <c r="AH25" t="n">
        <v>1014808.721160551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1.3941</v>
      </c>
      <c r="E26" t="n">
        <v>71.73</v>
      </c>
      <c r="F26" t="n">
        <v>69.06</v>
      </c>
      <c r="G26" t="n">
        <v>197.31</v>
      </c>
      <c r="H26" t="n">
        <v>2.81</v>
      </c>
      <c r="I26" t="n">
        <v>21</v>
      </c>
      <c r="J26" t="n">
        <v>157.31</v>
      </c>
      <c r="K26" t="n">
        <v>45</v>
      </c>
      <c r="L26" t="n">
        <v>25</v>
      </c>
      <c r="M26" t="n">
        <v>19</v>
      </c>
      <c r="N26" t="n">
        <v>27.31</v>
      </c>
      <c r="O26" t="n">
        <v>19635.2</v>
      </c>
      <c r="P26" t="n">
        <v>666.1</v>
      </c>
      <c r="Q26" t="n">
        <v>747.8099999999999</v>
      </c>
      <c r="R26" t="n">
        <v>139.73</v>
      </c>
      <c r="S26" t="n">
        <v>106.02</v>
      </c>
      <c r="T26" t="n">
        <v>12686.55</v>
      </c>
      <c r="U26" t="n">
        <v>0.76</v>
      </c>
      <c r="V26" t="n">
        <v>0.89</v>
      </c>
      <c r="W26" t="n">
        <v>12.3</v>
      </c>
      <c r="X26" t="n">
        <v>0.74</v>
      </c>
      <c r="Y26" t="n">
        <v>0.5</v>
      </c>
      <c r="Z26" t="n">
        <v>10</v>
      </c>
      <c r="AA26" t="n">
        <v>818.5996600240223</v>
      </c>
      <c r="AB26" t="n">
        <v>1120.044168913065</v>
      </c>
      <c r="AC26" t="n">
        <v>1013.148725423866</v>
      </c>
      <c r="AD26" t="n">
        <v>818599.6600240223</v>
      </c>
      <c r="AE26" t="n">
        <v>1120044.168913065</v>
      </c>
      <c r="AF26" t="n">
        <v>1.875087323717691e-06</v>
      </c>
      <c r="AG26" t="n">
        <v>12</v>
      </c>
      <c r="AH26" t="n">
        <v>1013148.725423866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1.3955</v>
      </c>
      <c r="E27" t="n">
        <v>71.66</v>
      </c>
      <c r="F27" t="n">
        <v>69.02</v>
      </c>
      <c r="G27" t="n">
        <v>207.05</v>
      </c>
      <c r="H27" t="n">
        <v>2.9</v>
      </c>
      <c r="I27" t="n">
        <v>20</v>
      </c>
      <c r="J27" t="n">
        <v>158.72</v>
      </c>
      <c r="K27" t="n">
        <v>45</v>
      </c>
      <c r="L27" t="n">
        <v>26</v>
      </c>
      <c r="M27" t="n">
        <v>18</v>
      </c>
      <c r="N27" t="n">
        <v>27.72</v>
      </c>
      <c r="O27" t="n">
        <v>19809.69</v>
      </c>
      <c r="P27" t="n">
        <v>664.5700000000001</v>
      </c>
      <c r="Q27" t="n">
        <v>747.79</v>
      </c>
      <c r="R27" t="n">
        <v>138.3</v>
      </c>
      <c r="S27" t="n">
        <v>106.02</v>
      </c>
      <c r="T27" t="n">
        <v>11978.7</v>
      </c>
      <c r="U27" t="n">
        <v>0.77</v>
      </c>
      <c r="V27" t="n">
        <v>0.89</v>
      </c>
      <c r="W27" t="n">
        <v>12.3</v>
      </c>
      <c r="X27" t="n">
        <v>0.7</v>
      </c>
      <c r="Y27" t="n">
        <v>0.5</v>
      </c>
      <c r="Z27" t="n">
        <v>10</v>
      </c>
      <c r="AA27" t="n">
        <v>816.3494894224954</v>
      </c>
      <c r="AB27" t="n">
        <v>1116.965386225535</v>
      </c>
      <c r="AC27" t="n">
        <v>1010.363777434935</v>
      </c>
      <c r="AD27" t="n">
        <v>816349.4894224954</v>
      </c>
      <c r="AE27" t="n">
        <v>1116965.386225535</v>
      </c>
      <c r="AF27" t="n">
        <v>1.876970346638001e-06</v>
      </c>
      <c r="AG27" t="n">
        <v>12</v>
      </c>
      <c r="AH27" t="n">
        <v>1010363.777434935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1.3966</v>
      </c>
      <c r="E28" t="n">
        <v>71.59999999999999</v>
      </c>
      <c r="F28" t="n">
        <v>68.98</v>
      </c>
      <c r="G28" t="n">
        <v>217.85</v>
      </c>
      <c r="H28" t="n">
        <v>2.99</v>
      </c>
      <c r="I28" t="n">
        <v>19</v>
      </c>
      <c r="J28" t="n">
        <v>160.14</v>
      </c>
      <c r="K28" t="n">
        <v>45</v>
      </c>
      <c r="L28" t="n">
        <v>27</v>
      </c>
      <c r="M28" t="n">
        <v>17</v>
      </c>
      <c r="N28" t="n">
        <v>28.14</v>
      </c>
      <c r="O28" t="n">
        <v>19984.89</v>
      </c>
      <c r="P28" t="n">
        <v>662.78</v>
      </c>
      <c r="Q28" t="n">
        <v>747.78</v>
      </c>
      <c r="R28" t="n">
        <v>137.18</v>
      </c>
      <c r="S28" t="n">
        <v>106.02</v>
      </c>
      <c r="T28" t="n">
        <v>11422.21</v>
      </c>
      <c r="U28" t="n">
        <v>0.77</v>
      </c>
      <c r="V28" t="n">
        <v>0.89</v>
      </c>
      <c r="W28" t="n">
        <v>12.3</v>
      </c>
      <c r="X28" t="n">
        <v>0.67</v>
      </c>
      <c r="Y28" t="n">
        <v>0.5</v>
      </c>
      <c r="Z28" t="n">
        <v>10</v>
      </c>
      <c r="AA28" t="n">
        <v>814.0036706130979</v>
      </c>
      <c r="AB28" t="n">
        <v>1113.755733440296</v>
      </c>
      <c r="AC28" t="n">
        <v>1007.460449406743</v>
      </c>
      <c r="AD28" t="n">
        <v>814003.670613098</v>
      </c>
      <c r="AE28" t="n">
        <v>1113755.733440296</v>
      </c>
      <c r="AF28" t="n">
        <v>1.878449864646817e-06</v>
      </c>
      <c r="AG28" t="n">
        <v>12</v>
      </c>
      <c r="AH28" t="n">
        <v>1007460.449406743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1.3979</v>
      </c>
      <c r="E29" t="n">
        <v>71.54000000000001</v>
      </c>
      <c r="F29" t="n">
        <v>68.94</v>
      </c>
      <c r="G29" t="n">
        <v>229.81</v>
      </c>
      <c r="H29" t="n">
        <v>3.07</v>
      </c>
      <c r="I29" t="n">
        <v>18</v>
      </c>
      <c r="J29" t="n">
        <v>161.57</v>
      </c>
      <c r="K29" t="n">
        <v>45</v>
      </c>
      <c r="L29" t="n">
        <v>28</v>
      </c>
      <c r="M29" t="n">
        <v>16</v>
      </c>
      <c r="N29" t="n">
        <v>28.57</v>
      </c>
      <c r="O29" t="n">
        <v>20160.55</v>
      </c>
      <c r="P29" t="n">
        <v>657.29</v>
      </c>
      <c r="Q29" t="n">
        <v>747.78</v>
      </c>
      <c r="R29" t="n">
        <v>135.64</v>
      </c>
      <c r="S29" t="n">
        <v>106.02</v>
      </c>
      <c r="T29" t="n">
        <v>10660.2</v>
      </c>
      <c r="U29" t="n">
        <v>0.78</v>
      </c>
      <c r="V29" t="n">
        <v>0.89</v>
      </c>
      <c r="W29" t="n">
        <v>12.31</v>
      </c>
      <c r="X29" t="n">
        <v>0.62</v>
      </c>
      <c r="Y29" t="n">
        <v>0.5</v>
      </c>
      <c r="Z29" t="n">
        <v>10</v>
      </c>
      <c r="AA29" t="n">
        <v>807.9589279839067</v>
      </c>
      <c r="AB29" t="n">
        <v>1105.485049899813</v>
      </c>
      <c r="AC29" t="n">
        <v>999.9791082953859</v>
      </c>
      <c r="AD29" t="n">
        <v>807958.9279839067</v>
      </c>
      <c r="AE29" t="n">
        <v>1105485.049899813</v>
      </c>
      <c r="AF29" t="n">
        <v>1.880198385929962e-06</v>
      </c>
      <c r="AG29" t="n">
        <v>12</v>
      </c>
      <c r="AH29" t="n">
        <v>999979.108295386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1.3975</v>
      </c>
      <c r="E30" t="n">
        <v>71.56</v>
      </c>
      <c r="F30" t="n">
        <v>68.95999999999999</v>
      </c>
      <c r="G30" t="n">
        <v>229.88</v>
      </c>
      <c r="H30" t="n">
        <v>3.15</v>
      </c>
      <c r="I30" t="n">
        <v>18</v>
      </c>
      <c r="J30" t="n">
        <v>163</v>
      </c>
      <c r="K30" t="n">
        <v>45</v>
      </c>
      <c r="L30" t="n">
        <v>29</v>
      </c>
      <c r="M30" t="n">
        <v>16</v>
      </c>
      <c r="N30" t="n">
        <v>29</v>
      </c>
      <c r="O30" t="n">
        <v>20336.78</v>
      </c>
      <c r="P30" t="n">
        <v>656.22</v>
      </c>
      <c r="Q30" t="n">
        <v>747.79</v>
      </c>
      <c r="R30" t="n">
        <v>136.68</v>
      </c>
      <c r="S30" t="n">
        <v>106.02</v>
      </c>
      <c r="T30" t="n">
        <v>11178.86</v>
      </c>
      <c r="U30" t="n">
        <v>0.78</v>
      </c>
      <c r="V30" t="n">
        <v>0.89</v>
      </c>
      <c r="W30" t="n">
        <v>12.3</v>
      </c>
      <c r="X30" t="n">
        <v>0.65</v>
      </c>
      <c r="Y30" t="n">
        <v>0.5</v>
      </c>
      <c r="Z30" t="n">
        <v>10</v>
      </c>
      <c r="AA30" t="n">
        <v>807.138968847871</v>
      </c>
      <c r="AB30" t="n">
        <v>1104.363145635844</v>
      </c>
      <c r="AC30" t="n">
        <v>998.9642769997683</v>
      </c>
      <c r="AD30" t="n">
        <v>807138.9688478709</v>
      </c>
      <c r="AE30" t="n">
        <v>1104363.145635844</v>
      </c>
      <c r="AF30" t="n">
        <v>1.879660379381302e-06</v>
      </c>
      <c r="AG30" t="n">
        <v>12</v>
      </c>
      <c r="AH30" t="n">
        <v>998964.2769997683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1.3989</v>
      </c>
      <c r="E31" t="n">
        <v>71.48</v>
      </c>
      <c r="F31" t="n">
        <v>68.92</v>
      </c>
      <c r="G31" t="n">
        <v>243.24</v>
      </c>
      <c r="H31" t="n">
        <v>3.23</v>
      </c>
      <c r="I31" t="n">
        <v>17</v>
      </c>
      <c r="J31" t="n">
        <v>164.43</v>
      </c>
      <c r="K31" t="n">
        <v>45</v>
      </c>
      <c r="L31" t="n">
        <v>30</v>
      </c>
      <c r="M31" t="n">
        <v>15</v>
      </c>
      <c r="N31" t="n">
        <v>29.43</v>
      </c>
      <c r="O31" t="n">
        <v>20513.61</v>
      </c>
      <c r="P31" t="n">
        <v>653.95</v>
      </c>
      <c r="Q31" t="n">
        <v>747.79</v>
      </c>
      <c r="R31" t="n">
        <v>134.87</v>
      </c>
      <c r="S31" t="n">
        <v>106.02</v>
      </c>
      <c r="T31" t="n">
        <v>10277.97</v>
      </c>
      <c r="U31" t="n">
        <v>0.79</v>
      </c>
      <c r="V31" t="n">
        <v>0.9</v>
      </c>
      <c r="W31" t="n">
        <v>12.3</v>
      </c>
      <c r="X31" t="n">
        <v>0.6</v>
      </c>
      <c r="Y31" t="n">
        <v>0.5</v>
      </c>
      <c r="Z31" t="n">
        <v>10</v>
      </c>
      <c r="AA31" t="n">
        <v>804.1860555290692</v>
      </c>
      <c r="AB31" t="n">
        <v>1100.322839359718</v>
      </c>
      <c r="AC31" t="n">
        <v>995.3095718840306</v>
      </c>
      <c r="AD31" t="n">
        <v>804186.0555290693</v>
      </c>
      <c r="AE31" t="n">
        <v>1100322.839359718</v>
      </c>
      <c r="AF31" t="n">
        <v>1.881543402301612e-06</v>
      </c>
      <c r="AG31" t="n">
        <v>12</v>
      </c>
      <c r="AH31" t="n">
        <v>995309.5718840306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1.4004</v>
      </c>
      <c r="E32" t="n">
        <v>71.41</v>
      </c>
      <c r="F32" t="n">
        <v>68.87</v>
      </c>
      <c r="G32" t="n">
        <v>258.25</v>
      </c>
      <c r="H32" t="n">
        <v>3.31</v>
      </c>
      <c r="I32" t="n">
        <v>16</v>
      </c>
      <c r="J32" t="n">
        <v>165.87</v>
      </c>
      <c r="K32" t="n">
        <v>45</v>
      </c>
      <c r="L32" t="n">
        <v>31</v>
      </c>
      <c r="M32" t="n">
        <v>14</v>
      </c>
      <c r="N32" t="n">
        <v>29.87</v>
      </c>
      <c r="O32" t="n">
        <v>20691.03</v>
      </c>
      <c r="P32" t="n">
        <v>647.61</v>
      </c>
      <c r="Q32" t="n">
        <v>747.78</v>
      </c>
      <c r="R32" t="n">
        <v>133.18</v>
      </c>
      <c r="S32" t="n">
        <v>106.02</v>
      </c>
      <c r="T32" t="n">
        <v>9437.530000000001</v>
      </c>
      <c r="U32" t="n">
        <v>0.8</v>
      </c>
      <c r="V32" t="n">
        <v>0.9</v>
      </c>
      <c r="W32" t="n">
        <v>12.3</v>
      </c>
      <c r="X32" t="n">
        <v>0.55</v>
      </c>
      <c r="Y32" t="n">
        <v>0.5</v>
      </c>
      <c r="Z32" t="n">
        <v>10</v>
      </c>
      <c r="AA32" t="n">
        <v>797.2253586176508</v>
      </c>
      <c r="AB32" t="n">
        <v>1090.798906761241</v>
      </c>
      <c r="AC32" t="n">
        <v>986.6945900458282</v>
      </c>
      <c r="AD32" t="n">
        <v>797225.3586176508</v>
      </c>
      <c r="AE32" t="n">
        <v>1090798.906761241</v>
      </c>
      <c r="AF32" t="n">
        <v>1.883560926859088e-06</v>
      </c>
      <c r="AG32" t="n">
        <v>12</v>
      </c>
      <c r="AH32" t="n">
        <v>986694.5900458283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1.4002</v>
      </c>
      <c r="E33" t="n">
        <v>71.42</v>
      </c>
      <c r="F33" t="n">
        <v>68.88</v>
      </c>
      <c r="G33" t="n">
        <v>258.29</v>
      </c>
      <c r="H33" t="n">
        <v>3.39</v>
      </c>
      <c r="I33" t="n">
        <v>16</v>
      </c>
      <c r="J33" t="n">
        <v>167.31</v>
      </c>
      <c r="K33" t="n">
        <v>45</v>
      </c>
      <c r="L33" t="n">
        <v>32</v>
      </c>
      <c r="M33" t="n">
        <v>14</v>
      </c>
      <c r="N33" t="n">
        <v>30.31</v>
      </c>
      <c r="O33" t="n">
        <v>20869.05</v>
      </c>
      <c r="P33" t="n">
        <v>647.16</v>
      </c>
      <c r="Q33" t="n">
        <v>747.78</v>
      </c>
      <c r="R33" t="n">
        <v>133.63</v>
      </c>
      <c r="S33" t="n">
        <v>106.02</v>
      </c>
      <c r="T33" t="n">
        <v>9663.629999999999</v>
      </c>
      <c r="U33" t="n">
        <v>0.79</v>
      </c>
      <c r="V33" t="n">
        <v>0.9</v>
      </c>
      <c r="W33" t="n">
        <v>12.3</v>
      </c>
      <c r="X33" t="n">
        <v>0.5600000000000001</v>
      </c>
      <c r="Y33" t="n">
        <v>0.5</v>
      </c>
      <c r="Z33" t="n">
        <v>10</v>
      </c>
      <c r="AA33" t="n">
        <v>796.8972258218856</v>
      </c>
      <c r="AB33" t="n">
        <v>1090.349940993878</v>
      </c>
      <c r="AC33" t="n">
        <v>986.2884729411746</v>
      </c>
      <c r="AD33" t="n">
        <v>796897.2258218856</v>
      </c>
      <c r="AE33" t="n">
        <v>1090349.940993878</v>
      </c>
      <c r="AF33" t="n">
        <v>1.883291923584757e-06</v>
      </c>
      <c r="AG33" t="n">
        <v>12</v>
      </c>
      <c r="AH33" t="n">
        <v>986288.4729411746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1.4015</v>
      </c>
      <c r="E34" t="n">
        <v>71.34999999999999</v>
      </c>
      <c r="F34" t="n">
        <v>68.83</v>
      </c>
      <c r="G34" t="n">
        <v>275.34</v>
      </c>
      <c r="H34" t="n">
        <v>3.47</v>
      </c>
      <c r="I34" t="n">
        <v>15</v>
      </c>
      <c r="J34" t="n">
        <v>168.76</v>
      </c>
      <c r="K34" t="n">
        <v>45</v>
      </c>
      <c r="L34" t="n">
        <v>33</v>
      </c>
      <c r="M34" t="n">
        <v>13</v>
      </c>
      <c r="N34" t="n">
        <v>30.76</v>
      </c>
      <c r="O34" t="n">
        <v>21047.68</v>
      </c>
      <c r="P34" t="n">
        <v>644.1900000000001</v>
      </c>
      <c r="Q34" t="n">
        <v>747.8099999999999</v>
      </c>
      <c r="R34" t="n">
        <v>132.23</v>
      </c>
      <c r="S34" t="n">
        <v>106.02</v>
      </c>
      <c r="T34" t="n">
        <v>8966.309999999999</v>
      </c>
      <c r="U34" t="n">
        <v>0.8</v>
      </c>
      <c r="V34" t="n">
        <v>0.9</v>
      </c>
      <c r="W34" t="n">
        <v>12.29</v>
      </c>
      <c r="X34" t="n">
        <v>0.52</v>
      </c>
      <c r="Y34" t="n">
        <v>0.5</v>
      </c>
      <c r="Z34" t="n">
        <v>10</v>
      </c>
      <c r="AA34" t="n">
        <v>793.320448077976</v>
      </c>
      <c r="AB34" t="n">
        <v>1085.456035888363</v>
      </c>
      <c r="AC34" t="n">
        <v>981.8616352702916</v>
      </c>
      <c r="AD34" t="n">
        <v>793320.448077976</v>
      </c>
      <c r="AE34" t="n">
        <v>1085456.035888363</v>
      </c>
      <c r="AF34" t="n">
        <v>1.885040444867903e-06</v>
      </c>
      <c r="AG34" t="n">
        <v>12</v>
      </c>
      <c r="AH34" t="n">
        <v>981861.6352702916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1.4016</v>
      </c>
      <c r="E35" t="n">
        <v>71.34999999999999</v>
      </c>
      <c r="F35" t="n">
        <v>68.83</v>
      </c>
      <c r="G35" t="n">
        <v>275.33</v>
      </c>
      <c r="H35" t="n">
        <v>3.54</v>
      </c>
      <c r="I35" t="n">
        <v>15</v>
      </c>
      <c r="J35" t="n">
        <v>170.21</v>
      </c>
      <c r="K35" t="n">
        <v>45</v>
      </c>
      <c r="L35" t="n">
        <v>34</v>
      </c>
      <c r="M35" t="n">
        <v>11</v>
      </c>
      <c r="N35" t="n">
        <v>31.22</v>
      </c>
      <c r="O35" t="n">
        <v>21226.92</v>
      </c>
      <c r="P35" t="n">
        <v>644.13</v>
      </c>
      <c r="Q35" t="n">
        <v>747.78</v>
      </c>
      <c r="R35" t="n">
        <v>131.88</v>
      </c>
      <c r="S35" t="n">
        <v>106.02</v>
      </c>
      <c r="T35" t="n">
        <v>8791.74</v>
      </c>
      <c r="U35" t="n">
        <v>0.8</v>
      </c>
      <c r="V35" t="n">
        <v>0.9</v>
      </c>
      <c r="W35" t="n">
        <v>12.3</v>
      </c>
      <c r="X35" t="n">
        <v>0.51</v>
      </c>
      <c r="Y35" t="n">
        <v>0.5</v>
      </c>
      <c r="Z35" t="n">
        <v>10</v>
      </c>
      <c r="AA35" t="n">
        <v>793.2128332053668</v>
      </c>
      <c r="AB35" t="n">
        <v>1085.308792472026</v>
      </c>
      <c r="AC35" t="n">
        <v>981.7284445589523</v>
      </c>
      <c r="AD35" t="n">
        <v>793212.8332053667</v>
      </c>
      <c r="AE35" t="n">
        <v>1085308.792472026</v>
      </c>
      <c r="AF35" t="n">
        <v>1.885174946505068e-06</v>
      </c>
      <c r="AG35" t="n">
        <v>12</v>
      </c>
      <c r="AH35" t="n">
        <v>981728.4445589524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1.4013</v>
      </c>
      <c r="E36" t="n">
        <v>71.36</v>
      </c>
      <c r="F36" t="n">
        <v>68.84999999999999</v>
      </c>
      <c r="G36" t="n">
        <v>275.39</v>
      </c>
      <c r="H36" t="n">
        <v>3.61</v>
      </c>
      <c r="I36" t="n">
        <v>15</v>
      </c>
      <c r="J36" t="n">
        <v>171.67</v>
      </c>
      <c r="K36" t="n">
        <v>45</v>
      </c>
      <c r="L36" t="n">
        <v>35</v>
      </c>
      <c r="M36" t="n">
        <v>10</v>
      </c>
      <c r="N36" t="n">
        <v>31.67</v>
      </c>
      <c r="O36" t="n">
        <v>21406.78</v>
      </c>
      <c r="P36" t="n">
        <v>641.62</v>
      </c>
      <c r="Q36" t="n">
        <v>747.79</v>
      </c>
      <c r="R36" t="n">
        <v>132.4</v>
      </c>
      <c r="S36" t="n">
        <v>106.02</v>
      </c>
      <c r="T36" t="n">
        <v>9051.17</v>
      </c>
      <c r="U36" t="n">
        <v>0.8</v>
      </c>
      <c r="V36" t="n">
        <v>0.9</v>
      </c>
      <c r="W36" t="n">
        <v>12.3</v>
      </c>
      <c r="X36" t="n">
        <v>0.53</v>
      </c>
      <c r="Y36" t="n">
        <v>0.5</v>
      </c>
      <c r="Z36" t="n">
        <v>10</v>
      </c>
      <c r="AA36" t="n">
        <v>790.9434481485737</v>
      </c>
      <c r="AB36" t="n">
        <v>1082.203719719119</v>
      </c>
      <c r="AC36" t="n">
        <v>978.9197155915857</v>
      </c>
      <c r="AD36" t="n">
        <v>790943.4481485736</v>
      </c>
      <c r="AE36" t="n">
        <v>1082203.719719119</v>
      </c>
      <c r="AF36" t="n">
        <v>1.884771441593573e-06</v>
      </c>
      <c r="AG36" t="n">
        <v>12</v>
      </c>
      <c r="AH36" t="n">
        <v>978919.7155915857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1.4026</v>
      </c>
      <c r="E37" t="n">
        <v>71.3</v>
      </c>
      <c r="F37" t="n">
        <v>68.81</v>
      </c>
      <c r="G37" t="n">
        <v>294.89</v>
      </c>
      <c r="H37" t="n">
        <v>3.69</v>
      </c>
      <c r="I37" t="n">
        <v>14</v>
      </c>
      <c r="J37" t="n">
        <v>173.13</v>
      </c>
      <c r="K37" t="n">
        <v>45</v>
      </c>
      <c r="L37" t="n">
        <v>36</v>
      </c>
      <c r="M37" t="n">
        <v>6</v>
      </c>
      <c r="N37" t="n">
        <v>32.14</v>
      </c>
      <c r="O37" t="n">
        <v>21587.26</v>
      </c>
      <c r="P37" t="n">
        <v>641.0700000000001</v>
      </c>
      <c r="Q37" t="n">
        <v>747.79</v>
      </c>
      <c r="R37" t="n">
        <v>130.94</v>
      </c>
      <c r="S37" t="n">
        <v>106.02</v>
      </c>
      <c r="T37" t="n">
        <v>8328.280000000001</v>
      </c>
      <c r="U37" t="n">
        <v>0.8100000000000001</v>
      </c>
      <c r="V37" t="n">
        <v>0.9</v>
      </c>
      <c r="W37" t="n">
        <v>12.3</v>
      </c>
      <c r="X37" t="n">
        <v>0.49</v>
      </c>
      <c r="Y37" t="n">
        <v>0.5</v>
      </c>
      <c r="Z37" t="n">
        <v>10</v>
      </c>
      <c r="AA37" t="n">
        <v>789.7320203701985</v>
      </c>
      <c r="AB37" t="n">
        <v>1080.546190788325</v>
      </c>
      <c r="AC37" t="n">
        <v>977.4203788955899</v>
      </c>
      <c r="AD37" t="n">
        <v>789732.0203701985</v>
      </c>
      <c r="AE37" t="n">
        <v>1080546.190788325</v>
      </c>
      <c r="AF37" t="n">
        <v>1.886519962876718e-06</v>
      </c>
      <c r="AG37" t="n">
        <v>12</v>
      </c>
      <c r="AH37" t="n">
        <v>977420.37889559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1.4026</v>
      </c>
      <c r="E38" t="n">
        <v>71.29000000000001</v>
      </c>
      <c r="F38" t="n">
        <v>68.8</v>
      </c>
      <c r="G38" t="n">
        <v>294.88</v>
      </c>
      <c r="H38" t="n">
        <v>3.76</v>
      </c>
      <c r="I38" t="n">
        <v>14</v>
      </c>
      <c r="J38" t="n">
        <v>174.6</v>
      </c>
      <c r="K38" t="n">
        <v>45</v>
      </c>
      <c r="L38" t="n">
        <v>37</v>
      </c>
      <c r="M38" t="n">
        <v>3</v>
      </c>
      <c r="N38" t="n">
        <v>32.61</v>
      </c>
      <c r="O38" t="n">
        <v>21768.38</v>
      </c>
      <c r="P38" t="n">
        <v>644.15</v>
      </c>
      <c r="Q38" t="n">
        <v>747.79</v>
      </c>
      <c r="R38" t="n">
        <v>130.78</v>
      </c>
      <c r="S38" t="n">
        <v>106.02</v>
      </c>
      <c r="T38" t="n">
        <v>8248.290000000001</v>
      </c>
      <c r="U38" t="n">
        <v>0.8100000000000001</v>
      </c>
      <c r="V38" t="n">
        <v>0.9</v>
      </c>
      <c r="W38" t="n">
        <v>12.31</v>
      </c>
      <c r="X38" t="n">
        <v>0.49</v>
      </c>
      <c r="Y38" t="n">
        <v>0.5</v>
      </c>
      <c r="Z38" t="n">
        <v>10</v>
      </c>
      <c r="AA38" t="n">
        <v>792.7098668940847</v>
      </c>
      <c r="AB38" t="n">
        <v>1084.620611775622</v>
      </c>
      <c r="AC38" t="n">
        <v>981.1059428623458</v>
      </c>
      <c r="AD38" t="n">
        <v>792709.8668940847</v>
      </c>
      <c r="AE38" t="n">
        <v>1084620.611775622</v>
      </c>
      <c r="AF38" t="n">
        <v>1.886519962876718e-06</v>
      </c>
      <c r="AG38" t="n">
        <v>12</v>
      </c>
      <c r="AH38" t="n">
        <v>981105.9428623458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1.4023</v>
      </c>
      <c r="E39" t="n">
        <v>71.31</v>
      </c>
      <c r="F39" t="n">
        <v>68.81999999999999</v>
      </c>
      <c r="G39" t="n">
        <v>294.95</v>
      </c>
      <c r="H39" t="n">
        <v>3.83</v>
      </c>
      <c r="I39" t="n">
        <v>14</v>
      </c>
      <c r="J39" t="n">
        <v>176.08</v>
      </c>
      <c r="K39" t="n">
        <v>45</v>
      </c>
      <c r="L39" t="n">
        <v>38</v>
      </c>
      <c r="M39" t="n">
        <v>2</v>
      </c>
      <c r="N39" t="n">
        <v>33.08</v>
      </c>
      <c r="O39" t="n">
        <v>21950.14</v>
      </c>
      <c r="P39" t="n">
        <v>646.6799999999999</v>
      </c>
      <c r="Q39" t="n">
        <v>747.8</v>
      </c>
      <c r="R39" t="n">
        <v>131.25</v>
      </c>
      <c r="S39" t="n">
        <v>106.02</v>
      </c>
      <c r="T39" t="n">
        <v>8485.65</v>
      </c>
      <c r="U39" t="n">
        <v>0.8100000000000001</v>
      </c>
      <c r="V39" t="n">
        <v>0.9</v>
      </c>
      <c r="W39" t="n">
        <v>12.31</v>
      </c>
      <c r="X39" t="n">
        <v>0.5</v>
      </c>
      <c r="Y39" t="n">
        <v>0.5</v>
      </c>
      <c r="Z39" t="n">
        <v>10</v>
      </c>
      <c r="AA39" t="n">
        <v>795.3317221493014</v>
      </c>
      <c r="AB39" t="n">
        <v>1088.2079498039</v>
      </c>
      <c r="AC39" t="n">
        <v>984.3509103840655</v>
      </c>
      <c r="AD39" t="n">
        <v>795331.7221493014</v>
      </c>
      <c r="AE39" t="n">
        <v>1088207.9498039</v>
      </c>
      <c r="AF39" t="n">
        <v>1.886116457965223e-06</v>
      </c>
      <c r="AG39" t="n">
        <v>12</v>
      </c>
      <c r="AH39" t="n">
        <v>984350.9103840655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1.4023</v>
      </c>
      <c r="E40" t="n">
        <v>71.31</v>
      </c>
      <c r="F40" t="n">
        <v>68.81999999999999</v>
      </c>
      <c r="G40" t="n">
        <v>294.94</v>
      </c>
      <c r="H40" t="n">
        <v>3.9</v>
      </c>
      <c r="I40" t="n">
        <v>14</v>
      </c>
      <c r="J40" t="n">
        <v>177.56</v>
      </c>
      <c r="K40" t="n">
        <v>45</v>
      </c>
      <c r="L40" t="n">
        <v>39</v>
      </c>
      <c r="M40" t="n">
        <v>1</v>
      </c>
      <c r="N40" t="n">
        <v>33.56</v>
      </c>
      <c r="O40" t="n">
        <v>22132.55</v>
      </c>
      <c r="P40" t="n">
        <v>650.79</v>
      </c>
      <c r="Q40" t="n">
        <v>747.78</v>
      </c>
      <c r="R40" t="n">
        <v>131.25</v>
      </c>
      <c r="S40" t="n">
        <v>106.02</v>
      </c>
      <c r="T40" t="n">
        <v>8481.74</v>
      </c>
      <c r="U40" t="n">
        <v>0.8100000000000001</v>
      </c>
      <c r="V40" t="n">
        <v>0.9</v>
      </c>
      <c r="W40" t="n">
        <v>12.31</v>
      </c>
      <c r="X40" t="n">
        <v>0.5</v>
      </c>
      <c r="Y40" t="n">
        <v>0.5</v>
      </c>
      <c r="Z40" t="n">
        <v>10</v>
      </c>
      <c r="AA40" t="n">
        <v>799.3191802021788</v>
      </c>
      <c r="AB40" t="n">
        <v>1093.663765826081</v>
      </c>
      <c r="AC40" t="n">
        <v>989.286030982375</v>
      </c>
      <c r="AD40" t="n">
        <v>799319.1802021788</v>
      </c>
      <c r="AE40" t="n">
        <v>1093663.765826081</v>
      </c>
      <c r="AF40" t="n">
        <v>1.886116457965223e-06</v>
      </c>
      <c r="AG40" t="n">
        <v>12</v>
      </c>
      <c r="AH40" t="n">
        <v>989286.030982375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1.4023</v>
      </c>
      <c r="E41" t="n">
        <v>71.31</v>
      </c>
      <c r="F41" t="n">
        <v>68.81999999999999</v>
      </c>
      <c r="G41" t="n">
        <v>294.94</v>
      </c>
      <c r="H41" t="n">
        <v>3.96</v>
      </c>
      <c r="I41" t="n">
        <v>14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655.2</v>
      </c>
      <c r="Q41" t="n">
        <v>747.78</v>
      </c>
      <c r="R41" t="n">
        <v>131.18</v>
      </c>
      <c r="S41" t="n">
        <v>106.02</v>
      </c>
      <c r="T41" t="n">
        <v>8450.93</v>
      </c>
      <c r="U41" t="n">
        <v>0.8100000000000001</v>
      </c>
      <c r="V41" t="n">
        <v>0.9</v>
      </c>
      <c r="W41" t="n">
        <v>12.31</v>
      </c>
      <c r="X41" t="n">
        <v>0.5</v>
      </c>
      <c r="Y41" t="n">
        <v>0.5</v>
      </c>
      <c r="Z41" t="n">
        <v>10</v>
      </c>
      <c r="AA41" t="n">
        <v>803.5976935873831</v>
      </c>
      <c r="AB41" t="n">
        <v>1099.517816594406</v>
      </c>
      <c r="AC41" t="n">
        <v>994.5813793615832</v>
      </c>
      <c r="AD41" t="n">
        <v>803597.6935873831</v>
      </c>
      <c r="AE41" t="n">
        <v>1099517.816594406</v>
      </c>
      <c r="AF41" t="n">
        <v>1.886116457965223e-06</v>
      </c>
      <c r="AG41" t="n">
        <v>12</v>
      </c>
      <c r="AH41" t="n">
        <v>994581.3793615833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2024-09-25T21:51:30Z</dcterms:created>
  <dcterms:modified xmlns:dcterms="http://purl.org/dc/terms/" xmlns:xsi="http://www.w3.org/2001/XMLSchema-instance" xsi:type="dcterms:W3CDTF">2024-09-25T21:51:30Z</dcterms:modified>
</cp:coreProperties>
</file>