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xVal>
          <yVal>
            <numRef>
              <f>gráficos!$B$7:$B$961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  <c r="AA2" t="n">
        <v>921.1917660555932</v>
      </c>
      <c r="AB2" t="n">
        <v>1260.415214429746</v>
      </c>
      <c r="AC2" t="n">
        <v>1140.122955368435</v>
      </c>
      <c r="AD2" t="n">
        <v>921191.7660555933</v>
      </c>
      <c r="AE2" t="n">
        <v>1260415.214429746</v>
      </c>
      <c r="AF2" t="n">
        <v>9.424388782251249e-06</v>
      </c>
      <c r="AG2" t="n">
        <v>65</v>
      </c>
      <c r="AH2" t="n">
        <v>1140122.955368435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  <c r="AA3" t="n">
        <v>820.3907708129981</v>
      </c>
      <c r="AB3" t="n">
        <v>1122.494845712773</v>
      </c>
      <c r="AC3" t="n">
        <v>1015.365513069356</v>
      </c>
      <c r="AD3" t="n">
        <v>820390.7708129981</v>
      </c>
      <c r="AE3" t="n">
        <v>1122494.845712773</v>
      </c>
      <c r="AF3" t="n">
        <v>1.037146860815811e-05</v>
      </c>
      <c r="AG3" t="n">
        <v>59</v>
      </c>
      <c r="AH3" t="n">
        <v>1015365.513069356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  <c r="AA4" t="n">
        <v>755.775801717323</v>
      </c>
      <c r="AB4" t="n">
        <v>1034.08579438482</v>
      </c>
      <c r="AC4" t="n">
        <v>935.3940975172599</v>
      </c>
      <c r="AD4" t="n">
        <v>755775.801717323</v>
      </c>
      <c r="AE4" t="n">
        <v>1034085.79438482</v>
      </c>
      <c r="AF4" t="n">
        <v>1.107857179263229e-05</v>
      </c>
      <c r="AG4" t="n">
        <v>55</v>
      </c>
      <c r="AH4" t="n">
        <v>935394.0975172599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  <c r="AA5" t="n">
        <v>719.8051332107682</v>
      </c>
      <c r="AB5" t="n">
        <v>984.8691388202561</v>
      </c>
      <c r="AC5" t="n">
        <v>890.8746104837682</v>
      </c>
      <c r="AD5" t="n">
        <v>719805.1332107682</v>
      </c>
      <c r="AE5" t="n">
        <v>984869.1388202561</v>
      </c>
      <c r="AF5" t="n">
        <v>1.159583922771267e-05</v>
      </c>
      <c r="AG5" t="n">
        <v>53</v>
      </c>
      <c r="AH5" t="n">
        <v>890874.6104837682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  <c r="AA6" t="n">
        <v>688.432391316975</v>
      </c>
      <c r="AB6" t="n">
        <v>941.9435692934785</v>
      </c>
      <c r="AC6" t="n">
        <v>852.0457970662109</v>
      </c>
      <c r="AD6" t="n">
        <v>688432.391316975</v>
      </c>
      <c r="AE6" t="n">
        <v>941943.5692934785</v>
      </c>
      <c r="AF6" t="n">
        <v>1.201678950738809e-05</v>
      </c>
      <c r="AG6" t="n">
        <v>51</v>
      </c>
      <c r="AH6" t="n">
        <v>852045.7970662109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  <c r="AA7" t="n">
        <v>669.8865352363457</v>
      </c>
      <c r="AB7" t="n">
        <v>916.5683108185358</v>
      </c>
      <c r="AC7" t="n">
        <v>829.0923176457178</v>
      </c>
      <c r="AD7" t="n">
        <v>669886.5352363457</v>
      </c>
      <c r="AE7" t="n">
        <v>916568.3108185357</v>
      </c>
      <c r="AF7" t="n">
        <v>1.232579733041852e-05</v>
      </c>
      <c r="AG7" t="n">
        <v>50</v>
      </c>
      <c r="AH7" t="n">
        <v>829092.3176457178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  <c r="AA8" t="n">
        <v>652.1888145173176</v>
      </c>
      <c r="AB8" t="n">
        <v>892.3535085624272</v>
      </c>
      <c r="AC8" t="n">
        <v>807.1885421312437</v>
      </c>
      <c r="AD8" t="n">
        <v>652188.8145173176</v>
      </c>
      <c r="AE8" t="n">
        <v>892353.5085624272</v>
      </c>
      <c r="AF8" t="n">
        <v>1.261917985220893e-05</v>
      </c>
      <c r="AG8" t="n">
        <v>49</v>
      </c>
      <c r="AH8" t="n">
        <v>807188.5421312437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  <c r="AA9" t="n">
        <v>636.7241643988399</v>
      </c>
      <c r="AB9" t="n">
        <v>871.1940920181139</v>
      </c>
      <c r="AC9" t="n">
        <v>788.048550604492</v>
      </c>
      <c r="AD9" t="n">
        <v>636724.1643988399</v>
      </c>
      <c r="AE9" t="n">
        <v>871194.0920181139</v>
      </c>
      <c r="AF9" t="n">
        <v>1.285659114567684e-05</v>
      </c>
      <c r="AG9" t="n">
        <v>48</v>
      </c>
      <c r="AH9" t="n">
        <v>788048.550604492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  <c r="AA10" t="n">
        <v>622.8496921396109</v>
      </c>
      <c r="AB10" t="n">
        <v>852.2104269745204</v>
      </c>
      <c r="AC10" t="n">
        <v>770.8766599089179</v>
      </c>
      <c r="AD10" t="n">
        <v>622849.6921396109</v>
      </c>
      <c r="AE10" t="n">
        <v>852210.4269745203</v>
      </c>
      <c r="AF10" t="n">
        <v>1.302823624586582e-05</v>
      </c>
      <c r="AG10" t="n">
        <v>47</v>
      </c>
      <c r="AH10" t="n">
        <v>770876.6599089178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  <c r="AA11" t="n">
        <v>609.1661292988914</v>
      </c>
      <c r="AB11" t="n">
        <v>833.4879726196607</v>
      </c>
      <c r="AC11" t="n">
        <v>753.9410503205564</v>
      </c>
      <c r="AD11" t="n">
        <v>609166.1292988914</v>
      </c>
      <c r="AE11" t="n">
        <v>833487.9726196607</v>
      </c>
      <c r="AF11" t="n">
        <v>1.32019802671169e-05</v>
      </c>
      <c r="AG11" t="n">
        <v>46</v>
      </c>
      <c r="AH11" t="n">
        <v>753941.0503205564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  <c r="AA12" t="n">
        <v>605.0411251265565</v>
      </c>
      <c r="AB12" t="n">
        <v>827.8439599287319</v>
      </c>
      <c r="AC12" t="n">
        <v>748.8356942794281</v>
      </c>
      <c r="AD12" t="n">
        <v>605041.1251265565</v>
      </c>
      <c r="AE12" t="n">
        <v>827843.9599287319</v>
      </c>
      <c r="AF12" t="n">
        <v>1.334237476482582e-05</v>
      </c>
      <c r="AG12" t="n">
        <v>46</v>
      </c>
      <c r="AH12" t="n">
        <v>748835.6942794281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  <c r="AA13" t="n">
        <v>601.6850324705017</v>
      </c>
      <c r="AB13" t="n">
        <v>823.2520058963593</v>
      </c>
      <c r="AC13" t="n">
        <v>744.6819898950572</v>
      </c>
      <c r="AD13" t="n">
        <v>601685.0324705017</v>
      </c>
      <c r="AE13" t="n">
        <v>823252.0058963592</v>
      </c>
      <c r="AF13" t="n">
        <v>1.347204144377293e-05</v>
      </c>
      <c r="AG13" t="n">
        <v>46</v>
      </c>
      <c r="AH13" t="n">
        <v>744681.9898950572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  <c r="AA14" t="n">
        <v>589.6079628114443</v>
      </c>
      <c r="AB14" t="n">
        <v>806.7276263861268</v>
      </c>
      <c r="AC14" t="n">
        <v>729.7346739731689</v>
      </c>
      <c r="AD14" t="n">
        <v>589607.9628114443</v>
      </c>
      <c r="AE14" t="n">
        <v>806727.6263861267</v>
      </c>
      <c r="AF14" t="n">
        <v>1.357255644130208e-05</v>
      </c>
      <c r="AG14" t="n">
        <v>45</v>
      </c>
      <c r="AH14" t="n">
        <v>729734.6739731689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  <c r="AA15" t="n">
        <v>587.1915584984882</v>
      </c>
      <c r="AB15" t="n">
        <v>803.4213954009058</v>
      </c>
      <c r="AC15" t="n">
        <v>726.7439850328532</v>
      </c>
      <c r="AD15" t="n">
        <v>587191.5584984883</v>
      </c>
      <c r="AE15" t="n">
        <v>803421.3954009057</v>
      </c>
      <c r="AF15" t="n">
        <v>1.365418114927238e-05</v>
      </c>
      <c r="AG15" t="n">
        <v>45</v>
      </c>
      <c r="AH15" t="n">
        <v>726743.9850328532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  <c r="AA16" t="n">
        <v>584.2039661514573</v>
      </c>
      <c r="AB16" t="n">
        <v>799.3336397484259</v>
      </c>
      <c r="AC16" t="n">
        <v>723.0463590426448</v>
      </c>
      <c r="AD16" t="n">
        <v>584203.9661514573</v>
      </c>
      <c r="AE16" t="n">
        <v>799333.6397484259</v>
      </c>
      <c r="AF16" t="n">
        <v>1.375166437193406e-05</v>
      </c>
      <c r="AG16" t="n">
        <v>45</v>
      </c>
      <c r="AH16" t="n">
        <v>723046.3590426447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  <c r="AA17" t="n">
        <v>572.5209647049024</v>
      </c>
      <c r="AB17" t="n">
        <v>783.3484417516021</v>
      </c>
      <c r="AC17" t="n">
        <v>708.5867659072716</v>
      </c>
      <c r="AD17" t="n">
        <v>572520.9647049025</v>
      </c>
      <c r="AE17" t="n">
        <v>783348.4417516021</v>
      </c>
      <c r="AF17" t="n">
        <v>1.384961402149842e-05</v>
      </c>
      <c r="AG17" t="n">
        <v>44</v>
      </c>
      <c r="AH17" t="n">
        <v>708586.7659072715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569.2485800031188</v>
      </c>
      <c r="AB18" t="n">
        <v>778.8710206351976</v>
      </c>
      <c r="AC18" t="n">
        <v>704.5366635781168</v>
      </c>
      <c r="AD18" t="n">
        <v>569248.5800031188</v>
      </c>
      <c r="AE18" t="n">
        <v>778871.0206351976</v>
      </c>
      <c r="AF18" t="n">
        <v>1.395969077053266e-05</v>
      </c>
      <c r="AG18" t="n">
        <v>44</v>
      </c>
      <c r="AH18" t="n">
        <v>704536.6635781168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567.8369433447172</v>
      </c>
      <c r="AB19" t="n">
        <v>776.9395570821586</v>
      </c>
      <c r="AC19" t="n">
        <v>702.7895361957536</v>
      </c>
      <c r="AD19" t="n">
        <v>567836.9433447171</v>
      </c>
      <c r="AE19" t="n">
        <v>776939.5570821585</v>
      </c>
      <c r="AF19" t="n">
        <v>1.400190240522587e-05</v>
      </c>
      <c r="AG19" t="n">
        <v>44</v>
      </c>
      <c r="AH19" t="n">
        <v>702789.5361957536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  <c r="AA20" t="n">
        <v>566.2408246603353</v>
      </c>
      <c r="AB20" t="n">
        <v>774.7556770824006</v>
      </c>
      <c r="AC20" t="n">
        <v>700.8140826380777</v>
      </c>
      <c r="AD20" t="n">
        <v>566240.8246603353</v>
      </c>
      <c r="AE20" t="n">
        <v>774755.6770824005</v>
      </c>
      <c r="AF20" t="n">
        <v>1.404971116275134e-05</v>
      </c>
      <c r="AG20" t="n">
        <v>44</v>
      </c>
      <c r="AH20" t="n">
        <v>700814.0826380777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564.4108565240977</v>
      </c>
      <c r="AB21" t="n">
        <v>772.2518339459037</v>
      </c>
      <c r="AC21" t="n">
        <v>698.5492027763622</v>
      </c>
      <c r="AD21" t="n">
        <v>564410.8565240976</v>
      </c>
      <c r="AE21" t="n">
        <v>772251.8339459037</v>
      </c>
      <c r="AF21" t="n">
        <v>1.409915241443621e-05</v>
      </c>
      <c r="AG21" t="n">
        <v>44</v>
      </c>
      <c r="AH21" t="n">
        <v>698549.2027763622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  <c r="AA22" t="n">
        <v>553.5896692975837</v>
      </c>
      <c r="AB22" t="n">
        <v>757.4458081854999</v>
      </c>
      <c r="AC22" t="n">
        <v>685.1562433341438</v>
      </c>
      <c r="AD22" t="n">
        <v>553589.6692975836</v>
      </c>
      <c r="AE22" t="n">
        <v>757445.8081854999</v>
      </c>
      <c r="AF22" t="n">
        <v>1.41439293970942e-05</v>
      </c>
      <c r="AG22" t="n">
        <v>43</v>
      </c>
      <c r="AH22" t="n">
        <v>685156.2433341438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  <c r="AA23" t="n">
        <v>551.5101198151129</v>
      </c>
      <c r="AB23" t="n">
        <v>754.6004768403352</v>
      </c>
      <c r="AC23" t="n">
        <v>682.5824664191139</v>
      </c>
      <c r="AD23" t="n">
        <v>551510.1198151129</v>
      </c>
      <c r="AE23" t="n">
        <v>754600.4768403352</v>
      </c>
      <c r="AF23" t="n">
        <v>1.421109487108119e-05</v>
      </c>
      <c r="AG23" t="n">
        <v>43</v>
      </c>
      <c r="AH23" t="n">
        <v>682582.4664191139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  <c r="AA24" t="n">
        <v>549.8651629938122</v>
      </c>
      <c r="AB24" t="n">
        <v>752.3497743470583</v>
      </c>
      <c r="AC24" t="n">
        <v>680.5465678129148</v>
      </c>
      <c r="AD24" t="n">
        <v>549865.1629938122</v>
      </c>
      <c r="AE24" t="n">
        <v>752349.7743470583</v>
      </c>
      <c r="AF24" t="n">
        <v>1.425727113444725e-05</v>
      </c>
      <c r="AG24" t="n">
        <v>43</v>
      </c>
      <c r="AH24" t="n">
        <v>680546.5678129147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  <c r="AA25" t="n">
        <v>548.2847957481276</v>
      </c>
      <c r="AB25" t="n">
        <v>750.1874461606307</v>
      </c>
      <c r="AC25" t="n">
        <v>678.590609193753</v>
      </c>
      <c r="AD25" t="n">
        <v>548284.7957481276</v>
      </c>
      <c r="AE25" t="n">
        <v>750187.4461606307</v>
      </c>
      <c r="AF25" t="n">
        <v>1.430088204984853e-05</v>
      </c>
      <c r="AG25" t="n">
        <v>43</v>
      </c>
      <c r="AH25" t="n">
        <v>678590.609193753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  <c r="AA26" t="n">
        <v>545.0187645050564</v>
      </c>
      <c r="AB26" t="n">
        <v>745.7187181267311</v>
      </c>
      <c r="AC26" t="n">
        <v>674.5483702915095</v>
      </c>
      <c r="AD26" t="n">
        <v>545018.7645050564</v>
      </c>
      <c r="AE26" t="n">
        <v>745718.7181267311</v>
      </c>
      <c r="AF26" t="n">
        <v>1.435312186294952e-05</v>
      </c>
      <c r="AG26" t="n">
        <v>43</v>
      </c>
      <c r="AH26" t="n">
        <v>674548.3702915095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544.8379842711254</v>
      </c>
      <c r="AB27" t="n">
        <v>745.4713666352056</v>
      </c>
      <c r="AC27" t="n">
        <v>674.3246256791754</v>
      </c>
      <c r="AD27" t="n">
        <v>544837.9842711254</v>
      </c>
      <c r="AE27" t="n">
        <v>745471.3666352057</v>
      </c>
      <c r="AF27" t="n">
        <v>1.434612545940921e-05</v>
      </c>
      <c r="AG27" t="n">
        <v>43</v>
      </c>
      <c r="AH27" t="n">
        <v>674324.6256791754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  <c r="AA28" t="n">
        <v>543.251631769187</v>
      </c>
      <c r="AB28" t="n">
        <v>743.3008491571205</v>
      </c>
      <c r="AC28" t="n">
        <v>672.3612593428583</v>
      </c>
      <c r="AD28" t="n">
        <v>543251.631769187</v>
      </c>
      <c r="AE28" t="n">
        <v>743300.8491571206</v>
      </c>
      <c r="AF28" t="n">
        <v>1.44041956087938e-05</v>
      </c>
      <c r="AG28" t="n">
        <v>43</v>
      </c>
      <c r="AH28" t="n">
        <v>672361.2593428582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  <c r="AA29" t="n">
        <v>542.2520498410381</v>
      </c>
      <c r="AB29" t="n">
        <v>741.9331770645848</v>
      </c>
      <c r="AC29" t="n">
        <v>671.1241159552943</v>
      </c>
      <c r="AD29" t="n">
        <v>542252.0498410381</v>
      </c>
      <c r="AE29" t="n">
        <v>741933.1770645848</v>
      </c>
      <c r="AF29" t="n">
        <v>1.439789884560752e-05</v>
      </c>
      <c r="AG29" t="n">
        <v>43</v>
      </c>
      <c r="AH29" t="n">
        <v>671124.1159552943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  <c r="AA30" t="n">
        <v>540.4465468425637</v>
      </c>
      <c r="AB30" t="n">
        <v>739.4628082089017</v>
      </c>
      <c r="AC30" t="n">
        <v>668.889515636013</v>
      </c>
      <c r="AD30" t="n">
        <v>540446.5468425638</v>
      </c>
      <c r="AE30" t="n">
        <v>739462.8082089017</v>
      </c>
      <c r="AF30" t="n">
        <v>1.445317043357598e-05</v>
      </c>
      <c r="AG30" t="n">
        <v>43</v>
      </c>
      <c r="AH30" t="n">
        <v>668889.515636013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  <c r="AA31" t="n">
        <v>539.105049009408</v>
      </c>
      <c r="AB31" t="n">
        <v>737.6273116908704</v>
      </c>
      <c r="AC31" t="n">
        <v>667.2291963295272</v>
      </c>
      <c r="AD31" t="n">
        <v>539105.0490094081</v>
      </c>
      <c r="AE31" t="n">
        <v>737627.3116908704</v>
      </c>
      <c r="AF31" t="n">
        <v>1.445480292773538e-05</v>
      </c>
      <c r="AG31" t="n">
        <v>43</v>
      </c>
      <c r="AH31" t="n">
        <v>667229.1963295272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  <c r="AA32" t="n">
        <v>528.7800874728608</v>
      </c>
      <c r="AB32" t="n">
        <v>723.5002438114113</v>
      </c>
      <c r="AC32" t="n">
        <v>654.4503959810194</v>
      </c>
      <c r="AD32" t="n">
        <v>528780.0874728608</v>
      </c>
      <c r="AE32" t="n">
        <v>723500.2438114113</v>
      </c>
      <c r="AF32" t="n">
        <v>1.451170700986325e-05</v>
      </c>
      <c r="AG32" t="n">
        <v>42</v>
      </c>
      <c r="AH32" t="n">
        <v>654450.3959810194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  <c r="AA33" t="n">
        <v>525.4258698901133</v>
      </c>
      <c r="AB33" t="n">
        <v>718.9108553370603</v>
      </c>
      <c r="AC33" t="n">
        <v>650.2990123014131</v>
      </c>
      <c r="AD33" t="n">
        <v>525425.8698901132</v>
      </c>
      <c r="AE33" t="n">
        <v>718910.8553370603</v>
      </c>
      <c r="AF33" t="n">
        <v>1.457257572066397e-05</v>
      </c>
      <c r="AG33" t="n">
        <v>42</v>
      </c>
      <c r="AH33" t="n">
        <v>650299.0123014131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525.1726918558165</v>
      </c>
      <c r="AB34" t="n">
        <v>718.564445981109</v>
      </c>
      <c r="AC34" t="n">
        <v>649.9856637682052</v>
      </c>
      <c r="AD34" t="n">
        <v>525172.6918558165</v>
      </c>
      <c r="AE34" t="n">
        <v>718564.4459811089</v>
      </c>
      <c r="AF34" t="n">
        <v>1.455858291358334e-05</v>
      </c>
      <c r="AG34" t="n">
        <v>42</v>
      </c>
      <c r="AH34" t="n">
        <v>649985.6637682052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  <c r="AA35" t="n">
        <v>523.4472229683114</v>
      </c>
      <c r="AB35" t="n">
        <v>716.2035833269093</v>
      </c>
      <c r="AC35" t="n">
        <v>647.8501185322308</v>
      </c>
      <c r="AD35" t="n">
        <v>523447.2229683113</v>
      </c>
      <c r="AE35" t="n">
        <v>716203.5833269093</v>
      </c>
      <c r="AF35" t="n">
        <v>1.457187608030994e-05</v>
      </c>
      <c r="AG35" t="n">
        <v>42</v>
      </c>
      <c r="AH35" t="n">
        <v>647850.1185322308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  <c r="AA36" t="n">
        <v>521.462277777712</v>
      </c>
      <c r="AB36" t="n">
        <v>713.4876937475299</v>
      </c>
      <c r="AC36" t="n">
        <v>645.3934296425325</v>
      </c>
      <c r="AD36" t="n">
        <v>521462.277777712</v>
      </c>
      <c r="AE36" t="n">
        <v>713487.6937475299</v>
      </c>
      <c r="AF36" t="n">
        <v>1.461945162438406e-05</v>
      </c>
      <c r="AG36" t="n">
        <v>42</v>
      </c>
      <c r="AH36" t="n">
        <v>645393.4296425325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  <c r="AA37" t="n">
        <v>521.3414811464531</v>
      </c>
      <c r="AB37" t="n">
        <v>713.3224144674703</v>
      </c>
      <c r="AC37" t="n">
        <v>645.2439243849908</v>
      </c>
      <c r="AD37" t="n">
        <v>521341.4811464532</v>
      </c>
      <c r="AE37" t="n">
        <v>713322.4144674703</v>
      </c>
      <c r="AF37" t="n">
        <v>1.462201697234884e-05</v>
      </c>
      <c r="AG37" t="n">
        <v>42</v>
      </c>
      <c r="AH37" t="n">
        <v>645243.9243849908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  <c r="AA38" t="n">
        <v>520.6778275824546</v>
      </c>
      <c r="AB38" t="n">
        <v>712.4143743828786</v>
      </c>
      <c r="AC38" t="n">
        <v>644.4225463716302</v>
      </c>
      <c r="AD38" t="n">
        <v>520677.8275824545</v>
      </c>
      <c r="AE38" t="n">
        <v>712414.3743828785</v>
      </c>
      <c r="AF38" t="n">
        <v>1.461711948987062e-05</v>
      </c>
      <c r="AG38" t="n">
        <v>42</v>
      </c>
      <c r="AH38" t="n">
        <v>644422.5463716303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  <c r="AA39" t="n">
        <v>520.3544164476915</v>
      </c>
      <c r="AB39" t="n">
        <v>711.9718690004034</v>
      </c>
      <c r="AC39" t="n">
        <v>644.0222730817983</v>
      </c>
      <c r="AD39" t="n">
        <v>520354.4164476915</v>
      </c>
      <c r="AE39" t="n">
        <v>711971.8690004034</v>
      </c>
      <c r="AF39" t="n">
        <v>1.461362128810046e-05</v>
      </c>
      <c r="AG39" t="n">
        <v>42</v>
      </c>
      <c r="AH39" t="n">
        <v>644022.2730817983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  <c r="AA40" t="n">
        <v>519.101576924043</v>
      </c>
      <c r="AB40" t="n">
        <v>710.2576786927686</v>
      </c>
      <c r="AC40" t="n">
        <v>642.471682691243</v>
      </c>
      <c r="AD40" t="n">
        <v>519101.576924043</v>
      </c>
      <c r="AE40" t="n">
        <v>710257.6786927687</v>
      </c>
      <c r="AF40" t="n">
        <v>1.466516146084742e-05</v>
      </c>
      <c r="AG40" t="n">
        <v>42</v>
      </c>
      <c r="AH40" t="n">
        <v>642471.682691243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  <c r="AA41" t="n">
        <v>519.3786288759868</v>
      </c>
      <c r="AB41" t="n">
        <v>710.6367533960877</v>
      </c>
      <c r="AC41" t="n">
        <v>642.8145790369119</v>
      </c>
      <c r="AD41" t="n">
        <v>519378.6288759868</v>
      </c>
      <c r="AE41" t="n">
        <v>710636.7533960877</v>
      </c>
      <c r="AF41" t="n">
        <v>1.466889287606893e-05</v>
      </c>
      <c r="AG41" t="n">
        <v>42</v>
      </c>
      <c r="AH41" t="n">
        <v>642814.5790369119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3.0103</v>
      </c>
      <c r="E2" t="n">
        <v>33.22</v>
      </c>
      <c r="F2" t="n">
        <v>17.5</v>
      </c>
      <c r="G2" t="n">
        <v>4.59</v>
      </c>
      <c r="H2" t="n">
        <v>0.06</v>
      </c>
      <c r="I2" t="n">
        <v>229</v>
      </c>
      <c r="J2" t="n">
        <v>296.65</v>
      </c>
      <c r="K2" t="n">
        <v>61.82</v>
      </c>
      <c r="L2" t="n">
        <v>1</v>
      </c>
      <c r="M2" t="n">
        <v>227</v>
      </c>
      <c r="N2" t="n">
        <v>83.83</v>
      </c>
      <c r="O2" t="n">
        <v>36821.52</v>
      </c>
      <c r="P2" t="n">
        <v>318.45</v>
      </c>
      <c r="Q2" t="n">
        <v>988.86</v>
      </c>
      <c r="R2" t="n">
        <v>185.38</v>
      </c>
      <c r="S2" t="n">
        <v>35.43</v>
      </c>
      <c r="T2" t="n">
        <v>72856.98</v>
      </c>
      <c r="U2" t="n">
        <v>0.19</v>
      </c>
      <c r="V2" t="n">
        <v>0.65</v>
      </c>
      <c r="W2" t="n">
        <v>3.35</v>
      </c>
      <c r="X2" t="n">
        <v>4.74</v>
      </c>
      <c r="Y2" t="n">
        <v>1</v>
      </c>
      <c r="Z2" t="n">
        <v>10</v>
      </c>
      <c r="AA2" t="n">
        <v>1428.199205610653</v>
      </c>
      <c r="AB2" t="n">
        <v>1954.125160818587</v>
      </c>
      <c r="AC2" t="n">
        <v>1767.626198101949</v>
      </c>
      <c r="AD2" t="n">
        <v>1428199.205610653</v>
      </c>
      <c r="AE2" t="n">
        <v>1954125.160818587</v>
      </c>
      <c r="AF2" t="n">
        <v>5.961124068307405e-06</v>
      </c>
      <c r="AG2" t="n">
        <v>87</v>
      </c>
      <c r="AH2" t="n">
        <v>1767626.198101949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3.4898</v>
      </c>
      <c r="E3" t="n">
        <v>28.66</v>
      </c>
      <c r="F3" t="n">
        <v>16.21</v>
      </c>
      <c r="G3" t="n">
        <v>5.72</v>
      </c>
      <c r="H3" t="n">
        <v>0.07000000000000001</v>
      </c>
      <c r="I3" t="n">
        <v>170</v>
      </c>
      <c r="J3" t="n">
        <v>297.17</v>
      </c>
      <c r="K3" t="n">
        <v>61.82</v>
      </c>
      <c r="L3" t="n">
        <v>1.25</v>
      </c>
      <c r="M3" t="n">
        <v>168</v>
      </c>
      <c r="N3" t="n">
        <v>84.09999999999999</v>
      </c>
      <c r="O3" t="n">
        <v>36885.7</v>
      </c>
      <c r="P3" t="n">
        <v>294.43</v>
      </c>
      <c r="Q3" t="n">
        <v>988.6</v>
      </c>
      <c r="R3" t="n">
        <v>145.64</v>
      </c>
      <c r="S3" t="n">
        <v>35.43</v>
      </c>
      <c r="T3" t="n">
        <v>53281.62</v>
      </c>
      <c r="U3" t="n">
        <v>0.24</v>
      </c>
      <c r="V3" t="n">
        <v>0.7</v>
      </c>
      <c r="W3" t="n">
        <v>3.24</v>
      </c>
      <c r="X3" t="n">
        <v>3.45</v>
      </c>
      <c r="Y3" t="n">
        <v>1</v>
      </c>
      <c r="Z3" t="n">
        <v>10</v>
      </c>
      <c r="AA3" t="n">
        <v>1189.936849003991</v>
      </c>
      <c r="AB3" t="n">
        <v>1628.124093116035</v>
      </c>
      <c r="AC3" t="n">
        <v>1472.738214755557</v>
      </c>
      <c r="AD3" t="n">
        <v>1189936.849003991</v>
      </c>
      <c r="AE3" t="n">
        <v>1628124.093116035</v>
      </c>
      <c r="AF3" t="n">
        <v>6.910650358296243e-06</v>
      </c>
      <c r="AG3" t="n">
        <v>75</v>
      </c>
      <c r="AH3" t="n">
        <v>1472738.214755557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3.851</v>
      </c>
      <c r="E4" t="n">
        <v>25.97</v>
      </c>
      <c r="F4" t="n">
        <v>15.47</v>
      </c>
      <c r="G4" t="n">
        <v>6.88</v>
      </c>
      <c r="H4" t="n">
        <v>0.09</v>
      </c>
      <c r="I4" t="n">
        <v>135</v>
      </c>
      <c r="J4" t="n">
        <v>297.7</v>
      </c>
      <c r="K4" t="n">
        <v>61.82</v>
      </c>
      <c r="L4" t="n">
        <v>1.5</v>
      </c>
      <c r="M4" t="n">
        <v>133</v>
      </c>
      <c r="N4" t="n">
        <v>84.37</v>
      </c>
      <c r="O4" t="n">
        <v>36949.99</v>
      </c>
      <c r="P4" t="n">
        <v>280.38</v>
      </c>
      <c r="Q4" t="n">
        <v>988.35</v>
      </c>
      <c r="R4" t="n">
        <v>122.22</v>
      </c>
      <c r="S4" t="n">
        <v>35.43</v>
      </c>
      <c r="T4" t="n">
        <v>41747.49</v>
      </c>
      <c r="U4" t="n">
        <v>0.29</v>
      </c>
      <c r="V4" t="n">
        <v>0.74</v>
      </c>
      <c r="W4" t="n">
        <v>3.18</v>
      </c>
      <c r="X4" t="n">
        <v>2.71</v>
      </c>
      <c r="Y4" t="n">
        <v>1</v>
      </c>
      <c r="Z4" t="n">
        <v>10</v>
      </c>
      <c r="AA4" t="n">
        <v>1056.644894357586</v>
      </c>
      <c r="AB4" t="n">
        <v>1445.748160342805</v>
      </c>
      <c r="AC4" t="n">
        <v>1307.767985039974</v>
      </c>
      <c r="AD4" t="n">
        <v>1056644.894357586</v>
      </c>
      <c r="AE4" t="n">
        <v>1445748.160342805</v>
      </c>
      <c r="AF4" t="n">
        <v>7.625913957762289e-06</v>
      </c>
      <c r="AG4" t="n">
        <v>68</v>
      </c>
      <c r="AH4" t="n">
        <v>1307767.985039974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4.1117</v>
      </c>
      <c r="E5" t="n">
        <v>24.32</v>
      </c>
      <c r="F5" t="n">
        <v>15.05</v>
      </c>
      <c r="G5" t="n">
        <v>7.99</v>
      </c>
      <c r="H5" t="n">
        <v>0.1</v>
      </c>
      <c r="I5" t="n">
        <v>113</v>
      </c>
      <c r="J5" t="n">
        <v>298.22</v>
      </c>
      <c r="K5" t="n">
        <v>61.82</v>
      </c>
      <c r="L5" t="n">
        <v>1.75</v>
      </c>
      <c r="M5" t="n">
        <v>111</v>
      </c>
      <c r="N5" t="n">
        <v>84.65000000000001</v>
      </c>
      <c r="O5" t="n">
        <v>37014.39</v>
      </c>
      <c r="P5" t="n">
        <v>272.15</v>
      </c>
      <c r="Q5" t="n">
        <v>988.5700000000001</v>
      </c>
      <c r="R5" t="n">
        <v>108.54</v>
      </c>
      <c r="S5" t="n">
        <v>35.43</v>
      </c>
      <c r="T5" t="n">
        <v>35018.46</v>
      </c>
      <c r="U5" t="n">
        <v>0.33</v>
      </c>
      <c r="V5" t="n">
        <v>0.76</v>
      </c>
      <c r="W5" t="n">
        <v>3.16</v>
      </c>
      <c r="X5" t="n">
        <v>2.29</v>
      </c>
      <c r="Y5" t="n">
        <v>1</v>
      </c>
      <c r="Z5" t="n">
        <v>10</v>
      </c>
      <c r="AA5" t="n">
        <v>980.4390031634567</v>
      </c>
      <c r="AB5" t="n">
        <v>1341.479898044353</v>
      </c>
      <c r="AC5" t="n">
        <v>1213.450939353862</v>
      </c>
      <c r="AD5" t="n">
        <v>980439.0031634567</v>
      </c>
      <c r="AE5" t="n">
        <v>1341479.898044353</v>
      </c>
      <c r="AF5" t="n">
        <v>8.142163183622747e-06</v>
      </c>
      <c r="AG5" t="n">
        <v>64</v>
      </c>
      <c r="AH5" t="n">
        <v>1213450.939353862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4.3424</v>
      </c>
      <c r="E6" t="n">
        <v>23.03</v>
      </c>
      <c r="F6" t="n">
        <v>14.7</v>
      </c>
      <c r="G6" t="n">
        <v>9.19</v>
      </c>
      <c r="H6" t="n">
        <v>0.12</v>
      </c>
      <c r="I6" t="n">
        <v>96</v>
      </c>
      <c r="J6" t="n">
        <v>298.74</v>
      </c>
      <c r="K6" t="n">
        <v>61.82</v>
      </c>
      <c r="L6" t="n">
        <v>2</v>
      </c>
      <c r="M6" t="n">
        <v>94</v>
      </c>
      <c r="N6" t="n">
        <v>84.92</v>
      </c>
      <c r="O6" t="n">
        <v>37078.91</v>
      </c>
      <c r="P6" t="n">
        <v>265.34</v>
      </c>
      <c r="Q6" t="n">
        <v>988.24</v>
      </c>
      <c r="R6" t="n">
        <v>98.03</v>
      </c>
      <c r="S6" t="n">
        <v>35.43</v>
      </c>
      <c r="T6" t="n">
        <v>29848.15</v>
      </c>
      <c r="U6" t="n">
        <v>0.36</v>
      </c>
      <c r="V6" t="n">
        <v>0.78</v>
      </c>
      <c r="W6" t="n">
        <v>3.13</v>
      </c>
      <c r="X6" t="n">
        <v>1.94</v>
      </c>
      <c r="Y6" t="n">
        <v>1</v>
      </c>
      <c r="Z6" t="n">
        <v>10</v>
      </c>
      <c r="AA6" t="n">
        <v>913.5223191902929</v>
      </c>
      <c r="AB6" t="n">
        <v>1249.921538876526</v>
      </c>
      <c r="AC6" t="n">
        <v>1130.630781482048</v>
      </c>
      <c r="AD6" t="n">
        <v>913522.319190293</v>
      </c>
      <c r="AE6" t="n">
        <v>1249921.538876527</v>
      </c>
      <c r="AF6" t="n">
        <v>8.599005133780045e-06</v>
      </c>
      <c r="AG6" t="n">
        <v>60</v>
      </c>
      <c r="AH6" t="n">
        <v>1130630.781482048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4.5234</v>
      </c>
      <c r="E7" t="n">
        <v>22.11</v>
      </c>
      <c r="F7" t="n">
        <v>14.44</v>
      </c>
      <c r="G7" t="n">
        <v>10.32</v>
      </c>
      <c r="H7" t="n">
        <v>0.13</v>
      </c>
      <c r="I7" t="n">
        <v>84</v>
      </c>
      <c r="J7" t="n">
        <v>299.26</v>
      </c>
      <c r="K7" t="n">
        <v>61.82</v>
      </c>
      <c r="L7" t="n">
        <v>2.25</v>
      </c>
      <c r="M7" t="n">
        <v>82</v>
      </c>
      <c r="N7" t="n">
        <v>85.19</v>
      </c>
      <c r="O7" t="n">
        <v>37143.54</v>
      </c>
      <c r="P7" t="n">
        <v>260.14</v>
      </c>
      <c r="Q7" t="n">
        <v>988.1799999999999</v>
      </c>
      <c r="R7" t="n">
        <v>90.09999999999999</v>
      </c>
      <c r="S7" t="n">
        <v>35.43</v>
      </c>
      <c r="T7" t="n">
        <v>25941.2</v>
      </c>
      <c r="U7" t="n">
        <v>0.39</v>
      </c>
      <c r="V7" t="n">
        <v>0.79</v>
      </c>
      <c r="W7" t="n">
        <v>3.11</v>
      </c>
      <c r="X7" t="n">
        <v>1.69</v>
      </c>
      <c r="Y7" t="n">
        <v>1</v>
      </c>
      <c r="Z7" t="n">
        <v>10</v>
      </c>
      <c r="AA7" t="n">
        <v>873.6969891945058</v>
      </c>
      <c r="AB7" t="n">
        <v>1195.430765406732</v>
      </c>
      <c r="AC7" t="n">
        <v>1081.34053095393</v>
      </c>
      <c r="AD7" t="n">
        <v>873696.9891945058</v>
      </c>
      <c r="AE7" t="n">
        <v>1195430.765406732</v>
      </c>
      <c r="AF7" t="n">
        <v>8.957429030522444e-06</v>
      </c>
      <c r="AG7" t="n">
        <v>58</v>
      </c>
      <c r="AH7" t="n">
        <v>1081340.53095393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4.6748</v>
      </c>
      <c r="E8" t="n">
        <v>21.39</v>
      </c>
      <c r="F8" t="n">
        <v>14.23</v>
      </c>
      <c r="G8" t="n">
        <v>11.38</v>
      </c>
      <c r="H8" t="n">
        <v>0.15</v>
      </c>
      <c r="I8" t="n">
        <v>75</v>
      </c>
      <c r="J8" t="n">
        <v>299.79</v>
      </c>
      <c r="K8" t="n">
        <v>61.82</v>
      </c>
      <c r="L8" t="n">
        <v>2.5</v>
      </c>
      <c r="M8" t="n">
        <v>73</v>
      </c>
      <c r="N8" t="n">
        <v>85.47</v>
      </c>
      <c r="O8" t="n">
        <v>37208.42</v>
      </c>
      <c r="P8" t="n">
        <v>255.68</v>
      </c>
      <c r="Q8" t="n">
        <v>988.29</v>
      </c>
      <c r="R8" t="n">
        <v>83.58</v>
      </c>
      <c r="S8" t="n">
        <v>35.43</v>
      </c>
      <c r="T8" t="n">
        <v>22726.08</v>
      </c>
      <c r="U8" t="n">
        <v>0.42</v>
      </c>
      <c r="V8" t="n">
        <v>0.8</v>
      </c>
      <c r="W8" t="n">
        <v>3.08</v>
      </c>
      <c r="X8" t="n">
        <v>1.47</v>
      </c>
      <c r="Y8" t="n">
        <v>1</v>
      </c>
      <c r="Z8" t="n">
        <v>10</v>
      </c>
      <c r="AA8" t="n">
        <v>838.6216632481633</v>
      </c>
      <c r="AB8" t="n">
        <v>1147.439157032776</v>
      </c>
      <c r="AC8" t="n">
        <v>1037.929174326539</v>
      </c>
      <c r="AD8" t="n">
        <v>838621.6632481633</v>
      </c>
      <c r="AE8" t="n">
        <v>1147439.157032776</v>
      </c>
      <c r="AF8" t="n">
        <v>9.257237748571059e-06</v>
      </c>
      <c r="AG8" t="n">
        <v>56</v>
      </c>
      <c r="AH8" t="n">
        <v>1037929.174326539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4.8039</v>
      </c>
      <c r="E9" t="n">
        <v>20.82</v>
      </c>
      <c r="F9" t="n">
        <v>14.1</v>
      </c>
      <c r="G9" t="n">
        <v>12.62</v>
      </c>
      <c r="H9" t="n">
        <v>0.16</v>
      </c>
      <c r="I9" t="n">
        <v>67</v>
      </c>
      <c r="J9" t="n">
        <v>300.32</v>
      </c>
      <c r="K9" t="n">
        <v>61.82</v>
      </c>
      <c r="L9" t="n">
        <v>2.75</v>
      </c>
      <c r="M9" t="n">
        <v>65</v>
      </c>
      <c r="N9" t="n">
        <v>85.73999999999999</v>
      </c>
      <c r="O9" t="n">
        <v>37273.29</v>
      </c>
      <c r="P9" t="n">
        <v>252.81</v>
      </c>
      <c r="Q9" t="n">
        <v>988.45</v>
      </c>
      <c r="R9" t="n">
        <v>79.61</v>
      </c>
      <c r="S9" t="n">
        <v>35.43</v>
      </c>
      <c r="T9" t="n">
        <v>20783.2</v>
      </c>
      <c r="U9" t="n">
        <v>0.45</v>
      </c>
      <c r="V9" t="n">
        <v>0.8100000000000001</v>
      </c>
      <c r="W9" t="n">
        <v>3.07</v>
      </c>
      <c r="X9" t="n">
        <v>1.34</v>
      </c>
      <c r="Y9" t="n">
        <v>1</v>
      </c>
      <c r="Z9" t="n">
        <v>10</v>
      </c>
      <c r="AA9" t="n">
        <v>817.096616315206</v>
      </c>
      <c r="AB9" t="n">
        <v>1117.987638201054</v>
      </c>
      <c r="AC9" t="n">
        <v>1011.28846711665</v>
      </c>
      <c r="AD9" t="n">
        <v>817096.616315206</v>
      </c>
      <c r="AE9" t="n">
        <v>1117987.638201054</v>
      </c>
      <c r="AF9" t="n">
        <v>9.512887058346988e-06</v>
      </c>
      <c r="AG9" t="n">
        <v>55</v>
      </c>
      <c r="AH9" t="n">
        <v>1011288.46711665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4.9068</v>
      </c>
      <c r="E10" t="n">
        <v>20.38</v>
      </c>
      <c r="F10" t="n">
        <v>13.99</v>
      </c>
      <c r="G10" t="n">
        <v>13.76</v>
      </c>
      <c r="H10" t="n">
        <v>0.18</v>
      </c>
      <c r="I10" t="n">
        <v>61</v>
      </c>
      <c r="J10" t="n">
        <v>300.84</v>
      </c>
      <c r="K10" t="n">
        <v>61.82</v>
      </c>
      <c r="L10" t="n">
        <v>3</v>
      </c>
      <c r="M10" t="n">
        <v>59</v>
      </c>
      <c r="N10" t="n">
        <v>86.02</v>
      </c>
      <c r="O10" t="n">
        <v>37338.27</v>
      </c>
      <c r="P10" t="n">
        <v>250.58</v>
      </c>
      <c r="Q10" t="n">
        <v>988.27</v>
      </c>
      <c r="R10" t="n">
        <v>75.98</v>
      </c>
      <c r="S10" t="n">
        <v>35.43</v>
      </c>
      <c r="T10" t="n">
        <v>18998.05</v>
      </c>
      <c r="U10" t="n">
        <v>0.47</v>
      </c>
      <c r="V10" t="n">
        <v>0.8100000000000001</v>
      </c>
      <c r="W10" t="n">
        <v>3.07</v>
      </c>
      <c r="X10" t="n">
        <v>1.24</v>
      </c>
      <c r="Y10" t="n">
        <v>1</v>
      </c>
      <c r="Z10" t="n">
        <v>10</v>
      </c>
      <c r="AA10" t="n">
        <v>798.6303061306286</v>
      </c>
      <c r="AB10" t="n">
        <v>1092.721217930407</v>
      </c>
      <c r="AC10" t="n">
        <v>988.4334385349898</v>
      </c>
      <c r="AD10" t="n">
        <v>798630.3061306286</v>
      </c>
      <c r="AE10" t="n">
        <v>1092721.217930407</v>
      </c>
      <c r="AF10" t="n">
        <v>9.716654014008828e-06</v>
      </c>
      <c r="AG10" t="n">
        <v>54</v>
      </c>
      <c r="AH10" t="n">
        <v>988433.4385349898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5.0067</v>
      </c>
      <c r="E11" t="n">
        <v>19.97</v>
      </c>
      <c r="F11" t="n">
        <v>13.87</v>
      </c>
      <c r="G11" t="n">
        <v>14.86</v>
      </c>
      <c r="H11" t="n">
        <v>0.19</v>
      </c>
      <c r="I11" t="n">
        <v>56</v>
      </c>
      <c r="J11" t="n">
        <v>301.37</v>
      </c>
      <c r="K11" t="n">
        <v>61.82</v>
      </c>
      <c r="L11" t="n">
        <v>3.25</v>
      </c>
      <c r="M11" t="n">
        <v>54</v>
      </c>
      <c r="N11" t="n">
        <v>86.3</v>
      </c>
      <c r="O11" t="n">
        <v>37403.38</v>
      </c>
      <c r="P11" t="n">
        <v>247.59</v>
      </c>
      <c r="Q11" t="n">
        <v>988.12</v>
      </c>
      <c r="R11" t="n">
        <v>72.23</v>
      </c>
      <c r="S11" t="n">
        <v>35.43</v>
      </c>
      <c r="T11" t="n">
        <v>17147.24</v>
      </c>
      <c r="U11" t="n">
        <v>0.49</v>
      </c>
      <c r="V11" t="n">
        <v>0.82</v>
      </c>
      <c r="W11" t="n">
        <v>3.06</v>
      </c>
      <c r="X11" t="n">
        <v>1.11</v>
      </c>
      <c r="Y11" t="n">
        <v>1</v>
      </c>
      <c r="Z11" t="n">
        <v>10</v>
      </c>
      <c r="AA11" t="n">
        <v>779.8838825003979</v>
      </c>
      <c r="AB11" t="n">
        <v>1067.071534085684</v>
      </c>
      <c r="AC11" t="n">
        <v>965.2317245168499</v>
      </c>
      <c r="AD11" t="n">
        <v>779883.882500398</v>
      </c>
      <c r="AE11" t="n">
        <v>1067071.534085684</v>
      </c>
      <c r="AF11" t="n">
        <v>9.914480242100351e-06</v>
      </c>
      <c r="AG11" t="n">
        <v>53</v>
      </c>
      <c r="AH11" t="n">
        <v>965231.72451685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5.0862</v>
      </c>
      <c r="E12" t="n">
        <v>19.66</v>
      </c>
      <c r="F12" t="n">
        <v>13.78</v>
      </c>
      <c r="G12" t="n">
        <v>15.89</v>
      </c>
      <c r="H12" t="n">
        <v>0.21</v>
      </c>
      <c r="I12" t="n">
        <v>52</v>
      </c>
      <c r="J12" t="n">
        <v>301.9</v>
      </c>
      <c r="K12" t="n">
        <v>61.82</v>
      </c>
      <c r="L12" t="n">
        <v>3.5</v>
      </c>
      <c r="M12" t="n">
        <v>50</v>
      </c>
      <c r="N12" t="n">
        <v>86.58</v>
      </c>
      <c r="O12" t="n">
        <v>37468.6</v>
      </c>
      <c r="P12" t="n">
        <v>245.37</v>
      </c>
      <c r="Q12" t="n">
        <v>988.3099999999999</v>
      </c>
      <c r="R12" t="n">
        <v>69.27</v>
      </c>
      <c r="S12" t="n">
        <v>35.43</v>
      </c>
      <c r="T12" t="n">
        <v>15685.23</v>
      </c>
      <c r="U12" t="n">
        <v>0.51</v>
      </c>
      <c r="V12" t="n">
        <v>0.83</v>
      </c>
      <c r="W12" t="n">
        <v>3.05</v>
      </c>
      <c r="X12" t="n">
        <v>1.02</v>
      </c>
      <c r="Y12" t="n">
        <v>1</v>
      </c>
      <c r="Z12" t="n">
        <v>10</v>
      </c>
      <c r="AA12" t="n">
        <v>763.5805582136904</v>
      </c>
      <c r="AB12" t="n">
        <v>1044.764606544705</v>
      </c>
      <c r="AC12" t="n">
        <v>945.0537388324127</v>
      </c>
      <c r="AD12" t="n">
        <v>763580.5582136904</v>
      </c>
      <c r="AE12" t="n">
        <v>1044764.606544705</v>
      </c>
      <c r="AF12" t="n">
        <v>1.007190952271372e-05</v>
      </c>
      <c r="AG12" t="n">
        <v>52</v>
      </c>
      <c r="AH12" t="n">
        <v>945053.7388324128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5.1644</v>
      </c>
      <c r="E13" t="n">
        <v>19.36</v>
      </c>
      <c r="F13" t="n">
        <v>13.7</v>
      </c>
      <c r="G13" t="n">
        <v>17.12</v>
      </c>
      <c r="H13" t="n">
        <v>0.22</v>
      </c>
      <c r="I13" t="n">
        <v>48</v>
      </c>
      <c r="J13" t="n">
        <v>302.43</v>
      </c>
      <c r="K13" t="n">
        <v>61.82</v>
      </c>
      <c r="L13" t="n">
        <v>3.75</v>
      </c>
      <c r="M13" t="n">
        <v>46</v>
      </c>
      <c r="N13" t="n">
        <v>86.86</v>
      </c>
      <c r="O13" t="n">
        <v>37533.94</v>
      </c>
      <c r="P13" t="n">
        <v>243.59</v>
      </c>
      <c r="Q13" t="n">
        <v>988.12</v>
      </c>
      <c r="R13" t="n">
        <v>67.14</v>
      </c>
      <c r="S13" t="n">
        <v>35.43</v>
      </c>
      <c r="T13" t="n">
        <v>14639.79</v>
      </c>
      <c r="U13" t="n">
        <v>0.53</v>
      </c>
      <c r="V13" t="n">
        <v>0.83</v>
      </c>
      <c r="W13" t="n">
        <v>3.04</v>
      </c>
      <c r="X13" t="n">
        <v>0.9399999999999999</v>
      </c>
      <c r="Y13" t="n">
        <v>1</v>
      </c>
      <c r="Z13" t="n">
        <v>10</v>
      </c>
      <c r="AA13" t="n">
        <v>748.0597539251905</v>
      </c>
      <c r="AB13" t="n">
        <v>1023.528357387621</v>
      </c>
      <c r="AC13" t="n">
        <v>925.8442474896173</v>
      </c>
      <c r="AD13" t="n">
        <v>748059.7539251905</v>
      </c>
      <c r="AE13" t="n">
        <v>1023528.357387621</v>
      </c>
      <c r="AF13" t="n">
        <v>1.022676448804663e-05</v>
      </c>
      <c r="AG13" t="n">
        <v>51</v>
      </c>
      <c r="AH13" t="n">
        <v>925844.2474896172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5.227</v>
      </c>
      <c r="E14" t="n">
        <v>19.13</v>
      </c>
      <c r="F14" t="n">
        <v>13.63</v>
      </c>
      <c r="G14" t="n">
        <v>18.18</v>
      </c>
      <c r="H14" t="n">
        <v>0.24</v>
      </c>
      <c r="I14" t="n">
        <v>45</v>
      </c>
      <c r="J14" t="n">
        <v>302.96</v>
      </c>
      <c r="K14" t="n">
        <v>61.82</v>
      </c>
      <c r="L14" t="n">
        <v>4</v>
      </c>
      <c r="M14" t="n">
        <v>43</v>
      </c>
      <c r="N14" t="n">
        <v>87.14</v>
      </c>
      <c r="O14" t="n">
        <v>37599.4</v>
      </c>
      <c r="P14" t="n">
        <v>241.94</v>
      </c>
      <c r="Q14" t="n">
        <v>988.1799999999999</v>
      </c>
      <c r="R14" t="n">
        <v>65.09999999999999</v>
      </c>
      <c r="S14" t="n">
        <v>35.43</v>
      </c>
      <c r="T14" t="n">
        <v>13636.42</v>
      </c>
      <c r="U14" t="n">
        <v>0.54</v>
      </c>
      <c r="V14" t="n">
        <v>0.84</v>
      </c>
      <c r="W14" t="n">
        <v>3.04</v>
      </c>
      <c r="X14" t="n">
        <v>0.88</v>
      </c>
      <c r="Y14" t="n">
        <v>1</v>
      </c>
      <c r="Z14" t="n">
        <v>10</v>
      </c>
      <c r="AA14" t="n">
        <v>733.7292327390784</v>
      </c>
      <c r="AB14" t="n">
        <v>1003.920706082807</v>
      </c>
      <c r="AC14" t="n">
        <v>908.1079229058237</v>
      </c>
      <c r="AD14" t="n">
        <v>733729.2327390783</v>
      </c>
      <c r="AE14" t="n">
        <v>1003920.706082807</v>
      </c>
      <c r="AF14" t="n">
        <v>1.035072767001389e-05</v>
      </c>
      <c r="AG14" t="n">
        <v>50</v>
      </c>
      <c r="AH14" t="n">
        <v>908107.9229058237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5.2887</v>
      </c>
      <c r="E15" t="n">
        <v>18.91</v>
      </c>
      <c r="F15" t="n">
        <v>13.58</v>
      </c>
      <c r="G15" t="n">
        <v>19.4</v>
      </c>
      <c r="H15" t="n">
        <v>0.25</v>
      </c>
      <c r="I15" t="n">
        <v>42</v>
      </c>
      <c r="J15" t="n">
        <v>303.49</v>
      </c>
      <c r="K15" t="n">
        <v>61.82</v>
      </c>
      <c r="L15" t="n">
        <v>4.25</v>
      </c>
      <c r="M15" t="n">
        <v>40</v>
      </c>
      <c r="N15" t="n">
        <v>87.42</v>
      </c>
      <c r="O15" t="n">
        <v>37664.98</v>
      </c>
      <c r="P15" t="n">
        <v>240.5</v>
      </c>
      <c r="Q15" t="n">
        <v>988.21</v>
      </c>
      <c r="R15" t="n">
        <v>63.37</v>
      </c>
      <c r="S15" t="n">
        <v>35.43</v>
      </c>
      <c r="T15" t="n">
        <v>12786.63</v>
      </c>
      <c r="U15" t="n">
        <v>0.5600000000000001</v>
      </c>
      <c r="V15" t="n">
        <v>0.84</v>
      </c>
      <c r="W15" t="n">
        <v>3.03</v>
      </c>
      <c r="X15" t="n">
        <v>0.82</v>
      </c>
      <c r="Y15" t="n">
        <v>1</v>
      </c>
      <c r="Z15" t="n">
        <v>10</v>
      </c>
      <c r="AA15" t="n">
        <v>728.8478150427944</v>
      </c>
      <c r="AB15" t="n">
        <v>997.2417350378015</v>
      </c>
      <c r="AC15" t="n">
        <v>902.0663834833587</v>
      </c>
      <c r="AD15" t="n">
        <v>728847.8150427944</v>
      </c>
      <c r="AE15" t="n">
        <v>997241.7350378016</v>
      </c>
      <c r="AF15" t="n">
        <v>1.047290863371005e-05</v>
      </c>
      <c r="AG15" t="n">
        <v>50</v>
      </c>
      <c r="AH15" t="n">
        <v>902066.3834833587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5.3483</v>
      </c>
      <c r="E16" t="n">
        <v>18.7</v>
      </c>
      <c r="F16" t="n">
        <v>13.53</v>
      </c>
      <c r="G16" t="n">
        <v>20.82</v>
      </c>
      <c r="H16" t="n">
        <v>0.26</v>
      </c>
      <c r="I16" t="n">
        <v>39</v>
      </c>
      <c r="J16" t="n">
        <v>304.03</v>
      </c>
      <c r="K16" t="n">
        <v>61.82</v>
      </c>
      <c r="L16" t="n">
        <v>4.5</v>
      </c>
      <c r="M16" t="n">
        <v>37</v>
      </c>
      <c r="N16" t="n">
        <v>87.7</v>
      </c>
      <c r="O16" t="n">
        <v>37730.68</v>
      </c>
      <c r="P16" t="n">
        <v>239.11</v>
      </c>
      <c r="Q16" t="n">
        <v>988.3</v>
      </c>
      <c r="R16" t="n">
        <v>61.9</v>
      </c>
      <c r="S16" t="n">
        <v>35.43</v>
      </c>
      <c r="T16" t="n">
        <v>12064.86</v>
      </c>
      <c r="U16" t="n">
        <v>0.57</v>
      </c>
      <c r="V16" t="n">
        <v>0.84</v>
      </c>
      <c r="W16" t="n">
        <v>3.03</v>
      </c>
      <c r="X16" t="n">
        <v>0.78</v>
      </c>
      <c r="Y16" t="n">
        <v>1</v>
      </c>
      <c r="Z16" t="n">
        <v>10</v>
      </c>
      <c r="AA16" t="n">
        <v>715.2204087484597</v>
      </c>
      <c r="AB16" t="n">
        <v>978.5961165471573</v>
      </c>
      <c r="AC16" t="n">
        <v>885.2002766521717</v>
      </c>
      <c r="AD16" t="n">
        <v>715220.4087484597</v>
      </c>
      <c r="AE16" t="n">
        <v>978596.1165471573</v>
      </c>
      <c r="AF16" t="n">
        <v>1.0590931088107e-05</v>
      </c>
      <c r="AG16" t="n">
        <v>49</v>
      </c>
      <c r="AH16" t="n">
        <v>885200.2766521717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5.3962</v>
      </c>
      <c r="E17" t="n">
        <v>18.53</v>
      </c>
      <c r="F17" t="n">
        <v>13.48</v>
      </c>
      <c r="G17" t="n">
        <v>21.86</v>
      </c>
      <c r="H17" t="n">
        <v>0.28</v>
      </c>
      <c r="I17" t="n">
        <v>37</v>
      </c>
      <c r="J17" t="n">
        <v>304.56</v>
      </c>
      <c r="K17" t="n">
        <v>61.82</v>
      </c>
      <c r="L17" t="n">
        <v>4.75</v>
      </c>
      <c r="M17" t="n">
        <v>35</v>
      </c>
      <c r="N17" t="n">
        <v>87.98999999999999</v>
      </c>
      <c r="O17" t="n">
        <v>37796.51</v>
      </c>
      <c r="P17" t="n">
        <v>237.69</v>
      </c>
      <c r="Q17" t="n">
        <v>988.28</v>
      </c>
      <c r="R17" t="n">
        <v>60.16</v>
      </c>
      <c r="S17" t="n">
        <v>35.43</v>
      </c>
      <c r="T17" t="n">
        <v>11206.48</v>
      </c>
      <c r="U17" t="n">
        <v>0.59</v>
      </c>
      <c r="V17" t="n">
        <v>0.85</v>
      </c>
      <c r="W17" t="n">
        <v>3.03</v>
      </c>
      <c r="X17" t="n">
        <v>0.72</v>
      </c>
      <c r="Y17" t="n">
        <v>1</v>
      </c>
      <c r="Z17" t="n">
        <v>10</v>
      </c>
      <c r="AA17" t="n">
        <v>711.2619407694147</v>
      </c>
      <c r="AB17" t="n">
        <v>973.1799660229457</v>
      </c>
      <c r="AC17" t="n">
        <v>880.3010359323761</v>
      </c>
      <c r="AD17" t="n">
        <v>711261.9407694147</v>
      </c>
      <c r="AE17" t="n">
        <v>973179.9660229457</v>
      </c>
      <c r="AF17" t="n">
        <v>1.068578470497971e-05</v>
      </c>
      <c r="AG17" t="n">
        <v>49</v>
      </c>
      <c r="AH17" t="n">
        <v>880301.035932376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5.4409</v>
      </c>
      <c r="E18" t="n">
        <v>18.38</v>
      </c>
      <c r="F18" t="n">
        <v>13.44</v>
      </c>
      <c r="G18" t="n">
        <v>23.04</v>
      </c>
      <c r="H18" t="n">
        <v>0.29</v>
      </c>
      <c r="I18" t="n">
        <v>35</v>
      </c>
      <c r="J18" t="n">
        <v>305.09</v>
      </c>
      <c r="K18" t="n">
        <v>61.82</v>
      </c>
      <c r="L18" t="n">
        <v>5</v>
      </c>
      <c r="M18" t="n">
        <v>33</v>
      </c>
      <c r="N18" t="n">
        <v>88.27</v>
      </c>
      <c r="O18" t="n">
        <v>37862.45</v>
      </c>
      <c r="P18" t="n">
        <v>236.6</v>
      </c>
      <c r="Q18" t="n">
        <v>988.3</v>
      </c>
      <c r="R18" t="n">
        <v>58.73</v>
      </c>
      <c r="S18" t="n">
        <v>35.43</v>
      </c>
      <c r="T18" t="n">
        <v>10501.95</v>
      </c>
      <c r="U18" t="n">
        <v>0.6</v>
      </c>
      <c r="V18" t="n">
        <v>0.85</v>
      </c>
      <c r="W18" t="n">
        <v>3.03</v>
      </c>
      <c r="X18" t="n">
        <v>0.68</v>
      </c>
      <c r="Y18" t="n">
        <v>1</v>
      </c>
      <c r="Z18" t="n">
        <v>10</v>
      </c>
      <c r="AA18" t="n">
        <v>698.8637238312997</v>
      </c>
      <c r="AB18" t="n">
        <v>956.2161786374887</v>
      </c>
      <c r="AC18" t="n">
        <v>864.9562486061617</v>
      </c>
      <c r="AD18" t="n">
        <v>698863.7238312997</v>
      </c>
      <c r="AE18" t="n">
        <v>956216.1786374887</v>
      </c>
      <c r="AF18" t="n">
        <v>1.077430154577742e-05</v>
      </c>
      <c r="AG18" t="n">
        <v>48</v>
      </c>
      <c r="AH18" t="n">
        <v>864956.2486061617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5.4886</v>
      </c>
      <c r="E19" t="n">
        <v>18.22</v>
      </c>
      <c r="F19" t="n">
        <v>13.39</v>
      </c>
      <c r="G19" t="n">
        <v>24.34</v>
      </c>
      <c r="H19" t="n">
        <v>0.31</v>
      </c>
      <c r="I19" t="n">
        <v>33</v>
      </c>
      <c r="J19" t="n">
        <v>305.63</v>
      </c>
      <c r="K19" t="n">
        <v>61.82</v>
      </c>
      <c r="L19" t="n">
        <v>5.25</v>
      </c>
      <c r="M19" t="n">
        <v>31</v>
      </c>
      <c r="N19" t="n">
        <v>88.56</v>
      </c>
      <c r="O19" t="n">
        <v>37928.52</v>
      </c>
      <c r="P19" t="n">
        <v>234.75</v>
      </c>
      <c r="Q19" t="n">
        <v>988.23</v>
      </c>
      <c r="R19" t="n">
        <v>57.41</v>
      </c>
      <c r="S19" t="n">
        <v>35.43</v>
      </c>
      <c r="T19" t="n">
        <v>9850.639999999999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694.6192742157824</v>
      </c>
      <c r="AB19" t="n">
        <v>950.4087354216365</v>
      </c>
      <c r="AC19" t="n">
        <v>859.7030596200328</v>
      </c>
      <c r="AD19" t="n">
        <v>694619.2742157824</v>
      </c>
      <c r="AE19" t="n">
        <v>950408.7354216365</v>
      </c>
      <c r="AF19" t="n">
        <v>1.086875911414544e-05</v>
      </c>
      <c r="AG19" t="n">
        <v>48</v>
      </c>
      <c r="AH19" t="n">
        <v>859703.0596200328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5.5021</v>
      </c>
      <c r="E20" t="n">
        <v>18.17</v>
      </c>
      <c r="F20" t="n">
        <v>13.4</v>
      </c>
      <c r="G20" t="n">
        <v>25.12</v>
      </c>
      <c r="H20" t="n">
        <v>0.32</v>
      </c>
      <c r="I20" t="n">
        <v>32</v>
      </c>
      <c r="J20" t="n">
        <v>306.17</v>
      </c>
      <c r="K20" t="n">
        <v>61.82</v>
      </c>
      <c r="L20" t="n">
        <v>5.5</v>
      </c>
      <c r="M20" t="n">
        <v>30</v>
      </c>
      <c r="N20" t="n">
        <v>88.84</v>
      </c>
      <c r="O20" t="n">
        <v>37994.72</v>
      </c>
      <c r="P20" t="n">
        <v>234.56</v>
      </c>
      <c r="Q20" t="n">
        <v>988.1900000000001</v>
      </c>
      <c r="R20" t="n">
        <v>57.56</v>
      </c>
      <c r="S20" t="n">
        <v>35.43</v>
      </c>
      <c r="T20" t="n">
        <v>9932.700000000001</v>
      </c>
      <c r="U20" t="n">
        <v>0.62</v>
      </c>
      <c r="V20" t="n">
        <v>0.85</v>
      </c>
      <c r="W20" t="n">
        <v>3.03</v>
      </c>
      <c r="X20" t="n">
        <v>0.65</v>
      </c>
      <c r="Y20" t="n">
        <v>1</v>
      </c>
      <c r="Z20" t="n">
        <v>10</v>
      </c>
      <c r="AA20" t="n">
        <v>693.8120660850423</v>
      </c>
      <c r="AB20" t="n">
        <v>949.3042776456485</v>
      </c>
      <c r="AC20" t="n">
        <v>858.7040097440688</v>
      </c>
      <c r="AD20" t="n">
        <v>693812.0660850423</v>
      </c>
      <c r="AE20" t="n">
        <v>949304.2776456486</v>
      </c>
      <c r="AF20" t="n">
        <v>1.089549238821187e-05</v>
      </c>
      <c r="AG20" t="n">
        <v>48</v>
      </c>
      <c r="AH20" t="n">
        <v>858704.0097440688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5.5568</v>
      </c>
      <c r="E21" t="n">
        <v>18</v>
      </c>
      <c r="F21" t="n">
        <v>13.33</v>
      </c>
      <c r="G21" t="n">
        <v>26.66</v>
      </c>
      <c r="H21" t="n">
        <v>0.33</v>
      </c>
      <c r="I21" t="n">
        <v>30</v>
      </c>
      <c r="J21" t="n">
        <v>306.7</v>
      </c>
      <c r="K21" t="n">
        <v>61.82</v>
      </c>
      <c r="L21" t="n">
        <v>5.75</v>
      </c>
      <c r="M21" t="n">
        <v>28</v>
      </c>
      <c r="N21" t="n">
        <v>89.13</v>
      </c>
      <c r="O21" t="n">
        <v>38061.04</v>
      </c>
      <c r="P21" t="n">
        <v>232.83</v>
      </c>
      <c r="Q21" t="n">
        <v>988.14</v>
      </c>
      <c r="R21" t="n">
        <v>55.8</v>
      </c>
      <c r="S21" t="n">
        <v>35.43</v>
      </c>
      <c r="T21" t="n">
        <v>9062.99</v>
      </c>
      <c r="U21" t="n">
        <v>0.63</v>
      </c>
      <c r="V21" t="n">
        <v>0.85</v>
      </c>
      <c r="W21" t="n">
        <v>3.01</v>
      </c>
      <c r="X21" t="n">
        <v>0.58</v>
      </c>
      <c r="Y21" t="n">
        <v>1</v>
      </c>
      <c r="Z21" t="n">
        <v>10</v>
      </c>
      <c r="AA21" t="n">
        <v>680.3948564380597</v>
      </c>
      <c r="AB21" t="n">
        <v>930.9462594811336</v>
      </c>
      <c r="AC21" t="n">
        <v>842.0980550675348</v>
      </c>
      <c r="AD21" t="n">
        <v>680394.8564380597</v>
      </c>
      <c r="AE21" t="n">
        <v>930946.2594811335</v>
      </c>
      <c r="AF21" t="n">
        <v>1.100381165424396e-05</v>
      </c>
      <c r="AG21" t="n">
        <v>47</v>
      </c>
      <c r="AH21" t="n">
        <v>842098.0550675348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5.5807</v>
      </c>
      <c r="E22" t="n">
        <v>17.92</v>
      </c>
      <c r="F22" t="n">
        <v>13.31</v>
      </c>
      <c r="G22" t="n">
        <v>27.54</v>
      </c>
      <c r="H22" t="n">
        <v>0.35</v>
      </c>
      <c r="I22" t="n">
        <v>29</v>
      </c>
      <c r="J22" t="n">
        <v>307.24</v>
      </c>
      <c r="K22" t="n">
        <v>61.82</v>
      </c>
      <c r="L22" t="n">
        <v>6</v>
      </c>
      <c r="M22" t="n">
        <v>27</v>
      </c>
      <c r="N22" t="n">
        <v>89.42</v>
      </c>
      <c r="O22" t="n">
        <v>38127.48</v>
      </c>
      <c r="P22" t="n">
        <v>232.06</v>
      </c>
      <c r="Q22" t="n">
        <v>988.29</v>
      </c>
      <c r="R22" t="n">
        <v>55.18</v>
      </c>
      <c r="S22" t="n">
        <v>35.43</v>
      </c>
      <c r="T22" t="n">
        <v>8756.1</v>
      </c>
      <c r="U22" t="n">
        <v>0.64</v>
      </c>
      <c r="V22" t="n">
        <v>0.86</v>
      </c>
      <c r="W22" t="n">
        <v>3.01</v>
      </c>
      <c r="X22" t="n">
        <v>0.5600000000000001</v>
      </c>
      <c r="Y22" t="n">
        <v>1</v>
      </c>
      <c r="Z22" t="n">
        <v>10</v>
      </c>
      <c r="AA22" t="n">
        <v>678.5072661459942</v>
      </c>
      <c r="AB22" t="n">
        <v>928.363575168923</v>
      </c>
      <c r="AC22" t="n">
        <v>839.7618585212615</v>
      </c>
      <c r="AD22" t="n">
        <v>678507.2661459942</v>
      </c>
      <c r="AE22" t="n">
        <v>928363.575168923</v>
      </c>
      <c r="AF22" t="n">
        <v>1.105113945055414e-05</v>
      </c>
      <c r="AG22" t="n">
        <v>47</v>
      </c>
      <c r="AH22" t="n">
        <v>839761.8585212615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5.6033</v>
      </c>
      <c r="E23" t="n">
        <v>17.85</v>
      </c>
      <c r="F23" t="n">
        <v>13.29</v>
      </c>
      <c r="G23" t="n">
        <v>28.49</v>
      </c>
      <c r="H23" t="n">
        <v>0.36</v>
      </c>
      <c r="I23" t="n">
        <v>28</v>
      </c>
      <c r="J23" t="n">
        <v>307.78</v>
      </c>
      <c r="K23" t="n">
        <v>61.82</v>
      </c>
      <c r="L23" t="n">
        <v>6.25</v>
      </c>
      <c r="M23" t="n">
        <v>26</v>
      </c>
      <c r="N23" t="n">
        <v>89.70999999999999</v>
      </c>
      <c r="O23" t="n">
        <v>38194.05</v>
      </c>
      <c r="P23" t="n">
        <v>231.21</v>
      </c>
      <c r="Q23" t="n">
        <v>988.15</v>
      </c>
      <c r="R23" t="n">
        <v>54.65</v>
      </c>
      <c r="S23" t="n">
        <v>35.43</v>
      </c>
      <c r="T23" t="n">
        <v>8494.209999999999</v>
      </c>
      <c r="U23" t="n">
        <v>0.65</v>
      </c>
      <c r="V23" t="n">
        <v>0.86</v>
      </c>
      <c r="W23" t="n">
        <v>3.01</v>
      </c>
      <c r="X23" t="n">
        <v>0.54</v>
      </c>
      <c r="Y23" t="n">
        <v>1</v>
      </c>
      <c r="Z23" t="n">
        <v>10</v>
      </c>
      <c r="AA23" t="n">
        <v>676.6165424835891</v>
      </c>
      <c r="AB23" t="n">
        <v>925.7766036411793</v>
      </c>
      <c r="AC23" t="n">
        <v>837.4217839252883</v>
      </c>
      <c r="AD23" t="n">
        <v>676616.5424835891</v>
      </c>
      <c r="AE23" t="n">
        <v>925776.6036411794</v>
      </c>
      <c r="AF23" t="n">
        <v>1.109589293158386e-05</v>
      </c>
      <c r="AG23" t="n">
        <v>47</v>
      </c>
      <c r="AH23" t="n">
        <v>837421.7839252884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5.629</v>
      </c>
      <c r="E24" t="n">
        <v>17.77</v>
      </c>
      <c r="F24" t="n">
        <v>13.27</v>
      </c>
      <c r="G24" t="n">
        <v>29.48</v>
      </c>
      <c r="H24" t="n">
        <v>0.38</v>
      </c>
      <c r="I24" t="n">
        <v>27</v>
      </c>
      <c r="J24" t="n">
        <v>308.32</v>
      </c>
      <c r="K24" t="n">
        <v>61.82</v>
      </c>
      <c r="L24" t="n">
        <v>6.5</v>
      </c>
      <c r="M24" t="n">
        <v>25</v>
      </c>
      <c r="N24" t="n">
        <v>90</v>
      </c>
      <c r="O24" t="n">
        <v>38260.74</v>
      </c>
      <c r="P24" t="n">
        <v>230.34</v>
      </c>
      <c r="Q24" t="n">
        <v>988.09</v>
      </c>
      <c r="R24" t="n">
        <v>53.81</v>
      </c>
      <c r="S24" t="n">
        <v>35.43</v>
      </c>
      <c r="T24" t="n">
        <v>8082.68</v>
      </c>
      <c r="U24" t="n">
        <v>0.66</v>
      </c>
      <c r="V24" t="n">
        <v>0.86</v>
      </c>
      <c r="W24" t="n">
        <v>3.01</v>
      </c>
      <c r="X24" t="n">
        <v>0.51</v>
      </c>
      <c r="Y24" t="n">
        <v>1</v>
      </c>
      <c r="Z24" t="n">
        <v>10</v>
      </c>
      <c r="AA24" t="n">
        <v>674.5839388605202</v>
      </c>
      <c r="AB24" t="n">
        <v>922.9955056919534</v>
      </c>
      <c r="AC24" t="n">
        <v>834.9061100610411</v>
      </c>
      <c r="AD24" t="n">
        <v>674583.9388605203</v>
      </c>
      <c r="AE24" t="n">
        <v>922995.5056919535</v>
      </c>
      <c r="AF24" t="n">
        <v>1.114678516443623e-05</v>
      </c>
      <c r="AG24" t="n">
        <v>47</v>
      </c>
      <c r="AH24" t="n">
        <v>834906.1100610411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5.6501</v>
      </c>
      <c r="E25" t="n">
        <v>17.7</v>
      </c>
      <c r="F25" t="n">
        <v>13.26</v>
      </c>
      <c r="G25" t="n">
        <v>30.59</v>
      </c>
      <c r="H25" t="n">
        <v>0.39</v>
      </c>
      <c r="I25" t="n">
        <v>26</v>
      </c>
      <c r="J25" t="n">
        <v>308.86</v>
      </c>
      <c r="K25" t="n">
        <v>61.82</v>
      </c>
      <c r="L25" t="n">
        <v>6.75</v>
      </c>
      <c r="M25" t="n">
        <v>24</v>
      </c>
      <c r="N25" t="n">
        <v>90.29000000000001</v>
      </c>
      <c r="O25" t="n">
        <v>38327.57</v>
      </c>
      <c r="P25" t="n">
        <v>229.59</v>
      </c>
      <c r="Q25" t="n">
        <v>988.23</v>
      </c>
      <c r="R25" t="n">
        <v>53.26</v>
      </c>
      <c r="S25" t="n">
        <v>35.43</v>
      </c>
      <c r="T25" t="n">
        <v>7812.94</v>
      </c>
      <c r="U25" t="n">
        <v>0.67</v>
      </c>
      <c r="V25" t="n">
        <v>0.86</v>
      </c>
      <c r="W25" t="n">
        <v>3.01</v>
      </c>
      <c r="X25" t="n">
        <v>0.5</v>
      </c>
      <c r="Y25" t="n">
        <v>1</v>
      </c>
      <c r="Z25" t="n">
        <v>10</v>
      </c>
      <c r="AA25" t="n">
        <v>672.9077043645381</v>
      </c>
      <c r="AB25" t="n">
        <v>920.7020077043036</v>
      </c>
      <c r="AC25" t="n">
        <v>832.831500302388</v>
      </c>
      <c r="AD25" t="n">
        <v>672907.7043645381</v>
      </c>
      <c r="AE25" t="n">
        <v>920702.0077043036</v>
      </c>
      <c r="AF25" t="n">
        <v>1.118856828168079e-05</v>
      </c>
      <c r="AG25" t="n">
        <v>47</v>
      </c>
      <c r="AH25" t="n">
        <v>832831.500302388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5.6768</v>
      </c>
      <c r="E26" t="n">
        <v>17.62</v>
      </c>
      <c r="F26" t="n">
        <v>13.23</v>
      </c>
      <c r="G26" t="n">
        <v>31.75</v>
      </c>
      <c r="H26" t="n">
        <v>0.4</v>
      </c>
      <c r="I26" t="n">
        <v>25</v>
      </c>
      <c r="J26" t="n">
        <v>309.41</v>
      </c>
      <c r="K26" t="n">
        <v>61.82</v>
      </c>
      <c r="L26" t="n">
        <v>7</v>
      </c>
      <c r="M26" t="n">
        <v>23</v>
      </c>
      <c r="N26" t="n">
        <v>90.59</v>
      </c>
      <c r="O26" t="n">
        <v>38394.52</v>
      </c>
      <c r="P26" t="n">
        <v>228.61</v>
      </c>
      <c r="Q26" t="n">
        <v>988.15</v>
      </c>
      <c r="R26" t="n">
        <v>52.65</v>
      </c>
      <c r="S26" t="n">
        <v>35.43</v>
      </c>
      <c r="T26" t="n">
        <v>7511.52</v>
      </c>
      <c r="U26" t="n">
        <v>0.67</v>
      </c>
      <c r="V26" t="n">
        <v>0.86</v>
      </c>
      <c r="W26" t="n">
        <v>3</v>
      </c>
      <c r="X26" t="n">
        <v>0.47</v>
      </c>
      <c r="Y26" t="n">
        <v>1</v>
      </c>
      <c r="Z26" t="n">
        <v>10</v>
      </c>
      <c r="AA26" t="n">
        <v>661.7230551725604</v>
      </c>
      <c r="AB26" t="n">
        <v>905.3986772479421</v>
      </c>
      <c r="AC26" t="n">
        <v>818.9886982264226</v>
      </c>
      <c r="AD26" t="n">
        <v>661723.0551725604</v>
      </c>
      <c r="AE26" t="n">
        <v>905398.6772479422</v>
      </c>
      <c r="AF26" t="n">
        <v>1.12414407570566e-05</v>
      </c>
      <c r="AG26" t="n">
        <v>46</v>
      </c>
      <c r="AH26" t="n">
        <v>818988.6982264225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5.7036</v>
      </c>
      <c r="E27" t="n">
        <v>17.53</v>
      </c>
      <c r="F27" t="n">
        <v>13.2</v>
      </c>
      <c r="G27" t="n">
        <v>33.01</v>
      </c>
      <c r="H27" t="n">
        <v>0.42</v>
      </c>
      <c r="I27" t="n">
        <v>24</v>
      </c>
      <c r="J27" t="n">
        <v>309.95</v>
      </c>
      <c r="K27" t="n">
        <v>61.82</v>
      </c>
      <c r="L27" t="n">
        <v>7.25</v>
      </c>
      <c r="M27" t="n">
        <v>22</v>
      </c>
      <c r="N27" t="n">
        <v>90.88</v>
      </c>
      <c r="O27" t="n">
        <v>38461.6</v>
      </c>
      <c r="P27" t="n">
        <v>227.49</v>
      </c>
      <c r="Q27" t="n">
        <v>988.15</v>
      </c>
      <c r="R27" t="n">
        <v>51.57</v>
      </c>
      <c r="S27" t="n">
        <v>35.43</v>
      </c>
      <c r="T27" t="n">
        <v>6976.16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659.4372524500657</v>
      </c>
      <c r="AB27" t="n">
        <v>902.2711411205258</v>
      </c>
      <c r="AC27" t="n">
        <v>816.1596497574823</v>
      </c>
      <c r="AD27" t="n">
        <v>659437.2524500657</v>
      </c>
      <c r="AE27" t="n">
        <v>902271.1411205259</v>
      </c>
      <c r="AF27" t="n">
        <v>1.129451125668475e-05</v>
      </c>
      <c r="AG27" t="n">
        <v>46</v>
      </c>
      <c r="AH27" t="n">
        <v>816159.6497574822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5.7224</v>
      </c>
      <c r="E28" t="n">
        <v>17.48</v>
      </c>
      <c r="F28" t="n">
        <v>13.2</v>
      </c>
      <c r="G28" t="n">
        <v>34.44</v>
      </c>
      <c r="H28" t="n">
        <v>0.43</v>
      </c>
      <c r="I28" t="n">
        <v>23</v>
      </c>
      <c r="J28" t="n">
        <v>310.5</v>
      </c>
      <c r="K28" t="n">
        <v>61.82</v>
      </c>
      <c r="L28" t="n">
        <v>7.5</v>
      </c>
      <c r="M28" t="n">
        <v>21</v>
      </c>
      <c r="N28" t="n">
        <v>91.18000000000001</v>
      </c>
      <c r="O28" t="n">
        <v>38528.81</v>
      </c>
      <c r="P28" t="n">
        <v>226.91</v>
      </c>
      <c r="Q28" t="n">
        <v>988.12</v>
      </c>
      <c r="R28" t="n">
        <v>51.64</v>
      </c>
      <c r="S28" t="n">
        <v>35.43</v>
      </c>
      <c r="T28" t="n">
        <v>7017.83</v>
      </c>
      <c r="U28" t="n">
        <v>0.6899999999999999</v>
      </c>
      <c r="V28" t="n">
        <v>0.86</v>
      </c>
      <c r="W28" t="n">
        <v>3</v>
      </c>
      <c r="X28" t="n">
        <v>0.45</v>
      </c>
      <c r="Y28" t="n">
        <v>1</v>
      </c>
      <c r="Z28" t="n">
        <v>10</v>
      </c>
      <c r="AA28" t="n">
        <v>658.0846697403324</v>
      </c>
      <c r="AB28" t="n">
        <v>900.4204777853312</v>
      </c>
      <c r="AC28" t="n">
        <v>814.4856111335762</v>
      </c>
      <c r="AD28" t="n">
        <v>658084.6697403324</v>
      </c>
      <c r="AE28" t="n">
        <v>900420.4777853312</v>
      </c>
      <c r="AF28" t="n">
        <v>1.13317398161254e-05</v>
      </c>
      <c r="AG28" t="n">
        <v>46</v>
      </c>
      <c r="AH28" t="n">
        <v>814485.6111335761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5.7498</v>
      </c>
      <c r="E29" t="n">
        <v>17.39</v>
      </c>
      <c r="F29" t="n">
        <v>13.17</v>
      </c>
      <c r="G29" t="n">
        <v>35.92</v>
      </c>
      <c r="H29" t="n">
        <v>0.44</v>
      </c>
      <c r="I29" t="n">
        <v>22</v>
      </c>
      <c r="J29" t="n">
        <v>311.04</v>
      </c>
      <c r="K29" t="n">
        <v>61.82</v>
      </c>
      <c r="L29" t="n">
        <v>7.75</v>
      </c>
      <c r="M29" t="n">
        <v>20</v>
      </c>
      <c r="N29" t="n">
        <v>91.47</v>
      </c>
      <c r="O29" t="n">
        <v>38596.15</v>
      </c>
      <c r="P29" t="n">
        <v>226.15</v>
      </c>
      <c r="Q29" t="n">
        <v>988.1900000000001</v>
      </c>
      <c r="R29" t="n">
        <v>50.62</v>
      </c>
      <c r="S29" t="n">
        <v>35.43</v>
      </c>
      <c r="T29" t="n">
        <v>6512.28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656.1496169018797</v>
      </c>
      <c r="AB29" t="n">
        <v>897.7728531232538</v>
      </c>
      <c r="AC29" t="n">
        <v>812.0906720532829</v>
      </c>
      <c r="AD29" t="n">
        <v>656149.6169018797</v>
      </c>
      <c r="AE29" t="n">
        <v>897772.8531232538</v>
      </c>
      <c r="AF29" t="n">
        <v>1.138599846126762e-05</v>
      </c>
      <c r="AG29" t="n">
        <v>46</v>
      </c>
      <c r="AH29" t="n">
        <v>812090.6720532828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5.7501</v>
      </c>
      <c r="E30" t="n">
        <v>17.39</v>
      </c>
      <c r="F30" t="n">
        <v>13.17</v>
      </c>
      <c r="G30" t="n">
        <v>35.92</v>
      </c>
      <c r="H30" t="n">
        <v>0.46</v>
      </c>
      <c r="I30" t="n">
        <v>22</v>
      </c>
      <c r="J30" t="n">
        <v>311.59</v>
      </c>
      <c r="K30" t="n">
        <v>61.82</v>
      </c>
      <c r="L30" t="n">
        <v>8</v>
      </c>
      <c r="M30" t="n">
        <v>20</v>
      </c>
      <c r="N30" t="n">
        <v>91.77</v>
      </c>
      <c r="O30" t="n">
        <v>38663.62</v>
      </c>
      <c r="P30" t="n">
        <v>225.49</v>
      </c>
      <c r="Q30" t="n">
        <v>988.28</v>
      </c>
      <c r="R30" t="n">
        <v>50.74</v>
      </c>
      <c r="S30" t="n">
        <v>35.43</v>
      </c>
      <c r="T30" t="n">
        <v>6572.96</v>
      </c>
      <c r="U30" t="n">
        <v>0.7</v>
      </c>
      <c r="V30" t="n">
        <v>0.87</v>
      </c>
      <c r="W30" t="n">
        <v>3</v>
      </c>
      <c r="X30" t="n">
        <v>0.42</v>
      </c>
      <c r="Y30" t="n">
        <v>1</v>
      </c>
      <c r="Z30" t="n">
        <v>10</v>
      </c>
      <c r="AA30" t="n">
        <v>655.5124366360679</v>
      </c>
      <c r="AB30" t="n">
        <v>896.9010349731608</v>
      </c>
      <c r="AC30" t="n">
        <v>811.3020590038304</v>
      </c>
      <c r="AD30" t="n">
        <v>655512.4366360679</v>
      </c>
      <c r="AE30" t="n">
        <v>896901.0349731608</v>
      </c>
      <c r="AF30" t="n">
        <v>1.138659253402465e-05</v>
      </c>
      <c r="AG30" t="n">
        <v>46</v>
      </c>
      <c r="AH30" t="n">
        <v>811302.0590038304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5.7749</v>
      </c>
      <c r="E31" t="n">
        <v>17.32</v>
      </c>
      <c r="F31" t="n">
        <v>13.15</v>
      </c>
      <c r="G31" t="n">
        <v>37.58</v>
      </c>
      <c r="H31" t="n">
        <v>0.47</v>
      </c>
      <c r="I31" t="n">
        <v>21</v>
      </c>
      <c r="J31" t="n">
        <v>312.14</v>
      </c>
      <c r="K31" t="n">
        <v>61.82</v>
      </c>
      <c r="L31" t="n">
        <v>8.25</v>
      </c>
      <c r="M31" t="n">
        <v>19</v>
      </c>
      <c r="N31" t="n">
        <v>92.06999999999999</v>
      </c>
      <c r="O31" t="n">
        <v>38731.35</v>
      </c>
      <c r="P31" t="n">
        <v>224.5</v>
      </c>
      <c r="Q31" t="n">
        <v>988.11</v>
      </c>
      <c r="R31" t="n">
        <v>50.29</v>
      </c>
      <c r="S31" t="n">
        <v>35.43</v>
      </c>
      <c r="T31" t="n">
        <v>6353.41</v>
      </c>
      <c r="U31" t="n">
        <v>0.7</v>
      </c>
      <c r="V31" t="n">
        <v>0.87</v>
      </c>
      <c r="W31" t="n">
        <v>2.99</v>
      </c>
      <c r="X31" t="n">
        <v>0.4</v>
      </c>
      <c r="Y31" t="n">
        <v>1</v>
      </c>
      <c r="Z31" t="n">
        <v>10</v>
      </c>
      <c r="AA31" t="n">
        <v>653.5092837697629</v>
      </c>
      <c r="AB31" t="n">
        <v>894.1602328486149</v>
      </c>
      <c r="AC31" t="n">
        <v>808.8228351873111</v>
      </c>
      <c r="AD31" t="n">
        <v>653509.2837697628</v>
      </c>
      <c r="AE31" t="n">
        <v>894160.2328486149</v>
      </c>
      <c r="AF31" t="n">
        <v>1.143570254860593e-05</v>
      </c>
      <c r="AG31" t="n">
        <v>46</v>
      </c>
      <c r="AH31" t="n">
        <v>808822.8351873111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5.8021</v>
      </c>
      <c r="E32" t="n">
        <v>17.24</v>
      </c>
      <c r="F32" t="n">
        <v>13.13</v>
      </c>
      <c r="G32" t="n">
        <v>39.38</v>
      </c>
      <c r="H32" t="n">
        <v>0.48</v>
      </c>
      <c r="I32" t="n">
        <v>20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224.02</v>
      </c>
      <c r="Q32" t="n">
        <v>988.12</v>
      </c>
      <c r="R32" t="n">
        <v>49.31</v>
      </c>
      <c r="S32" t="n">
        <v>35.43</v>
      </c>
      <c r="T32" t="n">
        <v>5867.64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642.8876272401513</v>
      </c>
      <c r="AB32" t="n">
        <v>879.6272137903862</v>
      </c>
      <c r="AC32" t="n">
        <v>795.6768270707794</v>
      </c>
      <c r="AD32" t="n">
        <v>642887.6272401514</v>
      </c>
      <c r="AE32" t="n">
        <v>879627.2137903862</v>
      </c>
      <c r="AF32" t="n">
        <v>1.148956514524346e-05</v>
      </c>
      <c r="AG32" t="n">
        <v>45</v>
      </c>
      <c r="AH32" t="n">
        <v>795676.8270707794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5.8037</v>
      </c>
      <c r="E33" t="n">
        <v>17.23</v>
      </c>
      <c r="F33" t="n">
        <v>13.12</v>
      </c>
      <c r="G33" t="n">
        <v>39.37</v>
      </c>
      <c r="H33" t="n">
        <v>0.5</v>
      </c>
      <c r="I33" t="n">
        <v>20</v>
      </c>
      <c r="J33" t="n">
        <v>313.24</v>
      </c>
      <c r="K33" t="n">
        <v>61.82</v>
      </c>
      <c r="L33" t="n">
        <v>8.75</v>
      </c>
      <c r="M33" t="n">
        <v>18</v>
      </c>
      <c r="N33" t="n">
        <v>92.67</v>
      </c>
      <c r="O33" t="n">
        <v>38866.96</v>
      </c>
      <c r="P33" t="n">
        <v>223.18</v>
      </c>
      <c r="Q33" t="n">
        <v>988.24</v>
      </c>
      <c r="R33" t="n">
        <v>49.01</v>
      </c>
      <c r="S33" t="n">
        <v>35.43</v>
      </c>
      <c r="T33" t="n">
        <v>5717.27</v>
      </c>
      <c r="U33" t="n">
        <v>0.72</v>
      </c>
      <c r="V33" t="n">
        <v>0.87</v>
      </c>
      <c r="W33" t="n">
        <v>3</v>
      </c>
      <c r="X33" t="n">
        <v>0.37</v>
      </c>
      <c r="Y33" t="n">
        <v>1</v>
      </c>
      <c r="Z33" t="n">
        <v>10</v>
      </c>
      <c r="AA33" t="n">
        <v>642.014922892669</v>
      </c>
      <c r="AB33" t="n">
        <v>878.4331412011621</v>
      </c>
      <c r="AC33" t="n">
        <v>794.5967150935794</v>
      </c>
      <c r="AD33" t="n">
        <v>642014.922892669</v>
      </c>
      <c r="AE33" t="n">
        <v>878433.1412011621</v>
      </c>
      <c r="AF33" t="n">
        <v>1.149273353328097e-05</v>
      </c>
      <c r="AG33" t="n">
        <v>45</v>
      </c>
      <c r="AH33" t="n">
        <v>794596.7150935794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5.8276</v>
      </c>
      <c r="E34" t="n">
        <v>17.16</v>
      </c>
      <c r="F34" t="n">
        <v>13.11</v>
      </c>
      <c r="G34" t="n">
        <v>41.39</v>
      </c>
      <c r="H34" t="n">
        <v>0.51</v>
      </c>
      <c r="I34" t="n">
        <v>19</v>
      </c>
      <c r="J34" t="n">
        <v>313.79</v>
      </c>
      <c r="K34" t="n">
        <v>61.82</v>
      </c>
      <c r="L34" t="n">
        <v>9</v>
      </c>
      <c r="M34" t="n">
        <v>17</v>
      </c>
      <c r="N34" t="n">
        <v>92.97</v>
      </c>
      <c r="O34" t="n">
        <v>38934.97</v>
      </c>
      <c r="P34" t="n">
        <v>222.34</v>
      </c>
      <c r="Q34" t="n">
        <v>988.13</v>
      </c>
      <c r="R34" t="n">
        <v>48.61</v>
      </c>
      <c r="S34" t="n">
        <v>35.43</v>
      </c>
      <c r="T34" t="n">
        <v>5523.11</v>
      </c>
      <c r="U34" t="n">
        <v>0.73</v>
      </c>
      <c r="V34" t="n">
        <v>0.87</v>
      </c>
      <c r="W34" t="n">
        <v>3</v>
      </c>
      <c r="X34" t="n">
        <v>0.35</v>
      </c>
      <c r="Y34" t="n">
        <v>1</v>
      </c>
      <c r="Z34" t="n">
        <v>10</v>
      </c>
      <c r="AA34" t="n">
        <v>640.2452245069046</v>
      </c>
      <c r="AB34" t="n">
        <v>876.0117617961766</v>
      </c>
      <c r="AC34" t="n">
        <v>792.4064287405785</v>
      </c>
      <c r="AD34" t="n">
        <v>640245.2245069046</v>
      </c>
      <c r="AE34" t="n">
        <v>876011.7617961767</v>
      </c>
      <c r="AF34" t="n">
        <v>1.154006132959115e-05</v>
      </c>
      <c r="AG34" t="n">
        <v>45</v>
      </c>
      <c r="AH34" t="n">
        <v>792406.4287405785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5.829</v>
      </c>
      <c r="E35" t="n">
        <v>17.16</v>
      </c>
      <c r="F35" t="n">
        <v>13.1</v>
      </c>
      <c r="G35" t="n">
        <v>41.38</v>
      </c>
      <c r="H35" t="n">
        <v>0.52</v>
      </c>
      <c r="I35" t="n">
        <v>19</v>
      </c>
      <c r="J35" t="n">
        <v>314.34</v>
      </c>
      <c r="K35" t="n">
        <v>61.82</v>
      </c>
      <c r="L35" t="n">
        <v>9.25</v>
      </c>
      <c r="M35" t="n">
        <v>17</v>
      </c>
      <c r="N35" t="n">
        <v>93.27</v>
      </c>
      <c r="O35" t="n">
        <v>39003.11</v>
      </c>
      <c r="P35" t="n">
        <v>221.22</v>
      </c>
      <c r="Q35" t="n">
        <v>988.08</v>
      </c>
      <c r="R35" t="n">
        <v>48.55</v>
      </c>
      <c r="S35" t="n">
        <v>35.43</v>
      </c>
      <c r="T35" t="n">
        <v>5492.88</v>
      </c>
      <c r="U35" t="n">
        <v>0.73</v>
      </c>
      <c r="V35" t="n">
        <v>0.87</v>
      </c>
      <c r="W35" t="n">
        <v>3</v>
      </c>
      <c r="X35" t="n">
        <v>0.35</v>
      </c>
      <c r="Y35" t="n">
        <v>1</v>
      </c>
      <c r="Z35" t="n">
        <v>10</v>
      </c>
      <c r="AA35" t="n">
        <v>639.1236415059299</v>
      </c>
      <c r="AB35" t="n">
        <v>874.4771624534933</v>
      </c>
      <c r="AC35" t="n">
        <v>791.0182894053372</v>
      </c>
      <c r="AD35" t="n">
        <v>639123.6415059299</v>
      </c>
      <c r="AE35" t="n">
        <v>874477.1624534933</v>
      </c>
      <c r="AF35" t="n">
        <v>1.154283366912396e-05</v>
      </c>
      <c r="AG35" t="n">
        <v>45</v>
      </c>
      <c r="AH35" t="n">
        <v>791018.2894053372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5.8527</v>
      </c>
      <c r="E36" t="n">
        <v>17.09</v>
      </c>
      <c r="F36" t="n">
        <v>13.09</v>
      </c>
      <c r="G36" t="n">
        <v>43.63</v>
      </c>
      <c r="H36" t="n">
        <v>0.54</v>
      </c>
      <c r="I36" t="n">
        <v>18</v>
      </c>
      <c r="J36" t="n">
        <v>314.9</v>
      </c>
      <c r="K36" t="n">
        <v>61.82</v>
      </c>
      <c r="L36" t="n">
        <v>9.5</v>
      </c>
      <c r="M36" t="n">
        <v>16</v>
      </c>
      <c r="N36" t="n">
        <v>93.56999999999999</v>
      </c>
      <c r="O36" t="n">
        <v>39071.38</v>
      </c>
      <c r="P36" t="n">
        <v>221.09</v>
      </c>
      <c r="Q36" t="n">
        <v>988.08</v>
      </c>
      <c r="R36" t="n">
        <v>48.02</v>
      </c>
      <c r="S36" t="n">
        <v>35.43</v>
      </c>
      <c r="T36" t="n">
        <v>5232.83</v>
      </c>
      <c r="U36" t="n">
        <v>0.74</v>
      </c>
      <c r="V36" t="n">
        <v>0.87</v>
      </c>
      <c r="W36" t="n">
        <v>3</v>
      </c>
      <c r="X36" t="n">
        <v>0.34</v>
      </c>
      <c r="Y36" t="n">
        <v>1</v>
      </c>
      <c r="Z36" t="n">
        <v>10</v>
      </c>
      <c r="AA36" t="n">
        <v>638.0414573928507</v>
      </c>
      <c r="AB36" t="n">
        <v>872.9964704073847</v>
      </c>
      <c r="AC36" t="n">
        <v>789.6789125299448</v>
      </c>
      <c r="AD36" t="n">
        <v>638041.4573928507</v>
      </c>
      <c r="AE36" t="n">
        <v>872996.4704073847</v>
      </c>
      <c r="AF36" t="n">
        <v>1.158976541692946e-05</v>
      </c>
      <c r="AG36" t="n">
        <v>45</v>
      </c>
      <c r="AH36" t="n">
        <v>789678.9125299448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5.8538</v>
      </c>
      <c r="E37" t="n">
        <v>17.08</v>
      </c>
      <c r="F37" t="n">
        <v>13.09</v>
      </c>
      <c r="G37" t="n">
        <v>43.62</v>
      </c>
      <c r="H37" t="n">
        <v>0.55</v>
      </c>
      <c r="I37" t="n">
        <v>18</v>
      </c>
      <c r="J37" t="n">
        <v>315.45</v>
      </c>
      <c r="K37" t="n">
        <v>61.82</v>
      </c>
      <c r="L37" t="n">
        <v>9.75</v>
      </c>
      <c r="M37" t="n">
        <v>16</v>
      </c>
      <c r="N37" t="n">
        <v>93.88</v>
      </c>
      <c r="O37" t="n">
        <v>39139.8</v>
      </c>
      <c r="P37" t="n">
        <v>219.95</v>
      </c>
      <c r="Q37" t="n">
        <v>988.08</v>
      </c>
      <c r="R37" t="n">
        <v>48.05</v>
      </c>
      <c r="S37" t="n">
        <v>35.43</v>
      </c>
      <c r="T37" t="n">
        <v>5244.1</v>
      </c>
      <c r="U37" t="n">
        <v>0.74</v>
      </c>
      <c r="V37" t="n">
        <v>0.87</v>
      </c>
      <c r="W37" t="n">
        <v>2.99</v>
      </c>
      <c r="X37" t="n">
        <v>0.33</v>
      </c>
      <c r="Y37" t="n">
        <v>1</v>
      </c>
      <c r="Z37" t="n">
        <v>10</v>
      </c>
      <c r="AA37" t="n">
        <v>636.9381724036152</v>
      </c>
      <c r="AB37" t="n">
        <v>871.4869072116143</v>
      </c>
      <c r="AC37" t="n">
        <v>788.3134199268934</v>
      </c>
      <c r="AD37" t="n">
        <v>636938.1724036152</v>
      </c>
      <c r="AE37" t="n">
        <v>871486.9072116143</v>
      </c>
      <c r="AF37" t="n">
        <v>1.159194368370524e-05</v>
      </c>
      <c r="AG37" t="n">
        <v>45</v>
      </c>
      <c r="AH37" t="n">
        <v>788313.4199268934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5.8793</v>
      </c>
      <c r="E38" t="n">
        <v>17.01</v>
      </c>
      <c r="F38" t="n">
        <v>13.07</v>
      </c>
      <c r="G38" t="n">
        <v>46.12</v>
      </c>
      <c r="H38" t="n">
        <v>0.5600000000000001</v>
      </c>
      <c r="I38" t="n">
        <v>17</v>
      </c>
      <c r="J38" t="n">
        <v>316.01</v>
      </c>
      <c r="K38" t="n">
        <v>61.82</v>
      </c>
      <c r="L38" t="n">
        <v>10</v>
      </c>
      <c r="M38" t="n">
        <v>15</v>
      </c>
      <c r="N38" t="n">
        <v>94.18000000000001</v>
      </c>
      <c r="O38" t="n">
        <v>39208.35</v>
      </c>
      <c r="P38" t="n">
        <v>218.64</v>
      </c>
      <c r="Q38" t="n">
        <v>988.12</v>
      </c>
      <c r="R38" t="n">
        <v>47.41</v>
      </c>
      <c r="S38" t="n">
        <v>35.43</v>
      </c>
      <c r="T38" t="n">
        <v>4932.72</v>
      </c>
      <c r="U38" t="n">
        <v>0.75</v>
      </c>
      <c r="V38" t="n">
        <v>0.87</v>
      </c>
      <c r="W38" t="n">
        <v>2.99</v>
      </c>
      <c r="X38" t="n">
        <v>0.31</v>
      </c>
      <c r="Y38" t="n">
        <v>1</v>
      </c>
      <c r="Z38" t="n">
        <v>10</v>
      </c>
      <c r="AA38" t="n">
        <v>634.6872870260765</v>
      </c>
      <c r="AB38" t="n">
        <v>868.4071465360114</v>
      </c>
      <c r="AC38" t="n">
        <v>785.5275872876989</v>
      </c>
      <c r="AD38" t="n">
        <v>634687.2870260766</v>
      </c>
      <c r="AE38" t="n">
        <v>868407.1465360114</v>
      </c>
      <c r="AF38" t="n">
        <v>1.164243986805293e-05</v>
      </c>
      <c r="AG38" t="n">
        <v>45</v>
      </c>
      <c r="AH38" t="n">
        <v>785527.5872876989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5.8759</v>
      </c>
      <c r="E39" t="n">
        <v>17.02</v>
      </c>
      <c r="F39" t="n">
        <v>13.08</v>
      </c>
      <c r="G39" t="n">
        <v>46.15</v>
      </c>
      <c r="H39" t="n">
        <v>0.58</v>
      </c>
      <c r="I39" t="n">
        <v>17</v>
      </c>
      <c r="J39" t="n">
        <v>316.56</v>
      </c>
      <c r="K39" t="n">
        <v>61.82</v>
      </c>
      <c r="L39" t="n">
        <v>10.25</v>
      </c>
      <c r="M39" t="n">
        <v>15</v>
      </c>
      <c r="N39" t="n">
        <v>94.48999999999999</v>
      </c>
      <c r="O39" t="n">
        <v>39277.04</v>
      </c>
      <c r="P39" t="n">
        <v>218.6</v>
      </c>
      <c r="Q39" t="n">
        <v>988.13</v>
      </c>
      <c r="R39" t="n">
        <v>47.75</v>
      </c>
      <c r="S39" t="n">
        <v>35.43</v>
      </c>
      <c r="T39" t="n">
        <v>5099.94</v>
      </c>
      <c r="U39" t="n">
        <v>0.74</v>
      </c>
      <c r="V39" t="n">
        <v>0.87</v>
      </c>
      <c r="W39" t="n">
        <v>2.99</v>
      </c>
      <c r="X39" t="n">
        <v>0.32</v>
      </c>
      <c r="Y39" t="n">
        <v>1</v>
      </c>
      <c r="Z39" t="n">
        <v>10</v>
      </c>
      <c r="AA39" t="n">
        <v>634.8018929620786</v>
      </c>
      <c r="AB39" t="n">
        <v>868.5639554337065</v>
      </c>
      <c r="AC39" t="n">
        <v>785.6694305642806</v>
      </c>
      <c r="AD39" t="n">
        <v>634801.8929620786</v>
      </c>
      <c r="AE39" t="n">
        <v>868563.9554337065</v>
      </c>
      <c r="AF39" t="n">
        <v>1.163570704347323e-05</v>
      </c>
      <c r="AG39" t="n">
        <v>45</v>
      </c>
      <c r="AH39" t="n">
        <v>785669.4305642806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5.9074</v>
      </c>
      <c r="E40" t="n">
        <v>16.93</v>
      </c>
      <c r="F40" t="n">
        <v>13.04</v>
      </c>
      <c r="G40" t="n">
        <v>48.91</v>
      </c>
      <c r="H40" t="n">
        <v>0.59</v>
      </c>
      <c r="I40" t="n">
        <v>16</v>
      </c>
      <c r="J40" t="n">
        <v>317.12</v>
      </c>
      <c r="K40" t="n">
        <v>61.82</v>
      </c>
      <c r="L40" t="n">
        <v>10.5</v>
      </c>
      <c r="M40" t="n">
        <v>14</v>
      </c>
      <c r="N40" t="n">
        <v>94.8</v>
      </c>
      <c r="O40" t="n">
        <v>39345.87</v>
      </c>
      <c r="P40" t="n">
        <v>217.57</v>
      </c>
      <c r="Q40" t="n">
        <v>988.13</v>
      </c>
      <c r="R40" t="n">
        <v>46.71</v>
      </c>
      <c r="S40" t="n">
        <v>35.43</v>
      </c>
      <c r="T40" t="n">
        <v>4586.51</v>
      </c>
      <c r="U40" t="n">
        <v>0.76</v>
      </c>
      <c r="V40" t="n">
        <v>0.87</v>
      </c>
      <c r="W40" t="n">
        <v>2.99</v>
      </c>
      <c r="X40" t="n">
        <v>0.29</v>
      </c>
      <c r="Y40" t="n">
        <v>1</v>
      </c>
      <c r="Z40" t="n">
        <v>10</v>
      </c>
      <c r="AA40" t="n">
        <v>632.5579592970805</v>
      </c>
      <c r="AB40" t="n">
        <v>865.4937063978895</v>
      </c>
      <c r="AC40" t="n">
        <v>782.8922017873203</v>
      </c>
      <c r="AD40" t="n">
        <v>632557.9592970805</v>
      </c>
      <c r="AE40" t="n">
        <v>865493.7063978894</v>
      </c>
      <c r="AF40" t="n">
        <v>1.169808468296155e-05</v>
      </c>
      <c r="AG40" t="n">
        <v>45</v>
      </c>
      <c r="AH40" t="n">
        <v>782892.2017873203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5.9038</v>
      </c>
      <c r="E41" t="n">
        <v>16.94</v>
      </c>
      <c r="F41" t="n">
        <v>13.05</v>
      </c>
      <c r="G41" t="n">
        <v>48.95</v>
      </c>
      <c r="H41" t="n">
        <v>0.6</v>
      </c>
      <c r="I41" t="n">
        <v>16</v>
      </c>
      <c r="J41" t="n">
        <v>317.68</v>
      </c>
      <c r="K41" t="n">
        <v>61.82</v>
      </c>
      <c r="L41" t="n">
        <v>10.75</v>
      </c>
      <c r="M41" t="n">
        <v>14</v>
      </c>
      <c r="N41" t="n">
        <v>95.11</v>
      </c>
      <c r="O41" t="n">
        <v>39414.84</v>
      </c>
      <c r="P41" t="n">
        <v>217.55</v>
      </c>
      <c r="Q41" t="n">
        <v>988.12</v>
      </c>
      <c r="R41" t="n">
        <v>46.99</v>
      </c>
      <c r="S41" t="n">
        <v>35.43</v>
      </c>
      <c r="T41" t="n">
        <v>4728.46</v>
      </c>
      <c r="U41" t="n">
        <v>0.75</v>
      </c>
      <c r="V41" t="n">
        <v>0.87</v>
      </c>
      <c r="W41" t="n">
        <v>2.99</v>
      </c>
      <c r="X41" t="n">
        <v>0.3</v>
      </c>
      <c r="Y41" t="n">
        <v>1</v>
      </c>
      <c r="Z41" t="n">
        <v>10</v>
      </c>
      <c r="AA41" t="n">
        <v>632.6968871887013</v>
      </c>
      <c r="AB41" t="n">
        <v>865.6837936682712</v>
      </c>
      <c r="AC41" t="n">
        <v>783.0641473954059</v>
      </c>
      <c r="AD41" t="n">
        <v>632696.8871887013</v>
      </c>
      <c r="AE41" t="n">
        <v>865683.7936682712</v>
      </c>
      <c r="AF41" t="n">
        <v>1.169095580987718e-05</v>
      </c>
      <c r="AG41" t="n">
        <v>45</v>
      </c>
      <c r="AH41" t="n">
        <v>783064.1473954059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5.9011</v>
      </c>
      <c r="E42" t="n">
        <v>16.95</v>
      </c>
      <c r="F42" t="n">
        <v>13.06</v>
      </c>
      <c r="G42" t="n">
        <v>48.98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216.69</v>
      </c>
      <c r="Q42" t="n">
        <v>988.14</v>
      </c>
      <c r="R42" t="n">
        <v>47.25</v>
      </c>
      <c r="S42" t="n">
        <v>35.43</v>
      </c>
      <c r="T42" t="n">
        <v>4854.53</v>
      </c>
      <c r="U42" t="n">
        <v>0.75</v>
      </c>
      <c r="V42" t="n">
        <v>0.87</v>
      </c>
      <c r="W42" t="n">
        <v>2.99</v>
      </c>
      <c r="X42" t="n">
        <v>0.31</v>
      </c>
      <c r="Y42" t="n">
        <v>1</v>
      </c>
      <c r="Z42" t="n">
        <v>10</v>
      </c>
      <c r="AA42" t="n">
        <v>632.0268387824723</v>
      </c>
      <c r="AB42" t="n">
        <v>864.767003878419</v>
      </c>
      <c r="AC42" t="n">
        <v>782.2348547363748</v>
      </c>
      <c r="AD42" t="n">
        <v>632026.8387824723</v>
      </c>
      <c r="AE42" t="n">
        <v>864767.0038784191</v>
      </c>
      <c r="AF42" t="n">
        <v>1.168560915506389e-05</v>
      </c>
      <c r="AG42" t="n">
        <v>45</v>
      </c>
      <c r="AH42" t="n">
        <v>782234.8547363748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5.926</v>
      </c>
      <c r="E43" t="n">
        <v>16.87</v>
      </c>
      <c r="F43" t="n">
        <v>13.04</v>
      </c>
      <c r="G43" t="n">
        <v>52.18</v>
      </c>
      <c r="H43" t="n">
        <v>0.63</v>
      </c>
      <c r="I43" t="n">
        <v>15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216.17</v>
      </c>
      <c r="Q43" t="n">
        <v>988.08</v>
      </c>
      <c r="R43" t="n">
        <v>46.72</v>
      </c>
      <c r="S43" t="n">
        <v>35.43</v>
      </c>
      <c r="T43" t="n">
        <v>4596.99</v>
      </c>
      <c r="U43" t="n">
        <v>0.76</v>
      </c>
      <c r="V43" t="n">
        <v>0.87</v>
      </c>
      <c r="W43" t="n">
        <v>2.99</v>
      </c>
      <c r="X43" t="n">
        <v>0.29</v>
      </c>
      <c r="Y43" t="n">
        <v>1</v>
      </c>
      <c r="Z43" t="n">
        <v>10</v>
      </c>
      <c r="AA43" t="n">
        <v>621.5467200162805</v>
      </c>
      <c r="AB43" t="n">
        <v>850.4276430323066</v>
      </c>
      <c r="AC43" t="n">
        <v>769.2640223639958</v>
      </c>
      <c r="AD43" t="n">
        <v>621546.7200162804</v>
      </c>
      <c r="AE43" t="n">
        <v>850427.6430323066</v>
      </c>
      <c r="AF43" t="n">
        <v>1.173491719389751e-05</v>
      </c>
      <c r="AG43" t="n">
        <v>44</v>
      </c>
      <c r="AH43" t="n">
        <v>769264.0223639958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5.9315</v>
      </c>
      <c r="E44" t="n">
        <v>16.86</v>
      </c>
      <c r="F44" t="n">
        <v>13.03</v>
      </c>
      <c r="G44" t="n">
        <v>52.11</v>
      </c>
      <c r="H44" t="n">
        <v>0.64</v>
      </c>
      <c r="I44" t="n">
        <v>15</v>
      </c>
      <c r="J44" t="n">
        <v>319.36</v>
      </c>
      <c r="K44" t="n">
        <v>61.82</v>
      </c>
      <c r="L44" t="n">
        <v>11.5</v>
      </c>
      <c r="M44" t="n">
        <v>13</v>
      </c>
      <c r="N44" t="n">
        <v>96.04000000000001</v>
      </c>
      <c r="O44" t="n">
        <v>39622.59</v>
      </c>
      <c r="P44" t="n">
        <v>215.28</v>
      </c>
      <c r="Q44" t="n">
        <v>988.08</v>
      </c>
      <c r="R44" t="n">
        <v>46.39</v>
      </c>
      <c r="S44" t="n">
        <v>35.43</v>
      </c>
      <c r="T44" t="n">
        <v>4432.71</v>
      </c>
      <c r="U44" t="n">
        <v>0.76</v>
      </c>
      <c r="V44" t="n">
        <v>0.87</v>
      </c>
      <c r="W44" t="n">
        <v>2.99</v>
      </c>
      <c r="X44" t="n">
        <v>0.28</v>
      </c>
      <c r="Y44" t="n">
        <v>1</v>
      </c>
      <c r="Z44" t="n">
        <v>10</v>
      </c>
      <c r="AA44" t="n">
        <v>620.5030180408882</v>
      </c>
      <c r="AB44" t="n">
        <v>848.9996039446935</v>
      </c>
      <c r="AC44" t="n">
        <v>767.972273322639</v>
      </c>
      <c r="AD44" t="n">
        <v>620503.0180408881</v>
      </c>
      <c r="AE44" t="n">
        <v>848999.6039446935</v>
      </c>
      <c r="AF44" t="n">
        <v>1.174580852777642e-05</v>
      </c>
      <c r="AG44" t="n">
        <v>44</v>
      </c>
      <c r="AH44" t="n">
        <v>767972.2733226391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5.9257</v>
      </c>
      <c r="E45" t="n">
        <v>16.88</v>
      </c>
      <c r="F45" t="n">
        <v>13.04</v>
      </c>
      <c r="G45" t="n">
        <v>52.18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214.77</v>
      </c>
      <c r="Q45" t="n">
        <v>988.16</v>
      </c>
      <c r="R45" t="n">
        <v>46.73</v>
      </c>
      <c r="S45" t="n">
        <v>35.43</v>
      </c>
      <c r="T45" t="n">
        <v>4600.43</v>
      </c>
      <c r="U45" t="n">
        <v>0.76</v>
      </c>
      <c r="V45" t="n">
        <v>0.87</v>
      </c>
      <c r="W45" t="n">
        <v>2.99</v>
      </c>
      <c r="X45" t="n">
        <v>0.29</v>
      </c>
      <c r="Y45" t="n">
        <v>1</v>
      </c>
      <c r="Z45" t="n">
        <v>10</v>
      </c>
      <c r="AA45" t="n">
        <v>620.2723464519611</v>
      </c>
      <c r="AB45" t="n">
        <v>848.6839889002111</v>
      </c>
      <c r="AC45" t="n">
        <v>767.6867801350337</v>
      </c>
      <c r="AD45" t="n">
        <v>620272.3464519611</v>
      </c>
      <c r="AE45" t="n">
        <v>848683.9889002112</v>
      </c>
      <c r="AF45" t="n">
        <v>1.173432312114048e-05</v>
      </c>
      <c r="AG45" t="n">
        <v>44</v>
      </c>
      <c r="AH45" t="n">
        <v>767686.7801350337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5.9595</v>
      </c>
      <c r="E46" t="n">
        <v>16.78</v>
      </c>
      <c r="F46" t="n">
        <v>13.01</v>
      </c>
      <c r="G46" t="n">
        <v>55.74</v>
      </c>
      <c r="H46" t="n">
        <v>0.67</v>
      </c>
      <c r="I46" t="n">
        <v>14</v>
      </c>
      <c r="J46" t="n">
        <v>320.49</v>
      </c>
      <c r="K46" t="n">
        <v>61.82</v>
      </c>
      <c r="L46" t="n">
        <v>12</v>
      </c>
      <c r="M46" t="n">
        <v>12</v>
      </c>
      <c r="N46" t="n">
        <v>96.67</v>
      </c>
      <c r="O46" t="n">
        <v>39761.81</v>
      </c>
      <c r="P46" t="n">
        <v>213.96</v>
      </c>
      <c r="Q46" t="n">
        <v>988.09</v>
      </c>
      <c r="R46" t="n">
        <v>45.55</v>
      </c>
      <c r="S46" t="n">
        <v>35.43</v>
      </c>
      <c r="T46" t="n">
        <v>4015.5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618.2115253745444</v>
      </c>
      <c r="AB46" t="n">
        <v>845.8642825850802</v>
      </c>
      <c r="AC46" t="n">
        <v>765.1361826331363</v>
      </c>
      <c r="AD46" t="n">
        <v>618211.5253745444</v>
      </c>
      <c r="AE46" t="n">
        <v>845864.2825850802</v>
      </c>
      <c r="AF46" t="n">
        <v>1.180125531843271e-05</v>
      </c>
      <c r="AG46" t="n">
        <v>44</v>
      </c>
      <c r="AH46" t="n">
        <v>765136.1826331363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5.9575</v>
      </c>
      <c r="E47" t="n">
        <v>16.79</v>
      </c>
      <c r="F47" t="n">
        <v>13.01</v>
      </c>
      <c r="G47" t="n">
        <v>55.76</v>
      </c>
      <c r="H47" t="n">
        <v>0.68</v>
      </c>
      <c r="I47" t="n">
        <v>14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213.72</v>
      </c>
      <c r="Q47" t="n">
        <v>988.11</v>
      </c>
      <c r="R47" t="n">
        <v>45.7</v>
      </c>
      <c r="S47" t="n">
        <v>35.43</v>
      </c>
      <c r="T47" t="n">
        <v>4090.82</v>
      </c>
      <c r="U47" t="n">
        <v>0.78</v>
      </c>
      <c r="V47" t="n">
        <v>0.88</v>
      </c>
      <c r="W47" t="n">
        <v>2.99</v>
      </c>
      <c r="X47" t="n">
        <v>0.26</v>
      </c>
      <c r="Y47" t="n">
        <v>1</v>
      </c>
      <c r="Z47" t="n">
        <v>10</v>
      </c>
      <c r="AA47" t="n">
        <v>618.0663587742947</v>
      </c>
      <c r="AB47" t="n">
        <v>845.6656592383204</v>
      </c>
      <c r="AC47" t="n">
        <v>764.9565156198214</v>
      </c>
      <c r="AD47" t="n">
        <v>618066.3587742947</v>
      </c>
      <c r="AE47" t="n">
        <v>845665.6592383203</v>
      </c>
      <c r="AF47" t="n">
        <v>1.179729483338583e-05</v>
      </c>
      <c r="AG47" t="n">
        <v>44</v>
      </c>
      <c r="AH47" t="n">
        <v>764956.5156198214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5.9609</v>
      </c>
      <c r="E48" t="n">
        <v>16.78</v>
      </c>
      <c r="F48" t="n">
        <v>13</v>
      </c>
      <c r="G48" t="n">
        <v>55.72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212.68</v>
      </c>
      <c r="Q48" t="n">
        <v>988.11</v>
      </c>
      <c r="R48" t="n">
        <v>45.39</v>
      </c>
      <c r="S48" t="n">
        <v>35.43</v>
      </c>
      <c r="T48" t="n">
        <v>3933.78</v>
      </c>
      <c r="U48" t="n">
        <v>0.78</v>
      </c>
      <c r="V48" t="n">
        <v>0.88</v>
      </c>
      <c r="W48" t="n">
        <v>2.99</v>
      </c>
      <c r="X48" t="n">
        <v>0.25</v>
      </c>
      <c r="Y48" t="n">
        <v>1</v>
      </c>
      <c r="Z48" t="n">
        <v>10</v>
      </c>
      <c r="AA48" t="n">
        <v>616.9717467394884</v>
      </c>
      <c r="AB48" t="n">
        <v>844.1679627614233</v>
      </c>
      <c r="AC48" t="n">
        <v>763.6017571926494</v>
      </c>
      <c r="AD48" t="n">
        <v>616971.7467394883</v>
      </c>
      <c r="AE48" t="n">
        <v>844167.9627614233</v>
      </c>
      <c r="AF48" t="n">
        <v>1.180402765796552e-05</v>
      </c>
      <c r="AG48" t="n">
        <v>44</v>
      </c>
      <c r="AH48" t="n">
        <v>763601.7571926494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5.9822</v>
      </c>
      <c r="E49" t="n">
        <v>16.72</v>
      </c>
      <c r="F49" t="n">
        <v>13</v>
      </c>
      <c r="G49" t="n">
        <v>59.99</v>
      </c>
      <c r="H49" t="n">
        <v>0.71</v>
      </c>
      <c r="I49" t="n">
        <v>13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211.69</v>
      </c>
      <c r="Q49" t="n">
        <v>988.14</v>
      </c>
      <c r="R49" t="n">
        <v>45.25</v>
      </c>
      <c r="S49" t="n">
        <v>35.43</v>
      </c>
      <c r="T49" t="n">
        <v>3872.66</v>
      </c>
      <c r="U49" t="n">
        <v>0.78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615.290034648621</v>
      </c>
      <c r="AB49" t="n">
        <v>841.8669700867976</v>
      </c>
      <c r="AC49" t="n">
        <v>761.5203680294263</v>
      </c>
      <c r="AD49" t="n">
        <v>615290.034648621</v>
      </c>
      <c r="AE49" t="n">
        <v>841866.9700867976</v>
      </c>
      <c r="AF49" t="n">
        <v>1.184620682371477e-05</v>
      </c>
      <c r="AG49" t="n">
        <v>44</v>
      </c>
      <c r="AH49" t="n">
        <v>761520.3680294263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5.9799</v>
      </c>
      <c r="E50" t="n">
        <v>16.72</v>
      </c>
      <c r="F50" t="n">
        <v>13</v>
      </c>
      <c r="G50" t="n">
        <v>60.02</v>
      </c>
      <c r="H50" t="n">
        <v>0.72</v>
      </c>
      <c r="I50" t="n">
        <v>13</v>
      </c>
      <c r="J50" t="n">
        <v>322.77</v>
      </c>
      <c r="K50" t="n">
        <v>61.82</v>
      </c>
      <c r="L50" t="n">
        <v>13</v>
      </c>
      <c r="M50" t="n">
        <v>11</v>
      </c>
      <c r="N50" t="n">
        <v>97.94</v>
      </c>
      <c r="O50" t="n">
        <v>40042</v>
      </c>
      <c r="P50" t="n">
        <v>211.44</v>
      </c>
      <c r="Q50" t="n">
        <v>988.11</v>
      </c>
      <c r="R50" t="n">
        <v>45.52</v>
      </c>
      <c r="S50" t="n">
        <v>35.43</v>
      </c>
      <c r="T50" t="n">
        <v>4004.01</v>
      </c>
      <c r="U50" t="n">
        <v>0.78</v>
      </c>
      <c r="V50" t="n">
        <v>0.88</v>
      </c>
      <c r="W50" t="n">
        <v>2.99</v>
      </c>
      <c r="X50" t="n">
        <v>0.25</v>
      </c>
      <c r="Y50" t="n">
        <v>1</v>
      </c>
      <c r="Z50" t="n">
        <v>10</v>
      </c>
      <c r="AA50" t="n">
        <v>615.1462558178605</v>
      </c>
      <c r="AB50" t="n">
        <v>841.6702455474767</v>
      </c>
      <c r="AC50" t="n">
        <v>761.3424186040336</v>
      </c>
      <c r="AD50" t="n">
        <v>615146.2558178605</v>
      </c>
      <c r="AE50" t="n">
        <v>841670.2455474767</v>
      </c>
      <c r="AF50" t="n">
        <v>1.184165226591086e-05</v>
      </c>
      <c r="AG50" t="n">
        <v>44</v>
      </c>
      <c r="AH50" t="n">
        <v>761342.4186040335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5.9825</v>
      </c>
      <c r="E51" t="n">
        <v>16.72</v>
      </c>
      <c r="F51" t="n">
        <v>13</v>
      </c>
      <c r="G51" t="n">
        <v>59.98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211.26</v>
      </c>
      <c r="Q51" t="n">
        <v>988.1</v>
      </c>
      <c r="R51" t="n">
        <v>45.29</v>
      </c>
      <c r="S51" t="n">
        <v>35.43</v>
      </c>
      <c r="T51" t="n">
        <v>3890.43</v>
      </c>
      <c r="U51" t="n">
        <v>0.78</v>
      </c>
      <c r="V51" t="n">
        <v>0.88</v>
      </c>
      <c r="W51" t="n">
        <v>2.99</v>
      </c>
      <c r="X51" t="n">
        <v>0.24</v>
      </c>
      <c r="Y51" t="n">
        <v>1</v>
      </c>
      <c r="Z51" t="n">
        <v>10</v>
      </c>
      <c r="AA51" t="n">
        <v>614.8879700030989</v>
      </c>
      <c r="AB51" t="n">
        <v>841.3168475009537</v>
      </c>
      <c r="AC51" t="n">
        <v>761.0227483710735</v>
      </c>
      <c r="AD51" t="n">
        <v>614887.9700030988</v>
      </c>
      <c r="AE51" t="n">
        <v>841316.8475009537</v>
      </c>
      <c r="AF51" t="n">
        <v>1.18468008964718e-05</v>
      </c>
      <c r="AG51" t="n">
        <v>44</v>
      </c>
      <c r="AH51" t="n">
        <v>761022.7483710735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5.9864</v>
      </c>
      <c r="E52" t="n">
        <v>16.7</v>
      </c>
      <c r="F52" t="n">
        <v>12.98</v>
      </c>
      <c r="G52" t="n">
        <v>59.93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209.72</v>
      </c>
      <c r="Q52" t="n">
        <v>988.11</v>
      </c>
      <c r="R52" t="n">
        <v>44.8</v>
      </c>
      <c r="S52" t="n">
        <v>35.43</v>
      </c>
      <c r="T52" t="n">
        <v>3647.19</v>
      </c>
      <c r="U52" t="n">
        <v>0.79</v>
      </c>
      <c r="V52" t="n">
        <v>0.88</v>
      </c>
      <c r="W52" t="n">
        <v>2.99</v>
      </c>
      <c r="X52" t="n">
        <v>0.23</v>
      </c>
      <c r="Y52" t="n">
        <v>1</v>
      </c>
      <c r="Z52" t="n">
        <v>10</v>
      </c>
      <c r="AA52" t="n">
        <v>613.3078358078461</v>
      </c>
      <c r="AB52" t="n">
        <v>839.1548381844083</v>
      </c>
      <c r="AC52" t="n">
        <v>759.0670781893</v>
      </c>
      <c r="AD52" t="n">
        <v>613307.8358078462</v>
      </c>
      <c r="AE52" t="n">
        <v>839154.8381844083</v>
      </c>
      <c r="AF52" t="n">
        <v>1.185452384231321e-05</v>
      </c>
      <c r="AG52" t="n">
        <v>44</v>
      </c>
      <c r="AH52" t="n">
        <v>759067.0781893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6.0122</v>
      </c>
      <c r="E53" t="n">
        <v>16.63</v>
      </c>
      <c r="F53" t="n">
        <v>12.97</v>
      </c>
      <c r="G53" t="n">
        <v>64.84</v>
      </c>
      <c r="H53" t="n">
        <v>0.76</v>
      </c>
      <c r="I53" t="n">
        <v>12</v>
      </c>
      <c r="J53" t="n">
        <v>324.48</v>
      </c>
      <c r="K53" t="n">
        <v>61.82</v>
      </c>
      <c r="L53" t="n">
        <v>13.75</v>
      </c>
      <c r="M53" t="n">
        <v>10</v>
      </c>
      <c r="N53" t="n">
        <v>98.91</v>
      </c>
      <c r="O53" t="n">
        <v>40253.84</v>
      </c>
      <c r="P53" t="n">
        <v>208.84</v>
      </c>
      <c r="Q53" t="n">
        <v>988.14</v>
      </c>
      <c r="R53" t="n">
        <v>44.38</v>
      </c>
      <c r="S53" t="n">
        <v>35.43</v>
      </c>
      <c r="T53" t="n">
        <v>3440.31</v>
      </c>
      <c r="U53" t="n">
        <v>0.8</v>
      </c>
      <c r="V53" t="n">
        <v>0.88</v>
      </c>
      <c r="W53" t="n">
        <v>2.98</v>
      </c>
      <c r="X53" t="n">
        <v>0.21</v>
      </c>
      <c r="Y53" t="n">
        <v>1</v>
      </c>
      <c r="Z53" t="n">
        <v>10</v>
      </c>
      <c r="AA53" t="n">
        <v>611.5663724040834</v>
      </c>
      <c r="AB53" t="n">
        <v>836.7720911274369</v>
      </c>
      <c r="AC53" t="n">
        <v>756.9117371672394</v>
      </c>
      <c r="AD53" t="n">
        <v>611566.3724040834</v>
      </c>
      <c r="AE53" t="n">
        <v>836772.0911274368</v>
      </c>
      <c r="AF53" t="n">
        <v>1.190561409941793e-05</v>
      </c>
      <c r="AG53" t="n">
        <v>44</v>
      </c>
      <c r="AH53" t="n">
        <v>756911.7371672394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6.0124</v>
      </c>
      <c r="E54" t="n">
        <v>16.63</v>
      </c>
      <c r="F54" t="n">
        <v>12.97</v>
      </c>
      <c r="G54" t="n">
        <v>64.84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208.55</v>
      </c>
      <c r="Q54" t="n">
        <v>988.11</v>
      </c>
      <c r="R54" t="n">
        <v>44.44</v>
      </c>
      <c r="S54" t="n">
        <v>35.43</v>
      </c>
      <c r="T54" t="n">
        <v>3472.48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611.2967690913742</v>
      </c>
      <c r="AB54" t="n">
        <v>836.4032079809297</v>
      </c>
      <c r="AC54" t="n">
        <v>756.5780597105041</v>
      </c>
      <c r="AD54" t="n">
        <v>611296.7690913742</v>
      </c>
      <c r="AE54" t="n">
        <v>836403.2079809296</v>
      </c>
      <c r="AF54" t="n">
        <v>1.190601014792261e-05</v>
      </c>
      <c r="AG54" t="n">
        <v>44</v>
      </c>
      <c r="AH54" t="n">
        <v>756578.0597105041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6.0146</v>
      </c>
      <c r="E55" t="n">
        <v>16.63</v>
      </c>
      <c r="F55" t="n">
        <v>12.96</v>
      </c>
      <c r="G55" t="n">
        <v>64.81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208.19</v>
      </c>
      <c r="Q55" t="n">
        <v>988.09</v>
      </c>
      <c r="R55" t="n">
        <v>44.13</v>
      </c>
      <c r="S55" t="n">
        <v>35.43</v>
      </c>
      <c r="T55" t="n">
        <v>3316.98</v>
      </c>
      <c r="U55" t="n">
        <v>0.8</v>
      </c>
      <c r="V55" t="n">
        <v>0.88</v>
      </c>
      <c r="W55" t="n">
        <v>2.98</v>
      </c>
      <c r="X55" t="n">
        <v>0.21</v>
      </c>
      <c r="Y55" t="n">
        <v>1</v>
      </c>
      <c r="Z55" t="n">
        <v>10</v>
      </c>
      <c r="AA55" t="n">
        <v>610.8736523197994</v>
      </c>
      <c r="AB55" t="n">
        <v>835.8242809474664</v>
      </c>
      <c r="AC55" t="n">
        <v>756.0543846605855</v>
      </c>
      <c r="AD55" t="n">
        <v>610873.6523197994</v>
      </c>
      <c r="AE55" t="n">
        <v>835824.2809474664</v>
      </c>
      <c r="AF55" t="n">
        <v>1.191036668147418e-05</v>
      </c>
      <c r="AG55" t="n">
        <v>44</v>
      </c>
      <c r="AH55" t="n">
        <v>756054.3846605854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6.0139</v>
      </c>
      <c r="E56" t="n">
        <v>16.63</v>
      </c>
      <c r="F56" t="n">
        <v>12.96</v>
      </c>
      <c r="G56" t="n">
        <v>64.81999999999999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10</v>
      </c>
      <c r="N56" t="n">
        <v>99.89</v>
      </c>
      <c r="O56" t="n">
        <v>40466.92</v>
      </c>
      <c r="P56" t="n">
        <v>207.07</v>
      </c>
      <c r="Q56" t="n">
        <v>988.08</v>
      </c>
      <c r="R56" t="n">
        <v>44.39</v>
      </c>
      <c r="S56" t="n">
        <v>35.43</v>
      </c>
      <c r="T56" t="n">
        <v>3445.11</v>
      </c>
      <c r="U56" t="n">
        <v>0.8</v>
      </c>
      <c r="V56" t="n">
        <v>0.88</v>
      </c>
      <c r="W56" t="n">
        <v>2.98</v>
      </c>
      <c r="X56" t="n">
        <v>0.21</v>
      </c>
      <c r="Y56" t="n">
        <v>1</v>
      </c>
      <c r="Z56" t="n">
        <v>10</v>
      </c>
      <c r="AA56" t="n">
        <v>609.8849933640713</v>
      </c>
      <c r="AB56" t="n">
        <v>834.4715541476844</v>
      </c>
      <c r="AC56" t="n">
        <v>754.8307602080106</v>
      </c>
      <c r="AD56" t="n">
        <v>609884.9933640714</v>
      </c>
      <c r="AE56" t="n">
        <v>834471.5541476844</v>
      </c>
      <c r="AF56" t="n">
        <v>1.190898051170777e-05</v>
      </c>
      <c r="AG56" t="n">
        <v>44</v>
      </c>
      <c r="AH56" t="n">
        <v>754830.7602080106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6.0411</v>
      </c>
      <c r="E57" t="n">
        <v>16.55</v>
      </c>
      <c r="F57" t="n">
        <v>12.95</v>
      </c>
      <c r="G57" t="n">
        <v>70.61</v>
      </c>
      <c r="H57" t="n">
        <v>0.8</v>
      </c>
      <c r="I57" t="n">
        <v>11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206.09</v>
      </c>
      <c r="Q57" t="n">
        <v>988.12</v>
      </c>
      <c r="R57" t="n">
        <v>43.77</v>
      </c>
      <c r="S57" t="n">
        <v>35.43</v>
      </c>
      <c r="T57" t="n">
        <v>3142.56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608.0271986449817</v>
      </c>
      <c r="AB57" t="n">
        <v>831.9296374529074</v>
      </c>
      <c r="AC57" t="n">
        <v>752.5314404749807</v>
      </c>
      <c r="AD57" t="n">
        <v>608027.1986449817</v>
      </c>
      <c r="AE57" t="n">
        <v>831929.6374529074</v>
      </c>
      <c r="AF57" t="n">
        <v>1.19628431083453e-05</v>
      </c>
      <c r="AG57" t="n">
        <v>44</v>
      </c>
      <c r="AH57" t="n">
        <v>752531.4404749807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6.0345</v>
      </c>
      <c r="E58" t="n">
        <v>16.57</v>
      </c>
      <c r="F58" t="n">
        <v>12.96</v>
      </c>
      <c r="G58" t="n">
        <v>70.70999999999999</v>
      </c>
      <c r="H58" t="n">
        <v>0.82</v>
      </c>
      <c r="I58" t="n">
        <v>11</v>
      </c>
      <c r="J58" t="n">
        <v>327.37</v>
      </c>
      <c r="K58" t="n">
        <v>61.82</v>
      </c>
      <c r="L58" t="n">
        <v>15</v>
      </c>
      <c r="M58" t="n">
        <v>9</v>
      </c>
      <c r="N58" t="n">
        <v>100.55</v>
      </c>
      <c r="O58" t="n">
        <v>40609.74</v>
      </c>
      <c r="P58" t="n">
        <v>206.29</v>
      </c>
      <c r="Q58" t="n">
        <v>988.08</v>
      </c>
      <c r="R58" t="n">
        <v>44.2</v>
      </c>
      <c r="S58" t="n">
        <v>35.43</v>
      </c>
      <c r="T58" t="n">
        <v>3354.58</v>
      </c>
      <c r="U58" t="n">
        <v>0.8</v>
      </c>
      <c r="V58" t="n">
        <v>0.88</v>
      </c>
      <c r="W58" t="n">
        <v>2.99</v>
      </c>
      <c r="X58" t="n">
        <v>0.21</v>
      </c>
      <c r="Y58" t="n">
        <v>1</v>
      </c>
      <c r="Z58" t="n">
        <v>10</v>
      </c>
      <c r="AA58" t="n">
        <v>608.4568761241745</v>
      </c>
      <c r="AB58" t="n">
        <v>832.5175411359716</v>
      </c>
      <c r="AC58" t="n">
        <v>753.0632354556612</v>
      </c>
      <c r="AD58" t="n">
        <v>608456.8761241746</v>
      </c>
      <c r="AE58" t="n">
        <v>832517.5411359716</v>
      </c>
      <c r="AF58" t="n">
        <v>1.194977350769061e-05</v>
      </c>
      <c r="AG58" t="n">
        <v>44</v>
      </c>
      <c r="AH58" t="n">
        <v>753063.2354556612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6.0387</v>
      </c>
      <c r="E59" t="n">
        <v>16.56</v>
      </c>
      <c r="F59" t="n">
        <v>12.95</v>
      </c>
      <c r="G59" t="n">
        <v>70.64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9</v>
      </c>
      <c r="N59" t="n">
        <v>100.88</v>
      </c>
      <c r="O59" t="n">
        <v>40681.39</v>
      </c>
      <c r="P59" t="n">
        <v>205.79</v>
      </c>
      <c r="Q59" t="n">
        <v>988.09</v>
      </c>
      <c r="R59" t="n">
        <v>43.99</v>
      </c>
      <c r="S59" t="n">
        <v>35.43</v>
      </c>
      <c r="T59" t="n">
        <v>3252.45</v>
      </c>
      <c r="U59" t="n">
        <v>0.8100000000000001</v>
      </c>
      <c r="V59" t="n">
        <v>0.88</v>
      </c>
      <c r="W59" t="n">
        <v>2.98</v>
      </c>
      <c r="X59" t="n">
        <v>0.2</v>
      </c>
      <c r="Y59" t="n">
        <v>1</v>
      </c>
      <c r="Z59" t="n">
        <v>10</v>
      </c>
      <c r="AA59" t="n">
        <v>607.8404793325237</v>
      </c>
      <c r="AB59" t="n">
        <v>831.6741598521278</v>
      </c>
      <c r="AC59" t="n">
        <v>752.3003452978544</v>
      </c>
      <c r="AD59" t="n">
        <v>607840.4793325238</v>
      </c>
      <c r="AE59" t="n">
        <v>831674.1598521278</v>
      </c>
      <c r="AF59" t="n">
        <v>1.195809052628905e-05</v>
      </c>
      <c r="AG59" t="n">
        <v>44</v>
      </c>
      <c r="AH59" t="n">
        <v>752300.3452978544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6.0375</v>
      </c>
      <c r="E60" t="n">
        <v>16.56</v>
      </c>
      <c r="F60" t="n">
        <v>12.95</v>
      </c>
      <c r="G60" t="n">
        <v>70.66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9</v>
      </c>
      <c r="N60" t="n">
        <v>101.21</v>
      </c>
      <c r="O60" t="n">
        <v>40753.2</v>
      </c>
      <c r="P60" t="n">
        <v>205.58</v>
      </c>
      <c r="Q60" t="n">
        <v>988.12</v>
      </c>
      <c r="R60" t="n">
        <v>43.97</v>
      </c>
      <c r="S60" t="n">
        <v>35.43</v>
      </c>
      <c r="T60" t="n">
        <v>3240.97</v>
      </c>
      <c r="U60" t="n">
        <v>0.8100000000000001</v>
      </c>
      <c r="V60" t="n">
        <v>0.88</v>
      </c>
      <c r="W60" t="n">
        <v>2.98</v>
      </c>
      <c r="X60" t="n">
        <v>0.2</v>
      </c>
      <c r="Y60" t="n">
        <v>1</v>
      </c>
      <c r="Z60" t="n">
        <v>10</v>
      </c>
      <c r="AA60" t="n">
        <v>607.6929824326046</v>
      </c>
      <c r="AB60" t="n">
        <v>831.4723480865543</v>
      </c>
      <c r="AC60" t="n">
        <v>752.1177941639427</v>
      </c>
      <c r="AD60" t="n">
        <v>607692.9824326047</v>
      </c>
      <c r="AE60" t="n">
        <v>831472.3480865543</v>
      </c>
      <c r="AF60" t="n">
        <v>1.195571423526092e-05</v>
      </c>
      <c r="AG60" t="n">
        <v>44</v>
      </c>
      <c r="AH60" t="n">
        <v>752117.7941639427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6.0395</v>
      </c>
      <c r="E61" t="n">
        <v>16.56</v>
      </c>
      <c r="F61" t="n">
        <v>12.95</v>
      </c>
      <c r="G61" t="n">
        <v>70.63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9</v>
      </c>
      <c r="N61" t="n">
        <v>101.54</v>
      </c>
      <c r="O61" t="n">
        <v>40825.16</v>
      </c>
      <c r="P61" t="n">
        <v>204.3</v>
      </c>
      <c r="Q61" t="n">
        <v>988.08</v>
      </c>
      <c r="R61" t="n">
        <v>43.8</v>
      </c>
      <c r="S61" t="n">
        <v>35.43</v>
      </c>
      <c r="T61" t="n">
        <v>3156.9</v>
      </c>
      <c r="U61" t="n">
        <v>0.8100000000000001</v>
      </c>
      <c r="V61" t="n">
        <v>0.88</v>
      </c>
      <c r="W61" t="n">
        <v>2.98</v>
      </c>
      <c r="X61" t="n">
        <v>0.2</v>
      </c>
      <c r="Y61" t="n">
        <v>1</v>
      </c>
      <c r="Z61" t="n">
        <v>10</v>
      </c>
      <c r="AA61" t="n">
        <v>606.4700484289776</v>
      </c>
      <c r="AB61" t="n">
        <v>829.7990758307513</v>
      </c>
      <c r="AC61" t="n">
        <v>750.6042166637811</v>
      </c>
      <c r="AD61" t="n">
        <v>606470.0484289776</v>
      </c>
      <c r="AE61" t="n">
        <v>829799.0758307513</v>
      </c>
      <c r="AF61" t="n">
        <v>1.19596747203078e-05</v>
      </c>
      <c r="AG61" t="n">
        <v>44</v>
      </c>
      <c r="AH61" t="n">
        <v>750604.2166637811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6.0395</v>
      </c>
      <c r="E62" t="n">
        <v>16.56</v>
      </c>
      <c r="F62" t="n">
        <v>12.95</v>
      </c>
      <c r="G62" t="n">
        <v>70.63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9</v>
      </c>
      <c r="N62" t="n">
        <v>101.88</v>
      </c>
      <c r="O62" t="n">
        <v>40897.29</v>
      </c>
      <c r="P62" t="n">
        <v>202.89</v>
      </c>
      <c r="Q62" t="n">
        <v>988.11</v>
      </c>
      <c r="R62" t="n">
        <v>43.83</v>
      </c>
      <c r="S62" t="n">
        <v>35.43</v>
      </c>
      <c r="T62" t="n">
        <v>3171.29</v>
      </c>
      <c r="U62" t="n">
        <v>0.8100000000000001</v>
      </c>
      <c r="V62" t="n">
        <v>0.88</v>
      </c>
      <c r="W62" t="n">
        <v>2.98</v>
      </c>
      <c r="X62" t="n">
        <v>0.2</v>
      </c>
      <c r="Y62" t="n">
        <v>1</v>
      </c>
      <c r="Z62" t="n">
        <v>10</v>
      </c>
      <c r="AA62" t="n">
        <v>605.1995522654853</v>
      </c>
      <c r="AB62" t="n">
        <v>828.0607269295263</v>
      </c>
      <c r="AC62" t="n">
        <v>749.0317733419009</v>
      </c>
      <c r="AD62" t="n">
        <v>605199.5522654853</v>
      </c>
      <c r="AE62" t="n">
        <v>828060.7269295263</v>
      </c>
      <c r="AF62" t="n">
        <v>1.19596747203078e-05</v>
      </c>
      <c r="AG62" t="n">
        <v>44</v>
      </c>
      <c r="AH62" t="n">
        <v>749031.7733419009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6.0676</v>
      </c>
      <c r="E63" t="n">
        <v>16.48</v>
      </c>
      <c r="F63" t="n">
        <v>12.93</v>
      </c>
      <c r="G63" t="n">
        <v>77.56999999999999</v>
      </c>
      <c r="H63" t="n">
        <v>0.88</v>
      </c>
      <c r="I63" t="n">
        <v>10</v>
      </c>
      <c r="J63" t="n">
        <v>330.29</v>
      </c>
      <c r="K63" t="n">
        <v>61.82</v>
      </c>
      <c r="L63" t="n">
        <v>16.25</v>
      </c>
      <c r="M63" t="n">
        <v>8</v>
      </c>
      <c r="N63" t="n">
        <v>102.21</v>
      </c>
      <c r="O63" t="n">
        <v>40969.57</v>
      </c>
      <c r="P63" t="n">
        <v>202.03</v>
      </c>
      <c r="Q63" t="n">
        <v>988.08</v>
      </c>
      <c r="R63" t="n">
        <v>43.08</v>
      </c>
      <c r="S63" t="n">
        <v>35.43</v>
      </c>
      <c r="T63" t="n">
        <v>2799.98</v>
      </c>
      <c r="U63" t="n">
        <v>0.82</v>
      </c>
      <c r="V63" t="n">
        <v>0.88</v>
      </c>
      <c r="W63" t="n">
        <v>2.98</v>
      </c>
      <c r="X63" t="n">
        <v>0.17</v>
      </c>
      <c r="Y63" t="n">
        <v>1</v>
      </c>
      <c r="Z63" t="n">
        <v>10</v>
      </c>
      <c r="AA63" t="n">
        <v>594.4122513953653</v>
      </c>
      <c r="AB63" t="n">
        <v>813.301065976901</v>
      </c>
      <c r="AC63" t="n">
        <v>735.68075371528</v>
      </c>
      <c r="AD63" t="n">
        <v>594412.2513953652</v>
      </c>
      <c r="AE63" t="n">
        <v>813301.065976901</v>
      </c>
      <c r="AF63" t="n">
        <v>1.201531953521643e-05</v>
      </c>
      <c r="AG63" t="n">
        <v>43</v>
      </c>
      <c r="AH63" t="n">
        <v>735680.7537152801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6.0667</v>
      </c>
      <c r="E64" t="n">
        <v>16.48</v>
      </c>
      <c r="F64" t="n">
        <v>12.93</v>
      </c>
      <c r="G64" t="n">
        <v>77.58</v>
      </c>
      <c r="H64" t="n">
        <v>0.89</v>
      </c>
      <c r="I64" t="n">
        <v>10</v>
      </c>
      <c r="J64" t="n">
        <v>330.87</v>
      </c>
      <c r="K64" t="n">
        <v>61.82</v>
      </c>
      <c r="L64" t="n">
        <v>16.5</v>
      </c>
      <c r="M64" t="n">
        <v>8</v>
      </c>
      <c r="N64" t="n">
        <v>102.55</v>
      </c>
      <c r="O64" t="n">
        <v>41042.02</v>
      </c>
      <c r="P64" t="n">
        <v>201.3</v>
      </c>
      <c r="Q64" t="n">
        <v>988.12</v>
      </c>
      <c r="R64" t="n">
        <v>43.32</v>
      </c>
      <c r="S64" t="n">
        <v>35.43</v>
      </c>
      <c r="T64" t="n">
        <v>2923.35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593.7879620248723</v>
      </c>
      <c r="AB64" t="n">
        <v>812.4468857184893</v>
      </c>
      <c r="AC64" t="n">
        <v>734.9080952218819</v>
      </c>
      <c r="AD64" t="n">
        <v>593787.9620248723</v>
      </c>
      <c r="AE64" t="n">
        <v>812446.8857184893</v>
      </c>
      <c r="AF64" t="n">
        <v>1.201353731694533e-05</v>
      </c>
      <c r="AG64" t="n">
        <v>43</v>
      </c>
      <c r="AH64" t="n">
        <v>734908.0952218819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6.0672</v>
      </c>
      <c r="E65" t="n">
        <v>16.48</v>
      </c>
      <c r="F65" t="n">
        <v>12.93</v>
      </c>
      <c r="G65" t="n">
        <v>77.58</v>
      </c>
      <c r="H65" t="n">
        <v>0.9</v>
      </c>
      <c r="I65" t="n">
        <v>10</v>
      </c>
      <c r="J65" t="n">
        <v>331.46</v>
      </c>
      <c r="K65" t="n">
        <v>61.82</v>
      </c>
      <c r="L65" t="n">
        <v>16.75</v>
      </c>
      <c r="M65" t="n">
        <v>8</v>
      </c>
      <c r="N65" t="n">
        <v>102.89</v>
      </c>
      <c r="O65" t="n">
        <v>41114.63</v>
      </c>
      <c r="P65" t="n">
        <v>200.57</v>
      </c>
      <c r="Q65" t="n">
        <v>988.08</v>
      </c>
      <c r="R65" t="n">
        <v>43.2</v>
      </c>
      <c r="S65" t="n">
        <v>35.43</v>
      </c>
      <c r="T65" t="n">
        <v>2862.67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593.116278846245</v>
      </c>
      <c r="AB65" t="n">
        <v>811.527859160921</v>
      </c>
      <c r="AC65" t="n">
        <v>734.0767792691059</v>
      </c>
      <c r="AD65" t="n">
        <v>593116.278846245</v>
      </c>
      <c r="AE65" t="n">
        <v>811527.8591609211</v>
      </c>
      <c r="AF65" t="n">
        <v>1.201452743820705e-05</v>
      </c>
      <c r="AG65" t="n">
        <v>43</v>
      </c>
      <c r="AH65" t="n">
        <v>734076.779269106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6.0666</v>
      </c>
      <c r="E66" t="n">
        <v>16.48</v>
      </c>
      <c r="F66" t="n">
        <v>12.93</v>
      </c>
      <c r="G66" t="n">
        <v>77.59</v>
      </c>
      <c r="H66" t="n">
        <v>0.91</v>
      </c>
      <c r="I66" t="n">
        <v>10</v>
      </c>
      <c r="J66" t="n">
        <v>332.05</v>
      </c>
      <c r="K66" t="n">
        <v>61.82</v>
      </c>
      <c r="L66" t="n">
        <v>17</v>
      </c>
      <c r="M66" t="n">
        <v>8</v>
      </c>
      <c r="N66" t="n">
        <v>103.23</v>
      </c>
      <c r="O66" t="n">
        <v>41187.41</v>
      </c>
      <c r="P66" t="n">
        <v>200.71</v>
      </c>
      <c r="Q66" t="n">
        <v>988.1</v>
      </c>
      <c r="R66" t="n">
        <v>43.16</v>
      </c>
      <c r="S66" t="n">
        <v>35.43</v>
      </c>
      <c r="T66" t="n">
        <v>2842.71</v>
      </c>
      <c r="U66" t="n">
        <v>0.82</v>
      </c>
      <c r="V66" t="n">
        <v>0.88</v>
      </c>
      <c r="W66" t="n">
        <v>2.98</v>
      </c>
      <c r="X66" t="n">
        <v>0.18</v>
      </c>
      <c r="Y66" t="n">
        <v>1</v>
      </c>
      <c r="Z66" t="n">
        <v>10</v>
      </c>
      <c r="AA66" t="n">
        <v>593.2620934545021</v>
      </c>
      <c r="AB66" t="n">
        <v>811.7273691408247</v>
      </c>
      <c r="AC66" t="n">
        <v>734.2572482965417</v>
      </c>
      <c r="AD66" t="n">
        <v>593262.0934545021</v>
      </c>
      <c r="AE66" t="n">
        <v>811727.3691408248</v>
      </c>
      <c r="AF66" t="n">
        <v>1.201333929269299e-05</v>
      </c>
      <c r="AG66" t="n">
        <v>43</v>
      </c>
      <c r="AH66" t="n">
        <v>734257.2482965416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6.0663</v>
      </c>
      <c r="E67" t="n">
        <v>16.48</v>
      </c>
      <c r="F67" t="n">
        <v>12.93</v>
      </c>
      <c r="G67" t="n">
        <v>77.59</v>
      </c>
      <c r="H67" t="n">
        <v>0.92</v>
      </c>
      <c r="I67" t="n">
        <v>10</v>
      </c>
      <c r="J67" t="n">
        <v>332.64</v>
      </c>
      <c r="K67" t="n">
        <v>61.82</v>
      </c>
      <c r="L67" t="n">
        <v>17.25</v>
      </c>
      <c r="M67" t="n">
        <v>8</v>
      </c>
      <c r="N67" t="n">
        <v>103.57</v>
      </c>
      <c r="O67" t="n">
        <v>41260.35</v>
      </c>
      <c r="P67" t="n">
        <v>200.19</v>
      </c>
      <c r="Q67" t="n">
        <v>988.08</v>
      </c>
      <c r="R67" t="n">
        <v>43.26</v>
      </c>
      <c r="S67" t="n">
        <v>35.43</v>
      </c>
      <c r="T67" t="n">
        <v>2891.21</v>
      </c>
      <c r="U67" t="n">
        <v>0.82</v>
      </c>
      <c r="V67" t="n">
        <v>0.88</v>
      </c>
      <c r="W67" t="n">
        <v>2.98</v>
      </c>
      <c r="X67" t="n">
        <v>0.18</v>
      </c>
      <c r="Y67" t="n">
        <v>1</v>
      </c>
      <c r="Z67" t="n">
        <v>10</v>
      </c>
      <c r="AA67" t="n">
        <v>592.8057341648366</v>
      </c>
      <c r="AB67" t="n">
        <v>811.1029582275536</v>
      </c>
      <c r="AC67" t="n">
        <v>733.6924302844668</v>
      </c>
      <c r="AD67" t="n">
        <v>592805.7341648366</v>
      </c>
      <c r="AE67" t="n">
        <v>811102.9582275536</v>
      </c>
      <c r="AF67" t="n">
        <v>1.201274521993596e-05</v>
      </c>
      <c r="AG67" t="n">
        <v>43</v>
      </c>
      <c r="AH67" t="n">
        <v>733692.4302844668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6.0682</v>
      </c>
      <c r="E68" t="n">
        <v>16.48</v>
      </c>
      <c r="F68" t="n">
        <v>12.93</v>
      </c>
      <c r="G68" t="n">
        <v>77.56</v>
      </c>
      <c r="H68" t="n">
        <v>0.9399999999999999</v>
      </c>
      <c r="I68" t="n">
        <v>10</v>
      </c>
      <c r="J68" t="n">
        <v>333.24</v>
      </c>
      <c r="K68" t="n">
        <v>61.82</v>
      </c>
      <c r="L68" t="n">
        <v>17.5</v>
      </c>
      <c r="M68" t="n">
        <v>8</v>
      </c>
      <c r="N68" t="n">
        <v>103.92</v>
      </c>
      <c r="O68" t="n">
        <v>41333.46</v>
      </c>
      <c r="P68" t="n">
        <v>199.37</v>
      </c>
      <c r="Q68" t="n">
        <v>988.08</v>
      </c>
      <c r="R68" t="n">
        <v>43.2</v>
      </c>
      <c r="S68" t="n">
        <v>35.43</v>
      </c>
      <c r="T68" t="n">
        <v>2860.4</v>
      </c>
      <c r="U68" t="n">
        <v>0.82</v>
      </c>
      <c r="V68" t="n">
        <v>0.88</v>
      </c>
      <c r="W68" t="n">
        <v>2.98</v>
      </c>
      <c r="X68" t="n">
        <v>0.17</v>
      </c>
      <c r="Y68" t="n">
        <v>1</v>
      </c>
      <c r="Z68" t="n">
        <v>10</v>
      </c>
      <c r="AA68" t="n">
        <v>592.0064124192739</v>
      </c>
      <c r="AB68" t="n">
        <v>810.0092909516881</v>
      </c>
      <c r="AC68" t="n">
        <v>732.7031410784384</v>
      </c>
      <c r="AD68" t="n">
        <v>592006.412419274</v>
      </c>
      <c r="AE68" t="n">
        <v>810009.2909516881</v>
      </c>
      <c r="AF68" t="n">
        <v>1.201650768073049e-05</v>
      </c>
      <c r="AG68" t="n">
        <v>43</v>
      </c>
      <c r="AH68" t="n">
        <v>732703.1410784384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6.0919</v>
      </c>
      <c r="E69" t="n">
        <v>16.42</v>
      </c>
      <c r="F69" t="n">
        <v>12.92</v>
      </c>
      <c r="G69" t="n">
        <v>86.12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197.66</v>
      </c>
      <c r="Q69" t="n">
        <v>988.09</v>
      </c>
      <c r="R69" t="n">
        <v>42.78</v>
      </c>
      <c r="S69" t="n">
        <v>35.43</v>
      </c>
      <c r="T69" t="n">
        <v>2656.69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589.6684402657279</v>
      </c>
      <c r="AB69" t="n">
        <v>806.8103743071547</v>
      </c>
      <c r="AC69" t="n">
        <v>729.8095245487515</v>
      </c>
      <c r="AD69" t="n">
        <v>589668.4402657279</v>
      </c>
      <c r="AE69" t="n">
        <v>806810.3743071547</v>
      </c>
      <c r="AF69" t="n">
        <v>1.206343942853599e-05</v>
      </c>
      <c r="AG69" t="n">
        <v>43</v>
      </c>
      <c r="AH69" t="n">
        <v>729809.5245487515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6.093</v>
      </c>
      <c r="E70" t="n">
        <v>16.41</v>
      </c>
      <c r="F70" t="n">
        <v>12.91</v>
      </c>
      <c r="G70" t="n">
        <v>86.09999999999999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197.82</v>
      </c>
      <c r="Q70" t="n">
        <v>988.08</v>
      </c>
      <c r="R70" t="n">
        <v>42.76</v>
      </c>
      <c r="S70" t="n">
        <v>35.43</v>
      </c>
      <c r="T70" t="n">
        <v>2644.49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589.7560636415255</v>
      </c>
      <c r="AB70" t="n">
        <v>806.9302644755915</v>
      </c>
      <c r="AC70" t="n">
        <v>729.9179725677795</v>
      </c>
      <c r="AD70" t="n">
        <v>589756.0636415256</v>
      </c>
      <c r="AE70" t="n">
        <v>806930.2644755915</v>
      </c>
      <c r="AF70" t="n">
        <v>1.206561769531177e-05</v>
      </c>
      <c r="AG70" t="n">
        <v>43</v>
      </c>
      <c r="AH70" t="n">
        <v>729917.9725677796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6.0929</v>
      </c>
      <c r="E71" t="n">
        <v>16.41</v>
      </c>
      <c r="F71" t="n">
        <v>12.92</v>
      </c>
      <c r="G71" t="n">
        <v>86.09999999999999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197.98</v>
      </c>
      <c r="Q71" t="n">
        <v>988.21</v>
      </c>
      <c r="R71" t="n">
        <v>42.77</v>
      </c>
      <c r="S71" t="n">
        <v>35.43</v>
      </c>
      <c r="T71" t="n">
        <v>2651.4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589.9212481910527</v>
      </c>
      <c r="AB71" t="n">
        <v>807.1562772636826</v>
      </c>
      <c r="AC71" t="n">
        <v>730.1224150125862</v>
      </c>
      <c r="AD71" t="n">
        <v>589921.2481910527</v>
      </c>
      <c r="AE71" t="n">
        <v>807156.2772636826</v>
      </c>
      <c r="AF71" t="n">
        <v>1.206541967105942e-05</v>
      </c>
      <c r="AG71" t="n">
        <v>43</v>
      </c>
      <c r="AH71" t="n">
        <v>730122.4150125862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6.0923</v>
      </c>
      <c r="E72" t="n">
        <v>16.41</v>
      </c>
      <c r="F72" t="n">
        <v>12.92</v>
      </c>
      <c r="G72" t="n">
        <v>86.11</v>
      </c>
      <c r="H72" t="n">
        <v>0.98</v>
      </c>
      <c r="I72" t="n">
        <v>9</v>
      </c>
      <c r="J72" t="n">
        <v>335.62</v>
      </c>
      <c r="K72" t="n">
        <v>61.82</v>
      </c>
      <c r="L72" t="n">
        <v>18.5</v>
      </c>
      <c r="M72" t="n">
        <v>7</v>
      </c>
      <c r="N72" t="n">
        <v>105.3</v>
      </c>
      <c r="O72" t="n">
        <v>41627.72</v>
      </c>
      <c r="P72" t="n">
        <v>198.01</v>
      </c>
      <c r="Q72" t="n">
        <v>988.17</v>
      </c>
      <c r="R72" t="n">
        <v>42.83</v>
      </c>
      <c r="S72" t="n">
        <v>35.43</v>
      </c>
      <c r="T72" t="n">
        <v>2683.28</v>
      </c>
      <c r="U72" t="n">
        <v>0.83</v>
      </c>
      <c r="V72" t="n">
        <v>0.88</v>
      </c>
      <c r="W72" t="n">
        <v>2.98</v>
      </c>
      <c r="X72" t="n">
        <v>0.16</v>
      </c>
      <c r="Y72" t="n">
        <v>1</v>
      </c>
      <c r="Z72" t="n">
        <v>10</v>
      </c>
      <c r="AA72" t="n">
        <v>589.9678753173749</v>
      </c>
      <c r="AB72" t="n">
        <v>807.2200745549602</v>
      </c>
      <c r="AC72" t="n">
        <v>730.1801235799245</v>
      </c>
      <c r="AD72" t="n">
        <v>589967.8753173749</v>
      </c>
      <c r="AE72" t="n">
        <v>807220.0745549602</v>
      </c>
      <c r="AF72" t="n">
        <v>1.206423152554536e-05</v>
      </c>
      <c r="AG72" t="n">
        <v>43</v>
      </c>
      <c r="AH72" t="n">
        <v>730180.1235799245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6.0942</v>
      </c>
      <c r="E73" t="n">
        <v>16.41</v>
      </c>
      <c r="F73" t="n">
        <v>12.91</v>
      </c>
      <c r="G73" t="n">
        <v>86.08</v>
      </c>
      <c r="H73" t="n">
        <v>0.99</v>
      </c>
      <c r="I73" t="n">
        <v>9</v>
      </c>
      <c r="J73" t="n">
        <v>336.22</v>
      </c>
      <c r="K73" t="n">
        <v>61.82</v>
      </c>
      <c r="L73" t="n">
        <v>18.75</v>
      </c>
      <c r="M73" t="n">
        <v>7</v>
      </c>
      <c r="N73" t="n">
        <v>105.65</v>
      </c>
      <c r="O73" t="n">
        <v>41701.68</v>
      </c>
      <c r="P73" t="n">
        <v>197.36</v>
      </c>
      <c r="Q73" t="n">
        <v>988.12</v>
      </c>
      <c r="R73" t="n">
        <v>42.77</v>
      </c>
      <c r="S73" t="n">
        <v>35.43</v>
      </c>
      <c r="T73" t="n">
        <v>2648.98</v>
      </c>
      <c r="U73" t="n">
        <v>0.83</v>
      </c>
      <c r="V73" t="n">
        <v>0.88</v>
      </c>
      <c r="W73" t="n">
        <v>2.98</v>
      </c>
      <c r="X73" t="n">
        <v>0.16</v>
      </c>
      <c r="Y73" t="n">
        <v>1</v>
      </c>
      <c r="Z73" t="n">
        <v>10</v>
      </c>
      <c r="AA73" t="n">
        <v>589.3056816244093</v>
      </c>
      <c r="AB73" t="n">
        <v>806.3140319303207</v>
      </c>
      <c r="AC73" t="n">
        <v>729.3605523917416</v>
      </c>
      <c r="AD73" t="n">
        <v>589305.6816244093</v>
      </c>
      <c r="AE73" t="n">
        <v>806314.0319303207</v>
      </c>
      <c r="AF73" t="n">
        <v>1.20679939863399e-05</v>
      </c>
      <c r="AG73" t="n">
        <v>43</v>
      </c>
      <c r="AH73" t="n">
        <v>729360.5523917417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6.096</v>
      </c>
      <c r="E74" t="n">
        <v>16.4</v>
      </c>
      <c r="F74" t="n">
        <v>12.91</v>
      </c>
      <c r="G74" t="n">
        <v>86.05</v>
      </c>
      <c r="H74" t="n">
        <v>1.01</v>
      </c>
      <c r="I74" t="n">
        <v>9</v>
      </c>
      <c r="J74" t="n">
        <v>336.82</v>
      </c>
      <c r="K74" t="n">
        <v>61.82</v>
      </c>
      <c r="L74" t="n">
        <v>19</v>
      </c>
      <c r="M74" t="n">
        <v>7</v>
      </c>
      <c r="N74" t="n">
        <v>106</v>
      </c>
      <c r="O74" t="n">
        <v>41775.82</v>
      </c>
      <c r="P74" t="n">
        <v>196.54</v>
      </c>
      <c r="Q74" t="n">
        <v>988.08</v>
      </c>
      <c r="R74" t="n">
        <v>42.53</v>
      </c>
      <c r="S74" t="n">
        <v>35.43</v>
      </c>
      <c r="T74" t="n">
        <v>2530.85</v>
      </c>
      <c r="U74" t="n">
        <v>0.83</v>
      </c>
      <c r="V74" t="n">
        <v>0.88</v>
      </c>
      <c r="W74" t="n">
        <v>2.98</v>
      </c>
      <c r="X74" t="n">
        <v>0.15</v>
      </c>
      <c r="Y74" t="n">
        <v>1</v>
      </c>
      <c r="Z74" t="n">
        <v>10</v>
      </c>
      <c r="AA74" t="n">
        <v>588.5143887997472</v>
      </c>
      <c r="AB74" t="n">
        <v>805.2313501782425</v>
      </c>
      <c r="AC74" t="n">
        <v>728.3812002665283</v>
      </c>
      <c r="AD74" t="n">
        <v>588514.3887997472</v>
      </c>
      <c r="AE74" t="n">
        <v>805231.3501782424</v>
      </c>
      <c r="AF74" t="n">
        <v>1.207155842288208e-05</v>
      </c>
      <c r="AG74" t="n">
        <v>43</v>
      </c>
      <c r="AH74" t="n">
        <v>728381.2002665283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6.0933</v>
      </c>
      <c r="E75" t="n">
        <v>16.41</v>
      </c>
      <c r="F75" t="n">
        <v>12.91</v>
      </c>
      <c r="G75" t="n">
        <v>86.09</v>
      </c>
      <c r="H75" t="n">
        <v>1.02</v>
      </c>
      <c r="I75" t="n">
        <v>9</v>
      </c>
      <c r="J75" t="n">
        <v>337.43</v>
      </c>
      <c r="K75" t="n">
        <v>61.82</v>
      </c>
      <c r="L75" t="n">
        <v>19.25</v>
      </c>
      <c r="M75" t="n">
        <v>7</v>
      </c>
      <c r="N75" t="n">
        <v>106.35</v>
      </c>
      <c r="O75" t="n">
        <v>41850.13</v>
      </c>
      <c r="P75" t="n">
        <v>194.82</v>
      </c>
      <c r="Q75" t="n">
        <v>988.21</v>
      </c>
      <c r="R75" t="n">
        <v>42.74</v>
      </c>
      <c r="S75" t="n">
        <v>35.43</v>
      </c>
      <c r="T75" t="n">
        <v>2633.85</v>
      </c>
      <c r="U75" t="n">
        <v>0.83</v>
      </c>
      <c r="V75" t="n">
        <v>0.88</v>
      </c>
      <c r="W75" t="n">
        <v>2.98</v>
      </c>
      <c r="X75" t="n">
        <v>0.16</v>
      </c>
      <c r="Y75" t="n">
        <v>1</v>
      </c>
      <c r="Z75" t="n">
        <v>10</v>
      </c>
      <c r="AA75" t="n">
        <v>587.0668426959209</v>
      </c>
      <c r="AB75" t="n">
        <v>803.2507537377602</v>
      </c>
      <c r="AC75" t="n">
        <v>726.5896291705412</v>
      </c>
      <c r="AD75" t="n">
        <v>587066.8426959208</v>
      </c>
      <c r="AE75" t="n">
        <v>803250.7537377602</v>
      </c>
      <c r="AF75" t="n">
        <v>1.20662117680688e-05</v>
      </c>
      <c r="AG75" t="n">
        <v>43</v>
      </c>
      <c r="AH75" t="n">
        <v>726589.6291705412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6.0931</v>
      </c>
      <c r="E76" t="n">
        <v>16.41</v>
      </c>
      <c r="F76" t="n">
        <v>12.91</v>
      </c>
      <c r="G76" t="n">
        <v>86.09999999999999</v>
      </c>
      <c r="H76" t="n">
        <v>1.03</v>
      </c>
      <c r="I76" t="n">
        <v>9</v>
      </c>
      <c r="J76" t="n">
        <v>338.03</v>
      </c>
      <c r="K76" t="n">
        <v>61.82</v>
      </c>
      <c r="L76" t="n">
        <v>19.5</v>
      </c>
      <c r="M76" t="n">
        <v>7</v>
      </c>
      <c r="N76" t="n">
        <v>106.71</v>
      </c>
      <c r="O76" t="n">
        <v>41924.62</v>
      </c>
      <c r="P76" t="n">
        <v>193.78</v>
      </c>
      <c r="Q76" t="n">
        <v>988.09</v>
      </c>
      <c r="R76" t="n">
        <v>42.81</v>
      </c>
      <c r="S76" t="n">
        <v>35.43</v>
      </c>
      <c r="T76" t="n">
        <v>2670.2</v>
      </c>
      <c r="U76" t="n">
        <v>0.83</v>
      </c>
      <c r="V76" t="n">
        <v>0.88</v>
      </c>
      <c r="W76" t="n">
        <v>2.98</v>
      </c>
      <c r="X76" t="n">
        <v>0.16</v>
      </c>
      <c r="Y76" t="n">
        <v>1</v>
      </c>
      <c r="Z76" t="n">
        <v>10</v>
      </c>
      <c r="AA76" t="n">
        <v>586.1444979842785</v>
      </c>
      <c r="AB76" t="n">
        <v>801.9887610123144</v>
      </c>
      <c r="AC76" t="n">
        <v>725.448079259594</v>
      </c>
      <c r="AD76" t="n">
        <v>586144.4979842785</v>
      </c>
      <c r="AE76" t="n">
        <v>801988.7610123144</v>
      </c>
      <c r="AF76" t="n">
        <v>1.206581571956411e-05</v>
      </c>
      <c r="AG76" t="n">
        <v>43</v>
      </c>
      <c r="AH76" t="n">
        <v>725448.079259594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6.1208</v>
      </c>
      <c r="E77" t="n">
        <v>16.34</v>
      </c>
      <c r="F77" t="n">
        <v>12.9</v>
      </c>
      <c r="G77" t="n">
        <v>96.72</v>
      </c>
      <c r="H77" t="n">
        <v>1.04</v>
      </c>
      <c r="I77" t="n">
        <v>8</v>
      </c>
      <c r="J77" t="n">
        <v>338.63</v>
      </c>
      <c r="K77" t="n">
        <v>61.82</v>
      </c>
      <c r="L77" t="n">
        <v>19.75</v>
      </c>
      <c r="M77" t="n">
        <v>4</v>
      </c>
      <c r="N77" t="n">
        <v>107.06</v>
      </c>
      <c r="O77" t="n">
        <v>41999.28</v>
      </c>
      <c r="P77" t="n">
        <v>192.34</v>
      </c>
      <c r="Q77" t="n">
        <v>988.09</v>
      </c>
      <c r="R77" t="n">
        <v>42.19</v>
      </c>
      <c r="S77" t="n">
        <v>35.43</v>
      </c>
      <c r="T77" t="n">
        <v>2364.75</v>
      </c>
      <c r="U77" t="n">
        <v>0.84</v>
      </c>
      <c r="V77" t="n">
        <v>0.88</v>
      </c>
      <c r="W77" t="n">
        <v>2.98</v>
      </c>
      <c r="X77" t="n">
        <v>0.14</v>
      </c>
      <c r="Y77" t="n">
        <v>1</v>
      </c>
      <c r="Z77" t="n">
        <v>10</v>
      </c>
      <c r="AA77" t="n">
        <v>583.9512039801068</v>
      </c>
      <c r="AB77" t="n">
        <v>798.9877993945041</v>
      </c>
      <c r="AC77" t="n">
        <v>722.7335252067114</v>
      </c>
      <c r="AD77" t="n">
        <v>583951.2039801069</v>
      </c>
      <c r="AE77" t="n">
        <v>798987.7993945042</v>
      </c>
      <c r="AF77" t="n">
        <v>1.212066843746336e-05</v>
      </c>
      <c r="AG77" t="n">
        <v>43</v>
      </c>
      <c r="AH77" t="n">
        <v>722733.5252067114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6.12</v>
      </c>
      <c r="E78" t="n">
        <v>16.34</v>
      </c>
      <c r="F78" t="n">
        <v>12.9</v>
      </c>
      <c r="G78" t="n">
        <v>96.73999999999999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4</v>
      </c>
      <c r="N78" t="n">
        <v>107.42</v>
      </c>
      <c r="O78" t="n">
        <v>42074.12</v>
      </c>
      <c r="P78" t="n">
        <v>192.58</v>
      </c>
      <c r="Q78" t="n">
        <v>988.08</v>
      </c>
      <c r="R78" t="n">
        <v>42.21</v>
      </c>
      <c r="S78" t="n">
        <v>35.43</v>
      </c>
      <c r="T78" t="n">
        <v>2378.33</v>
      </c>
      <c r="U78" t="n">
        <v>0.84</v>
      </c>
      <c r="V78" t="n">
        <v>0.88</v>
      </c>
      <c r="W78" t="n">
        <v>2.98</v>
      </c>
      <c r="X78" t="n">
        <v>0.14</v>
      </c>
      <c r="Y78" t="n">
        <v>1</v>
      </c>
      <c r="Z78" t="n">
        <v>10</v>
      </c>
      <c r="AA78" t="n">
        <v>584.1901534790634</v>
      </c>
      <c r="AB78" t="n">
        <v>799.3147406406844</v>
      </c>
      <c r="AC78" t="n">
        <v>723.0292636392212</v>
      </c>
      <c r="AD78" t="n">
        <v>584190.1534790634</v>
      </c>
      <c r="AE78" t="n">
        <v>799314.7406406844</v>
      </c>
      <c r="AF78" t="n">
        <v>1.211908424344461e-05</v>
      </c>
      <c r="AG78" t="n">
        <v>43</v>
      </c>
      <c r="AH78" t="n">
        <v>723029.2636392212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6.123</v>
      </c>
      <c r="E79" t="n">
        <v>16.33</v>
      </c>
      <c r="F79" t="n">
        <v>12.89</v>
      </c>
      <c r="G79" t="n">
        <v>96.68000000000001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192.61</v>
      </c>
      <c r="Q79" t="n">
        <v>988.13</v>
      </c>
      <c r="R79" t="n">
        <v>41.98</v>
      </c>
      <c r="S79" t="n">
        <v>35.43</v>
      </c>
      <c r="T79" t="n">
        <v>2262.67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584.1020907879448</v>
      </c>
      <c r="AB79" t="n">
        <v>799.1942493816442</v>
      </c>
      <c r="AC79" t="n">
        <v>722.9202718968334</v>
      </c>
      <c r="AD79" t="n">
        <v>584102.0907879448</v>
      </c>
      <c r="AE79" t="n">
        <v>799194.2493816442</v>
      </c>
      <c r="AF79" t="n">
        <v>1.212502497101493e-05</v>
      </c>
      <c r="AG79" t="n">
        <v>43</v>
      </c>
      <c r="AH79" t="n">
        <v>722920.2718968333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6.1201</v>
      </c>
      <c r="E80" t="n">
        <v>16.34</v>
      </c>
      <c r="F80" t="n">
        <v>12.9</v>
      </c>
      <c r="G80" t="n">
        <v>96.73999999999999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193.12</v>
      </c>
      <c r="Q80" t="n">
        <v>988.13</v>
      </c>
      <c r="R80" t="n">
        <v>42.16</v>
      </c>
      <c r="S80" t="n">
        <v>35.43</v>
      </c>
      <c r="T80" t="n">
        <v>2351.66</v>
      </c>
      <c r="U80" t="n">
        <v>0.84</v>
      </c>
      <c r="V80" t="n">
        <v>0.88</v>
      </c>
      <c r="W80" t="n">
        <v>2.98</v>
      </c>
      <c r="X80" t="n">
        <v>0.14</v>
      </c>
      <c r="Y80" t="n">
        <v>1</v>
      </c>
      <c r="Z80" t="n">
        <v>10</v>
      </c>
      <c r="AA80" t="n">
        <v>584.6671221759008</v>
      </c>
      <c r="AB80" t="n">
        <v>799.9673502540712</v>
      </c>
      <c r="AC80" t="n">
        <v>723.6195891070496</v>
      </c>
      <c r="AD80" t="n">
        <v>584667.1221759007</v>
      </c>
      <c r="AE80" t="n">
        <v>799967.3502540712</v>
      </c>
      <c r="AF80" t="n">
        <v>1.211928226769696e-05</v>
      </c>
      <c r="AG80" t="n">
        <v>43</v>
      </c>
      <c r="AH80" t="n">
        <v>723619.5891070496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6.1204</v>
      </c>
      <c r="E81" t="n">
        <v>16.34</v>
      </c>
      <c r="F81" t="n">
        <v>12.9</v>
      </c>
      <c r="G81" t="n">
        <v>96.73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193.13</v>
      </c>
      <c r="Q81" t="n">
        <v>988.13</v>
      </c>
      <c r="R81" t="n">
        <v>42.12</v>
      </c>
      <c r="S81" t="n">
        <v>35.43</v>
      </c>
      <c r="T81" t="n">
        <v>2330.01</v>
      </c>
      <c r="U81" t="n">
        <v>0.84</v>
      </c>
      <c r="V81" t="n">
        <v>0.88</v>
      </c>
      <c r="W81" t="n">
        <v>2.98</v>
      </c>
      <c r="X81" t="n">
        <v>0.14</v>
      </c>
      <c r="Y81" t="n">
        <v>1</v>
      </c>
      <c r="Z81" t="n">
        <v>10</v>
      </c>
      <c r="AA81" t="n">
        <v>584.6664019584529</v>
      </c>
      <c r="AB81" t="n">
        <v>799.9663648207852</v>
      </c>
      <c r="AC81" t="n">
        <v>723.6186977221334</v>
      </c>
      <c r="AD81" t="n">
        <v>584666.4019584529</v>
      </c>
      <c r="AE81" t="n">
        <v>799966.3648207852</v>
      </c>
      <c r="AF81" t="n">
        <v>1.211987634045399e-05</v>
      </c>
      <c r="AG81" t="n">
        <v>43</v>
      </c>
      <c r="AH81" t="n">
        <v>723618.6977221335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6.1212</v>
      </c>
      <c r="E82" t="n">
        <v>16.34</v>
      </c>
      <c r="F82" t="n">
        <v>12.89</v>
      </c>
      <c r="G82" t="n">
        <v>96.70999999999999</v>
      </c>
      <c r="H82" t="n">
        <v>1.1</v>
      </c>
      <c r="I82" t="n">
        <v>8</v>
      </c>
      <c r="J82" t="n">
        <v>341.68</v>
      </c>
      <c r="K82" t="n">
        <v>61.82</v>
      </c>
      <c r="L82" t="n">
        <v>21</v>
      </c>
      <c r="M82" t="n">
        <v>1</v>
      </c>
      <c r="N82" t="n">
        <v>108.86</v>
      </c>
      <c r="O82" t="n">
        <v>42375.31</v>
      </c>
      <c r="P82" t="n">
        <v>193.3</v>
      </c>
      <c r="Q82" t="n">
        <v>988.14</v>
      </c>
      <c r="R82" t="n">
        <v>42.05</v>
      </c>
      <c r="S82" t="n">
        <v>35.43</v>
      </c>
      <c r="T82" t="n">
        <v>2297.7</v>
      </c>
      <c r="U82" t="n">
        <v>0.84</v>
      </c>
      <c r="V82" t="n">
        <v>0.88</v>
      </c>
      <c r="W82" t="n">
        <v>2.98</v>
      </c>
      <c r="X82" t="n">
        <v>0.14</v>
      </c>
      <c r="Y82" t="n">
        <v>1</v>
      </c>
      <c r="Z82" t="n">
        <v>10</v>
      </c>
      <c r="AA82" t="n">
        <v>584.7730213214886</v>
      </c>
      <c r="AB82" t="n">
        <v>800.1122461370051</v>
      </c>
      <c r="AC82" t="n">
        <v>723.7506563302791</v>
      </c>
      <c r="AD82" t="n">
        <v>584773.0213214887</v>
      </c>
      <c r="AE82" t="n">
        <v>800112.246137005</v>
      </c>
      <c r="AF82" t="n">
        <v>1.212146053447274e-05</v>
      </c>
      <c r="AG82" t="n">
        <v>43</v>
      </c>
      <c r="AH82" t="n">
        <v>723750.6563302791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6.1219</v>
      </c>
      <c r="E83" t="n">
        <v>16.33</v>
      </c>
      <c r="F83" t="n">
        <v>12.89</v>
      </c>
      <c r="G83" t="n">
        <v>96.7</v>
      </c>
      <c r="H83" t="n">
        <v>1.11</v>
      </c>
      <c r="I83" t="n">
        <v>8</v>
      </c>
      <c r="J83" t="n">
        <v>342.3</v>
      </c>
      <c r="K83" t="n">
        <v>61.82</v>
      </c>
      <c r="L83" t="n">
        <v>21.25</v>
      </c>
      <c r="M83" t="n">
        <v>1</v>
      </c>
      <c r="N83" t="n">
        <v>109.23</v>
      </c>
      <c r="O83" t="n">
        <v>42451.07</v>
      </c>
      <c r="P83" t="n">
        <v>193.42</v>
      </c>
      <c r="Q83" t="n">
        <v>988.1900000000001</v>
      </c>
      <c r="R83" t="n">
        <v>41.89</v>
      </c>
      <c r="S83" t="n">
        <v>35.43</v>
      </c>
      <c r="T83" t="n">
        <v>2214.34</v>
      </c>
      <c r="U83" t="n">
        <v>0.85</v>
      </c>
      <c r="V83" t="n">
        <v>0.88</v>
      </c>
      <c r="W83" t="n">
        <v>2.98</v>
      </c>
      <c r="X83" t="n">
        <v>0.14</v>
      </c>
      <c r="Y83" t="n">
        <v>1</v>
      </c>
      <c r="Z83" t="n">
        <v>10</v>
      </c>
      <c r="AA83" t="n">
        <v>584.8572593012082</v>
      </c>
      <c r="AB83" t="n">
        <v>800.2275042571748</v>
      </c>
      <c r="AC83" t="n">
        <v>723.8549143772256</v>
      </c>
      <c r="AD83" t="n">
        <v>584857.2593012082</v>
      </c>
      <c r="AE83" t="n">
        <v>800227.5042571748</v>
      </c>
      <c r="AF83" t="n">
        <v>1.212284670423915e-05</v>
      </c>
      <c r="AG83" t="n">
        <v>43</v>
      </c>
      <c r="AH83" t="n">
        <v>723854.9143772256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6.1221</v>
      </c>
      <c r="E84" t="n">
        <v>16.33</v>
      </c>
      <c r="F84" t="n">
        <v>12.89</v>
      </c>
      <c r="G84" t="n">
        <v>96.69</v>
      </c>
      <c r="H84" t="n">
        <v>1.12</v>
      </c>
      <c r="I84" t="n">
        <v>8</v>
      </c>
      <c r="J84" t="n">
        <v>342.91</v>
      </c>
      <c r="K84" t="n">
        <v>61.82</v>
      </c>
      <c r="L84" t="n">
        <v>21.5</v>
      </c>
      <c r="M84" t="n">
        <v>1</v>
      </c>
      <c r="N84" t="n">
        <v>109.59</v>
      </c>
      <c r="O84" t="n">
        <v>42527.02</v>
      </c>
      <c r="P84" t="n">
        <v>193.64</v>
      </c>
      <c r="Q84" t="n">
        <v>988.13</v>
      </c>
      <c r="R84" t="n">
        <v>42.01</v>
      </c>
      <c r="S84" t="n">
        <v>35.43</v>
      </c>
      <c r="T84" t="n">
        <v>2277.27</v>
      </c>
      <c r="U84" t="n">
        <v>0.84</v>
      </c>
      <c r="V84" t="n">
        <v>0.88</v>
      </c>
      <c r="W84" t="n">
        <v>2.98</v>
      </c>
      <c r="X84" t="n">
        <v>0.14</v>
      </c>
      <c r="Y84" t="n">
        <v>1</v>
      </c>
      <c r="Z84" t="n">
        <v>10</v>
      </c>
      <c r="AA84" t="n">
        <v>585.0464059100974</v>
      </c>
      <c r="AB84" t="n">
        <v>800.4863029920165</v>
      </c>
      <c r="AC84" t="n">
        <v>724.0890137240402</v>
      </c>
      <c r="AD84" t="n">
        <v>585046.4059100974</v>
      </c>
      <c r="AE84" t="n">
        <v>800486.3029920164</v>
      </c>
      <c r="AF84" t="n">
        <v>1.212324275274383e-05</v>
      </c>
      <c r="AG84" t="n">
        <v>43</v>
      </c>
      <c r="AH84" t="n">
        <v>724089.0137240402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6.1221</v>
      </c>
      <c r="E85" t="n">
        <v>16.33</v>
      </c>
      <c r="F85" t="n">
        <v>12.89</v>
      </c>
      <c r="G85" t="n">
        <v>96.69</v>
      </c>
      <c r="H85" t="n">
        <v>1.13</v>
      </c>
      <c r="I85" t="n">
        <v>8</v>
      </c>
      <c r="J85" t="n">
        <v>343.53</v>
      </c>
      <c r="K85" t="n">
        <v>61.82</v>
      </c>
      <c r="L85" t="n">
        <v>21.75</v>
      </c>
      <c r="M85" t="n">
        <v>0</v>
      </c>
      <c r="N85" t="n">
        <v>109.96</v>
      </c>
      <c r="O85" t="n">
        <v>42603.15</v>
      </c>
      <c r="P85" t="n">
        <v>193.85</v>
      </c>
      <c r="Q85" t="n">
        <v>988.17</v>
      </c>
      <c r="R85" t="n">
        <v>41.83</v>
      </c>
      <c r="S85" t="n">
        <v>35.43</v>
      </c>
      <c r="T85" t="n">
        <v>2187.97</v>
      </c>
      <c r="U85" t="n">
        <v>0.85</v>
      </c>
      <c r="V85" t="n">
        <v>0.88</v>
      </c>
      <c r="W85" t="n">
        <v>2.98</v>
      </c>
      <c r="X85" t="n">
        <v>0.14</v>
      </c>
      <c r="Y85" t="n">
        <v>1</v>
      </c>
      <c r="Z85" t="n">
        <v>10</v>
      </c>
      <c r="AA85" t="n">
        <v>585.2330757291238</v>
      </c>
      <c r="AB85" t="n">
        <v>800.7417128736996</v>
      </c>
      <c r="AC85" t="n">
        <v>724.3200476450855</v>
      </c>
      <c r="AD85" t="n">
        <v>585233.0757291238</v>
      </c>
      <c r="AE85" t="n">
        <v>800741.7128736996</v>
      </c>
      <c r="AF85" t="n">
        <v>1.212324275274383e-05</v>
      </c>
      <c r="AG85" t="n">
        <v>43</v>
      </c>
      <c r="AH85" t="n">
        <v>724320.0476450855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5.6848</v>
      </c>
      <c r="E2" t="n">
        <v>17.59</v>
      </c>
      <c r="F2" t="n">
        <v>14.83</v>
      </c>
      <c r="G2" t="n">
        <v>8.9</v>
      </c>
      <c r="H2" t="n">
        <v>0.64</v>
      </c>
      <c r="I2" t="n">
        <v>100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43.34</v>
      </c>
      <c r="Q2" t="n">
        <v>988.8099999999999</v>
      </c>
      <c r="R2" t="n">
        <v>98.39</v>
      </c>
      <c r="S2" t="n">
        <v>35.43</v>
      </c>
      <c r="T2" t="n">
        <v>30006.06</v>
      </c>
      <c r="U2" t="n">
        <v>0.36</v>
      </c>
      <c r="V2" t="n">
        <v>0.77</v>
      </c>
      <c r="W2" t="n">
        <v>3.25</v>
      </c>
      <c r="X2" t="n">
        <v>2.08</v>
      </c>
      <c r="Y2" t="n">
        <v>1</v>
      </c>
      <c r="Z2" t="n">
        <v>10</v>
      </c>
      <c r="AA2" t="n">
        <v>455.5580499955884</v>
      </c>
      <c r="AB2" t="n">
        <v>623.3146218066989</v>
      </c>
      <c r="AC2" t="n">
        <v>563.826349129033</v>
      </c>
      <c r="AD2" t="n">
        <v>455558.0499955884</v>
      </c>
      <c r="AE2" t="n">
        <v>623314.621806699</v>
      </c>
      <c r="AF2" t="n">
        <v>3.356361929215786e-05</v>
      </c>
      <c r="AG2" t="n">
        <v>46</v>
      </c>
      <c r="AH2" t="n">
        <v>563826.349129033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5.4167</v>
      </c>
      <c r="E2" t="n">
        <v>18.46</v>
      </c>
      <c r="F2" t="n">
        <v>14.6</v>
      </c>
      <c r="G2" t="n">
        <v>9.630000000000001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125.54</v>
      </c>
      <c r="Q2" t="n">
        <v>988.3</v>
      </c>
      <c r="R2" t="n">
        <v>94.92</v>
      </c>
      <c r="S2" t="n">
        <v>35.43</v>
      </c>
      <c r="T2" t="n">
        <v>28316.02</v>
      </c>
      <c r="U2" t="n">
        <v>0.37</v>
      </c>
      <c r="V2" t="n">
        <v>0.78</v>
      </c>
      <c r="W2" t="n">
        <v>3.12</v>
      </c>
      <c r="X2" t="n">
        <v>1.85</v>
      </c>
      <c r="Y2" t="n">
        <v>1</v>
      </c>
      <c r="Z2" t="n">
        <v>10</v>
      </c>
      <c r="AA2" t="n">
        <v>580.7766171816563</v>
      </c>
      <c r="AB2" t="n">
        <v>794.644189683979</v>
      </c>
      <c r="AC2" t="n">
        <v>718.8044635106643</v>
      </c>
      <c r="AD2" t="n">
        <v>580776.6171816563</v>
      </c>
      <c r="AE2" t="n">
        <v>794644.189683979</v>
      </c>
      <c r="AF2" t="n">
        <v>1.743341430417092e-05</v>
      </c>
      <c r="AG2" t="n">
        <v>49</v>
      </c>
      <c r="AH2" t="n">
        <v>718804.4635106643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5.6934</v>
      </c>
      <c r="E3" t="n">
        <v>17.56</v>
      </c>
      <c r="F3" t="n">
        <v>14.14</v>
      </c>
      <c r="G3" t="n">
        <v>12.12</v>
      </c>
      <c r="H3" t="n">
        <v>0.22</v>
      </c>
      <c r="I3" t="n">
        <v>70</v>
      </c>
      <c r="J3" t="n">
        <v>99.02</v>
      </c>
      <c r="K3" t="n">
        <v>39.72</v>
      </c>
      <c r="L3" t="n">
        <v>1.25</v>
      </c>
      <c r="M3" t="n">
        <v>68</v>
      </c>
      <c r="N3" t="n">
        <v>13.05</v>
      </c>
      <c r="O3" t="n">
        <v>12446.14</v>
      </c>
      <c r="P3" t="n">
        <v>119.29</v>
      </c>
      <c r="Q3" t="n">
        <v>988.36</v>
      </c>
      <c r="R3" t="n">
        <v>80.91</v>
      </c>
      <c r="S3" t="n">
        <v>35.43</v>
      </c>
      <c r="T3" t="n">
        <v>21413.76</v>
      </c>
      <c r="U3" t="n">
        <v>0.44</v>
      </c>
      <c r="V3" t="n">
        <v>0.8100000000000001</v>
      </c>
      <c r="W3" t="n">
        <v>3.07</v>
      </c>
      <c r="X3" t="n">
        <v>1.38</v>
      </c>
      <c r="Y3" t="n">
        <v>1</v>
      </c>
      <c r="Z3" t="n">
        <v>10</v>
      </c>
      <c r="AA3" t="n">
        <v>540.5576934962112</v>
      </c>
      <c r="AB3" t="n">
        <v>739.6148839638663</v>
      </c>
      <c r="AC3" t="n">
        <v>669.0270774943635</v>
      </c>
      <c r="AD3" t="n">
        <v>540557.6934962112</v>
      </c>
      <c r="AE3" t="n">
        <v>739614.8839638663</v>
      </c>
      <c r="AF3" t="n">
        <v>1.832396126781374e-05</v>
      </c>
      <c r="AG3" t="n">
        <v>46</v>
      </c>
      <c r="AH3" t="n">
        <v>669027.0774943635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5.8803</v>
      </c>
      <c r="E4" t="n">
        <v>17.01</v>
      </c>
      <c r="F4" t="n">
        <v>13.87</v>
      </c>
      <c r="G4" t="n">
        <v>14.86</v>
      </c>
      <c r="H4" t="n">
        <v>0.27</v>
      </c>
      <c r="I4" t="n">
        <v>56</v>
      </c>
      <c r="J4" t="n">
        <v>99.33</v>
      </c>
      <c r="K4" t="n">
        <v>39.72</v>
      </c>
      <c r="L4" t="n">
        <v>1.5</v>
      </c>
      <c r="M4" t="n">
        <v>54</v>
      </c>
      <c r="N4" t="n">
        <v>13.11</v>
      </c>
      <c r="O4" t="n">
        <v>12484.55</v>
      </c>
      <c r="P4" t="n">
        <v>114.56</v>
      </c>
      <c r="Q4" t="n">
        <v>988.37</v>
      </c>
      <c r="R4" t="n">
        <v>72.22</v>
      </c>
      <c r="S4" t="n">
        <v>35.43</v>
      </c>
      <c r="T4" t="n">
        <v>17142.38</v>
      </c>
      <c r="U4" t="n">
        <v>0.49</v>
      </c>
      <c r="V4" t="n">
        <v>0.82</v>
      </c>
      <c r="W4" t="n">
        <v>3.06</v>
      </c>
      <c r="X4" t="n">
        <v>1.11</v>
      </c>
      <c r="Y4" t="n">
        <v>1</v>
      </c>
      <c r="Z4" t="n">
        <v>10</v>
      </c>
      <c r="AA4" t="n">
        <v>522.7984818380618</v>
      </c>
      <c r="AB4" t="n">
        <v>715.3159470920633</v>
      </c>
      <c r="AC4" t="n">
        <v>647.0471970538332</v>
      </c>
      <c r="AD4" t="n">
        <v>522798.4818380618</v>
      </c>
      <c r="AE4" t="n">
        <v>715315.9470920633</v>
      </c>
      <c r="AF4" t="n">
        <v>1.892549082149949e-05</v>
      </c>
      <c r="AG4" t="n">
        <v>45</v>
      </c>
      <c r="AH4" t="n">
        <v>647047.1970538332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6.0105</v>
      </c>
      <c r="E5" t="n">
        <v>16.64</v>
      </c>
      <c r="F5" t="n">
        <v>13.68</v>
      </c>
      <c r="G5" t="n">
        <v>17.47</v>
      </c>
      <c r="H5" t="n">
        <v>0.31</v>
      </c>
      <c r="I5" t="n">
        <v>47</v>
      </c>
      <c r="J5" t="n">
        <v>99.64</v>
      </c>
      <c r="K5" t="n">
        <v>39.72</v>
      </c>
      <c r="L5" t="n">
        <v>1.75</v>
      </c>
      <c r="M5" t="n">
        <v>45</v>
      </c>
      <c r="N5" t="n">
        <v>13.18</v>
      </c>
      <c r="O5" t="n">
        <v>12522.99</v>
      </c>
      <c r="P5" t="n">
        <v>110.85</v>
      </c>
      <c r="Q5" t="n">
        <v>988.14</v>
      </c>
      <c r="R5" t="n">
        <v>66.65000000000001</v>
      </c>
      <c r="S5" t="n">
        <v>35.43</v>
      </c>
      <c r="T5" t="n">
        <v>14399.68</v>
      </c>
      <c r="U5" t="n">
        <v>0.53</v>
      </c>
      <c r="V5" t="n">
        <v>0.83</v>
      </c>
      <c r="W5" t="n">
        <v>3.04</v>
      </c>
      <c r="X5" t="n">
        <v>0.93</v>
      </c>
      <c r="Y5" t="n">
        <v>1</v>
      </c>
      <c r="Z5" t="n">
        <v>10</v>
      </c>
      <c r="AA5" t="n">
        <v>507.6849056607006</v>
      </c>
      <c r="AB5" t="n">
        <v>694.6368854022745</v>
      </c>
      <c r="AC5" t="n">
        <v>628.3417159884725</v>
      </c>
      <c r="AD5" t="n">
        <v>507684.9056607006</v>
      </c>
      <c r="AE5" t="n">
        <v>694636.8854022746</v>
      </c>
      <c r="AF5" t="n">
        <v>1.934453388137045e-05</v>
      </c>
      <c r="AG5" t="n">
        <v>44</v>
      </c>
      <c r="AH5" t="n">
        <v>628341.7159884726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6.1166</v>
      </c>
      <c r="E6" t="n">
        <v>16.35</v>
      </c>
      <c r="F6" t="n">
        <v>13.54</v>
      </c>
      <c r="G6" t="n">
        <v>20.31</v>
      </c>
      <c r="H6" t="n">
        <v>0.35</v>
      </c>
      <c r="I6" t="n">
        <v>40</v>
      </c>
      <c r="J6" t="n">
        <v>99.95</v>
      </c>
      <c r="K6" t="n">
        <v>39.72</v>
      </c>
      <c r="L6" t="n">
        <v>2</v>
      </c>
      <c r="M6" t="n">
        <v>38</v>
      </c>
      <c r="N6" t="n">
        <v>13.24</v>
      </c>
      <c r="O6" t="n">
        <v>12561.45</v>
      </c>
      <c r="P6" t="n">
        <v>107.39</v>
      </c>
      <c r="Q6" t="n">
        <v>988.25</v>
      </c>
      <c r="R6" t="n">
        <v>61.92</v>
      </c>
      <c r="S6" t="n">
        <v>35.43</v>
      </c>
      <c r="T6" t="n">
        <v>12068.74</v>
      </c>
      <c r="U6" t="n">
        <v>0.57</v>
      </c>
      <c r="V6" t="n">
        <v>0.84</v>
      </c>
      <c r="W6" t="n">
        <v>3.04</v>
      </c>
      <c r="X6" t="n">
        <v>0.78</v>
      </c>
      <c r="Y6" t="n">
        <v>1</v>
      </c>
      <c r="Z6" t="n">
        <v>10</v>
      </c>
      <c r="AA6" t="n">
        <v>493.5523735062092</v>
      </c>
      <c r="AB6" t="n">
        <v>675.3001314251842</v>
      </c>
      <c r="AC6" t="n">
        <v>610.850434671651</v>
      </c>
      <c r="AD6" t="n">
        <v>493552.3735062092</v>
      </c>
      <c r="AE6" t="n">
        <v>675300.1314251842</v>
      </c>
      <c r="AF6" t="n">
        <v>1.968601213522843e-05</v>
      </c>
      <c r="AG6" t="n">
        <v>43</v>
      </c>
      <c r="AH6" t="n">
        <v>610850.434671651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6.1893</v>
      </c>
      <c r="E7" t="n">
        <v>16.16</v>
      </c>
      <c r="F7" t="n">
        <v>13.45</v>
      </c>
      <c r="G7" t="n">
        <v>23.06</v>
      </c>
      <c r="H7" t="n">
        <v>0.39</v>
      </c>
      <c r="I7" t="n">
        <v>35</v>
      </c>
      <c r="J7" t="n">
        <v>100.27</v>
      </c>
      <c r="K7" t="n">
        <v>39.72</v>
      </c>
      <c r="L7" t="n">
        <v>2.25</v>
      </c>
      <c r="M7" t="n">
        <v>33</v>
      </c>
      <c r="N7" t="n">
        <v>13.3</v>
      </c>
      <c r="O7" t="n">
        <v>12599.94</v>
      </c>
      <c r="P7" t="n">
        <v>104.17</v>
      </c>
      <c r="Q7" t="n">
        <v>988.2</v>
      </c>
      <c r="R7" t="n">
        <v>59.29</v>
      </c>
      <c r="S7" t="n">
        <v>35.43</v>
      </c>
      <c r="T7" t="n">
        <v>10783.19</v>
      </c>
      <c r="U7" t="n">
        <v>0.6</v>
      </c>
      <c r="V7" t="n">
        <v>0.85</v>
      </c>
      <c r="W7" t="n">
        <v>3.02</v>
      </c>
      <c r="X7" t="n">
        <v>0.6899999999999999</v>
      </c>
      <c r="Y7" t="n">
        <v>1</v>
      </c>
      <c r="Z7" t="n">
        <v>10</v>
      </c>
      <c r="AA7" t="n">
        <v>489.3104790670337</v>
      </c>
      <c r="AB7" t="n">
        <v>669.4961843143292</v>
      </c>
      <c r="AC7" t="n">
        <v>605.6004081271651</v>
      </c>
      <c r="AD7" t="n">
        <v>489310.4790670337</v>
      </c>
      <c r="AE7" t="n">
        <v>669496.1843143292</v>
      </c>
      <c r="AF7" t="n">
        <v>1.99199939359398e-05</v>
      </c>
      <c r="AG7" t="n">
        <v>43</v>
      </c>
      <c r="AH7" t="n">
        <v>605600.4081271652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6.2787</v>
      </c>
      <c r="E8" t="n">
        <v>15.93</v>
      </c>
      <c r="F8" t="n">
        <v>13.32</v>
      </c>
      <c r="G8" t="n">
        <v>26.64</v>
      </c>
      <c r="H8" t="n">
        <v>0.44</v>
      </c>
      <c r="I8" t="n">
        <v>30</v>
      </c>
      <c r="J8" t="n">
        <v>100.58</v>
      </c>
      <c r="K8" t="n">
        <v>39.72</v>
      </c>
      <c r="L8" t="n">
        <v>2.5</v>
      </c>
      <c r="M8" t="n">
        <v>28</v>
      </c>
      <c r="N8" t="n">
        <v>13.36</v>
      </c>
      <c r="O8" t="n">
        <v>12638.45</v>
      </c>
      <c r="P8" t="n">
        <v>100.69</v>
      </c>
      <c r="Q8" t="n">
        <v>988.14</v>
      </c>
      <c r="R8" t="n">
        <v>55.71</v>
      </c>
      <c r="S8" t="n">
        <v>35.43</v>
      </c>
      <c r="T8" t="n">
        <v>9014.559999999999</v>
      </c>
      <c r="U8" t="n">
        <v>0.64</v>
      </c>
      <c r="V8" t="n">
        <v>0.86</v>
      </c>
      <c r="W8" t="n">
        <v>3</v>
      </c>
      <c r="X8" t="n">
        <v>0.57</v>
      </c>
      <c r="Y8" t="n">
        <v>1</v>
      </c>
      <c r="Z8" t="n">
        <v>10</v>
      </c>
      <c r="AA8" t="n">
        <v>475.7531705071724</v>
      </c>
      <c r="AB8" t="n">
        <v>650.9464766364854</v>
      </c>
      <c r="AC8" t="n">
        <v>588.8210585154164</v>
      </c>
      <c r="AD8" t="n">
        <v>475753.1705071724</v>
      </c>
      <c r="AE8" t="n">
        <v>650946.4766364854</v>
      </c>
      <c r="AF8" t="n">
        <v>2.020772396322446e-05</v>
      </c>
      <c r="AG8" t="n">
        <v>42</v>
      </c>
      <c r="AH8" t="n">
        <v>588821.0585154165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6.3238</v>
      </c>
      <c r="E9" t="n">
        <v>15.81</v>
      </c>
      <c r="F9" t="n">
        <v>13.27</v>
      </c>
      <c r="G9" t="n">
        <v>29.49</v>
      </c>
      <c r="H9" t="n">
        <v>0.48</v>
      </c>
      <c r="I9" t="n">
        <v>27</v>
      </c>
      <c r="J9" t="n">
        <v>100.89</v>
      </c>
      <c r="K9" t="n">
        <v>39.72</v>
      </c>
      <c r="L9" t="n">
        <v>2.75</v>
      </c>
      <c r="M9" t="n">
        <v>22</v>
      </c>
      <c r="N9" t="n">
        <v>13.42</v>
      </c>
      <c r="O9" t="n">
        <v>12676.98</v>
      </c>
      <c r="P9" t="n">
        <v>97.65000000000001</v>
      </c>
      <c r="Q9" t="n">
        <v>988.1900000000001</v>
      </c>
      <c r="R9" t="n">
        <v>53.63</v>
      </c>
      <c r="S9" t="n">
        <v>35.43</v>
      </c>
      <c r="T9" t="n">
        <v>7992.01</v>
      </c>
      <c r="U9" t="n">
        <v>0.66</v>
      </c>
      <c r="V9" t="n">
        <v>0.86</v>
      </c>
      <c r="W9" t="n">
        <v>3.01</v>
      </c>
      <c r="X9" t="n">
        <v>0.52</v>
      </c>
      <c r="Y9" t="n">
        <v>1</v>
      </c>
      <c r="Z9" t="n">
        <v>10</v>
      </c>
      <c r="AA9" t="n">
        <v>472.3508121451065</v>
      </c>
      <c r="AB9" t="n">
        <v>646.2912198240494</v>
      </c>
      <c r="AC9" t="n">
        <v>584.6100928794656</v>
      </c>
      <c r="AD9" t="n">
        <v>472350.8121451065</v>
      </c>
      <c r="AE9" t="n">
        <v>646291.2198240495</v>
      </c>
      <c r="AF9" t="n">
        <v>2.035287635953922e-05</v>
      </c>
      <c r="AG9" t="n">
        <v>42</v>
      </c>
      <c r="AH9" t="n">
        <v>584610.0928794655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6.3474</v>
      </c>
      <c r="E10" t="n">
        <v>15.75</v>
      </c>
      <c r="F10" t="n">
        <v>13.25</v>
      </c>
      <c r="G10" t="n">
        <v>31.81</v>
      </c>
      <c r="H10" t="n">
        <v>0.52</v>
      </c>
      <c r="I10" t="n">
        <v>25</v>
      </c>
      <c r="J10" t="n">
        <v>101.2</v>
      </c>
      <c r="K10" t="n">
        <v>39.72</v>
      </c>
      <c r="L10" t="n">
        <v>3</v>
      </c>
      <c r="M10" t="n">
        <v>13</v>
      </c>
      <c r="N10" t="n">
        <v>13.49</v>
      </c>
      <c r="O10" t="n">
        <v>12715.54</v>
      </c>
      <c r="P10" t="n">
        <v>95.14</v>
      </c>
      <c r="Q10" t="n">
        <v>988.22</v>
      </c>
      <c r="R10" t="n">
        <v>52.7</v>
      </c>
      <c r="S10" t="n">
        <v>35.43</v>
      </c>
      <c r="T10" t="n">
        <v>7534.51</v>
      </c>
      <c r="U10" t="n">
        <v>0.67</v>
      </c>
      <c r="V10" t="n">
        <v>0.86</v>
      </c>
      <c r="W10" t="n">
        <v>3.02</v>
      </c>
      <c r="X10" t="n">
        <v>0.5</v>
      </c>
      <c r="Y10" t="n">
        <v>1</v>
      </c>
      <c r="Z10" t="n">
        <v>10</v>
      </c>
      <c r="AA10" t="n">
        <v>469.8085000102893</v>
      </c>
      <c r="AB10" t="n">
        <v>642.812716202297</v>
      </c>
      <c r="AC10" t="n">
        <v>581.4635727612626</v>
      </c>
      <c r="AD10" t="n">
        <v>469808.5000102893</v>
      </c>
      <c r="AE10" t="n">
        <v>642812.716202297</v>
      </c>
      <c r="AF10" t="n">
        <v>2.042883193721168e-05</v>
      </c>
      <c r="AG10" t="n">
        <v>42</v>
      </c>
      <c r="AH10" t="n">
        <v>581463.5727612627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6.3645</v>
      </c>
      <c r="E11" t="n">
        <v>15.71</v>
      </c>
      <c r="F11" t="n">
        <v>13.23</v>
      </c>
      <c r="G11" t="n">
        <v>33.08</v>
      </c>
      <c r="H11" t="n">
        <v>0.5600000000000001</v>
      </c>
      <c r="I11" t="n">
        <v>24</v>
      </c>
      <c r="J11" t="n">
        <v>101.52</v>
      </c>
      <c r="K11" t="n">
        <v>39.72</v>
      </c>
      <c r="L11" t="n">
        <v>3.25</v>
      </c>
      <c r="M11" t="n">
        <v>4</v>
      </c>
      <c r="N11" t="n">
        <v>13.55</v>
      </c>
      <c r="O11" t="n">
        <v>12754.13</v>
      </c>
      <c r="P11" t="n">
        <v>94.56</v>
      </c>
      <c r="Q11" t="n">
        <v>988.33</v>
      </c>
      <c r="R11" t="n">
        <v>51.92</v>
      </c>
      <c r="S11" t="n">
        <v>35.43</v>
      </c>
      <c r="T11" t="n">
        <v>7148.81</v>
      </c>
      <c r="U11" t="n">
        <v>0.68</v>
      </c>
      <c r="V11" t="n">
        <v>0.86</v>
      </c>
      <c r="W11" t="n">
        <v>3.02</v>
      </c>
      <c r="X11" t="n">
        <v>0.48</v>
      </c>
      <c r="Y11" t="n">
        <v>1</v>
      </c>
      <c r="Z11" t="n">
        <v>10</v>
      </c>
      <c r="AA11" t="n">
        <v>460.1616368424428</v>
      </c>
      <c r="AB11" t="n">
        <v>629.6134524264829</v>
      </c>
      <c r="AC11" t="n">
        <v>569.5240281949291</v>
      </c>
      <c r="AD11" t="n">
        <v>460161.6368424427</v>
      </c>
      <c r="AE11" t="n">
        <v>629613.4524264829</v>
      </c>
      <c r="AF11" t="n">
        <v>2.04838675464574e-05</v>
      </c>
      <c r="AG11" t="n">
        <v>41</v>
      </c>
      <c r="AH11" t="n">
        <v>569524.0281949291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6.3815</v>
      </c>
      <c r="E12" t="n">
        <v>15.67</v>
      </c>
      <c r="F12" t="n">
        <v>13.21</v>
      </c>
      <c r="G12" t="n">
        <v>34.46</v>
      </c>
      <c r="H12" t="n">
        <v>0.6</v>
      </c>
      <c r="I12" t="n">
        <v>23</v>
      </c>
      <c r="J12" t="n">
        <v>101.83</v>
      </c>
      <c r="K12" t="n">
        <v>39.72</v>
      </c>
      <c r="L12" t="n">
        <v>3.5</v>
      </c>
      <c r="M12" t="n">
        <v>1</v>
      </c>
      <c r="N12" t="n">
        <v>13.61</v>
      </c>
      <c r="O12" t="n">
        <v>12792.74</v>
      </c>
      <c r="P12" t="n">
        <v>94.05</v>
      </c>
      <c r="Q12" t="n">
        <v>988.3099999999999</v>
      </c>
      <c r="R12" t="n">
        <v>51.3</v>
      </c>
      <c r="S12" t="n">
        <v>35.43</v>
      </c>
      <c r="T12" t="n">
        <v>6846.66</v>
      </c>
      <c r="U12" t="n">
        <v>0.6899999999999999</v>
      </c>
      <c r="V12" t="n">
        <v>0.86</v>
      </c>
      <c r="W12" t="n">
        <v>3.02</v>
      </c>
      <c r="X12" t="n">
        <v>0.45</v>
      </c>
      <c r="Y12" t="n">
        <v>1</v>
      </c>
      <c r="Z12" t="n">
        <v>10</v>
      </c>
      <c r="AA12" t="n">
        <v>459.4496445497966</v>
      </c>
      <c r="AB12" t="n">
        <v>628.6392731608015</v>
      </c>
      <c r="AC12" t="n">
        <v>568.6428232310952</v>
      </c>
      <c r="AD12" t="n">
        <v>459449.6445497966</v>
      </c>
      <c r="AE12" t="n">
        <v>628639.2731608015</v>
      </c>
      <c r="AF12" t="n">
        <v>2.053858131003503e-05</v>
      </c>
      <c r="AG12" t="n">
        <v>41</v>
      </c>
      <c r="AH12" t="n">
        <v>568642.8232310952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6.3806</v>
      </c>
      <c r="E13" t="n">
        <v>15.67</v>
      </c>
      <c r="F13" t="n">
        <v>13.21</v>
      </c>
      <c r="G13" t="n">
        <v>34.47</v>
      </c>
      <c r="H13" t="n">
        <v>0.65</v>
      </c>
      <c r="I13" t="n">
        <v>23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94.36</v>
      </c>
      <c r="Q13" t="n">
        <v>988.27</v>
      </c>
      <c r="R13" t="n">
        <v>51.28</v>
      </c>
      <c r="S13" t="n">
        <v>35.43</v>
      </c>
      <c r="T13" t="n">
        <v>6833.65</v>
      </c>
      <c r="U13" t="n">
        <v>0.6899999999999999</v>
      </c>
      <c r="V13" t="n">
        <v>0.86</v>
      </c>
      <c r="W13" t="n">
        <v>3.02</v>
      </c>
      <c r="X13" t="n">
        <v>0.46</v>
      </c>
      <c r="Y13" t="n">
        <v>1</v>
      </c>
      <c r="Z13" t="n">
        <v>10</v>
      </c>
      <c r="AA13" t="n">
        <v>459.7274308863712</v>
      </c>
      <c r="AB13" t="n">
        <v>629.019352681571</v>
      </c>
      <c r="AC13" t="n">
        <v>568.9866284958474</v>
      </c>
      <c r="AD13" t="n">
        <v>459727.4308863712</v>
      </c>
      <c r="AE13" t="n">
        <v>629019.352681571</v>
      </c>
      <c r="AF13" t="n">
        <v>2.05356846990221e-05</v>
      </c>
      <c r="AG13" t="n">
        <v>41</v>
      </c>
      <c r="AH13" t="n">
        <v>568986.6284958475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3.9218</v>
      </c>
      <c r="E2" t="n">
        <v>25.5</v>
      </c>
      <c r="F2" t="n">
        <v>16.16</v>
      </c>
      <c r="G2" t="n">
        <v>5.81</v>
      </c>
      <c r="H2" t="n">
        <v>0.09</v>
      </c>
      <c r="I2" t="n">
        <v>167</v>
      </c>
      <c r="J2" t="n">
        <v>204</v>
      </c>
      <c r="K2" t="n">
        <v>55.27</v>
      </c>
      <c r="L2" t="n">
        <v>1</v>
      </c>
      <c r="M2" t="n">
        <v>165</v>
      </c>
      <c r="N2" t="n">
        <v>42.72</v>
      </c>
      <c r="O2" t="n">
        <v>25393.6</v>
      </c>
      <c r="P2" t="n">
        <v>231.17</v>
      </c>
      <c r="Q2" t="n">
        <v>988.36</v>
      </c>
      <c r="R2" t="n">
        <v>143.92</v>
      </c>
      <c r="S2" t="n">
        <v>35.43</v>
      </c>
      <c r="T2" t="n">
        <v>52435.8</v>
      </c>
      <c r="U2" t="n">
        <v>0.25</v>
      </c>
      <c r="V2" t="n">
        <v>0.71</v>
      </c>
      <c r="W2" t="n">
        <v>3.23</v>
      </c>
      <c r="X2" t="n">
        <v>3.4</v>
      </c>
      <c r="Y2" t="n">
        <v>1</v>
      </c>
      <c r="Z2" t="n">
        <v>10</v>
      </c>
      <c r="AA2" t="n">
        <v>963.5743445647403</v>
      </c>
      <c r="AB2" t="n">
        <v>1318.404928133362</v>
      </c>
      <c r="AC2" t="n">
        <v>1192.578212185251</v>
      </c>
      <c r="AD2" t="n">
        <v>963574.3445647403</v>
      </c>
      <c r="AE2" t="n">
        <v>1318404.928133362</v>
      </c>
      <c r="AF2" t="n">
        <v>8.96791070148651e-06</v>
      </c>
      <c r="AG2" t="n">
        <v>67</v>
      </c>
      <c r="AH2" t="n">
        <v>1192578.212185252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4.35</v>
      </c>
      <c r="E3" t="n">
        <v>22.99</v>
      </c>
      <c r="F3" t="n">
        <v>15.31</v>
      </c>
      <c r="G3" t="n">
        <v>7.29</v>
      </c>
      <c r="H3" t="n">
        <v>0.11</v>
      </c>
      <c r="I3" t="n">
        <v>126</v>
      </c>
      <c r="J3" t="n">
        <v>204.39</v>
      </c>
      <c r="K3" t="n">
        <v>55.27</v>
      </c>
      <c r="L3" t="n">
        <v>1.25</v>
      </c>
      <c r="M3" t="n">
        <v>124</v>
      </c>
      <c r="N3" t="n">
        <v>42.87</v>
      </c>
      <c r="O3" t="n">
        <v>25442.42</v>
      </c>
      <c r="P3" t="n">
        <v>218.14</v>
      </c>
      <c r="Q3" t="n">
        <v>988.5</v>
      </c>
      <c r="R3" t="n">
        <v>117.26</v>
      </c>
      <c r="S3" t="n">
        <v>35.43</v>
      </c>
      <c r="T3" t="n">
        <v>39309.67</v>
      </c>
      <c r="U3" t="n">
        <v>0.3</v>
      </c>
      <c r="V3" t="n">
        <v>0.74</v>
      </c>
      <c r="W3" t="n">
        <v>3.17</v>
      </c>
      <c r="X3" t="n">
        <v>2.56</v>
      </c>
      <c r="Y3" t="n">
        <v>1</v>
      </c>
      <c r="Z3" t="n">
        <v>10</v>
      </c>
      <c r="AA3" t="n">
        <v>846.9229038515419</v>
      </c>
      <c r="AB3" t="n">
        <v>1158.797280651208</v>
      </c>
      <c r="AC3" t="n">
        <v>1048.203294568054</v>
      </c>
      <c r="AD3" t="n">
        <v>846922.9038515419</v>
      </c>
      <c r="AE3" t="n">
        <v>1158797.280651208</v>
      </c>
      <c r="AF3" t="n">
        <v>9.947068068607864e-06</v>
      </c>
      <c r="AG3" t="n">
        <v>60</v>
      </c>
      <c r="AH3" t="n">
        <v>1048203.294568054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4.6472</v>
      </c>
      <c r="E4" t="n">
        <v>21.52</v>
      </c>
      <c r="F4" t="n">
        <v>14.82</v>
      </c>
      <c r="G4" t="n">
        <v>8.720000000000001</v>
      </c>
      <c r="H4" t="n">
        <v>0.13</v>
      </c>
      <c r="I4" t="n">
        <v>102</v>
      </c>
      <c r="J4" t="n">
        <v>204.79</v>
      </c>
      <c r="K4" t="n">
        <v>55.27</v>
      </c>
      <c r="L4" t="n">
        <v>1.5</v>
      </c>
      <c r="M4" t="n">
        <v>100</v>
      </c>
      <c r="N4" t="n">
        <v>43.02</v>
      </c>
      <c r="O4" t="n">
        <v>25491.3</v>
      </c>
      <c r="P4" t="n">
        <v>210.11</v>
      </c>
      <c r="Q4" t="n">
        <v>988.25</v>
      </c>
      <c r="R4" t="n">
        <v>101.54</v>
      </c>
      <c r="S4" t="n">
        <v>35.43</v>
      </c>
      <c r="T4" t="n">
        <v>31571.89</v>
      </c>
      <c r="U4" t="n">
        <v>0.35</v>
      </c>
      <c r="V4" t="n">
        <v>0.77</v>
      </c>
      <c r="W4" t="n">
        <v>3.15</v>
      </c>
      <c r="X4" t="n">
        <v>2.06</v>
      </c>
      <c r="Y4" t="n">
        <v>1</v>
      </c>
      <c r="Z4" t="n">
        <v>10</v>
      </c>
      <c r="AA4" t="n">
        <v>789.8619333031997</v>
      </c>
      <c r="AB4" t="n">
        <v>1080.723943394611</v>
      </c>
      <c r="AC4" t="n">
        <v>977.5811670426095</v>
      </c>
      <c r="AD4" t="n">
        <v>789861.9333031997</v>
      </c>
      <c r="AE4" t="n">
        <v>1080723.943394611</v>
      </c>
      <c r="AF4" t="n">
        <v>1.062667005251367e-05</v>
      </c>
      <c r="AG4" t="n">
        <v>57</v>
      </c>
      <c r="AH4" t="n">
        <v>977581.1670426095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4.8878</v>
      </c>
      <c r="E5" t="n">
        <v>20.46</v>
      </c>
      <c r="F5" t="n">
        <v>14.45</v>
      </c>
      <c r="G5" t="n">
        <v>10.2</v>
      </c>
      <c r="H5" t="n">
        <v>0.15</v>
      </c>
      <c r="I5" t="n">
        <v>85</v>
      </c>
      <c r="J5" t="n">
        <v>205.18</v>
      </c>
      <c r="K5" t="n">
        <v>55.27</v>
      </c>
      <c r="L5" t="n">
        <v>1.75</v>
      </c>
      <c r="M5" t="n">
        <v>83</v>
      </c>
      <c r="N5" t="n">
        <v>43.16</v>
      </c>
      <c r="O5" t="n">
        <v>25540.22</v>
      </c>
      <c r="P5" t="n">
        <v>203.94</v>
      </c>
      <c r="Q5" t="n">
        <v>988.36</v>
      </c>
      <c r="R5" t="n">
        <v>90.25</v>
      </c>
      <c r="S5" t="n">
        <v>35.43</v>
      </c>
      <c r="T5" t="n">
        <v>26011.66</v>
      </c>
      <c r="U5" t="n">
        <v>0.39</v>
      </c>
      <c r="V5" t="n">
        <v>0.79</v>
      </c>
      <c r="W5" t="n">
        <v>3.1</v>
      </c>
      <c r="X5" t="n">
        <v>1.69</v>
      </c>
      <c r="Y5" t="n">
        <v>1</v>
      </c>
      <c r="Z5" t="n">
        <v>10</v>
      </c>
      <c r="AA5" t="n">
        <v>741.6556079917445</v>
      </c>
      <c r="AB5" t="n">
        <v>1014.765922390501</v>
      </c>
      <c r="AC5" t="n">
        <v>917.9180869904681</v>
      </c>
      <c r="AD5" t="n">
        <v>741655.6079917445</v>
      </c>
      <c r="AE5" t="n">
        <v>1014765.922390501</v>
      </c>
      <c r="AF5" t="n">
        <v>1.117684581741184e-05</v>
      </c>
      <c r="AG5" t="n">
        <v>54</v>
      </c>
      <c r="AH5" t="n">
        <v>917918.0869904681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5.0678</v>
      </c>
      <c r="E6" t="n">
        <v>19.73</v>
      </c>
      <c r="F6" t="n">
        <v>14.21</v>
      </c>
      <c r="G6" t="n">
        <v>11.68</v>
      </c>
      <c r="H6" t="n">
        <v>0.17</v>
      </c>
      <c r="I6" t="n">
        <v>73</v>
      </c>
      <c r="J6" t="n">
        <v>205.58</v>
      </c>
      <c r="K6" t="n">
        <v>55.27</v>
      </c>
      <c r="L6" t="n">
        <v>2</v>
      </c>
      <c r="M6" t="n">
        <v>71</v>
      </c>
      <c r="N6" t="n">
        <v>43.31</v>
      </c>
      <c r="O6" t="n">
        <v>25589.2</v>
      </c>
      <c r="P6" t="n">
        <v>199.65</v>
      </c>
      <c r="Q6" t="n">
        <v>988.41</v>
      </c>
      <c r="R6" t="n">
        <v>82.98999999999999</v>
      </c>
      <c r="S6" t="n">
        <v>35.43</v>
      </c>
      <c r="T6" t="n">
        <v>22440.04</v>
      </c>
      <c r="U6" t="n">
        <v>0.43</v>
      </c>
      <c r="V6" t="n">
        <v>0.8</v>
      </c>
      <c r="W6" t="n">
        <v>3.08</v>
      </c>
      <c r="X6" t="n">
        <v>1.45</v>
      </c>
      <c r="Y6" t="n">
        <v>1</v>
      </c>
      <c r="Z6" t="n">
        <v>10</v>
      </c>
      <c r="AA6" t="n">
        <v>709.5279717159962</v>
      </c>
      <c r="AB6" t="n">
        <v>970.807473066743</v>
      </c>
      <c r="AC6" t="n">
        <v>878.1549703740983</v>
      </c>
      <c r="AD6" t="n">
        <v>709527.9717159962</v>
      </c>
      <c r="AE6" t="n">
        <v>970807.473066743</v>
      </c>
      <c r="AF6" t="n">
        <v>1.158844863404389e-05</v>
      </c>
      <c r="AG6" t="n">
        <v>52</v>
      </c>
      <c r="AH6" t="n">
        <v>878154.9703740983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5.212</v>
      </c>
      <c r="E7" t="n">
        <v>19.19</v>
      </c>
      <c r="F7" t="n">
        <v>14.03</v>
      </c>
      <c r="G7" t="n">
        <v>13.15</v>
      </c>
      <c r="H7" t="n">
        <v>0.19</v>
      </c>
      <c r="I7" t="n">
        <v>64</v>
      </c>
      <c r="J7" t="n">
        <v>205.98</v>
      </c>
      <c r="K7" t="n">
        <v>55.27</v>
      </c>
      <c r="L7" t="n">
        <v>2.25</v>
      </c>
      <c r="M7" t="n">
        <v>62</v>
      </c>
      <c r="N7" t="n">
        <v>43.46</v>
      </c>
      <c r="O7" t="n">
        <v>25638.22</v>
      </c>
      <c r="P7" t="n">
        <v>196.22</v>
      </c>
      <c r="Q7" t="n">
        <v>988.3099999999999</v>
      </c>
      <c r="R7" t="n">
        <v>77.47</v>
      </c>
      <c r="S7" t="n">
        <v>35.43</v>
      </c>
      <c r="T7" t="n">
        <v>19727.28</v>
      </c>
      <c r="U7" t="n">
        <v>0.46</v>
      </c>
      <c r="V7" t="n">
        <v>0.8100000000000001</v>
      </c>
      <c r="W7" t="n">
        <v>3.07</v>
      </c>
      <c r="X7" t="n">
        <v>1.27</v>
      </c>
      <c r="Y7" t="n">
        <v>1</v>
      </c>
      <c r="Z7" t="n">
        <v>10</v>
      </c>
      <c r="AA7" t="n">
        <v>680.9620843149966</v>
      </c>
      <c r="AB7" t="n">
        <v>931.7223656866862</v>
      </c>
      <c r="AC7" t="n">
        <v>842.8000907861016</v>
      </c>
      <c r="AD7" t="n">
        <v>680962.0843149966</v>
      </c>
      <c r="AE7" t="n">
        <v>931722.3656866862</v>
      </c>
      <c r="AF7" t="n">
        <v>1.191818822381246e-05</v>
      </c>
      <c r="AG7" t="n">
        <v>50</v>
      </c>
      <c r="AH7" t="n">
        <v>842800.0907861015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5.3329</v>
      </c>
      <c r="E8" t="n">
        <v>18.75</v>
      </c>
      <c r="F8" t="n">
        <v>13.88</v>
      </c>
      <c r="G8" t="n">
        <v>14.61</v>
      </c>
      <c r="H8" t="n">
        <v>0.22</v>
      </c>
      <c r="I8" t="n">
        <v>57</v>
      </c>
      <c r="J8" t="n">
        <v>206.38</v>
      </c>
      <c r="K8" t="n">
        <v>55.27</v>
      </c>
      <c r="L8" t="n">
        <v>2.5</v>
      </c>
      <c r="M8" t="n">
        <v>55</v>
      </c>
      <c r="N8" t="n">
        <v>43.6</v>
      </c>
      <c r="O8" t="n">
        <v>25687.3</v>
      </c>
      <c r="P8" t="n">
        <v>193.12</v>
      </c>
      <c r="Q8" t="n">
        <v>988.39</v>
      </c>
      <c r="R8" t="n">
        <v>72.61</v>
      </c>
      <c r="S8" t="n">
        <v>35.43</v>
      </c>
      <c r="T8" t="n">
        <v>17330.52</v>
      </c>
      <c r="U8" t="n">
        <v>0.49</v>
      </c>
      <c r="V8" t="n">
        <v>0.82</v>
      </c>
      <c r="W8" t="n">
        <v>3.06</v>
      </c>
      <c r="X8" t="n">
        <v>1.12</v>
      </c>
      <c r="Y8" t="n">
        <v>1</v>
      </c>
      <c r="Z8" t="n">
        <v>10</v>
      </c>
      <c r="AA8" t="n">
        <v>663.2960906813997</v>
      </c>
      <c r="AB8" t="n">
        <v>907.550973828565</v>
      </c>
      <c r="AC8" t="n">
        <v>820.9355826421578</v>
      </c>
      <c r="AD8" t="n">
        <v>663296.0906813997</v>
      </c>
      <c r="AE8" t="n">
        <v>907550.973828565</v>
      </c>
      <c r="AF8" t="n">
        <v>1.219464811565032e-05</v>
      </c>
      <c r="AG8" t="n">
        <v>49</v>
      </c>
      <c r="AH8" t="n">
        <v>820935.5826421578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5.4328</v>
      </c>
      <c r="E9" t="n">
        <v>18.41</v>
      </c>
      <c r="F9" t="n">
        <v>13.77</v>
      </c>
      <c r="G9" t="n">
        <v>16.2</v>
      </c>
      <c r="H9" t="n">
        <v>0.24</v>
      </c>
      <c r="I9" t="n">
        <v>51</v>
      </c>
      <c r="J9" t="n">
        <v>206.78</v>
      </c>
      <c r="K9" t="n">
        <v>55.27</v>
      </c>
      <c r="L9" t="n">
        <v>2.75</v>
      </c>
      <c r="M9" t="n">
        <v>49</v>
      </c>
      <c r="N9" t="n">
        <v>43.75</v>
      </c>
      <c r="O9" t="n">
        <v>25736.42</v>
      </c>
      <c r="P9" t="n">
        <v>190.72</v>
      </c>
      <c r="Q9" t="n">
        <v>988.26</v>
      </c>
      <c r="R9" t="n">
        <v>69.38</v>
      </c>
      <c r="S9" t="n">
        <v>35.43</v>
      </c>
      <c r="T9" t="n">
        <v>15744.83</v>
      </c>
      <c r="U9" t="n">
        <v>0.51</v>
      </c>
      <c r="V9" t="n">
        <v>0.83</v>
      </c>
      <c r="W9" t="n">
        <v>3.05</v>
      </c>
      <c r="X9" t="n">
        <v>1.02</v>
      </c>
      <c r="Y9" t="n">
        <v>1</v>
      </c>
      <c r="Z9" t="n">
        <v>10</v>
      </c>
      <c r="AA9" t="n">
        <v>647.6211007195961</v>
      </c>
      <c r="AB9" t="n">
        <v>886.1037610310742</v>
      </c>
      <c r="AC9" t="n">
        <v>801.5352617327072</v>
      </c>
      <c r="AD9" t="n">
        <v>647621.1007195961</v>
      </c>
      <c r="AE9" t="n">
        <v>886103.7610310742</v>
      </c>
      <c r="AF9" t="n">
        <v>1.24230876788811e-05</v>
      </c>
      <c r="AG9" t="n">
        <v>48</v>
      </c>
      <c r="AH9" t="n">
        <v>801535.2617327073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5.5293</v>
      </c>
      <c r="E10" t="n">
        <v>18.09</v>
      </c>
      <c r="F10" t="n">
        <v>13.66</v>
      </c>
      <c r="G10" t="n">
        <v>17.81</v>
      </c>
      <c r="H10" t="n">
        <v>0.26</v>
      </c>
      <c r="I10" t="n">
        <v>46</v>
      </c>
      <c r="J10" t="n">
        <v>207.17</v>
      </c>
      <c r="K10" t="n">
        <v>55.27</v>
      </c>
      <c r="L10" t="n">
        <v>3</v>
      </c>
      <c r="M10" t="n">
        <v>44</v>
      </c>
      <c r="N10" t="n">
        <v>43.9</v>
      </c>
      <c r="O10" t="n">
        <v>25785.6</v>
      </c>
      <c r="P10" t="n">
        <v>188.21</v>
      </c>
      <c r="Q10" t="n">
        <v>988.1900000000001</v>
      </c>
      <c r="R10" t="n">
        <v>65.48999999999999</v>
      </c>
      <c r="S10" t="n">
        <v>35.43</v>
      </c>
      <c r="T10" t="n">
        <v>13824.48</v>
      </c>
      <c r="U10" t="n">
        <v>0.54</v>
      </c>
      <c r="V10" t="n">
        <v>0.83</v>
      </c>
      <c r="W10" t="n">
        <v>3.04</v>
      </c>
      <c r="X10" t="n">
        <v>0.9</v>
      </c>
      <c r="Y10" t="n">
        <v>1</v>
      </c>
      <c r="Z10" t="n">
        <v>10</v>
      </c>
      <c r="AA10" t="n">
        <v>641.1744948824905</v>
      </c>
      <c r="AB10" t="n">
        <v>877.2832305205691</v>
      </c>
      <c r="AC10" t="n">
        <v>793.5565502744322</v>
      </c>
      <c r="AD10" t="n">
        <v>641174.4948824905</v>
      </c>
      <c r="AE10" t="n">
        <v>877283.230520569</v>
      </c>
      <c r="AF10" t="n">
        <v>1.264375252224217e-05</v>
      </c>
      <c r="AG10" t="n">
        <v>48</v>
      </c>
      <c r="AH10" t="n">
        <v>793556.5502744322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5.606</v>
      </c>
      <c r="E11" t="n">
        <v>17.84</v>
      </c>
      <c r="F11" t="n">
        <v>13.57</v>
      </c>
      <c r="G11" t="n">
        <v>19.39</v>
      </c>
      <c r="H11" t="n">
        <v>0.28</v>
      </c>
      <c r="I11" t="n">
        <v>42</v>
      </c>
      <c r="J11" t="n">
        <v>207.57</v>
      </c>
      <c r="K11" t="n">
        <v>55.27</v>
      </c>
      <c r="L11" t="n">
        <v>3.25</v>
      </c>
      <c r="M11" t="n">
        <v>40</v>
      </c>
      <c r="N11" t="n">
        <v>44.05</v>
      </c>
      <c r="O11" t="n">
        <v>25834.83</v>
      </c>
      <c r="P11" t="n">
        <v>185.92</v>
      </c>
      <c r="Q11" t="n">
        <v>988.16</v>
      </c>
      <c r="R11" t="n">
        <v>63.32</v>
      </c>
      <c r="S11" t="n">
        <v>35.43</v>
      </c>
      <c r="T11" t="n">
        <v>12759.12</v>
      </c>
      <c r="U11" t="n">
        <v>0.5600000000000001</v>
      </c>
      <c r="V11" t="n">
        <v>0.84</v>
      </c>
      <c r="W11" t="n">
        <v>3.03</v>
      </c>
      <c r="X11" t="n">
        <v>0.82</v>
      </c>
      <c r="Y11" t="n">
        <v>1</v>
      </c>
      <c r="Z11" t="n">
        <v>10</v>
      </c>
      <c r="AA11" t="n">
        <v>626.9527148645311</v>
      </c>
      <c r="AB11" t="n">
        <v>857.8243636793436</v>
      </c>
      <c r="AC11" t="n">
        <v>775.9548103738424</v>
      </c>
      <c r="AD11" t="n">
        <v>626952.7148645311</v>
      </c>
      <c r="AE11" t="n">
        <v>857824.3636793436</v>
      </c>
      <c r="AF11" t="n">
        <v>1.281914105577372e-05</v>
      </c>
      <c r="AG11" t="n">
        <v>47</v>
      </c>
      <c r="AH11" t="n">
        <v>775954.8103738424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5.6614</v>
      </c>
      <c r="E12" t="n">
        <v>17.66</v>
      </c>
      <c r="F12" t="n">
        <v>13.52</v>
      </c>
      <c r="G12" t="n">
        <v>20.8</v>
      </c>
      <c r="H12" t="n">
        <v>0.3</v>
      </c>
      <c r="I12" t="n">
        <v>39</v>
      </c>
      <c r="J12" t="n">
        <v>207.97</v>
      </c>
      <c r="K12" t="n">
        <v>55.27</v>
      </c>
      <c r="L12" t="n">
        <v>3.5</v>
      </c>
      <c r="M12" t="n">
        <v>37</v>
      </c>
      <c r="N12" t="n">
        <v>44.2</v>
      </c>
      <c r="O12" t="n">
        <v>25884.1</v>
      </c>
      <c r="P12" t="n">
        <v>184.56</v>
      </c>
      <c r="Q12" t="n">
        <v>988.1799999999999</v>
      </c>
      <c r="R12" t="n">
        <v>61.42</v>
      </c>
      <c r="S12" t="n">
        <v>35.43</v>
      </c>
      <c r="T12" t="n">
        <v>11825.12</v>
      </c>
      <c r="U12" t="n">
        <v>0.58</v>
      </c>
      <c r="V12" t="n">
        <v>0.84</v>
      </c>
      <c r="W12" t="n">
        <v>3.03</v>
      </c>
      <c r="X12" t="n">
        <v>0.76</v>
      </c>
      <c r="Y12" t="n">
        <v>1</v>
      </c>
      <c r="Z12" t="n">
        <v>10</v>
      </c>
      <c r="AA12" t="n">
        <v>614.5884933703721</v>
      </c>
      <c r="AB12" t="n">
        <v>840.9070903600804</v>
      </c>
      <c r="AC12" t="n">
        <v>760.6520978766274</v>
      </c>
      <c r="AD12" t="n">
        <v>614588.4933703721</v>
      </c>
      <c r="AE12" t="n">
        <v>840907.0903600804</v>
      </c>
      <c r="AF12" t="n">
        <v>1.294582325600381e-05</v>
      </c>
      <c r="AG12" t="n">
        <v>46</v>
      </c>
      <c r="AH12" t="n">
        <v>760652.0978766275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5.7206</v>
      </c>
      <c r="E13" t="n">
        <v>17.48</v>
      </c>
      <c r="F13" t="n">
        <v>13.46</v>
      </c>
      <c r="G13" t="n">
        <v>22.43</v>
      </c>
      <c r="H13" t="n">
        <v>0.32</v>
      </c>
      <c r="I13" t="n">
        <v>36</v>
      </c>
      <c r="J13" t="n">
        <v>208.37</v>
      </c>
      <c r="K13" t="n">
        <v>55.27</v>
      </c>
      <c r="L13" t="n">
        <v>3.75</v>
      </c>
      <c r="M13" t="n">
        <v>34</v>
      </c>
      <c r="N13" t="n">
        <v>44.35</v>
      </c>
      <c r="O13" t="n">
        <v>25933.43</v>
      </c>
      <c r="P13" t="n">
        <v>182.58</v>
      </c>
      <c r="Q13" t="n">
        <v>988.1</v>
      </c>
      <c r="R13" t="n">
        <v>59.52</v>
      </c>
      <c r="S13" t="n">
        <v>35.43</v>
      </c>
      <c r="T13" t="n">
        <v>10890.2</v>
      </c>
      <c r="U13" t="n">
        <v>0.6</v>
      </c>
      <c r="V13" t="n">
        <v>0.85</v>
      </c>
      <c r="W13" t="n">
        <v>3.02</v>
      </c>
      <c r="X13" t="n">
        <v>0.7</v>
      </c>
      <c r="Y13" t="n">
        <v>1</v>
      </c>
      <c r="Z13" t="n">
        <v>10</v>
      </c>
      <c r="AA13" t="n">
        <v>610.5165704225687</v>
      </c>
      <c r="AB13" t="n">
        <v>835.3357057423335</v>
      </c>
      <c r="AC13" t="n">
        <v>755.6124383873109</v>
      </c>
      <c r="AD13" t="n">
        <v>610516.5704225687</v>
      </c>
      <c r="AE13" t="n">
        <v>835335.7057423336</v>
      </c>
      <c r="AF13" t="n">
        <v>1.308119484902946e-05</v>
      </c>
      <c r="AG13" t="n">
        <v>46</v>
      </c>
      <c r="AH13" t="n">
        <v>755612.4383873109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5.7625</v>
      </c>
      <c r="E14" t="n">
        <v>17.35</v>
      </c>
      <c r="F14" t="n">
        <v>13.41</v>
      </c>
      <c r="G14" t="n">
        <v>23.66</v>
      </c>
      <c r="H14" t="n">
        <v>0.34</v>
      </c>
      <c r="I14" t="n">
        <v>34</v>
      </c>
      <c r="J14" t="n">
        <v>208.77</v>
      </c>
      <c r="K14" t="n">
        <v>55.27</v>
      </c>
      <c r="L14" t="n">
        <v>4</v>
      </c>
      <c r="M14" t="n">
        <v>32</v>
      </c>
      <c r="N14" t="n">
        <v>44.5</v>
      </c>
      <c r="O14" t="n">
        <v>25982.82</v>
      </c>
      <c r="P14" t="n">
        <v>181.18</v>
      </c>
      <c r="Q14" t="n">
        <v>988.15</v>
      </c>
      <c r="R14" t="n">
        <v>58.25</v>
      </c>
      <c r="S14" t="n">
        <v>35.43</v>
      </c>
      <c r="T14" t="n">
        <v>10263.9</v>
      </c>
      <c r="U14" t="n">
        <v>0.61</v>
      </c>
      <c r="V14" t="n">
        <v>0.85</v>
      </c>
      <c r="W14" t="n">
        <v>3.02</v>
      </c>
      <c r="X14" t="n">
        <v>0.66</v>
      </c>
      <c r="Y14" t="n">
        <v>1</v>
      </c>
      <c r="Z14" t="n">
        <v>10</v>
      </c>
      <c r="AA14" t="n">
        <v>607.6733650058977</v>
      </c>
      <c r="AB14" t="n">
        <v>831.445506657874</v>
      </c>
      <c r="AC14" t="n">
        <v>752.0935144435435</v>
      </c>
      <c r="AD14" t="n">
        <v>607673.3650058977</v>
      </c>
      <c r="AE14" t="n">
        <v>831445.506657874</v>
      </c>
      <c r="AF14" t="n">
        <v>1.317700683801214e-05</v>
      </c>
      <c r="AG14" t="n">
        <v>46</v>
      </c>
      <c r="AH14" t="n">
        <v>752093.5144435435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5.7968</v>
      </c>
      <c r="E15" t="n">
        <v>17.25</v>
      </c>
      <c r="F15" t="n">
        <v>13.39</v>
      </c>
      <c r="G15" t="n">
        <v>25.1</v>
      </c>
      <c r="H15" t="n">
        <v>0.36</v>
      </c>
      <c r="I15" t="n">
        <v>32</v>
      </c>
      <c r="J15" t="n">
        <v>209.17</v>
      </c>
      <c r="K15" t="n">
        <v>55.27</v>
      </c>
      <c r="L15" t="n">
        <v>4.25</v>
      </c>
      <c r="M15" t="n">
        <v>30</v>
      </c>
      <c r="N15" t="n">
        <v>44.65</v>
      </c>
      <c r="O15" t="n">
        <v>26032.25</v>
      </c>
      <c r="P15" t="n">
        <v>179.69</v>
      </c>
      <c r="Q15" t="n">
        <v>988.2</v>
      </c>
      <c r="R15" t="n">
        <v>57.32</v>
      </c>
      <c r="S15" t="n">
        <v>35.43</v>
      </c>
      <c r="T15" t="n">
        <v>9810.870000000001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596.124497260942</v>
      </c>
      <c r="AB15" t="n">
        <v>815.6438363091394</v>
      </c>
      <c r="AC15" t="n">
        <v>737.7999333351084</v>
      </c>
      <c r="AD15" t="n">
        <v>596124.497260942</v>
      </c>
      <c r="AE15" t="n">
        <v>815643.8363091394</v>
      </c>
      <c r="AF15" t="n">
        <v>1.325544004140369e-05</v>
      </c>
      <c r="AG15" t="n">
        <v>45</v>
      </c>
      <c r="AH15" t="n">
        <v>737799.9333351084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5.8492</v>
      </c>
      <c r="E16" t="n">
        <v>17.1</v>
      </c>
      <c r="F16" t="n">
        <v>13.31</v>
      </c>
      <c r="G16" t="n">
        <v>26.63</v>
      </c>
      <c r="H16" t="n">
        <v>0.38</v>
      </c>
      <c r="I16" t="n">
        <v>30</v>
      </c>
      <c r="J16" t="n">
        <v>209.58</v>
      </c>
      <c r="K16" t="n">
        <v>55.27</v>
      </c>
      <c r="L16" t="n">
        <v>4.5</v>
      </c>
      <c r="M16" t="n">
        <v>28</v>
      </c>
      <c r="N16" t="n">
        <v>44.8</v>
      </c>
      <c r="O16" t="n">
        <v>26081.73</v>
      </c>
      <c r="P16" t="n">
        <v>178.08</v>
      </c>
      <c r="Q16" t="n">
        <v>988.13</v>
      </c>
      <c r="R16" t="n">
        <v>55.3</v>
      </c>
      <c r="S16" t="n">
        <v>35.43</v>
      </c>
      <c r="T16" t="n">
        <v>8811.639999999999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592.7712391990477</v>
      </c>
      <c r="AB16" t="n">
        <v>811.0557606935506</v>
      </c>
      <c r="AC16" t="n">
        <v>733.6497372168669</v>
      </c>
      <c r="AD16" t="n">
        <v>592771.2391990477</v>
      </c>
      <c r="AE16" t="n">
        <v>811055.7606935506</v>
      </c>
      <c r="AF16" t="n">
        <v>1.337526219468991e-05</v>
      </c>
      <c r="AG16" t="n">
        <v>45</v>
      </c>
      <c r="AH16" t="n">
        <v>733649.7372168669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5.8864</v>
      </c>
      <c r="E17" t="n">
        <v>16.99</v>
      </c>
      <c r="F17" t="n">
        <v>13.29</v>
      </c>
      <c r="G17" t="n">
        <v>28.47</v>
      </c>
      <c r="H17" t="n">
        <v>0.4</v>
      </c>
      <c r="I17" t="n">
        <v>28</v>
      </c>
      <c r="J17" t="n">
        <v>209.98</v>
      </c>
      <c r="K17" t="n">
        <v>55.27</v>
      </c>
      <c r="L17" t="n">
        <v>4.75</v>
      </c>
      <c r="M17" t="n">
        <v>26</v>
      </c>
      <c r="N17" t="n">
        <v>44.95</v>
      </c>
      <c r="O17" t="n">
        <v>26131.27</v>
      </c>
      <c r="P17" t="n">
        <v>176.56</v>
      </c>
      <c r="Q17" t="n">
        <v>988.2</v>
      </c>
      <c r="R17" t="n">
        <v>54.49</v>
      </c>
      <c r="S17" t="n">
        <v>35.43</v>
      </c>
      <c r="T17" t="n">
        <v>8417.969999999999</v>
      </c>
      <c r="U17" t="n">
        <v>0.65</v>
      </c>
      <c r="V17" t="n">
        <v>0.86</v>
      </c>
      <c r="W17" t="n">
        <v>3</v>
      </c>
      <c r="X17" t="n">
        <v>0.53</v>
      </c>
      <c r="Y17" t="n">
        <v>1</v>
      </c>
      <c r="Z17" t="n">
        <v>10</v>
      </c>
      <c r="AA17" t="n">
        <v>590.1409471388232</v>
      </c>
      <c r="AB17" t="n">
        <v>807.4568790564556</v>
      </c>
      <c r="AC17" t="n">
        <v>730.3943277921542</v>
      </c>
      <c r="AD17" t="n">
        <v>590140.9471388232</v>
      </c>
      <c r="AE17" t="n">
        <v>807456.8790564556</v>
      </c>
      <c r="AF17" t="n">
        <v>1.346032677679387e-05</v>
      </c>
      <c r="AG17" t="n">
        <v>45</v>
      </c>
      <c r="AH17" t="n">
        <v>730394.3277921542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5.9044</v>
      </c>
      <c r="E18" t="n">
        <v>16.94</v>
      </c>
      <c r="F18" t="n">
        <v>13.28</v>
      </c>
      <c r="G18" t="n">
        <v>29.5</v>
      </c>
      <c r="H18" t="n">
        <v>0.42</v>
      </c>
      <c r="I18" t="n">
        <v>27</v>
      </c>
      <c r="J18" t="n">
        <v>210.38</v>
      </c>
      <c r="K18" t="n">
        <v>55.27</v>
      </c>
      <c r="L18" t="n">
        <v>5</v>
      </c>
      <c r="M18" t="n">
        <v>25</v>
      </c>
      <c r="N18" t="n">
        <v>45.11</v>
      </c>
      <c r="O18" t="n">
        <v>26180.86</v>
      </c>
      <c r="P18" t="n">
        <v>175.41</v>
      </c>
      <c r="Q18" t="n">
        <v>988.12</v>
      </c>
      <c r="R18" t="n">
        <v>53.75</v>
      </c>
      <c r="S18" t="n">
        <v>35.43</v>
      </c>
      <c r="T18" t="n">
        <v>8053.12</v>
      </c>
      <c r="U18" t="n">
        <v>0.66</v>
      </c>
      <c r="V18" t="n">
        <v>0.86</v>
      </c>
      <c r="W18" t="n">
        <v>3.02</v>
      </c>
      <c r="X18" t="n">
        <v>0.52</v>
      </c>
      <c r="Y18" t="n">
        <v>1</v>
      </c>
      <c r="Z18" t="n">
        <v>10</v>
      </c>
      <c r="AA18" t="n">
        <v>588.4975261617315</v>
      </c>
      <c r="AB18" t="n">
        <v>805.208277972982</v>
      </c>
      <c r="AC18" t="n">
        <v>728.3603300401559</v>
      </c>
      <c r="AD18" t="n">
        <v>588497.5261617315</v>
      </c>
      <c r="AE18" t="n">
        <v>805208.277972982</v>
      </c>
      <c r="AF18" t="n">
        <v>1.350148705845707e-05</v>
      </c>
      <c r="AG18" t="n">
        <v>45</v>
      </c>
      <c r="AH18" t="n">
        <v>728360.3300401559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5.9457</v>
      </c>
      <c r="E19" t="n">
        <v>16.82</v>
      </c>
      <c r="F19" t="n">
        <v>13.24</v>
      </c>
      <c r="G19" t="n">
        <v>31.78</v>
      </c>
      <c r="H19" t="n">
        <v>0.44</v>
      </c>
      <c r="I19" t="n">
        <v>25</v>
      </c>
      <c r="J19" t="n">
        <v>210.78</v>
      </c>
      <c r="K19" t="n">
        <v>55.27</v>
      </c>
      <c r="L19" t="n">
        <v>5.25</v>
      </c>
      <c r="M19" t="n">
        <v>23</v>
      </c>
      <c r="N19" t="n">
        <v>45.26</v>
      </c>
      <c r="O19" t="n">
        <v>26230.5</v>
      </c>
      <c r="P19" t="n">
        <v>174.07</v>
      </c>
      <c r="Q19" t="n">
        <v>988.21</v>
      </c>
      <c r="R19" t="n">
        <v>52.92</v>
      </c>
      <c r="S19" t="n">
        <v>35.43</v>
      </c>
      <c r="T19" t="n">
        <v>7647.28</v>
      </c>
      <c r="U19" t="n">
        <v>0.67</v>
      </c>
      <c r="V19" t="n">
        <v>0.86</v>
      </c>
      <c r="W19" t="n">
        <v>3</v>
      </c>
      <c r="X19" t="n">
        <v>0.49</v>
      </c>
      <c r="Y19" t="n">
        <v>1</v>
      </c>
      <c r="Z19" t="n">
        <v>10</v>
      </c>
      <c r="AA19" t="n">
        <v>576.9590226299352</v>
      </c>
      <c r="AB19" t="n">
        <v>789.4207883979292</v>
      </c>
      <c r="AC19" t="n">
        <v>714.0795763122651</v>
      </c>
      <c r="AD19" t="n">
        <v>576959.0226299353</v>
      </c>
      <c r="AE19" t="n">
        <v>789420.7883979292</v>
      </c>
      <c r="AF19" t="n">
        <v>1.359592703805098e-05</v>
      </c>
      <c r="AG19" t="n">
        <v>44</v>
      </c>
      <c r="AH19" t="n">
        <v>714079.5763122651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5.9757</v>
      </c>
      <c r="E20" t="n">
        <v>16.73</v>
      </c>
      <c r="F20" t="n">
        <v>13.2</v>
      </c>
      <c r="G20" t="n">
        <v>32.99</v>
      </c>
      <c r="H20" t="n">
        <v>0.46</v>
      </c>
      <c r="I20" t="n">
        <v>24</v>
      </c>
      <c r="J20" t="n">
        <v>211.18</v>
      </c>
      <c r="K20" t="n">
        <v>55.27</v>
      </c>
      <c r="L20" t="n">
        <v>5.5</v>
      </c>
      <c r="M20" t="n">
        <v>22</v>
      </c>
      <c r="N20" t="n">
        <v>45.41</v>
      </c>
      <c r="O20" t="n">
        <v>26280.2</v>
      </c>
      <c r="P20" t="n">
        <v>172.52</v>
      </c>
      <c r="Q20" t="n">
        <v>988.14</v>
      </c>
      <c r="R20" t="n">
        <v>51.57</v>
      </c>
      <c r="S20" t="n">
        <v>35.43</v>
      </c>
      <c r="T20" t="n">
        <v>6974.25</v>
      </c>
      <c r="U20" t="n">
        <v>0.6899999999999999</v>
      </c>
      <c r="V20" t="n">
        <v>0.86</v>
      </c>
      <c r="W20" t="n">
        <v>3</v>
      </c>
      <c r="X20" t="n">
        <v>0.44</v>
      </c>
      <c r="Y20" t="n">
        <v>1</v>
      </c>
      <c r="Z20" t="n">
        <v>10</v>
      </c>
      <c r="AA20" t="n">
        <v>574.5686579443736</v>
      </c>
      <c r="AB20" t="n">
        <v>786.1501859796967</v>
      </c>
      <c r="AC20" t="n">
        <v>711.1211155985094</v>
      </c>
      <c r="AD20" t="n">
        <v>574568.6579443737</v>
      </c>
      <c r="AE20" t="n">
        <v>786150.1859796967</v>
      </c>
      <c r="AF20" t="n">
        <v>1.366452750748966e-05</v>
      </c>
      <c r="AG20" t="n">
        <v>44</v>
      </c>
      <c r="AH20" t="n">
        <v>711121.1155985094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5.9898</v>
      </c>
      <c r="E21" t="n">
        <v>16.7</v>
      </c>
      <c r="F21" t="n">
        <v>13.2</v>
      </c>
      <c r="G21" t="n">
        <v>34.43</v>
      </c>
      <c r="H21" t="n">
        <v>0.48</v>
      </c>
      <c r="I21" t="n">
        <v>23</v>
      </c>
      <c r="J21" t="n">
        <v>211.59</v>
      </c>
      <c r="K21" t="n">
        <v>55.27</v>
      </c>
      <c r="L21" t="n">
        <v>5.75</v>
      </c>
      <c r="M21" t="n">
        <v>21</v>
      </c>
      <c r="N21" t="n">
        <v>45.57</v>
      </c>
      <c r="O21" t="n">
        <v>26329.94</v>
      </c>
      <c r="P21" t="n">
        <v>171.78</v>
      </c>
      <c r="Q21" t="n">
        <v>988.12</v>
      </c>
      <c r="R21" t="n">
        <v>51.44</v>
      </c>
      <c r="S21" t="n">
        <v>35.43</v>
      </c>
      <c r="T21" t="n">
        <v>6915.82</v>
      </c>
      <c r="U21" t="n">
        <v>0.6899999999999999</v>
      </c>
      <c r="V21" t="n">
        <v>0.86</v>
      </c>
      <c r="W21" t="n">
        <v>3</v>
      </c>
      <c r="X21" t="n">
        <v>0.44</v>
      </c>
      <c r="Y21" t="n">
        <v>1</v>
      </c>
      <c r="Z21" t="n">
        <v>10</v>
      </c>
      <c r="AA21" t="n">
        <v>573.4744364772719</v>
      </c>
      <c r="AB21" t="n">
        <v>784.6530238947638</v>
      </c>
      <c r="AC21" t="n">
        <v>709.7668405616823</v>
      </c>
      <c r="AD21" t="n">
        <v>573474.4364772718</v>
      </c>
      <c r="AE21" t="n">
        <v>784653.0238947638</v>
      </c>
      <c r="AF21" t="n">
        <v>1.369676972812583e-05</v>
      </c>
      <c r="AG21" t="n">
        <v>44</v>
      </c>
      <c r="AH21" t="n">
        <v>709766.8405616824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6.0136</v>
      </c>
      <c r="E22" t="n">
        <v>16.63</v>
      </c>
      <c r="F22" t="n">
        <v>13.17</v>
      </c>
      <c r="G22" t="n">
        <v>35.92</v>
      </c>
      <c r="H22" t="n">
        <v>0.5</v>
      </c>
      <c r="I22" t="n">
        <v>22</v>
      </c>
      <c r="J22" t="n">
        <v>211.99</v>
      </c>
      <c r="K22" t="n">
        <v>55.27</v>
      </c>
      <c r="L22" t="n">
        <v>6</v>
      </c>
      <c r="M22" t="n">
        <v>20</v>
      </c>
      <c r="N22" t="n">
        <v>45.72</v>
      </c>
      <c r="O22" t="n">
        <v>26379.74</v>
      </c>
      <c r="P22" t="n">
        <v>170.42</v>
      </c>
      <c r="Q22" t="n">
        <v>988.12</v>
      </c>
      <c r="R22" t="n">
        <v>50.8</v>
      </c>
      <c r="S22" t="n">
        <v>35.43</v>
      </c>
      <c r="T22" t="n">
        <v>6602.05</v>
      </c>
      <c r="U22" t="n">
        <v>0.7</v>
      </c>
      <c r="V22" t="n">
        <v>0.87</v>
      </c>
      <c r="W22" t="n">
        <v>3</v>
      </c>
      <c r="X22" t="n">
        <v>0.42</v>
      </c>
      <c r="Y22" t="n">
        <v>1</v>
      </c>
      <c r="Z22" t="n">
        <v>10</v>
      </c>
      <c r="AA22" t="n">
        <v>571.4887649059073</v>
      </c>
      <c r="AB22" t="n">
        <v>781.9361404491756</v>
      </c>
      <c r="AC22" t="n">
        <v>707.3092526589713</v>
      </c>
      <c r="AD22" t="n">
        <v>571488.7649059072</v>
      </c>
      <c r="AE22" t="n">
        <v>781936.1404491756</v>
      </c>
      <c r="AF22" t="n">
        <v>1.375119276721385e-05</v>
      </c>
      <c r="AG22" t="n">
        <v>44</v>
      </c>
      <c r="AH22" t="n">
        <v>707309.2526589714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6.0374</v>
      </c>
      <c r="E23" t="n">
        <v>16.56</v>
      </c>
      <c r="F23" t="n">
        <v>13.15</v>
      </c>
      <c r="G23" t="n">
        <v>37.56</v>
      </c>
      <c r="H23" t="n">
        <v>0.52</v>
      </c>
      <c r="I23" t="n">
        <v>21</v>
      </c>
      <c r="J23" t="n">
        <v>212.4</v>
      </c>
      <c r="K23" t="n">
        <v>55.27</v>
      </c>
      <c r="L23" t="n">
        <v>6.25</v>
      </c>
      <c r="M23" t="n">
        <v>19</v>
      </c>
      <c r="N23" t="n">
        <v>45.87</v>
      </c>
      <c r="O23" t="n">
        <v>26429.59</v>
      </c>
      <c r="P23" t="n">
        <v>168.55</v>
      </c>
      <c r="Q23" t="n">
        <v>988.15</v>
      </c>
      <c r="R23" t="n">
        <v>50</v>
      </c>
      <c r="S23" t="n">
        <v>35.43</v>
      </c>
      <c r="T23" t="n">
        <v>6207.46</v>
      </c>
      <c r="U23" t="n">
        <v>0.71</v>
      </c>
      <c r="V23" t="n">
        <v>0.87</v>
      </c>
      <c r="W23" t="n">
        <v>3</v>
      </c>
      <c r="X23" t="n">
        <v>0.39</v>
      </c>
      <c r="Y23" t="n">
        <v>1</v>
      </c>
      <c r="Z23" t="n">
        <v>10</v>
      </c>
      <c r="AA23" t="n">
        <v>569.0756321863025</v>
      </c>
      <c r="AB23" t="n">
        <v>778.6343858023106</v>
      </c>
      <c r="AC23" t="n">
        <v>704.3226128415612</v>
      </c>
      <c r="AD23" t="n">
        <v>569075.6321863026</v>
      </c>
      <c r="AE23" t="n">
        <v>778634.3858023105</v>
      </c>
      <c r="AF23" t="n">
        <v>1.380561580630187e-05</v>
      </c>
      <c r="AG23" t="n">
        <v>44</v>
      </c>
      <c r="AH23" t="n">
        <v>704322.6128415612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6.0641</v>
      </c>
      <c r="E24" t="n">
        <v>16.49</v>
      </c>
      <c r="F24" t="n">
        <v>13.11</v>
      </c>
      <c r="G24" t="n">
        <v>39.34</v>
      </c>
      <c r="H24" t="n">
        <v>0.54</v>
      </c>
      <c r="I24" t="n">
        <v>20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167.68</v>
      </c>
      <c r="Q24" t="n">
        <v>988.15</v>
      </c>
      <c r="R24" t="n">
        <v>48.99</v>
      </c>
      <c r="S24" t="n">
        <v>35.43</v>
      </c>
      <c r="T24" t="n">
        <v>5703.86</v>
      </c>
      <c r="U24" t="n">
        <v>0.72</v>
      </c>
      <c r="V24" t="n">
        <v>0.87</v>
      </c>
      <c r="W24" t="n">
        <v>2.99</v>
      </c>
      <c r="X24" t="n">
        <v>0.36</v>
      </c>
      <c r="Y24" t="n">
        <v>1</v>
      </c>
      <c r="Z24" t="n">
        <v>10</v>
      </c>
      <c r="AA24" t="n">
        <v>558.4986545538646</v>
      </c>
      <c r="AB24" t="n">
        <v>764.1624983822884</v>
      </c>
      <c r="AC24" t="n">
        <v>691.2319020454846</v>
      </c>
      <c r="AD24" t="n">
        <v>558498.6545538646</v>
      </c>
      <c r="AE24" t="n">
        <v>764162.4983822884</v>
      </c>
      <c r="AF24" t="n">
        <v>1.386667022410229e-05</v>
      </c>
      <c r="AG24" t="n">
        <v>43</v>
      </c>
      <c r="AH24" t="n">
        <v>691231.9020454846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6.0817</v>
      </c>
      <c r="E25" t="n">
        <v>16.44</v>
      </c>
      <c r="F25" t="n">
        <v>13.11</v>
      </c>
      <c r="G25" t="n">
        <v>41.39</v>
      </c>
      <c r="H25" t="n">
        <v>0.5600000000000001</v>
      </c>
      <c r="I25" t="n">
        <v>19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166.46</v>
      </c>
      <c r="Q25" t="n">
        <v>988.25</v>
      </c>
      <c r="R25" t="n">
        <v>48.67</v>
      </c>
      <c r="S25" t="n">
        <v>35.43</v>
      </c>
      <c r="T25" t="n">
        <v>5551.73</v>
      </c>
      <c r="U25" t="n">
        <v>0.73</v>
      </c>
      <c r="V25" t="n">
        <v>0.87</v>
      </c>
      <c r="W25" t="n">
        <v>3</v>
      </c>
      <c r="X25" t="n">
        <v>0.35</v>
      </c>
      <c r="Y25" t="n">
        <v>1</v>
      </c>
      <c r="Z25" t="n">
        <v>10</v>
      </c>
      <c r="AA25" t="n">
        <v>556.9088749030542</v>
      </c>
      <c r="AB25" t="n">
        <v>761.9872917279214</v>
      </c>
      <c r="AC25" t="n">
        <v>689.2642940612886</v>
      </c>
      <c r="AD25" t="n">
        <v>556908.8749030542</v>
      </c>
      <c r="AE25" t="n">
        <v>761987.2917279213</v>
      </c>
      <c r="AF25" t="n">
        <v>1.390691583283964e-05</v>
      </c>
      <c r="AG25" t="n">
        <v>43</v>
      </c>
      <c r="AH25" t="n">
        <v>689264.2940612886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6.1026</v>
      </c>
      <c r="E26" t="n">
        <v>16.39</v>
      </c>
      <c r="F26" t="n">
        <v>13.09</v>
      </c>
      <c r="G26" t="n">
        <v>43.64</v>
      </c>
      <c r="H26" t="n">
        <v>0.58</v>
      </c>
      <c r="I26" t="n">
        <v>18</v>
      </c>
      <c r="J26" t="n">
        <v>213.61</v>
      </c>
      <c r="K26" t="n">
        <v>55.27</v>
      </c>
      <c r="L26" t="n">
        <v>7</v>
      </c>
      <c r="M26" t="n">
        <v>16</v>
      </c>
      <c r="N26" t="n">
        <v>46.34</v>
      </c>
      <c r="O26" t="n">
        <v>26579.47</v>
      </c>
      <c r="P26" t="n">
        <v>165.15</v>
      </c>
      <c r="Q26" t="n">
        <v>988.2</v>
      </c>
      <c r="R26" t="n">
        <v>48.34</v>
      </c>
      <c r="S26" t="n">
        <v>35.43</v>
      </c>
      <c r="T26" t="n">
        <v>5390.47</v>
      </c>
      <c r="U26" t="n">
        <v>0.73</v>
      </c>
      <c r="V26" t="n">
        <v>0.87</v>
      </c>
      <c r="W26" t="n">
        <v>2.99</v>
      </c>
      <c r="X26" t="n">
        <v>0.34</v>
      </c>
      <c r="Y26" t="n">
        <v>1</v>
      </c>
      <c r="Z26" t="n">
        <v>10</v>
      </c>
      <c r="AA26" t="n">
        <v>555.1238366844938</v>
      </c>
      <c r="AB26" t="n">
        <v>759.5449236869588</v>
      </c>
      <c r="AC26" t="n">
        <v>687.0550221982703</v>
      </c>
      <c r="AD26" t="n">
        <v>555123.8366844938</v>
      </c>
      <c r="AE26" t="n">
        <v>759544.9236869587</v>
      </c>
      <c r="AF26" t="n">
        <v>1.395470749321525e-05</v>
      </c>
      <c r="AG26" t="n">
        <v>43</v>
      </c>
      <c r="AH26" t="n">
        <v>687055.0221982703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6.1103</v>
      </c>
      <c r="E27" t="n">
        <v>16.37</v>
      </c>
      <c r="F27" t="n">
        <v>13.07</v>
      </c>
      <c r="G27" t="n">
        <v>43.57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162.72</v>
      </c>
      <c r="Q27" t="n">
        <v>988.08</v>
      </c>
      <c r="R27" t="n">
        <v>47.62</v>
      </c>
      <c r="S27" t="n">
        <v>35.43</v>
      </c>
      <c r="T27" t="n">
        <v>5030.95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552.7142040908889</v>
      </c>
      <c r="AB27" t="n">
        <v>756.247958066901</v>
      </c>
      <c r="AC27" t="n">
        <v>684.0727143496706</v>
      </c>
      <c r="AD27" t="n">
        <v>552714.2040908888</v>
      </c>
      <c r="AE27" t="n">
        <v>756247.958066901</v>
      </c>
      <c r="AF27" t="n">
        <v>1.397231494703784e-05</v>
      </c>
      <c r="AG27" t="n">
        <v>43</v>
      </c>
      <c r="AH27" t="n">
        <v>684072.7143496706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6.1253</v>
      </c>
      <c r="E28" t="n">
        <v>16.33</v>
      </c>
      <c r="F28" t="n">
        <v>13.07</v>
      </c>
      <c r="G28" t="n">
        <v>46.14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161.93</v>
      </c>
      <c r="Q28" t="n">
        <v>988.13</v>
      </c>
      <c r="R28" t="n">
        <v>47.79</v>
      </c>
      <c r="S28" t="n">
        <v>35.43</v>
      </c>
      <c r="T28" t="n">
        <v>5122.18</v>
      </c>
      <c r="U28" t="n">
        <v>0.74</v>
      </c>
      <c r="V28" t="n">
        <v>0.87</v>
      </c>
      <c r="W28" t="n">
        <v>2.99</v>
      </c>
      <c r="X28" t="n">
        <v>0.32</v>
      </c>
      <c r="Y28" t="n">
        <v>1</v>
      </c>
      <c r="Z28" t="n">
        <v>10</v>
      </c>
      <c r="AA28" t="n">
        <v>551.6049959078347</v>
      </c>
      <c r="AB28" t="n">
        <v>754.7302904960349</v>
      </c>
      <c r="AC28" t="n">
        <v>682.6998908417083</v>
      </c>
      <c r="AD28" t="n">
        <v>551604.9959078347</v>
      </c>
      <c r="AE28" t="n">
        <v>754730.2904960349</v>
      </c>
      <c r="AF28" t="n">
        <v>1.400661518175718e-05</v>
      </c>
      <c r="AG28" t="n">
        <v>43</v>
      </c>
      <c r="AH28" t="n">
        <v>682699.8908417083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6.1505</v>
      </c>
      <c r="E29" t="n">
        <v>16.26</v>
      </c>
      <c r="F29" t="n">
        <v>13.05</v>
      </c>
      <c r="G29" t="n">
        <v>48.92</v>
      </c>
      <c r="H29" t="n">
        <v>0.64</v>
      </c>
      <c r="I29" t="n">
        <v>16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160.82</v>
      </c>
      <c r="Q29" t="n">
        <v>988.09</v>
      </c>
      <c r="R29" t="n">
        <v>46.8</v>
      </c>
      <c r="S29" t="n">
        <v>35.43</v>
      </c>
      <c r="T29" t="n">
        <v>4633.44</v>
      </c>
      <c r="U29" t="n">
        <v>0.76</v>
      </c>
      <c r="V29" t="n">
        <v>0.87</v>
      </c>
      <c r="W29" t="n">
        <v>2.99</v>
      </c>
      <c r="X29" t="n">
        <v>0.29</v>
      </c>
      <c r="Y29" t="n">
        <v>1</v>
      </c>
      <c r="Z29" t="n">
        <v>10</v>
      </c>
      <c r="AA29" t="n">
        <v>549.9133253559239</v>
      </c>
      <c r="AB29" t="n">
        <v>752.4156722156731</v>
      </c>
      <c r="AC29" t="n">
        <v>680.606176481437</v>
      </c>
      <c r="AD29" t="n">
        <v>549913.325355924</v>
      </c>
      <c r="AE29" t="n">
        <v>752415.6722156731</v>
      </c>
      <c r="AF29" t="n">
        <v>1.406423957608567e-05</v>
      </c>
      <c r="AG29" t="n">
        <v>43</v>
      </c>
      <c r="AH29" t="n">
        <v>680606.1764814371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6.1437</v>
      </c>
      <c r="E30" t="n">
        <v>16.28</v>
      </c>
      <c r="F30" t="n">
        <v>13.06</v>
      </c>
      <c r="G30" t="n">
        <v>48.99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14</v>
      </c>
      <c r="N30" t="n">
        <v>46.97</v>
      </c>
      <c r="O30" t="n">
        <v>26780.06</v>
      </c>
      <c r="P30" t="n">
        <v>160.34</v>
      </c>
      <c r="Q30" t="n">
        <v>988.15</v>
      </c>
      <c r="R30" t="n">
        <v>47.42</v>
      </c>
      <c r="S30" t="n">
        <v>35.43</v>
      </c>
      <c r="T30" t="n">
        <v>4941.46</v>
      </c>
      <c r="U30" t="n">
        <v>0.75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549.6854571913935</v>
      </c>
      <c r="AB30" t="n">
        <v>752.1038929401287</v>
      </c>
      <c r="AC30" t="n">
        <v>680.3241529823656</v>
      </c>
      <c r="AD30" t="n">
        <v>549685.4571913936</v>
      </c>
      <c r="AE30" t="n">
        <v>752103.8929401287</v>
      </c>
      <c r="AF30" t="n">
        <v>1.404869013634624e-05</v>
      </c>
      <c r="AG30" t="n">
        <v>43</v>
      </c>
      <c r="AH30" t="n">
        <v>680324.1529823656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6.1658</v>
      </c>
      <c r="E31" t="n">
        <v>16.22</v>
      </c>
      <c r="F31" t="n">
        <v>13.05</v>
      </c>
      <c r="G31" t="n">
        <v>52.18</v>
      </c>
      <c r="H31" t="n">
        <v>0.68</v>
      </c>
      <c r="I31" t="n">
        <v>15</v>
      </c>
      <c r="J31" t="n">
        <v>215.65</v>
      </c>
      <c r="K31" t="n">
        <v>55.27</v>
      </c>
      <c r="L31" t="n">
        <v>8.25</v>
      </c>
      <c r="M31" t="n">
        <v>13</v>
      </c>
      <c r="N31" t="n">
        <v>47.12</v>
      </c>
      <c r="O31" t="n">
        <v>26830.34</v>
      </c>
      <c r="P31" t="n">
        <v>158.84</v>
      </c>
      <c r="Q31" t="n">
        <v>988.09</v>
      </c>
      <c r="R31" t="n">
        <v>46.71</v>
      </c>
      <c r="S31" t="n">
        <v>35.43</v>
      </c>
      <c r="T31" t="n">
        <v>4590.94</v>
      </c>
      <c r="U31" t="n">
        <v>0.76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547.7599613405469</v>
      </c>
      <c r="AB31" t="n">
        <v>749.4693445701187</v>
      </c>
      <c r="AC31" t="n">
        <v>677.9410422111774</v>
      </c>
      <c r="AD31" t="n">
        <v>547759.9613405468</v>
      </c>
      <c r="AE31" t="n">
        <v>749469.3445701187</v>
      </c>
      <c r="AF31" t="n">
        <v>1.409922581549939e-05</v>
      </c>
      <c r="AG31" t="n">
        <v>43</v>
      </c>
      <c r="AH31" t="n">
        <v>677941.0422111774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6.1727</v>
      </c>
      <c r="E32" t="n">
        <v>16.2</v>
      </c>
      <c r="F32" t="n">
        <v>13.03</v>
      </c>
      <c r="G32" t="n">
        <v>52.11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13</v>
      </c>
      <c r="N32" t="n">
        <v>47.28</v>
      </c>
      <c r="O32" t="n">
        <v>26880.68</v>
      </c>
      <c r="P32" t="n">
        <v>157.78</v>
      </c>
      <c r="Q32" t="n">
        <v>988.22</v>
      </c>
      <c r="R32" t="n">
        <v>46.18</v>
      </c>
      <c r="S32" t="n">
        <v>35.43</v>
      </c>
      <c r="T32" t="n">
        <v>4327</v>
      </c>
      <c r="U32" t="n">
        <v>0.77</v>
      </c>
      <c r="V32" t="n">
        <v>0.87</v>
      </c>
      <c r="W32" t="n">
        <v>2.99</v>
      </c>
      <c r="X32" t="n">
        <v>0.27</v>
      </c>
      <c r="Y32" t="n">
        <v>1</v>
      </c>
      <c r="Z32" t="n">
        <v>10</v>
      </c>
      <c r="AA32" t="n">
        <v>546.6126052206671</v>
      </c>
      <c r="AB32" t="n">
        <v>747.8994813091193</v>
      </c>
      <c r="AC32" t="n">
        <v>676.5210044964911</v>
      </c>
      <c r="AD32" t="n">
        <v>546612.6052206671</v>
      </c>
      <c r="AE32" t="n">
        <v>747899.4813091194</v>
      </c>
      <c r="AF32" t="n">
        <v>1.411500392347029e-05</v>
      </c>
      <c r="AG32" t="n">
        <v>43</v>
      </c>
      <c r="AH32" t="n">
        <v>676521.004496491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6.1954</v>
      </c>
      <c r="E33" t="n">
        <v>16.14</v>
      </c>
      <c r="F33" t="n">
        <v>13.01</v>
      </c>
      <c r="G33" t="n">
        <v>55.75</v>
      </c>
      <c r="H33" t="n">
        <v>0.72</v>
      </c>
      <c r="I33" t="n">
        <v>14</v>
      </c>
      <c r="J33" t="n">
        <v>216.46</v>
      </c>
      <c r="K33" t="n">
        <v>55.27</v>
      </c>
      <c r="L33" t="n">
        <v>8.75</v>
      </c>
      <c r="M33" t="n">
        <v>12</v>
      </c>
      <c r="N33" t="n">
        <v>47.44</v>
      </c>
      <c r="O33" t="n">
        <v>26931.07</v>
      </c>
      <c r="P33" t="n">
        <v>156.19</v>
      </c>
      <c r="Q33" t="n">
        <v>988.14</v>
      </c>
      <c r="R33" t="n">
        <v>45.64</v>
      </c>
      <c r="S33" t="n">
        <v>35.43</v>
      </c>
      <c r="T33" t="n">
        <v>4060.65</v>
      </c>
      <c r="U33" t="n">
        <v>0.78</v>
      </c>
      <c r="V33" t="n">
        <v>0.88</v>
      </c>
      <c r="W33" t="n">
        <v>2.99</v>
      </c>
      <c r="X33" t="n">
        <v>0.25</v>
      </c>
      <c r="Y33" t="n">
        <v>1</v>
      </c>
      <c r="Z33" t="n">
        <v>10</v>
      </c>
      <c r="AA33" t="n">
        <v>544.5965355575462</v>
      </c>
      <c r="AB33" t="n">
        <v>745.1410058533212</v>
      </c>
      <c r="AC33" t="n">
        <v>674.0257940666496</v>
      </c>
      <c r="AD33" t="n">
        <v>544596.5355575462</v>
      </c>
      <c r="AE33" t="n">
        <v>745141.0058533212</v>
      </c>
      <c r="AF33" t="n">
        <v>1.416691161201222e-05</v>
      </c>
      <c r="AG33" t="n">
        <v>43</v>
      </c>
      <c r="AH33" t="n">
        <v>674025.7940666496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6.1992</v>
      </c>
      <c r="E34" t="n">
        <v>16.13</v>
      </c>
      <c r="F34" t="n">
        <v>13</v>
      </c>
      <c r="G34" t="n">
        <v>55.71</v>
      </c>
      <c r="H34" t="n">
        <v>0.74</v>
      </c>
      <c r="I34" t="n">
        <v>14</v>
      </c>
      <c r="J34" t="n">
        <v>216.87</v>
      </c>
      <c r="K34" t="n">
        <v>55.27</v>
      </c>
      <c r="L34" t="n">
        <v>9</v>
      </c>
      <c r="M34" t="n">
        <v>12</v>
      </c>
      <c r="N34" t="n">
        <v>47.6</v>
      </c>
      <c r="O34" t="n">
        <v>26981.51</v>
      </c>
      <c r="P34" t="n">
        <v>155.13</v>
      </c>
      <c r="Q34" t="n">
        <v>988.13</v>
      </c>
      <c r="R34" t="n">
        <v>45.27</v>
      </c>
      <c r="S34" t="n">
        <v>35.43</v>
      </c>
      <c r="T34" t="n">
        <v>3875.39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543.5528776238598</v>
      </c>
      <c r="AB34" t="n">
        <v>743.7130270255129</v>
      </c>
      <c r="AC34" t="n">
        <v>672.7340995339865</v>
      </c>
      <c r="AD34" t="n">
        <v>543552.8776238598</v>
      </c>
      <c r="AE34" t="n">
        <v>743713.0270255129</v>
      </c>
      <c r="AF34" t="n">
        <v>1.417560100480779e-05</v>
      </c>
      <c r="AG34" t="n">
        <v>43</v>
      </c>
      <c r="AH34" t="n">
        <v>672734.0995339865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6.2173</v>
      </c>
      <c r="E35" t="n">
        <v>16.08</v>
      </c>
      <c r="F35" t="n">
        <v>12.99</v>
      </c>
      <c r="G35" t="n">
        <v>59.96</v>
      </c>
      <c r="H35" t="n">
        <v>0.76</v>
      </c>
      <c r="I35" t="n">
        <v>13</v>
      </c>
      <c r="J35" t="n">
        <v>217.28</v>
      </c>
      <c r="K35" t="n">
        <v>55.27</v>
      </c>
      <c r="L35" t="n">
        <v>9.25</v>
      </c>
      <c r="M35" t="n">
        <v>11</v>
      </c>
      <c r="N35" t="n">
        <v>47.76</v>
      </c>
      <c r="O35" t="n">
        <v>27032.02</v>
      </c>
      <c r="P35" t="n">
        <v>153.35</v>
      </c>
      <c r="Q35" t="n">
        <v>988.08</v>
      </c>
      <c r="R35" t="n">
        <v>45.28</v>
      </c>
      <c r="S35" t="n">
        <v>35.43</v>
      </c>
      <c r="T35" t="n">
        <v>3886.01</v>
      </c>
      <c r="U35" t="n">
        <v>0.78</v>
      </c>
      <c r="V35" t="n">
        <v>0.88</v>
      </c>
      <c r="W35" t="n">
        <v>2.98</v>
      </c>
      <c r="X35" t="n">
        <v>0.24</v>
      </c>
      <c r="Y35" t="n">
        <v>1</v>
      </c>
      <c r="Z35" t="n">
        <v>10</v>
      </c>
      <c r="AA35" t="n">
        <v>532.555931664075</v>
      </c>
      <c r="AB35" t="n">
        <v>728.66652041232</v>
      </c>
      <c r="AC35" t="n">
        <v>659.123610394052</v>
      </c>
      <c r="AD35" t="n">
        <v>532555.931664075</v>
      </c>
      <c r="AE35" t="n">
        <v>728666.52041232</v>
      </c>
      <c r="AF35" t="n">
        <v>1.421698995470245e-05</v>
      </c>
      <c r="AG35" t="n">
        <v>42</v>
      </c>
      <c r="AH35" t="n">
        <v>659123.610394052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6.2171</v>
      </c>
      <c r="E36" t="n">
        <v>16.08</v>
      </c>
      <c r="F36" t="n">
        <v>12.99</v>
      </c>
      <c r="G36" t="n">
        <v>59.97</v>
      </c>
      <c r="H36" t="n">
        <v>0.78</v>
      </c>
      <c r="I36" t="n">
        <v>13</v>
      </c>
      <c r="J36" t="n">
        <v>217.69</v>
      </c>
      <c r="K36" t="n">
        <v>55.27</v>
      </c>
      <c r="L36" t="n">
        <v>9.5</v>
      </c>
      <c r="M36" t="n">
        <v>11</v>
      </c>
      <c r="N36" t="n">
        <v>47.92</v>
      </c>
      <c r="O36" t="n">
        <v>27082.57</v>
      </c>
      <c r="P36" t="n">
        <v>152.41</v>
      </c>
      <c r="Q36" t="n">
        <v>988.15</v>
      </c>
      <c r="R36" t="n">
        <v>45.11</v>
      </c>
      <c r="S36" t="n">
        <v>35.43</v>
      </c>
      <c r="T36" t="n">
        <v>3803.09</v>
      </c>
      <c r="U36" t="n">
        <v>0.79</v>
      </c>
      <c r="V36" t="n">
        <v>0.88</v>
      </c>
      <c r="W36" t="n">
        <v>2.99</v>
      </c>
      <c r="X36" t="n">
        <v>0.24</v>
      </c>
      <c r="Y36" t="n">
        <v>1</v>
      </c>
      <c r="Z36" t="n">
        <v>10</v>
      </c>
      <c r="AA36" t="n">
        <v>531.7381208115301</v>
      </c>
      <c r="AB36" t="n">
        <v>727.5475555245995</v>
      </c>
      <c r="AC36" t="n">
        <v>658.1114379447384</v>
      </c>
      <c r="AD36" t="n">
        <v>531738.12081153</v>
      </c>
      <c r="AE36" t="n">
        <v>727547.5555245995</v>
      </c>
      <c r="AF36" t="n">
        <v>1.421653261823953e-05</v>
      </c>
      <c r="AG36" t="n">
        <v>42</v>
      </c>
      <c r="AH36" t="n">
        <v>658111.4379447384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6.2391</v>
      </c>
      <c r="E37" t="n">
        <v>16.03</v>
      </c>
      <c r="F37" t="n">
        <v>12.98</v>
      </c>
      <c r="G37" t="n">
        <v>64.88</v>
      </c>
      <c r="H37" t="n">
        <v>0.79</v>
      </c>
      <c r="I37" t="n">
        <v>12</v>
      </c>
      <c r="J37" t="n">
        <v>218.1</v>
      </c>
      <c r="K37" t="n">
        <v>55.27</v>
      </c>
      <c r="L37" t="n">
        <v>9.75</v>
      </c>
      <c r="M37" t="n">
        <v>10</v>
      </c>
      <c r="N37" t="n">
        <v>48.08</v>
      </c>
      <c r="O37" t="n">
        <v>27133.18</v>
      </c>
      <c r="P37" t="n">
        <v>150</v>
      </c>
      <c r="Q37" t="n">
        <v>988.08</v>
      </c>
      <c r="R37" t="n">
        <v>44.51</v>
      </c>
      <c r="S37" t="n">
        <v>35.43</v>
      </c>
      <c r="T37" t="n">
        <v>3506.85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529.0758029375108</v>
      </c>
      <c r="AB37" t="n">
        <v>723.9048547561914</v>
      </c>
      <c r="AC37" t="n">
        <v>654.8163914251045</v>
      </c>
      <c r="AD37" t="n">
        <v>529075.8029375109</v>
      </c>
      <c r="AE37" t="n">
        <v>723904.8547561914</v>
      </c>
      <c r="AF37" t="n">
        <v>1.426683962916122e-05</v>
      </c>
      <c r="AG37" t="n">
        <v>42</v>
      </c>
      <c r="AH37" t="n">
        <v>654816.3914251045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6.2406</v>
      </c>
      <c r="E38" t="n">
        <v>16.02</v>
      </c>
      <c r="F38" t="n">
        <v>12.97</v>
      </c>
      <c r="G38" t="n">
        <v>64.86</v>
      </c>
      <c r="H38" t="n">
        <v>0.8100000000000001</v>
      </c>
      <c r="I38" t="n">
        <v>12</v>
      </c>
      <c r="J38" t="n">
        <v>218.51</v>
      </c>
      <c r="K38" t="n">
        <v>55.27</v>
      </c>
      <c r="L38" t="n">
        <v>10</v>
      </c>
      <c r="M38" t="n">
        <v>10</v>
      </c>
      <c r="N38" t="n">
        <v>48.24</v>
      </c>
      <c r="O38" t="n">
        <v>27183.85</v>
      </c>
      <c r="P38" t="n">
        <v>148.98</v>
      </c>
      <c r="Q38" t="n">
        <v>988.08</v>
      </c>
      <c r="R38" t="n">
        <v>44.56</v>
      </c>
      <c r="S38" t="n">
        <v>35.43</v>
      </c>
      <c r="T38" t="n">
        <v>3530.96</v>
      </c>
      <c r="U38" t="n">
        <v>0.8</v>
      </c>
      <c r="V38" t="n">
        <v>0.88</v>
      </c>
      <c r="W38" t="n">
        <v>2.98</v>
      </c>
      <c r="X38" t="n">
        <v>0.22</v>
      </c>
      <c r="Y38" t="n">
        <v>1</v>
      </c>
      <c r="Z38" t="n">
        <v>10</v>
      </c>
      <c r="AA38" t="n">
        <v>528.1338384592473</v>
      </c>
      <c r="AB38" t="n">
        <v>722.6160174004912</v>
      </c>
      <c r="AC38" t="n">
        <v>653.6505588977376</v>
      </c>
      <c r="AD38" t="n">
        <v>528133.8384592473</v>
      </c>
      <c r="AE38" t="n">
        <v>722616.0174004912</v>
      </c>
      <c r="AF38" t="n">
        <v>1.427026965263316e-05</v>
      </c>
      <c r="AG38" t="n">
        <v>42</v>
      </c>
      <c r="AH38" t="n">
        <v>653650.5588977376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6.2434</v>
      </c>
      <c r="E39" t="n">
        <v>16.02</v>
      </c>
      <c r="F39" t="n">
        <v>12.97</v>
      </c>
      <c r="G39" t="n">
        <v>64.83</v>
      </c>
      <c r="H39" t="n">
        <v>0.83</v>
      </c>
      <c r="I39" t="n">
        <v>12</v>
      </c>
      <c r="J39" t="n">
        <v>218.92</v>
      </c>
      <c r="K39" t="n">
        <v>55.27</v>
      </c>
      <c r="L39" t="n">
        <v>10.25</v>
      </c>
      <c r="M39" t="n">
        <v>9</v>
      </c>
      <c r="N39" t="n">
        <v>48.4</v>
      </c>
      <c r="O39" t="n">
        <v>27234.57</v>
      </c>
      <c r="P39" t="n">
        <v>148.31</v>
      </c>
      <c r="Q39" t="n">
        <v>988.08</v>
      </c>
      <c r="R39" t="n">
        <v>44.27</v>
      </c>
      <c r="S39" t="n">
        <v>35.43</v>
      </c>
      <c r="T39" t="n">
        <v>3384.45</v>
      </c>
      <c r="U39" t="n">
        <v>0.8</v>
      </c>
      <c r="V39" t="n">
        <v>0.88</v>
      </c>
      <c r="W39" t="n">
        <v>2.98</v>
      </c>
      <c r="X39" t="n">
        <v>0.21</v>
      </c>
      <c r="Y39" t="n">
        <v>1</v>
      </c>
      <c r="Z39" t="n">
        <v>10</v>
      </c>
      <c r="AA39" t="n">
        <v>527.4822481076661</v>
      </c>
      <c r="AB39" t="n">
        <v>721.7244827353204</v>
      </c>
      <c r="AC39" t="n">
        <v>652.844111049734</v>
      </c>
      <c r="AD39" t="n">
        <v>527482.2481076661</v>
      </c>
      <c r="AE39" t="n">
        <v>721724.4827353205</v>
      </c>
      <c r="AF39" t="n">
        <v>1.42766723631141e-05</v>
      </c>
      <c r="AG39" t="n">
        <v>42</v>
      </c>
      <c r="AH39" t="n">
        <v>652844.1110497341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6.2401</v>
      </c>
      <c r="E40" t="n">
        <v>16.03</v>
      </c>
      <c r="F40" t="n">
        <v>12.97</v>
      </c>
      <c r="G40" t="n">
        <v>64.87</v>
      </c>
      <c r="H40" t="n">
        <v>0.85</v>
      </c>
      <c r="I40" t="n">
        <v>12</v>
      </c>
      <c r="J40" t="n">
        <v>219.33</v>
      </c>
      <c r="K40" t="n">
        <v>55.27</v>
      </c>
      <c r="L40" t="n">
        <v>10.5</v>
      </c>
      <c r="M40" t="n">
        <v>8</v>
      </c>
      <c r="N40" t="n">
        <v>48.56</v>
      </c>
      <c r="O40" t="n">
        <v>27285.35</v>
      </c>
      <c r="P40" t="n">
        <v>146.69</v>
      </c>
      <c r="Q40" t="n">
        <v>988.08</v>
      </c>
      <c r="R40" t="n">
        <v>44.52</v>
      </c>
      <c r="S40" t="n">
        <v>35.43</v>
      </c>
      <c r="T40" t="n">
        <v>3511.97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526.1488184818464</v>
      </c>
      <c r="AB40" t="n">
        <v>719.9000254945106</v>
      </c>
      <c r="AC40" t="n">
        <v>651.1937774473453</v>
      </c>
      <c r="AD40" t="n">
        <v>526148.8184818465</v>
      </c>
      <c r="AE40" t="n">
        <v>719900.0254945107</v>
      </c>
      <c r="AF40" t="n">
        <v>1.426912631147585e-05</v>
      </c>
      <c r="AG40" t="n">
        <v>42</v>
      </c>
      <c r="AH40" t="n">
        <v>651193.7774473453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6.2608</v>
      </c>
      <c r="E41" t="n">
        <v>15.97</v>
      </c>
      <c r="F41" t="n">
        <v>12.96</v>
      </c>
      <c r="G41" t="n">
        <v>70.7</v>
      </c>
      <c r="H41" t="n">
        <v>0.87</v>
      </c>
      <c r="I41" t="n">
        <v>11</v>
      </c>
      <c r="J41" t="n">
        <v>219.75</v>
      </c>
      <c r="K41" t="n">
        <v>55.27</v>
      </c>
      <c r="L41" t="n">
        <v>10.75</v>
      </c>
      <c r="M41" t="n">
        <v>5</v>
      </c>
      <c r="N41" t="n">
        <v>48.72</v>
      </c>
      <c r="O41" t="n">
        <v>27336.19</v>
      </c>
      <c r="P41" t="n">
        <v>146.37</v>
      </c>
      <c r="Q41" t="n">
        <v>988.12</v>
      </c>
      <c r="R41" t="n">
        <v>44.13</v>
      </c>
      <c r="S41" t="n">
        <v>35.43</v>
      </c>
      <c r="T41" t="n">
        <v>3319.33</v>
      </c>
      <c r="U41" t="n">
        <v>0.8</v>
      </c>
      <c r="V41" t="n">
        <v>0.88</v>
      </c>
      <c r="W41" t="n">
        <v>2.99</v>
      </c>
      <c r="X41" t="n">
        <v>0.21</v>
      </c>
      <c r="Y41" t="n">
        <v>1</v>
      </c>
      <c r="Z41" t="n">
        <v>10</v>
      </c>
      <c r="AA41" t="n">
        <v>525.3629047282625</v>
      </c>
      <c r="AB41" t="n">
        <v>718.8247036247891</v>
      </c>
      <c r="AC41" t="n">
        <v>650.2210827876464</v>
      </c>
      <c r="AD41" t="n">
        <v>525362.9047282625</v>
      </c>
      <c r="AE41" t="n">
        <v>718824.7036247891</v>
      </c>
      <c r="AF41" t="n">
        <v>1.431646063538853e-05</v>
      </c>
      <c r="AG41" t="n">
        <v>42</v>
      </c>
      <c r="AH41" t="n">
        <v>650221.0827876464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6.2591</v>
      </c>
      <c r="E42" t="n">
        <v>15.98</v>
      </c>
      <c r="F42" t="n">
        <v>12.97</v>
      </c>
      <c r="G42" t="n">
        <v>70.72</v>
      </c>
      <c r="H42" t="n">
        <v>0.89</v>
      </c>
      <c r="I42" t="n">
        <v>11</v>
      </c>
      <c r="J42" t="n">
        <v>220.16</v>
      </c>
      <c r="K42" t="n">
        <v>55.27</v>
      </c>
      <c r="L42" t="n">
        <v>11</v>
      </c>
      <c r="M42" t="n">
        <v>4</v>
      </c>
      <c r="N42" t="n">
        <v>48.89</v>
      </c>
      <c r="O42" t="n">
        <v>27387.08</v>
      </c>
      <c r="P42" t="n">
        <v>145.85</v>
      </c>
      <c r="Q42" t="n">
        <v>988.13</v>
      </c>
      <c r="R42" t="n">
        <v>44.1</v>
      </c>
      <c r="S42" t="n">
        <v>35.43</v>
      </c>
      <c r="T42" t="n">
        <v>3305.68</v>
      </c>
      <c r="U42" t="n">
        <v>0.8</v>
      </c>
      <c r="V42" t="n">
        <v>0.88</v>
      </c>
      <c r="W42" t="n">
        <v>2.99</v>
      </c>
      <c r="X42" t="n">
        <v>0.21</v>
      </c>
      <c r="Y42" t="n">
        <v>1</v>
      </c>
      <c r="Z42" t="n">
        <v>10</v>
      </c>
      <c r="AA42" t="n">
        <v>524.9669737763394</v>
      </c>
      <c r="AB42" t="n">
        <v>718.2829734291272</v>
      </c>
      <c r="AC42" t="n">
        <v>649.7310545615354</v>
      </c>
      <c r="AD42" t="n">
        <v>524966.9737763394</v>
      </c>
      <c r="AE42" t="n">
        <v>718282.9734291272</v>
      </c>
      <c r="AF42" t="n">
        <v>1.431257327545367e-05</v>
      </c>
      <c r="AG42" t="n">
        <v>42</v>
      </c>
      <c r="AH42" t="n">
        <v>649731.0545615354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6.2555</v>
      </c>
      <c r="E43" t="n">
        <v>15.99</v>
      </c>
      <c r="F43" t="n">
        <v>12.97</v>
      </c>
      <c r="G43" t="n">
        <v>70.77</v>
      </c>
      <c r="H43" t="n">
        <v>0.91</v>
      </c>
      <c r="I43" t="n">
        <v>11</v>
      </c>
      <c r="J43" t="n">
        <v>220.57</v>
      </c>
      <c r="K43" t="n">
        <v>55.27</v>
      </c>
      <c r="L43" t="n">
        <v>11.25</v>
      </c>
      <c r="M43" t="n">
        <v>3</v>
      </c>
      <c r="N43" t="n">
        <v>49.05</v>
      </c>
      <c r="O43" t="n">
        <v>27438.03</v>
      </c>
      <c r="P43" t="n">
        <v>145.82</v>
      </c>
      <c r="Q43" t="n">
        <v>988.11</v>
      </c>
      <c r="R43" t="n">
        <v>44.51</v>
      </c>
      <c r="S43" t="n">
        <v>35.43</v>
      </c>
      <c r="T43" t="n">
        <v>3512.76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525.0257934747013</v>
      </c>
      <c r="AB43" t="n">
        <v>718.363453135368</v>
      </c>
      <c r="AC43" t="n">
        <v>649.8038533975665</v>
      </c>
      <c r="AD43" t="n">
        <v>525025.7934747013</v>
      </c>
      <c r="AE43" t="n">
        <v>718363.4531353679</v>
      </c>
      <c r="AF43" t="n">
        <v>1.430434121912103e-05</v>
      </c>
      <c r="AG43" t="n">
        <v>42</v>
      </c>
      <c r="AH43" t="n">
        <v>649803.8533975665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6.2549</v>
      </c>
      <c r="E44" t="n">
        <v>15.99</v>
      </c>
      <c r="F44" t="n">
        <v>12.98</v>
      </c>
      <c r="G44" t="n">
        <v>70.78</v>
      </c>
      <c r="H44" t="n">
        <v>0.92</v>
      </c>
      <c r="I44" t="n">
        <v>11</v>
      </c>
      <c r="J44" t="n">
        <v>220.99</v>
      </c>
      <c r="K44" t="n">
        <v>55.27</v>
      </c>
      <c r="L44" t="n">
        <v>11.5</v>
      </c>
      <c r="M44" t="n">
        <v>0</v>
      </c>
      <c r="N44" t="n">
        <v>49.21</v>
      </c>
      <c r="O44" t="n">
        <v>27489.03</v>
      </c>
      <c r="P44" t="n">
        <v>145.88</v>
      </c>
      <c r="Q44" t="n">
        <v>988.08</v>
      </c>
      <c r="R44" t="n">
        <v>44.37</v>
      </c>
      <c r="S44" t="n">
        <v>35.43</v>
      </c>
      <c r="T44" t="n">
        <v>3442.42</v>
      </c>
      <c r="U44" t="n">
        <v>0.8</v>
      </c>
      <c r="V44" t="n">
        <v>0.88</v>
      </c>
      <c r="W44" t="n">
        <v>2.99</v>
      </c>
      <c r="X44" t="n">
        <v>0.22</v>
      </c>
      <c r="Y44" t="n">
        <v>1</v>
      </c>
      <c r="Z44" t="n">
        <v>10</v>
      </c>
      <c r="AA44" t="n">
        <v>525.1081631371775</v>
      </c>
      <c r="AB44" t="n">
        <v>718.4761549414608</v>
      </c>
      <c r="AC44" t="n">
        <v>649.9057991014638</v>
      </c>
      <c r="AD44" t="n">
        <v>525108.1631371775</v>
      </c>
      <c r="AE44" t="n">
        <v>718476.1549414608</v>
      </c>
      <c r="AF44" t="n">
        <v>1.430296920973226e-05</v>
      </c>
      <c r="AG44" t="n">
        <v>42</v>
      </c>
      <c r="AH44" t="n">
        <v>649905.7991014638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5.0082</v>
      </c>
      <c r="E2" t="n">
        <v>19.97</v>
      </c>
      <c r="F2" t="n">
        <v>15</v>
      </c>
      <c r="G2" t="n">
        <v>8.109999999999999</v>
      </c>
      <c r="H2" t="n">
        <v>0.14</v>
      </c>
      <c r="I2" t="n">
        <v>111</v>
      </c>
      <c r="J2" t="n">
        <v>124.63</v>
      </c>
      <c r="K2" t="n">
        <v>45</v>
      </c>
      <c r="L2" t="n">
        <v>1</v>
      </c>
      <c r="M2" t="n">
        <v>109</v>
      </c>
      <c r="N2" t="n">
        <v>18.64</v>
      </c>
      <c r="O2" t="n">
        <v>15605.44</v>
      </c>
      <c r="P2" t="n">
        <v>153.25</v>
      </c>
      <c r="Q2" t="n">
        <v>988.7</v>
      </c>
      <c r="R2" t="n">
        <v>107.48</v>
      </c>
      <c r="S2" t="n">
        <v>35.43</v>
      </c>
      <c r="T2" t="n">
        <v>34494.18</v>
      </c>
      <c r="U2" t="n">
        <v>0.33</v>
      </c>
      <c r="V2" t="n">
        <v>0.76</v>
      </c>
      <c r="W2" t="n">
        <v>3.15</v>
      </c>
      <c r="X2" t="n">
        <v>2.24</v>
      </c>
      <c r="Y2" t="n">
        <v>1</v>
      </c>
      <c r="Z2" t="n">
        <v>10</v>
      </c>
      <c r="AA2" t="n">
        <v>662.9382435735253</v>
      </c>
      <c r="AB2" t="n">
        <v>907.0613516284711</v>
      </c>
      <c r="AC2" t="n">
        <v>820.4926892976517</v>
      </c>
      <c r="AD2" t="n">
        <v>662938.2435735252</v>
      </c>
      <c r="AE2" t="n">
        <v>907061.3516284712</v>
      </c>
      <c r="AF2" t="n">
        <v>1.435254924454171e-05</v>
      </c>
      <c r="AG2" t="n">
        <v>53</v>
      </c>
      <c r="AH2" t="n">
        <v>820492.6892976518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5.3333</v>
      </c>
      <c r="E3" t="n">
        <v>18.75</v>
      </c>
      <c r="F3" t="n">
        <v>14.45</v>
      </c>
      <c r="G3" t="n">
        <v>10.2</v>
      </c>
      <c r="H3" t="n">
        <v>0.18</v>
      </c>
      <c r="I3" t="n">
        <v>85</v>
      </c>
      <c r="J3" t="n">
        <v>124.96</v>
      </c>
      <c r="K3" t="n">
        <v>45</v>
      </c>
      <c r="L3" t="n">
        <v>1.25</v>
      </c>
      <c r="M3" t="n">
        <v>83</v>
      </c>
      <c r="N3" t="n">
        <v>18.71</v>
      </c>
      <c r="O3" t="n">
        <v>15645.96</v>
      </c>
      <c r="P3" t="n">
        <v>146</v>
      </c>
      <c r="Q3" t="n">
        <v>988.29</v>
      </c>
      <c r="R3" t="n">
        <v>90.36</v>
      </c>
      <c r="S3" t="n">
        <v>35.43</v>
      </c>
      <c r="T3" t="n">
        <v>26064.59</v>
      </c>
      <c r="U3" t="n">
        <v>0.39</v>
      </c>
      <c r="V3" t="n">
        <v>0.79</v>
      </c>
      <c r="W3" t="n">
        <v>3.1</v>
      </c>
      <c r="X3" t="n">
        <v>1.69</v>
      </c>
      <c r="Y3" t="n">
        <v>1</v>
      </c>
      <c r="Z3" t="n">
        <v>10</v>
      </c>
      <c r="AA3" t="n">
        <v>607.5136257856371</v>
      </c>
      <c r="AB3" t="n">
        <v>831.2269444095166</v>
      </c>
      <c r="AC3" t="n">
        <v>751.8958114694152</v>
      </c>
      <c r="AD3" t="n">
        <v>607513.6257856372</v>
      </c>
      <c r="AE3" t="n">
        <v>831226.9444095166</v>
      </c>
      <c r="AF3" t="n">
        <v>1.528422404974129e-05</v>
      </c>
      <c r="AG3" t="n">
        <v>49</v>
      </c>
      <c r="AH3" t="n">
        <v>751895.8114694152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5.5501</v>
      </c>
      <c r="E4" t="n">
        <v>18.02</v>
      </c>
      <c r="F4" t="n">
        <v>14.12</v>
      </c>
      <c r="G4" t="n">
        <v>12.28</v>
      </c>
      <c r="H4" t="n">
        <v>0.21</v>
      </c>
      <c r="I4" t="n">
        <v>69</v>
      </c>
      <c r="J4" t="n">
        <v>125.29</v>
      </c>
      <c r="K4" t="n">
        <v>45</v>
      </c>
      <c r="L4" t="n">
        <v>1.5</v>
      </c>
      <c r="M4" t="n">
        <v>67</v>
      </c>
      <c r="N4" t="n">
        <v>18.79</v>
      </c>
      <c r="O4" t="n">
        <v>15686.51</v>
      </c>
      <c r="P4" t="n">
        <v>141</v>
      </c>
      <c r="Q4" t="n">
        <v>988.3</v>
      </c>
      <c r="R4" t="n">
        <v>80.18000000000001</v>
      </c>
      <c r="S4" t="n">
        <v>35.43</v>
      </c>
      <c r="T4" t="n">
        <v>21054.66</v>
      </c>
      <c r="U4" t="n">
        <v>0.44</v>
      </c>
      <c r="V4" t="n">
        <v>0.8100000000000001</v>
      </c>
      <c r="W4" t="n">
        <v>3.08</v>
      </c>
      <c r="X4" t="n">
        <v>1.37</v>
      </c>
      <c r="Y4" t="n">
        <v>1</v>
      </c>
      <c r="Z4" t="n">
        <v>10</v>
      </c>
      <c r="AA4" t="n">
        <v>577.6743106879168</v>
      </c>
      <c r="AB4" t="n">
        <v>790.3994770751416</v>
      </c>
      <c r="AC4" t="n">
        <v>714.9648603157226</v>
      </c>
      <c r="AD4" t="n">
        <v>577674.3106879168</v>
      </c>
      <c r="AE4" t="n">
        <v>790399.4770751416</v>
      </c>
      <c r="AF4" t="n">
        <v>1.590553164053571e-05</v>
      </c>
      <c r="AG4" t="n">
        <v>47</v>
      </c>
      <c r="AH4" t="n">
        <v>714964.8603157226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5.7226</v>
      </c>
      <c r="E5" t="n">
        <v>17.47</v>
      </c>
      <c r="F5" t="n">
        <v>13.89</v>
      </c>
      <c r="G5" t="n">
        <v>14.62</v>
      </c>
      <c r="H5" t="n">
        <v>0.25</v>
      </c>
      <c r="I5" t="n">
        <v>57</v>
      </c>
      <c r="J5" t="n">
        <v>125.62</v>
      </c>
      <c r="K5" t="n">
        <v>45</v>
      </c>
      <c r="L5" t="n">
        <v>1.75</v>
      </c>
      <c r="M5" t="n">
        <v>55</v>
      </c>
      <c r="N5" t="n">
        <v>18.87</v>
      </c>
      <c r="O5" t="n">
        <v>15727.09</v>
      </c>
      <c r="P5" t="n">
        <v>136.91</v>
      </c>
      <c r="Q5" t="n">
        <v>988.27</v>
      </c>
      <c r="R5" t="n">
        <v>72.87</v>
      </c>
      <c r="S5" t="n">
        <v>35.43</v>
      </c>
      <c r="T5" t="n">
        <v>17461.02</v>
      </c>
      <c r="U5" t="n">
        <v>0.49</v>
      </c>
      <c r="V5" t="n">
        <v>0.82</v>
      </c>
      <c r="W5" t="n">
        <v>3.06</v>
      </c>
      <c r="X5" t="n">
        <v>1.13</v>
      </c>
      <c r="Y5" t="n">
        <v>1</v>
      </c>
      <c r="Z5" t="n">
        <v>10</v>
      </c>
      <c r="AA5" t="n">
        <v>559.7852296917386</v>
      </c>
      <c r="AB5" t="n">
        <v>765.9228472456164</v>
      </c>
      <c r="AC5" t="n">
        <v>692.8242456839617</v>
      </c>
      <c r="AD5" t="n">
        <v>559785.2296917385</v>
      </c>
      <c r="AE5" t="n">
        <v>765922.8472456164</v>
      </c>
      <c r="AF5" t="n">
        <v>1.639988385184585e-05</v>
      </c>
      <c r="AG5" t="n">
        <v>46</v>
      </c>
      <c r="AH5" t="n">
        <v>692824.2456839618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5.8465</v>
      </c>
      <c r="E6" t="n">
        <v>17.1</v>
      </c>
      <c r="F6" t="n">
        <v>13.72</v>
      </c>
      <c r="G6" t="n">
        <v>16.8</v>
      </c>
      <c r="H6" t="n">
        <v>0.28</v>
      </c>
      <c r="I6" t="n">
        <v>49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133.67</v>
      </c>
      <c r="Q6" t="n">
        <v>988.26</v>
      </c>
      <c r="R6" t="n">
        <v>67.40000000000001</v>
      </c>
      <c r="S6" t="n">
        <v>35.43</v>
      </c>
      <c r="T6" t="n">
        <v>14765.22</v>
      </c>
      <c r="U6" t="n">
        <v>0.53</v>
      </c>
      <c r="V6" t="n">
        <v>0.83</v>
      </c>
      <c r="W6" t="n">
        <v>3.05</v>
      </c>
      <c r="X6" t="n">
        <v>0.96</v>
      </c>
      <c r="Y6" t="n">
        <v>1</v>
      </c>
      <c r="Z6" t="n">
        <v>10</v>
      </c>
      <c r="AA6" t="n">
        <v>544.4685956803803</v>
      </c>
      <c r="AB6" t="n">
        <v>744.9659528690739</v>
      </c>
      <c r="AC6" t="n">
        <v>673.8674478935303</v>
      </c>
      <c r="AD6" t="n">
        <v>544468.5956803804</v>
      </c>
      <c r="AE6" t="n">
        <v>744965.952869074</v>
      </c>
      <c r="AF6" t="n">
        <v>1.675495770101296e-05</v>
      </c>
      <c r="AG6" t="n">
        <v>45</v>
      </c>
      <c r="AH6" t="n">
        <v>673867.4478935304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5.94</v>
      </c>
      <c r="E7" t="n">
        <v>16.84</v>
      </c>
      <c r="F7" t="n">
        <v>13.6</v>
      </c>
      <c r="G7" t="n">
        <v>18.98</v>
      </c>
      <c r="H7" t="n">
        <v>0.31</v>
      </c>
      <c r="I7" t="n">
        <v>43</v>
      </c>
      <c r="J7" t="n">
        <v>126.28</v>
      </c>
      <c r="K7" t="n">
        <v>45</v>
      </c>
      <c r="L7" t="n">
        <v>2.25</v>
      </c>
      <c r="M7" t="n">
        <v>41</v>
      </c>
      <c r="N7" t="n">
        <v>19.03</v>
      </c>
      <c r="O7" t="n">
        <v>15808.34</v>
      </c>
      <c r="P7" t="n">
        <v>130.83</v>
      </c>
      <c r="Q7" t="n">
        <v>988.1</v>
      </c>
      <c r="R7" t="n">
        <v>63.96</v>
      </c>
      <c r="S7" t="n">
        <v>35.43</v>
      </c>
      <c r="T7" t="n">
        <v>13077.22</v>
      </c>
      <c r="U7" t="n">
        <v>0.55</v>
      </c>
      <c r="V7" t="n">
        <v>0.84</v>
      </c>
      <c r="W7" t="n">
        <v>3.04</v>
      </c>
      <c r="X7" t="n">
        <v>0.85</v>
      </c>
      <c r="Y7" t="n">
        <v>1</v>
      </c>
      <c r="Z7" t="n">
        <v>10</v>
      </c>
      <c r="AA7" t="n">
        <v>530.5532945264068</v>
      </c>
      <c r="AB7" t="n">
        <v>725.9264239304472</v>
      </c>
      <c r="AC7" t="n">
        <v>656.6450248746595</v>
      </c>
      <c r="AD7" t="n">
        <v>530553.2945264068</v>
      </c>
      <c r="AE7" t="n">
        <v>725926.4239304472</v>
      </c>
      <c r="AF7" t="n">
        <v>1.702291092859266e-05</v>
      </c>
      <c r="AG7" t="n">
        <v>44</v>
      </c>
      <c r="AH7" t="n">
        <v>656645.0248746595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6.0302</v>
      </c>
      <c r="E8" t="n">
        <v>16.58</v>
      </c>
      <c r="F8" t="n">
        <v>13.48</v>
      </c>
      <c r="G8" t="n">
        <v>21.28</v>
      </c>
      <c r="H8" t="n">
        <v>0.35</v>
      </c>
      <c r="I8" t="n">
        <v>38</v>
      </c>
      <c r="J8" t="n">
        <v>126.61</v>
      </c>
      <c r="K8" t="n">
        <v>45</v>
      </c>
      <c r="L8" t="n">
        <v>2.5</v>
      </c>
      <c r="M8" t="n">
        <v>36</v>
      </c>
      <c r="N8" t="n">
        <v>19.11</v>
      </c>
      <c r="O8" t="n">
        <v>15849</v>
      </c>
      <c r="P8" t="n">
        <v>127.8</v>
      </c>
      <c r="Q8" t="n">
        <v>988.21</v>
      </c>
      <c r="R8" t="n">
        <v>60.61</v>
      </c>
      <c r="S8" t="n">
        <v>35.43</v>
      </c>
      <c r="T8" t="n">
        <v>11428.46</v>
      </c>
      <c r="U8" t="n">
        <v>0.58</v>
      </c>
      <c r="V8" t="n">
        <v>0.85</v>
      </c>
      <c r="W8" t="n">
        <v>3.02</v>
      </c>
      <c r="X8" t="n">
        <v>0.73</v>
      </c>
      <c r="Y8" t="n">
        <v>1</v>
      </c>
      <c r="Z8" t="n">
        <v>10</v>
      </c>
      <c r="AA8" t="n">
        <v>525.593390761148</v>
      </c>
      <c r="AB8" t="n">
        <v>719.1400647833093</v>
      </c>
      <c r="AC8" t="n">
        <v>650.5063463198096</v>
      </c>
      <c r="AD8" t="n">
        <v>525593.3907611481</v>
      </c>
      <c r="AE8" t="n">
        <v>719140.0647833094</v>
      </c>
      <c r="AF8" t="n">
        <v>1.728140698343425e-05</v>
      </c>
      <c r="AG8" t="n">
        <v>44</v>
      </c>
      <c r="AH8" t="n">
        <v>650506.3463198096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6.0883</v>
      </c>
      <c r="E9" t="n">
        <v>16.42</v>
      </c>
      <c r="F9" t="n">
        <v>13.42</v>
      </c>
      <c r="G9" t="n">
        <v>23.69</v>
      </c>
      <c r="H9" t="n">
        <v>0.38</v>
      </c>
      <c r="I9" t="n">
        <v>34</v>
      </c>
      <c r="J9" t="n">
        <v>126.94</v>
      </c>
      <c r="K9" t="n">
        <v>45</v>
      </c>
      <c r="L9" t="n">
        <v>2.75</v>
      </c>
      <c r="M9" t="n">
        <v>32</v>
      </c>
      <c r="N9" t="n">
        <v>19.19</v>
      </c>
      <c r="O9" t="n">
        <v>15889.69</v>
      </c>
      <c r="P9" t="n">
        <v>125.55</v>
      </c>
      <c r="Q9" t="n">
        <v>988.36</v>
      </c>
      <c r="R9" t="n">
        <v>58.54</v>
      </c>
      <c r="S9" t="n">
        <v>35.43</v>
      </c>
      <c r="T9" t="n">
        <v>10410.08</v>
      </c>
      <c r="U9" t="n">
        <v>0.61</v>
      </c>
      <c r="V9" t="n">
        <v>0.85</v>
      </c>
      <c r="W9" t="n">
        <v>3.02</v>
      </c>
      <c r="X9" t="n">
        <v>0.67</v>
      </c>
      <c r="Y9" t="n">
        <v>1</v>
      </c>
      <c r="Z9" t="n">
        <v>10</v>
      </c>
      <c r="AA9" t="n">
        <v>513.3340468659731</v>
      </c>
      <c r="AB9" t="n">
        <v>702.3662896218491</v>
      </c>
      <c r="AC9" t="n">
        <v>635.3334367176178</v>
      </c>
      <c r="AD9" t="n">
        <v>513334.0468659731</v>
      </c>
      <c r="AE9" t="n">
        <v>702366.2896218491</v>
      </c>
      <c r="AF9" t="n">
        <v>1.744791053982335e-05</v>
      </c>
      <c r="AG9" t="n">
        <v>43</v>
      </c>
      <c r="AH9" t="n">
        <v>635333.4367176178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6.1416</v>
      </c>
      <c r="E10" t="n">
        <v>16.28</v>
      </c>
      <c r="F10" t="n">
        <v>13.36</v>
      </c>
      <c r="G10" t="n">
        <v>25.85</v>
      </c>
      <c r="H10" t="n">
        <v>0.42</v>
      </c>
      <c r="I10" t="n">
        <v>31</v>
      </c>
      <c r="J10" t="n">
        <v>127.27</v>
      </c>
      <c r="K10" t="n">
        <v>45</v>
      </c>
      <c r="L10" t="n">
        <v>3</v>
      </c>
      <c r="M10" t="n">
        <v>29</v>
      </c>
      <c r="N10" t="n">
        <v>19.27</v>
      </c>
      <c r="O10" t="n">
        <v>15930.42</v>
      </c>
      <c r="P10" t="n">
        <v>123.17</v>
      </c>
      <c r="Q10" t="n">
        <v>988.1799999999999</v>
      </c>
      <c r="R10" t="n">
        <v>56.48</v>
      </c>
      <c r="S10" t="n">
        <v>35.43</v>
      </c>
      <c r="T10" t="n">
        <v>9393.950000000001</v>
      </c>
      <c r="U10" t="n">
        <v>0.63</v>
      </c>
      <c r="V10" t="n">
        <v>0.85</v>
      </c>
      <c r="W10" t="n">
        <v>3.02</v>
      </c>
      <c r="X10" t="n">
        <v>0.6</v>
      </c>
      <c r="Y10" t="n">
        <v>1</v>
      </c>
      <c r="Z10" t="n">
        <v>10</v>
      </c>
      <c r="AA10" t="n">
        <v>510.0203743321399</v>
      </c>
      <c r="AB10" t="n">
        <v>697.8323766721437</v>
      </c>
      <c r="AC10" t="n">
        <v>631.2322340564456</v>
      </c>
      <c r="AD10" t="n">
        <v>510020.3743321399</v>
      </c>
      <c r="AE10" t="n">
        <v>697832.3766721437</v>
      </c>
      <c r="AF10" t="n">
        <v>1.760065820859338e-05</v>
      </c>
      <c r="AG10" t="n">
        <v>43</v>
      </c>
      <c r="AH10" t="n">
        <v>631232.2340564455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6.1945</v>
      </c>
      <c r="E11" t="n">
        <v>16.14</v>
      </c>
      <c r="F11" t="n">
        <v>13.3</v>
      </c>
      <c r="G11" t="n">
        <v>28.49</v>
      </c>
      <c r="H11" t="n">
        <v>0.45</v>
      </c>
      <c r="I11" t="n">
        <v>28</v>
      </c>
      <c r="J11" t="n">
        <v>127.6</v>
      </c>
      <c r="K11" t="n">
        <v>45</v>
      </c>
      <c r="L11" t="n">
        <v>3.25</v>
      </c>
      <c r="M11" t="n">
        <v>26</v>
      </c>
      <c r="N11" t="n">
        <v>19.35</v>
      </c>
      <c r="O11" t="n">
        <v>15971.17</v>
      </c>
      <c r="P11" t="n">
        <v>120.46</v>
      </c>
      <c r="Q11" t="n">
        <v>988.08</v>
      </c>
      <c r="R11" t="n">
        <v>54.55</v>
      </c>
      <c r="S11" t="n">
        <v>35.43</v>
      </c>
      <c r="T11" t="n">
        <v>8447.82</v>
      </c>
      <c r="U11" t="n">
        <v>0.65</v>
      </c>
      <c r="V11" t="n">
        <v>0.86</v>
      </c>
      <c r="W11" t="n">
        <v>3.01</v>
      </c>
      <c r="X11" t="n">
        <v>0.54</v>
      </c>
      <c r="Y11" t="n">
        <v>1</v>
      </c>
      <c r="Z11" t="n">
        <v>10</v>
      </c>
      <c r="AA11" t="n">
        <v>506.4817720892591</v>
      </c>
      <c r="AB11" t="n">
        <v>692.9907049713212</v>
      </c>
      <c r="AC11" t="n">
        <v>626.8526447074206</v>
      </c>
      <c r="AD11" t="n">
        <v>506481.7720892591</v>
      </c>
      <c r="AE11" t="n">
        <v>692990.7049713212</v>
      </c>
      <c r="AF11" t="n">
        <v>1.775225955339516e-05</v>
      </c>
      <c r="AG11" t="n">
        <v>43</v>
      </c>
      <c r="AH11" t="n">
        <v>626852.6447074206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6.2545</v>
      </c>
      <c r="E12" t="n">
        <v>15.99</v>
      </c>
      <c r="F12" t="n">
        <v>13.22</v>
      </c>
      <c r="G12" t="n">
        <v>31.72</v>
      </c>
      <c r="H12" t="n">
        <v>0.48</v>
      </c>
      <c r="I12" t="n">
        <v>25</v>
      </c>
      <c r="J12" t="n">
        <v>127.93</v>
      </c>
      <c r="K12" t="n">
        <v>45</v>
      </c>
      <c r="L12" t="n">
        <v>3.5</v>
      </c>
      <c r="M12" t="n">
        <v>23</v>
      </c>
      <c r="N12" t="n">
        <v>19.43</v>
      </c>
      <c r="O12" t="n">
        <v>16011.95</v>
      </c>
      <c r="P12" t="n">
        <v>117.39</v>
      </c>
      <c r="Q12" t="n">
        <v>988.15</v>
      </c>
      <c r="R12" t="n">
        <v>52.22</v>
      </c>
      <c r="S12" t="n">
        <v>35.43</v>
      </c>
      <c r="T12" t="n">
        <v>7295.19</v>
      </c>
      <c r="U12" t="n">
        <v>0.68</v>
      </c>
      <c r="V12" t="n">
        <v>0.86</v>
      </c>
      <c r="W12" t="n">
        <v>3</v>
      </c>
      <c r="X12" t="n">
        <v>0.46</v>
      </c>
      <c r="Y12" t="n">
        <v>1</v>
      </c>
      <c r="Z12" t="n">
        <v>10</v>
      </c>
      <c r="AA12" t="n">
        <v>493.6302333109929</v>
      </c>
      <c r="AB12" t="n">
        <v>675.4066626450214</v>
      </c>
      <c r="AC12" t="n">
        <v>610.9467987013843</v>
      </c>
      <c r="AD12" t="n">
        <v>493630.2333109929</v>
      </c>
      <c r="AE12" t="n">
        <v>675406.6626450213</v>
      </c>
      <c r="AF12" t="n">
        <v>1.792420814863347e-05</v>
      </c>
      <c r="AG12" t="n">
        <v>42</v>
      </c>
      <c r="AH12" t="n">
        <v>610946.7987013843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6.2647</v>
      </c>
      <c r="E13" t="n">
        <v>15.96</v>
      </c>
      <c r="F13" t="n">
        <v>13.22</v>
      </c>
      <c r="G13" t="n">
        <v>33.04</v>
      </c>
      <c r="H13" t="n">
        <v>0.52</v>
      </c>
      <c r="I13" t="n">
        <v>24</v>
      </c>
      <c r="J13" t="n">
        <v>128.26</v>
      </c>
      <c r="K13" t="n">
        <v>45</v>
      </c>
      <c r="L13" t="n">
        <v>3.75</v>
      </c>
      <c r="M13" t="n">
        <v>22</v>
      </c>
      <c r="N13" t="n">
        <v>19.51</v>
      </c>
      <c r="O13" t="n">
        <v>16052.76</v>
      </c>
      <c r="P13" t="n">
        <v>115.81</v>
      </c>
      <c r="Q13" t="n">
        <v>988.12</v>
      </c>
      <c r="R13" t="n">
        <v>52.13</v>
      </c>
      <c r="S13" t="n">
        <v>35.43</v>
      </c>
      <c r="T13" t="n">
        <v>7257.1</v>
      </c>
      <c r="U13" t="n">
        <v>0.68</v>
      </c>
      <c r="V13" t="n">
        <v>0.86</v>
      </c>
      <c r="W13" t="n">
        <v>3</v>
      </c>
      <c r="X13" t="n">
        <v>0.46</v>
      </c>
      <c r="Y13" t="n">
        <v>1</v>
      </c>
      <c r="Z13" t="n">
        <v>10</v>
      </c>
      <c r="AA13" t="n">
        <v>492.0639391202564</v>
      </c>
      <c r="AB13" t="n">
        <v>673.2635898332326</v>
      </c>
      <c r="AC13" t="n">
        <v>609.0082577509312</v>
      </c>
      <c r="AD13" t="n">
        <v>492063.9391202563</v>
      </c>
      <c r="AE13" t="n">
        <v>673263.5898332326</v>
      </c>
      <c r="AF13" t="n">
        <v>1.795343940982398e-05</v>
      </c>
      <c r="AG13" t="n">
        <v>42</v>
      </c>
      <c r="AH13" t="n">
        <v>609008.2577509312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6.2991</v>
      </c>
      <c r="E14" t="n">
        <v>15.88</v>
      </c>
      <c r="F14" t="n">
        <v>13.18</v>
      </c>
      <c r="G14" t="n">
        <v>35.95</v>
      </c>
      <c r="H14" t="n">
        <v>0.55</v>
      </c>
      <c r="I14" t="n">
        <v>22</v>
      </c>
      <c r="J14" t="n">
        <v>128.59</v>
      </c>
      <c r="K14" t="n">
        <v>45</v>
      </c>
      <c r="L14" t="n">
        <v>4</v>
      </c>
      <c r="M14" t="n">
        <v>20</v>
      </c>
      <c r="N14" t="n">
        <v>19.59</v>
      </c>
      <c r="O14" t="n">
        <v>16093.6</v>
      </c>
      <c r="P14" t="n">
        <v>113.6</v>
      </c>
      <c r="Q14" t="n">
        <v>988.17</v>
      </c>
      <c r="R14" t="n">
        <v>50.99</v>
      </c>
      <c r="S14" t="n">
        <v>35.43</v>
      </c>
      <c r="T14" t="n">
        <v>6695.86</v>
      </c>
      <c r="U14" t="n">
        <v>0.6899999999999999</v>
      </c>
      <c r="V14" t="n">
        <v>0.86</v>
      </c>
      <c r="W14" t="n">
        <v>3</v>
      </c>
      <c r="X14" t="n">
        <v>0.43</v>
      </c>
      <c r="Y14" t="n">
        <v>1</v>
      </c>
      <c r="Z14" t="n">
        <v>10</v>
      </c>
      <c r="AA14" t="n">
        <v>489.4624680172333</v>
      </c>
      <c r="AB14" t="n">
        <v>669.7041423012714</v>
      </c>
      <c r="AC14" t="n">
        <v>605.7885188957044</v>
      </c>
      <c r="AD14" t="n">
        <v>489462.4680172333</v>
      </c>
      <c r="AE14" t="n">
        <v>669704.1423012714</v>
      </c>
      <c r="AF14" t="n">
        <v>1.805202327109394e-05</v>
      </c>
      <c r="AG14" t="n">
        <v>42</v>
      </c>
      <c r="AH14" t="n">
        <v>605788.5188957044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6.3426</v>
      </c>
      <c r="E15" t="n">
        <v>15.77</v>
      </c>
      <c r="F15" t="n">
        <v>13.12</v>
      </c>
      <c r="G15" t="n">
        <v>39.37</v>
      </c>
      <c r="H15" t="n">
        <v>0.58</v>
      </c>
      <c r="I15" t="n">
        <v>20</v>
      </c>
      <c r="J15" t="n">
        <v>128.92</v>
      </c>
      <c r="K15" t="n">
        <v>45</v>
      </c>
      <c r="L15" t="n">
        <v>4.25</v>
      </c>
      <c r="M15" t="n">
        <v>16</v>
      </c>
      <c r="N15" t="n">
        <v>19.68</v>
      </c>
      <c r="O15" t="n">
        <v>16134.46</v>
      </c>
      <c r="P15" t="n">
        <v>111.06</v>
      </c>
      <c r="Q15" t="n">
        <v>988.14</v>
      </c>
      <c r="R15" t="n">
        <v>49.15</v>
      </c>
      <c r="S15" t="n">
        <v>35.43</v>
      </c>
      <c r="T15" t="n">
        <v>5785.45</v>
      </c>
      <c r="U15" t="n">
        <v>0.72</v>
      </c>
      <c r="V15" t="n">
        <v>0.87</v>
      </c>
      <c r="W15" t="n">
        <v>3</v>
      </c>
      <c r="X15" t="n">
        <v>0.37</v>
      </c>
      <c r="Y15" t="n">
        <v>1</v>
      </c>
      <c r="Z15" t="n">
        <v>10</v>
      </c>
      <c r="AA15" t="n">
        <v>486.4198227812269</v>
      </c>
      <c r="AB15" t="n">
        <v>665.5410608573332</v>
      </c>
      <c r="AC15" t="n">
        <v>602.0227561018542</v>
      </c>
      <c r="AD15" t="n">
        <v>486419.8227812268</v>
      </c>
      <c r="AE15" t="n">
        <v>665541.0608573331</v>
      </c>
      <c r="AF15" t="n">
        <v>1.817668600264172e-05</v>
      </c>
      <c r="AG15" t="n">
        <v>42</v>
      </c>
      <c r="AH15" t="n">
        <v>602022.7561018541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6.3537</v>
      </c>
      <c r="E16" t="n">
        <v>15.74</v>
      </c>
      <c r="F16" t="n">
        <v>13.12</v>
      </c>
      <c r="G16" t="n">
        <v>41.44</v>
      </c>
      <c r="H16" t="n">
        <v>0.62</v>
      </c>
      <c r="I16" t="n">
        <v>19</v>
      </c>
      <c r="J16" t="n">
        <v>129.25</v>
      </c>
      <c r="K16" t="n">
        <v>45</v>
      </c>
      <c r="L16" t="n">
        <v>4.5</v>
      </c>
      <c r="M16" t="n">
        <v>11</v>
      </c>
      <c r="N16" t="n">
        <v>19.76</v>
      </c>
      <c r="O16" t="n">
        <v>16175.36</v>
      </c>
      <c r="P16" t="n">
        <v>109.29</v>
      </c>
      <c r="Q16" t="n">
        <v>988.26</v>
      </c>
      <c r="R16" t="n">
        <v>48.86</v>
      </c>
      <c r="S16" t="n">
        <v>35.43</v>
      </c>
      <c r="T16" t="n">
        <v>5644.46</v>
      </c>
      <c r="U16" t="n">
        <v>0.73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475.8100407748173</v>
      </c>
      <c r="AB16" t="n">
        <v>651.0242890456163</v>
      </c>
      <c r="AC16" t="n">
        <v>588.8914446174304</v>
      </c>
      <c r="AD16" t="n">
        <v>475810.0407748172</v>
      </c>
      <c r="AE16" t="n">
        <v>651024.2890456163</v>
      </c>
      <c r="AF16" t="n">
        <v>1.82084964927608e-05</v>
      </c>
      <c r="AG16" t="n">
        <v>41</v>
      </c>
      <c r="AH16" t="n">
        <v>588891.4446174303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6.3672</v>
      </c>
      <c r="E17" t="n">
        <v>15.71</v>
      </c>
      <c r="F17" t="n">
        <v>13.11</v>
      </c>
      <c r="G17" t="n">
        <v>43.71</v>
      </c>
      <c r="H17" t="n">
        <v>0.65</v>
      </c>
      <c r="I17" t="n">
        <v>18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108.12</v>
      </c>
      <c r="Q17" t="n">
        <v>988.15</v>
      </c>
      <c r="R17" t="n">
        <v>48.55</v>
      </c>
      <c r="S17" t="n">
        <v>35.43</v>
      </c>
      <c r="T17" t="n">
        <v>5494.73</v>
      </c>
      <c r="U17" t="n">
        <v>0.73</v>
      </c>
      <c r="V17" t="n">
        <v>0.87</v>
      </c>
      <c r="W17" t="n">
        <v>3.01</v>
      </c>
      <c r="X17" t="n">
        <v>0.36</v>
      </c>
      <c r="Y17" t="n">
        <v>1</v>
      </c>
      <c r="Z17" t="n">
        <v>10</v>
      </c>
      <c r="AA17" t="n">
        <v>474.5640619354401</v>
      </c>
      <c r="AB17" t="n">
        <v>649.3194858288734</v>
      </c>
      <c r="AC17" t="n">
        <v>587.3493454269872</v>
      </c>
      <c r="AD17" t="n">
        <v>474564.0619354401</v>
      </c>
      <c r="AE17" t="n">
        <v>649319.4858288735</v>
      </c>
      <c r="AF17" t="n">
        <v>1.824718492668943e-05</v>
      </c>
      <c r="AG17" t="n">
        <v>41</v>
      </c>
      <c r="AH17" t="n">
        <v>587349.3454269872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6.3701</v>
      </c>
      <c r="E18" t="n">
        <v>15.7</v>
      </c>
      <c r="F18" t="n">
        <v>13.11</v>
      </c>
      <c r="G18" t="n">
        <v>43.69</v>
      </c>
      <c r="H18" t="n">
        <v>0.68</v>
      </c>
      <c r="I18" t="n">
        <v>18</v>
      </c>
      <c r="J18" t="n">
        <v>129.92</v>
      </c>
      <c r="K18" t="n">
        <v>45</v>
      </c>
      <c r="L18" t="n">
        <v>5</v>
      </c>
      <c r="M18" t="n">
        <v>2</v>
      </c>
      <c r="N18" t="n">
        <v>19.92</v>
      </c>
      <c r="O18" t="n">
        <v>16257.24</v>
      </c>
      <c r="P18" t="n">
        <v>108.54</v>
      </c>
      <c r="Q18" t="n">
        <v>988.17</v>
      </c>
      <c r="R18" t="n">
        <v>48.02</v>
      </c>
      <c r="S18" t="n">
        <v>35.43</v>
      </c>
      <c r="T18" t="n">
        <v>5232.36</v>
      </c>
      <c r="U18" t="n">
        <v>0.74</v>
      </c>
      <c r="V18" t="n">
        <v>0.87</v>
      </c>
      <c r="W18" t="n">
        <v>3.01</v>
      </c>
      <c r="X18" t="n">
        <v>0.35</v>
      </c>
      <c r="Y18" t="n">
        <v>1</v>
      </c>
      <c r="Z18" t="n">
        <v>10</v>
      </c>
      <c r="AA18" t="n">
        <v>474.8733086758828</v>
      </c>
      <c r="AB18" t="n">
        <v>649.7426108621505</v>
      </c>
      <c r="AC18" t="n">
        <v>587.7320880009479</v>
      </c>
      <c r="AD18" t="n">
        <v>474873.3086758828</v>
      </c>
      <c r="AE18" t="n">
        <v>649742.6108621506</v>
      </c>
      <c r="AF18" t="n">
        <v>1.825549577545927e-05</v>
      </c>
      <c r="AG18" t="n">
        <v>41</v>
      </c>
      <c r="AH18" t="n">
        <v>587732.0880009478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6.3708</v>
      </c>
      <c r="E19" t="n">
        <v>15.7</v>
      </c>
      <c r="F19" t="n">
        <v>13.1</v>
      </c>
      <c r="G19" t="n">
        <v>43.68</v>
      </c>
      <c r="H19" t="n">
        <v>0.71</v>
      </c>
      <c r="I19" t="n">
        <v>18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108.56</v>
      </c>
      <c r="Q19" t="n">
        <v>988.23</v>
      </c>
      <c r="R19" t="n">
        <v>48.11</v>
      </c>
      <c r="S19" t="n">
        <v>35.43</v>
      </c>
      <c r="T19" t="n">
        <v>5274.19</v>
      </c>
      <c r="U19" t="n">
        <v>0.74</v>
      </c>
      <c r="V19" t="n">
        <v>0.87</v>
      </c>
      <c r="W19" t="n">
        <v>3.01</v>
      </c>
      <c r="X19" t="n">
        <v>0.35</v>
      </c>
      <c r="Y19" t="n">
        <v>1</v>
      </c>
      <c r="Z19" t="n">
        <v>10</v>
      </c>
      <c r="AA19" t="n">
        <v>474.8658572625931</v>
      </c>
      <c r="AB19" t="n">
        <v>649.7324155097546</v>
      </c>
      <c r="AC19" t="n">
        <v>587.7228656786752</v>
      </c>
      <c r="AD19" t="n">
        <v>474865.8572625931</v>
      </c>
      <c r="AE19" t="n">
        <v>649732.4155097546</v>
      </c>
      <c r="AF19" t="n">
        <v>1.825750184240372e-05</v>
      </c>
      <c r="AG19" t="n">
        <v>41</v>
      </c>
      <c r="AH19" t="n">
        <v>587722.8656786752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6.3701</v>
      </c>
      <c r="E20" t="n">
        <v>15.7</v>
      </c>
      <c r="F20" t="n">
        <v>13.11</v>
      </c>
      <c r="G20" t="n">
        <v>43.69</v>
      </c>
      <c r="H20" t="n">
        <v>0.74</v>
      </c>
      <c r="I20" t="n">
        <v>18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108.81</v>
      </c>
      <c r="Q20" t="n">
        <v>988.23</v>
      </c>
      <c r="R20" t="n">
        <v>48.13</v>
      </c>
      <c r="S20" t="n">
        <v>35.43</v>
      </c>
      <c r="T20" t="n">
        <v>5286.2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475.1039689187484</v>
      </c>
      <c r="AB20" t="n">
        <v>650.0582103824511</v>
      </c>
      <c r="AC20" t="n">
        <v>588.0175671459776</v>
      </c>
      <c r="AD20" t="n">
        <v>475103.9689187484</v>
      </c>
      <c r="AE20" t="n">
        <v>650058.2103824511</v>
      </c>
      <c r="AF20" t="n">
        <v>1.825549577545927e-05</v>
      </c>
      <c r="AG20" t="n">
        <v>41</v>
      </c>
      <c r="AH20" t="n">
        <v>588017.5671459776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3.2972</v>
      </c>
      <c r="E2" t="n">
        <v>30.33</v>
      </c>
      <c r="F2" t="n">
        <v>17.01</v>
      </c>
      <c r="G2" t="n">
        <v>4.93</v>
      </c>
      <c r="H2" t="n">
        <v>0.07000000000000001</v>
      </c>
      <c r="I2" t="n">
        <v>207</v>
      </c>
      <c r="J2" t="n">
        <v>263.32</v>
      </c>
      <c r="K2" t="n">
        <v>59.89</v>
      </c>
      <c r="L2" t="n">
        <v>1</v>
      </c>
      <c r="M2" t="n">
        <v>205</v>
      </c>
      <c r="N2" t="n">
        <v>67.43000000000001</v>
      </c>
      <c r="O2" t="n">
        <v>32710.1</v>
      </c>
      <c r="P2" t="n">
        <v>286.99</v>
      </c>
      <c r="Q2" t="n">
        <v>988.95</v>
      </c>
      <c r="R2" t="n">
        <v>170.74</v>
      </c>
      <c r="S2" t="n">
        <v>35.43</v>
      </c>
      <c r="T2" t="n">
        <v>65648.39999999999</v>
      </c>
      <c r="U2" t="n">
        <v>0.21</v>
      </c>
      <c r="V2" t="n">
        <v>0.67</v>
      </c>
      <c r="W2" t="n">
        <v>3.29</v>
      </c>
      <c r="X2" t="n">
        <v>4.25</v>
      </c>
      <c r="Y2" t="n">
        <v>1</v>
      </c>
      <c r="Z2" t="n">
        <v>10</v>
      </c>
      <c r="AA2" t="n">
        <v>1242.747573581071</v>
      </c>
      <c r="AB2" t="n">
        <v>1700.382056327133</v>
      </c>
      <c r="AC2" t="n">
        <v>1538.099979372475</v>
      </c>
      <c r="AD2" t="n">
        <v>1242747.573581071</v>
      </c>
      <c r="AE2" t="n">
        <v>1700382.056327133</v>
      </c>
      <c r="AF2" t="n">
        <v>6.812746748277371e-06</v>
      </c>
      <c r="AG2" t="n">
        <v>79</v>
      </c>
      <c r="AH2" t="n">
        <v>1538099.979372475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3.7594</v>
      </c>
      <c r="E3" t="n">
        <v>26.6</v>
      </c>
      <c r="F3" t="n">
        <v>15.91</v>
      </c>
      <c r="G3" t="n">
        <v>6.16</v>
      </c>
      <c r="H3" t="n">
        <v>0.08</v>
      </c>
      <c r="I3" t="n">
        <v>155</v>
      </c>
      <c r="J3" t="n">
        <v>263.79</v>
      </c>
      <c r="K3" t="n">
        <v>59.89</v>
      </c>
      <c r="L3" t="n">
        <v>1.25</v>
      </c>
      <c r="M3" t="n">
        <v>153</v>
      </c>
      <c r="N3" t="n">
        <v>67.65000000000001</v>
      </c>
      <c r="O3" t="n">
        <v>32767.75</v>
      </c>
      <c r="P3" t="n">
        <v>267.71</v>
      </c>
      <c r="Q3" t="n">
        <v>988.61</v>
      </c>
      <c r="R3" t="n">
        <v>135.99</v>
      </c>
      <c r="S3" t="n">
        <v>35.43</v>
      </c>
      <c r="T3" t="n">
        <v>48531.63</v>
      </c>
      <c r="U3" t="n">
        <v>0.26</v>
      </c>
      <c r="V3" t="n">
        <v>0.72</v>
      </c>
      <c r="W3" t="n">
        <v>3.22</v>
      </c>
      <c r="X3" t="n">
        <v>3.15</v>
      </c>
      <c r="Y3" t="n">
        <v>1</v>
      </c>
      <c r="Z3" t="n">
        <v>10</v>
      </c>
      <c r="AA3" t="n">
        <v>1065.327830229621</v>
      </c>
      <c r="AB3" t="n">
        <v>1457.628536267018</v>
      </c>
      <c r="AC3" t="n">
        <v>1318.514514560193</v>
      </c>
      <c r="AD3" t="n">
        <v>1065327.830229621</v>
      </c>
      <c r="AE3" t="n">
        <v>1457628.536267018</v>
      </c>
      <c r="AF3" t="n">
        <v>7.767754496382975e-06</v>
      </c>
      <c r="AG3" t="n">
        <v>70</v>
      </c>
      <c r="AH3" t="n">
        <v>1318514.514560193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4.1141</v>
      </c>
      <c r="E4" t="n">
        <v>24.31</v>
      </c>
      <c r="F4" t="n">
        <v>15.24</v>
      </c>
      <c r="G4" t="n">
        <v>7.43</v>
      </c>
      <c r="H4" t="n">
        <v>0.1</v>
      </c>
      <c r="I4" t="n">
        <v>123</v>
      </c>
      <c r="J4" t="n">
        <v>264.25</v>
      </c>
      <c r="K4" t="n">
        <v>59.89</v>
      </c>
      <c r="L4" t="n">
        <v>1.5</v>
      </c>
      <c r="M4" t="n">
        <v>121</v>
      </c>
      <c r="N4" t="n">
        <v>67.87</v>
      </c>
      <c r="O4" t="n">
        <v>32825.49</v>
      </c>
      <c r="P4" t="n">
        <v>255.65</v>
      </c>
      <c r="Q4" t="n">
        <v>988.35</v>
      </c>
      <c r="R4" t="n">
        <v>114.92</v>
      </c>
      <c r="S4" t="n">
        <v>35.43</v>
      </c>
      <c r="T4" t="n">
        <v>38156.31</v>
      </c>
      <c r="U4" t="n">
        <v>0.31</v>
      </c>
      <c r="V4" t="n">
        <v>0.75</v>
      </c>
      <c r="W4" t="n">
        <v>3.17</v>
      </c>
      <c r="X4" t="n">
        <v>2.48</v>
      </c>
      <c r="Y4" t="n">
        <v>1</v>
      </c>
      <c r="Z4" t="n">
        <v>10</v>
      </c>
      <c r="AA4" t="n">
        <v>956.1136958922898</v>
      </c>
      <c r="AB4" t="n">
        <v>1308.196939479125</v>
      </c>
      <c r="AC4" t="n">
        <v>1183.344459641173</v>
      </c>
      <c r="AD4" t="n">
        <v>956113.6958922897</v>
      </c>
      <c r="AE4" t="n">
        <v>1308196.939479125</v>
      </c>
      <c r="AF4" t="n">
        <v>8.50064339351205e-06</v>
      </c>
      <c r="AG4" t="n">
        <v>64</v>
      </c>
      <c r="AH4" t="n">
        <v>1183344.459641173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4.3663</v>
      </c>
      <c r="E5" t="n">
        <v>22.9</v>
      </c>
      <c r="F5" t="n">
        <v>14.84</v>
      </c>
      <c r="G5" t="n">
        <v>8.65</v>
      </c>
      <c r="H5" t="n">
        <v>0.12</v>
      </c>
      <c r="I5" t="n">
        <v>103</v>
      </c>
      <c r="J5" t="n">
        <v>264.72</v>
      </c>
      <c r="K5" t="n">
        <v>59.89</v>
      </c>
      <c r="L5" t="n">
        <v>1.75</v>
      </c>
      <c r="M5" t="n">
        <v>101</v>
      </c>
      <c r="N5" t="n">
        <v>68.09</v>
      </c>
      <c r="O5" t="n">
        <v>32883.31</v>
      </c>
      <c r="P5" t="n">
        <v>248.41</v>
      </c>
      <c r="Q5" t="n">
        <v>988.47</v>
      </c>
      <c r="R5" t="n">
        <v>102.18</v>
      </c>
      <c r="S5" t="n">
        <v>35.43</v>
      </c>
      <c r="T5" t="n">
        <v>31888.55</v>
      </c>
      <c r="U5" t="n">
        <v>0.35</v>
      </c>
      <c r="V5" t="n">
        <v>0.77</v>
      </c>
      <c r="W5" t="n">
        <v>3.15</v>
      </c>
      <c r="X5" t="n">
        <v>2.08</v>
      </c>
      <c r="Y5" t="n">
        <v>1</v>
      </c>
      <c r="Z5" t="n">
        <v>10</v>
      </c>
      <c r="AA5" t="n">
        <v>888.1694493820904</v>
      </c>
      <c r="AB5" t="n">
        <v>1215.232623915267</v>
      </c>
      <c r="AC5" t="n">
        <v>1099.252527878493</v>
      </c>
      <c r="AD5" t="n">
        <v>888169.4493820905</v>
      </c>
      <c r="AE5" t="n">
        <v>1215232.623915267</v>
      </c>
      <c r="AF5" t="n">
        <v>9.021744549012339e-06</v>
      </c>
      <c r="AG5" t="n">
        <v>60</v>
      </c>
      <c r="AH5" t="n">
        <v>1099252.527878493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4.5844</v>
      </c>
      <c r="E6" t="n">
        <v>21.81</v>
      </c>
      <c r="F6" t="n">
        <v>14.51</v>
      </c>
      <c r="G6" t="n">
        <v>9.890000000000001</v>
      </c>
      <c r="H6" t="n">
        <v>0.13</v>
      </c>
      <c r="I6" t="n">
        <v>88</v>
      </c>
      <c r="J6" t="n">
        <v>265.19</v>
      </c>
      <c r="K6" t="n">
        <v>59.89</v>
      </c>
      <c r="L6" t="n">
        <v>2</v>
      </c>
      <c r="M6" t="n">
        <v>86</v>
      </c>
      <c r="N6" t="n">
        <v>68.31</v>
      </c>
      <c r="O6" t="n">
        <v>32941.21</v>
      </c>
      <c r="P6" t="n">
        <v>242.19</v>
      </c>
      <c r="Q6" t="n">
        <v>988.36</v>
      </c>
      <c r="R6" t="n">
        <v>92.56</v>
      </c>
      <c r="S6" t="n">
        <v>35.43</v>
      </c>
      <c r="T6" t="n">
        <v>27151.21</v>
      </c>
      <c r="U6" t="n">
        <v>0.38</v>
      </c>
      <c r="V6" t="n">
        <v>0.79</v>
      </c>
      <c r="W6" t="n">
        <v>3.1</v>
      </c>
      <c r="X6" t="n">
        <v>1.76</v>
      </c>
      <c r="Y6" t="n">
        <v>1</v>
      </c>
      <c r="Z6" t="n">
        <v>10</v>
      </c>
      <c r="AA6" t="n">
        <v>836.4656492389763</v>
      </c>
      <c r="AB6" t="n">
        <v>1144.489203548781</v>
      </c>
      <c r="AC6" t="n">
        <v>1035.260760262771</v>
      </c>
      <c r="AD6" t="n">
        <v>836465.6492389763</v>
      </c>
      <c r="AE6" t="n">
        <v>1144489.203548782</v>
      </c>
      <c r="AF6" t="n">
        <v>9.472387538761002e-06</v>
      </c>
      <c r="AG6" t="n">
        <v>57</v>
      </c>
      <c r="AH6" t="n">
        <v>1035260.760262771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4.7535</v>
      </c>
      <c r="E7" t="n">
        <v>21.04</v>
      </c>
      <c r="F7" t="n">
        <v>14.29</v>
      </c>
      <c r="G7" t="n">
        <v>11.14</v>
      </c>
      <c r="H7" t="n">
        <v>0.15</v>
      </c>
      <c r="I7" t="n">
        <v>77</v>
      </c>
      <c r="J7" t="n">
        <v>265.66</v>
      </c>
      <c r="K7" t="n">
        <v>59.89</v>
      </c>
      <c r="L7" t="n">
        <v>2.25</v>
      </c>
      <c r="M7" t="n">
        <v>75</v>
      </c>
      <c r="N7" t="n">
        <v>68.53</v>
      </c>
      <c r="O7" t="n">
        <v>32999.19</v>
      </c>
      <c r="P7" t="n">
        <v>237.97</v>
      </c>
      <c r="Q7" t="n">
        <v>988.39</v>
      </c>
      <c r="R7" t="n">
        <v>85.59999999999999</v>
      </c>
      <c r="S7" t="n">
        <v>35.43</v>
      </c>
      <c r="T7" t="n">
        <v>23725.09</v>
      </c>
      <c r="U7" t="n">
        <v>0.41</v>
      </c>
      <c r="V7" t="n">
        <v>0.8</v>
      </c>
      <c r="W7" t="n">
        <v>3.09</v>
      </c>
      <c r="X7" t="n">
        <v>1.53</v>
      </c>
      <c r="Y7" t="n">
        <v>1</v>
      </c>
      <c r="Z7" t="n">
        <v>10</v>
      </c>
      <c r="AA7" t="n">
        <v>801.6456705726846</v>
      </c>
      <c r="AB7" t="n">
        <v>1096.846972588519</v>
      </c>
      <c r="AC7" t="n">
        <v>992.1654369590643</v>
      </c>
      <c r="AD7" t="n">
        <v>801645.6705726846</v>
      </c>
      <c r="AE7" t="n">
        <v>1096846.972588519</v>
      </c>
      <c r="AF7" t="n">
        <v>9.821785656901759e-06</v>
      </c>
      <c r="AG7" t="n">
        <v>55</v>
      </c>
      <c r="AH7" t="n">
        <v>992165.4369590643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4.8866</v>
      </c>
      <c r="E8" t="n">
        <v>20.46</v>
      </c>
      <c r="F8" t="n">
        <v>14.12</v>
      </c>
      <c r="G8" t="n">
        <v>12.28</v>
      </c>
      <c r="H8" t="n">
        <v>0.17</v>
      </c>
      <c r="I8" t="n">
        <v>69</v>
      </c>
      <c r="J8" t="n">
        <v>266.13</v>
      </c>
      <c r="K8" t="n">
        <v>59.89</v>
      </c>
      <c r="L8" t="n">
        <v>2.5</v>
      </c>
      <c r="M8" t="n">
        <v>67</v>
      </c>
      <c r="N8" t="n">
        <v>68.75</v>
      </c>
      <c r="O8" t="n">
        <v>33057.26</v>
      </c>
      <c r="P8" t="n">
        <v>234.48</v>
      </c>
      <c r="Q8" t="n">
        <v>988.25</v>
      </c>
      <c r="R8" t="n">
        <v>80.36</v>
      </c>
      <c r="S8" t="n">
        <v>35.43</v>
      </c>
      <c r="T8" t="n">
        <v>21145.49</v>
      </c>
      <c r="U8" t="n">
        <v>0.44</v>
      </c>
      <c r="V8" t="n">
        <v>0.8100000000000001</v>
      </c>
      <c r="W8" t="n">
        <v>3.07</v>
      </c>
      <c r="X8" t="n">
        <v>1.37</v>
      </c>
      <c r="Y8" t="n">
        <v>1</v>
      </c>
      <c r="Z8" t="n">
        <v>10</v>
      </c>
      <c r="AA8" t="n">
        <v>780.0451475291029</v>
      </c>
      <c r="AB8" t="n">
        <v>1067.292184012469</v>
      </c>
      <c r="AC8" t="n">
        <v>965.4313159243067</v>
      </c>
      <c r="AD8" t="n">
        <v>780045.1475291029</v>
      </c>
      <c r="AE8" t="n">
        <v>1067292.184012469</v>
      </c>
      <c r="AF8" t="n">
        <v>1.009679978773875e-05</v>
      </c>
      <c r="AG8" t="n">
        <v>54</v>
      </c>
      <c r="AH8" t="n">
        <v>965431.3159243066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5.0084</v>
      </c>
      <c r="E9" t="n">
        <v>19.97</v>
      </c>
      <c r="F9" t="n">
        <v>13.98</v>
      </c>
      <c r="G9" t="n">
        <v>13.53</v>
      </c>
      <c r="H9" t="n">
        <v>0.18</v>
      </c>
      <c r="I9" t="n">
        <v>62</v>
      </c>
      <c r="J9" t="n">
        <v>266.6</v>
      </c>
      <c r="K9" t="n">
        <v>59.89</v>
      </c>
      <c r="L9" t="n">
        <v>2.75</v>
      </c>
      <c r="M9" t="n">
        <v>60</v>
      </c>
      <c r="N9" t="n">
        <v>68.97</v>
      </c>
      <c r="O9" t="n">
        <v>33115.41</v>
      </c>
      <c r="P9" t="n">
        <v>231.48</v>
      </c>
      <c r="Q9" t="n">
        <v>988.3</v>
      </c>
      <c r="R9" t="n">
        <v>75.84999999999999</v>
      </c>
      <c r="S9" t="n">
        <v>35.43</v>
      </c>
      <c r="T9" t="n">
        <v>18926.51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760.3460898708737</v>
      </c>
      <c r="AB9" t="n">
        <v>1040.339064263391</v>
      </c>
      <c r="AC9" t="n">
        <v>941.0505640951399</v>
      </c>
      <c r="AD9" t="n">
        <v>760346.0898708737</v>
      </c>
      <c r="AE9" t="n">
        <v>1040339.064263391</v>
      </c>
      <c r="AF9" t="n">
        <v>1.034846561144983e-05</v>
      </c>
      <c r="AG9" t="n">
        <v>53</v>
      </c>
      <c r="AH9" t="n">
        <v>941050.5640951399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5.1165</v>
      </c>
      <c r="E10" t="n">
        <v>19.54</v>
      </c>
      <c r="F10" t="n">
        <v>13.86</v>
      </c>
      <c r="G10" t="n">
        <v>14.85</v>
      </c>
      <c r="H10" t="n">
        <v>0.2</v>
      </c>
      <c r="I10" t="n">
        <v>56</v>
      </c>
      <c r="J10" t="n">
        <v>267.08</v>
      </c>
      <c r="K10" t="n">
        <v>59.89</v>
      </c>
      <c r="L10" t="n">
        <v>3</v>
      </c>
      <c r="M10" t="n">
        <v>54</v>
      </c>
      <c r="N10" t="n">
        <v>69.19</v>
      </c>
      <c r="O10" t="n">
        <v>33173.65</v>
      </c>
      <c r="P10" t="n">
        <v>228.72</v>
      </c>
      <c r="Q10" t="n">
        <v>988.3200000000001</v>
      </c>
      <c r="R10" t="n">
        <v>72.20999999999999</v>
      </c>
      <c r="S10" t="n">
        <v>35.43</v>
      </c>
      <c r="T10" t="n">
        <v>17137.89</v>
      </c>
      <c r="U10" t="n">
        <v>0.49</v>
      </c>
      <c r="V10" t="n">
        <v>0.82</v>
      </c>
      <c r="W10" t="n">
        <v>3.05</v>
      </c>
      <c r="X10" t="n">
        <v>1.1</v>
      </c>
      <c r="Y10" t="n">
        <v>1</v>
      </c>
      <c r="Z10" t="n">
        <v>10</v>
      </c>
      <c r="AA10" t="n">
        <v>733.1821056993323</v>
      </c>
      <c r="AB10" t="n">
        <v>1003.172102729485</v>
      </c>
      <c r="AC10" t="n">
        <v>907.4307652058714</v>
      </c>
      <c r="AD10" t="n">
        <v>733182.1056993323</v>
      </c>
      <c r="AE10" t="n">
        <v>1003172.102729485</v>
      </c>
      <c r="AF10" t="n">
        <v>1.057182419554809e-05</v>
      </c>
      <c r="AG10" t="n">
        <v>51</v>
      </c>
      <c r="AH10" t="n">
        <v>907430.7652058713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5.2085</v>
      </c>
      <c r="E11" t="n">
        <v>19.2</v>
      </c>
      <c r="F11" t="n">
        <v>13.77</v>
      </c>
      <c r="G11" t="n">
        <v>16.2</v>
      </c>
      <c r="H11" t="n">
        <v>0.22</v>
      </c>
      <c r="I11" t="n">
        <v>51</v>
      </c>
      <c r="J11" t="n">
        <v>267.55</v>
      </c>
      <c r="K11" t="n">
        <v>59.89</v>
      </c>
      <c r="L11" t="n">
        <v>3.25</v>
      </c>
      <c r="M11" t="n">
        <v>49</v>
      </c>
      <c r="N11" t="n">
        <v>69.41</v>
      </c>
      <c r="O11" t="n">
        <v>33231.97</v>
      </c>
      <c r="P11" t="n">
        <v>226.5</v>
      </c>
      <c r="Q11" t="n">
        <v>988.1799999999999</v>
      </c>
      <c r="R11" t="n">
        <v>69.25</v>
      </c>
      <c r="S11" t="n">
        <v>35.43</v>
      </c>
      <c r="T11" t="n">
        <v>15678.94</v>
      </c>
      <c r="U11" t="n">
        <v>0.51</v>
      </c>
      <c r="V11" t="n">
        <v>0.83</v>
      </c>
      <c r="W11" t="n">
        <v>3.05</v>
      </c>
      <c r="X11" t="n">
        <v>1.01</v>
      </c>
      <c r="Y11" t="n">
        <v>1</v>
      </c>
      <c r="Z11" t="n">
        <v>10</v>
      </c>
      <c r="AA11" t="n">
        <v>716.8434417062761</v>
      </c>
      <c r="AB11" t="n">
        <v>980.8168218432022</v>
      </c>
      <c r="AC11" t="n">
        <v>887.2090409515416</v>
      </c>
      <c r="AD11" t="n">
        <v>716843.441706276</v>
      </c>
      <c r="AE11" t="n">
        <v>980816.8218432022</v>
      </c>
      <c r="AF11" t="n">
        <v>1.076191660754661e-05</v>
      </c>
      <c r="AG11" t="n">
        <v>50</v>
      </c>
      <c r="AH11" t="n">
        <v>887209.0409515416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5.2841</v>
      </c>
      <c r="E12" t="n">
        <v>18.92</v>
      </c>
      <c r="F12" t="n">
        <v>13.7</v>
      </c>
      <c r="G12" t="n">
        <v>17.48</v>
      </c>
      <c r="H12" t="n">
        <v>0.23</v>
      </c>
      <c r="I12" t="n">
        <v>47</v>
      </c>
      <c r="J12" t="n">
        <v>268.02</v>
      </c>
      <c r="K12" t="n">
        <v>59.89</v>
      </c>
      <c r="L12" t="n">
        <v>3.5</v>
      </c>
      <c r="M12" t="n">
        <v>45</v>
      </c>
      <c r="N12" t="n">
        <v>69.64</v>
      </c>
      <c r="O12" t="n">
        <v>33290.38</v>
      </c>
      <c r="P12" t="n">
        <v>224.82</v>
      </c>
      <c r="Q12" t="n">
        <v>988.33</v>
      </c>
      <c r="R12" t="n">
        <v>66.91</v>
      </c>
      <c r="S12" t="n">
        <v>35.43</v>
      </c>
      <c r="T12" t="n">
        <v>14531.74</v>
      </c>
      <c r="U12" t="n">
        <v>0.53</v>
      </c>
      <c r="V12" t="n">
        <v>0.83</v>
      </c>
      <c r="W12" t="n">
        <v>3.05</v>
      </c>
      <c r="X12" t="n">
        <v>0.9399999999999999</v>
      </c>
      <c r="Y12" t="n">
        <v>1</v>
      </c>
      <c r="Z12" t="n">
        <v>10</v>
      </c>
      <c r="AA12" t="n">
        <v>711.1615244593849</v>
      </c>
      <c r="AB12" t="n">
        <v>973.0425719975082</v>
      </c>
      <c r="AC12" t="n">
        <v>880.1767545998924</v>
      </c>
      <c r="AD12" t="n">
        <v>711161.5244593848</v>
      </c>
      <c r="AE12" t="n">
        <v>973042.5719975082</v>
      </c>
      <c r="AF12" t="n">
        <v>1.091812298088452e-05</v>
      </c>
      <c r="AG12" t="n">
        <v>50</v>
      </c>
      <c r="AH12" t="n">
        <v>880176.7545998924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5.3475</v>
      </c>
      <c r="E13" t="n">
        <v>18.7</v>
      </c>
      <c r="F13" t="n">
        <v>13.62</v>
      </c>
      <c r="G13" t="n">
        <v>18.58</v>
      </c>
      <c r="H13" t="n">
        <v>0.25</v>
      </c>
      <c r="I13" t="n">
        <v>44</v>
      </c>
      <c r="J13" t="n">
        <v>268.5</v>
      </c>
      <c r="K13" t="n">
        <v>59.89</v>
      </c>
      <c r="L13" t="n">
        <v>3.75</v>
      </c>
      <c r="M13" t="n">
        <v>42</v>
      </c>
      <c r="N13" t="n">
        <v>69.86</v>
      </c>
      <c r="O13" t="n">
        <v>33348.87</v>
      </c>
      <c r="P13" t="n">
        <v>223.13</v>
      </c>
      <c r="Q13" t="n">
        <v>988.16</v>
      </c>
      <c r="R13" t="n">
        <v>64.86</v>
      </c>
      <c r="S13" t="n">
        <v>35.43</v>
      </c>
      <c r="T13" t="n">
        <v>13518.77</v>
      </c>
      <c r="U13" t="n">
        <v>0.55</v>
      </c>
      <c r="V13" t="n">
        <v>0.84</v>
      </c>
      <c r="W13" t="n">
        <v>3.04</v>
      </c>
      <c r="X13" t="n">
        <v>0.87</v>
      </c>
      <c r="Y13" t="n">
        <v>1</v>
      </c>
      <c r="Z13" t="n">
        <v>10</v>
      </c>
      <c r="AA13" t="n">
        <v>697.1896678752562</v>
      </c>
      <c r="AB13" t="n">
        <v>953.9256614242936</v>
      </c>
      <c r="AC13" t="n">
        <v>862.8843351410329</v>
      </c>
      <c r="AD13" t="n">
        <v>697189.6678752562</v>
      </c>
      <c r="AE13" t="n">
        <v>953925.6614242936</v>
      </c>
      <c r="AF13" t="n">
        <v>1.104912144741394e-05</v>
      </c>
      <c r="AG13" t="n">
        <v>49</v>
      </c>
      <c r="AH13" t="n">
        <v>862884.3351410329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5.4136</v>
      </c>
      <c r="E14" t="n">
        <v>18.47</v>
      </c>
      <c r="F14" t="n">
        <v>13.55</v>
      </c>
      <c r="G14" t="n">
        <v>19.82</v>
      </c>
      <c r="H14" t="n">
        <v>0.26</v>
      </c>
      <c r="I14" t="n">
        <v>41</v>
      </c>
      <c r="J14" t="n">
        <v>268.97</v>
      </c>
      <c r="K14" t="n">
        <v>59.89</v>
      </c>
      <c r="L14" t="n">
        <v>4</v>
      </c>
      <c r="M14" t="n">
        <v>39</v>
      </c>
      <c r="N14" t="n">
        <v>70.09</v>
      </c>
      <c r="O14" t="n">
        <v>33407.45</v>
      </c>
      <c r="P14" t="n">
        <v>221.09</v>
      </c>
      <c r="Q14" t="n">
        <v>988.34</v>
      </c>
      <c r="R14" t="n">
        <v>62.37</v>
      </c>
      <c r="S14" t="n">
        <v>35.43</v>
      </c>
      <c r="T14" t="n">
        <v>12293.34</v>
      </c>
      <c r="U14" t="n">
        <v>0.57</v>
      </c>
      <c r="V14" t="n">
        <v>0.84</v>
      </c>
      <c r="W14" t="n">
        <v>3.03</v>
      </c>
      <c r="X14" t="n">
        <v>0.79</v>
      </c>
      <c r="Y14" t="n">
        <v>1</v>
      </c>
      <c r="Z14" t="n">
        <v>10</v>
      </c>
      <c r="AA14" t="n">
        <v>691.8785552921183</v>
      </c>
      <c r="AB14" t="n">
        <v>946.6587628782941</v>
      </c>
      <c r="AC14" t="n">
        <v>856.3109791931074</v>
      </c>
      <c r="AD14" t="n">
        <v>691878.5552921183</v>
      </c>
      <c r="AE14" t="n">
        <v>946658.7628782941</v>
      </c>
      <c r="AF14" t="n">
        <v>1.118569871299114e-05</v>
      </c>
      <c r="AG14" t="n">
        <v>49</v>
      </c>
      <c r="AH14" t="n">
        <v>856310.9791931075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5.4727</v>
      </c>
      <c r="E15" t="n">
        <v>18.27</v>
      </c>
      <c r="F15" t="n">
        <v>13.5</v>
      </c>
      <c r="G15" t="n">
        <v>21.31</v>
      </c>
      <c r="H15" t="n">
        <v>0.28</v>
      </c>
      <c r="I15" t="n">
        <v>38</v>
      </c>
      <c r="J15" t="n">
        <v>269.45</v>
      </c>
      <c r="K15" t="n">
        <v>59.89</v>
      </c>
      <c r="L15" t="n">
        <v>4.25</v>
      </c>
      <c r="M15" t="n">
        <v>36</v>
      </c>
      <c r="N15" t="n">
        <v>70.31</v>
      </c>
      <c r="O15" t="n">
        <v>33466.11</v>
      </c>
      <c r="P15" t="n">
        <v>219.61</v>
      </c>
      <c r="Q15" t="n">
        <v>988.16</v>
      </c>
      <c r="R15" t="n">
        <v>60.61</v>
      </c>
      <c r="S15" t="n">
        <v>35.43</v>
      </c>
      <c r="T15" t="n">
        <v>11427.05</v>
      </c>
      <c r="U15" t="n">
        <v>0.58</v>
      </c>
      <c r="V15" t="n">
        <v>0.84</v>
      </c>
      <c r="W15" t="n">
        <v>3.03</v>
      </c>
      <c r="X15" t="n">
        <v>0.74</v>
      </c>
      <c r="Y15" t="n">
        <v>1</v>
      </c>
      <c r="Z15" t="n">
        <v>10</v>
      </c>
      <c r="AA15" t="n">
        <v>678.6055293789557</v>
      </c>
      <c r="AB15" t="n">
        <v>928.4980232593286</v>
      </c>
      <c r="AC15" t="n">
        <v>839.883475074618</v>
      </c>
      <c r="AD15" t="n">
        <v>678605.5293789557</v>
      </c>
      <c r="AE15" t="n">
        <v>928498.0232593287</v>
      </c>
      <c r="AF15" t="n">
        <v>1.130781242548149e-05</v>
      </c>
      <c r="AG15" t="n">
        <v>48</v>
      </c>
      <c r="AH15" t="n">
        <v>839883.475074618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5.5191</v>
      </c>
      <c r="E16" t="n">
        <v>18.12</v>
      </c>
      <c r="F16" t="n">
        <v>13.45</v>
      </c>
      <c r="G16" t="n">
        <v>22.41</v>
      </c>
      <c r="H16" t="n">
        <v>0.3</v>
      </c>
      <c r="I16" t="n">
        <v>36</v>
      </c>
      <c r="J16" t="n">
        <v>269.92</v>
      </c>
      <c r="K16" t="n">
        <v>59.89</v>
      </c>
      <c r="L16" t="n">
        <v>4.5</v>
      </c>
      <c r="M16" t="n">
        <v>34</v>
      </c>
      <c r="N16" t="n">
        <v>70.54000000000001</v>
      </c>
      <c r="O16" t="n">
        <v>33524.86</v>
      </c>
      <c r="P16" t="n">
        <v>218.12</v>
      </c>
      <c r="Q16" t="n">
        <v>988.12</v>
      </c>
      <c r="R16" t="n">
        <v>58.99</v>
      </c>
      <c r="S16" t="n">
        <v>35.43</v>
      </c>
      <c r="T16" t="n">
        <v>10624.02</v>
      </c>
      <c r="U16" t="n">
        <v>0.6</v>
      </c>
      <c r="V16" t="n">
        <v>0.85</v>
      </c>
      <c r="W16" t="n">
        <v>3.03</v>
      </c>
      <c r="X16" t="n">
        <v>0.6899999999999999</v>
      </c>
      <c r="Y16" t="n">
        <v>1</v>
      </c>
      <c r="Z16" t="n">
        <v>10</v>
      </c>
      <c r="AA16" t="n">
        <v>674.9702341394103</v>
      </c>
      <c r="AB16" t="n">
        <v>923.5240519346756</v>
      </c>
      <c r="AC16" t="n">
        <v>835.3842125921772</v>
      </c>
      <c r="AD16" t="n">
        <v>674970.2341394103</v>
      </c>
      <c r="AE16" t="n">
        <v>923524.0519346757</v>
      </c>
      <c r="AF16" t="n">
        <v>1.140368512022857e-05</v>
      </c>
      <c r="AG16" t="n">
        <v>48</v>
      </c>
      <c r="AH16" t="n">
        <v>835384.2125921772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5.557</v>
      </c>
      <c r="E17" t="n">
        <v>18</v>
      </c>
      <c r="F17" t="n">
        <v>13.42</v>
      </c>
      <c r="G17" t="n">
        <v>23.69</v>
      </c>
      <c r="H17" t="n">
        <v>0.31</v>
      </c>
      <c r="I17" t="n">
        <v>34</v>
      </c>
      <c r="J17" t="n">
        <v>270.4</v>
      </c>
      <c r="K17" t="n">
        <v>59.89</v>
      </c>
      <c r="L17" t="n">
        <v>4.75</v>
      </c>
      <c r="M17" t="n">
        <v>32</v>
      </c>
      <c r="N17" t="n">
        <v>70.76000000000001</v>
      </c>
      <c r="O17" t="n">
        <v>33583.7</v>
      </c>
      <c r="P17" t="n">
        <v>217.24</v>
      </c>
      <c r="Q17" t="n">
        <v>988.16</v>
      </c>
      <c r="R17" t="n">
        <v>58.58</v>
      </c>
      <c r="S17" t="n">
        <v>35.43</v>
      </c>
      <c r="T17" t="n">
        <v>10429.35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663.3971045309072</v>
      </c>
      <c r="AB17" t="n">
        <v>907.6891854338776</v>
      </c>
      <c r="AC17" t="n">
        <v>821.0606035258406</v>
      </c>
      <c r="AD17" t="n">
        <v>663397.1045309072</v>
      </c>
      <c r="AE17" t="n">
        <v>907689.1854338776</v>
      </c>
      <c r="AF17" t="n">
        <v>1.148199492908448e-05</v>
      </c>
      <c r="AG17" t="n">
        <v>47</v>
      </c>
      <c r="AH17" t="n">
        <v>821060.6035258407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5.6044</v>
      </c>
      <c r="E18" t="n">
        <v>17.84</v>
      </c>
      <c r="F18" t="n">
        <v>13.37</v>
      </c>
      <c r="G18" t="n">
        <v>25.07</v>
      </c>
      <c r="H18" t="n">
        <v>0.33</v>
      </c>
      <c r="I18" t="n">
        <v>32</v>
      </c>
      <c r="J18" t="n">
        <v>270.88</v>
      </c>
      <c r="K18" t="n">
        <v>59.89</v>
      </c>
      <c r="L18" t="n">
        <v>5</v>
      </c>
      <c r="M18" t="n">
        <v>30</v>
      </c>
      <c r="N18" t="n">
        <v>70.98999999999999</v>
      </c>
      <c r="O18" t="n">
        <v>33642.62</v>
      </c>
      <c r="P18" t="n">
        <v>215.56</v>
      </c>
      <c r="Q18" t="n">
        <v>988.22</v>
      </c>
      <c r="R18" t="n">
        <v>56.71</v>
      </c>
      <c r="S18" t="n">
        <v>35.43</v>
      </c>
      <c r="T18" t="n">
        <v>9507.879999999999</v>
      </c>
      <c r="U18" t="n">
        <v>0.62</v>
      </c>
      <c r="V18" t="n">
        <v>0.85</v>
      </c>
      <c r="W18" t="n">
        <v>3.02</v>
      </c>
      <c r="X18" t="n">
        <v>0.62</v>
      </c>
      <c r="Y18" t="n">
        <v>1</v>
      </c>
      <c r="Z18" t="n">
        <v>10</v>
      </c>
      <c r="AA18" t="n">
        <v>659.6413079971516</v>
      </c>
      <c r="AB18" t="n">
        <v>902.5503389223442</v>
      </c>
      <c r="AC18" t="n">
        <v>816.4122013129515</v>
      </c>
      <c r="AD18" t="n">
        <v>659641.3079971515</v>
      </c>
      <c r="AE18" t="n">
        <v>902550.3389223441</v>
      </c>
      <c r="AF18" t="n">
        <v>1.157993384570111e-05</v>
      </c>
      <c r="AG18" t="n">
        <v>47</v>
      </c>
      <c r="AH18" t="n">
        <v>816412.2013129515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5.6261</v>
      </c>
      <c r="E19" t="n">
        <v>17.77</v>
      </c>
      <c r="F19" t="n">
        <v>13.35</v>
      </c>
      <c r="G19" t="n">
        <v>25.85</v>
      </c>
      <c r="H19" t="n">
        <v>0.34</v>
      </c>
      <c r="I19" t="n">
        <v>31</v>
      </c>
      <c r="J19" t="n">
        <v>271.36</v>
      </c>
      <c r="K19" t="n">
        <v>59.89</v>
      </c>
      <c r="L19" t="n">
        <v>5.25</v>
      </c>
      <c r="M19" t="n">
        <v>29</v>
      </c>
      <c r="N19" t="n">
        <v>71.22</v>
      </c>
      <c r="O19" t="n">
        <v>33701.64</v>
      </c>
      <c r="P19" t="n">
        <v>214.86</v>
      </c>
      <c r="Q19" t="n">
        <v>988.2</v>
      </c>
      <c r="R19" t="n">
        <v>56.53</v>
      </c>
      <c r="S19" t="n">
        <v>35.43</v>
      </c>
      <c r="T19" t="n">
        <v>9419.9</v>
      </c>
      <c r="U19" t="n">
        <v>0.63</v>
      </c>
      <c r="V19" t="n">
        <v>0.85</v>
      </c>
      <c r="W19" t="n">
        <v>3.01</v>
      </c>
      <c r="X19" t="n">
        <v>0.6</v>
      </c>
      <c r="Y19" t="n">
        <v>1</v>
      </c>
      <c r="Z19" t="n">
        <v>10</v>
      </c>
      <c r="AA19" t="n">
        <v>658.0155447077165</v>
      </c>
      <c r="AB19" t="n">
        <v>900.3258978661247</v>
      </c>
      <c r="AC19" t="n">
        <v>814.400057789115</v>
      </c>
      <c r="AD19" t="n">
        <v>658015.5447077164</v>
      </c>
      <c r="AE19" t="n">
        <v>900325.8978661248</v>
      </c>
      <c r="AF19" t="n">
        <v>1.162477086027033e-05</v>
      </c>
      <c r="AG19" t="n">
        <v>47</v>
      </c>
      <c r="AH19" t="n">
        <v>814400.057789115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5.6733</v>
      </c>
      <c r="E20" t="n">
        <v>17.63</v>
      </c>
      <c r="F20" t="n">
        <v>13.31</v>
      </c>
      <c r="G20" t="n">
        <v>27.53</v>
      </c>
      <c r="H20" t="n">
        <v>0.36</v>
      </c>
      <c r="I20" t="n">
        <v>29</v>
      </c>
      <c r="J20" t="n">
        <v>271.84</v>
      </c>
      <c r="K20" t="n">
        <v>59.89</v>
      </c>
      <c r="L20" t="n">
        <v>5.5</v>
      </c>
      <c r="M20" t="n">
        <v>27</v>
      </c>
      <c r="N20" t="n">
        <v>71.45</v>
      </c>
      <c r="O20" t="n">
        <v>33760.74</v>
      </c>
      <c r="P20" t="n">
        <v>213.22</v>
      </c>
      <c r="Q20" t="n">
        <v>988.08</v>
      </c>
      <c r="R20" t="n">
        <v>55.02</v>
      </c>
      <c r="S20" t="n">
        <v>35.43</v>
      </c>
      <c r="T20" t="n">
        <v>8674.780000000001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645.4159630807443</v>
      </c>
      <c r="AB20" t="n">
        <v>883.0865944297901</v>
      </c>
      <c r="AC20" t="n">
        <v>798.8060492772299</v>
      </c>
      <c r="AD20" t="n">
        <v>645415.9630807443</v>
      </c>
      <c r="AE20" t="n">
        <v>883086.5944297902</v>
      </c>
      <c r="AF20" t="n">
        <v>1.172229653251304e-05</v>
      </c>
      <c r="AG20" t="n">
        <v>46</v>
      </c>
      <c r="AH20" t="n">
        <v>798806.0492772299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5.692</v>
      </c>
      <c r="E21" t="n">
        <v>17.57</v>
      </c>
      <c r="F21" t="n">
        <v>13.3</v>
      </c>
      <c r="G21" t="n">
        <v>28.5</v>
      </c>
      <c r="H21" t="n">
        <v>0.38</v>
      </c>
      <c r="I21" t="n">
        <v>28</v>
      </c>
      <c r="J21" t="n">
        <v>272.32</v>
      </c>
      <c r="K21" t="n">
        <v>59.89</v>
      </c>
      <c r="L21" t="n">
        <v>5.75</v>
      </c>
      <c r="M21" t="n">
        <v>26</v>
      </c>
      <c r="N21" t="n">
        <v>71.68000000000001</v>
      </c>
      <c r="O21" t="n">
        <v>33820.05</v>
      </c>
      <c r="P21" t="n">
        <v>212.55</v>
      </c>
      <c r="Q21" t="n">
        <v>988.1900000000001</v>
      </c>
      <c r="R21" t="n">
        <v>54.81</v>
      </c>
      <c r="S21" t="n">
        <v>35.43</v>
      </c>
      <c r="T21" t="n">
        <v>8577.559999999999</v>
      </c>
      <c r="U21" t="n">
        <v>0.65</v>
      </c>
      <c r="V21" t="n">
        <v>0.86</v>
      </c>
      <c r="W21" t="n">
        <v>3.01</v>
      </c>
      <c r="X21" t="n">
        <v>0.55</v>
      </c>
      <c r="Y21" t="n">
        <v>1</v>
      </c>
      <c r="Z21" t="n">
        <v>10</v>
      </c>
      <c r="AA21" t="n">
        <v>643.9985892657835</v>
      </c>
      <c r="AB21" t="n">
        <v>881.1472810460415</v>
      </c>
      <c r="AC21" t="n">
        <v>797.0518212409827</v>
      </c>
      <c r="AD21" t="n">
        <v>643998.5892657836</v>
      </c>
      <c r="AE21" t="n">
        <v>881147.2810460415</v>
      </c>
      <c r="AF21" t="n">
        <v>1.176093488147361e-05</v>
      </c>
      <c r="AG21" t="n">
        <v>46</v>
      </c>
      <c r="AH21" t="n">
        <v>797051.8212409827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5.7196</v>
      </c>
      <c r="E22" t="n">
        <v>17.48</v>
      </c>
      <c r="F22" t="n">
        <v>13.27</v>
      </c>
      <c r="G22" t="n">
        <v>29.48</v>
      </c>
      <c r="H22" t="n">
        <v>0.39</v>
      </c>
      <c r="I22" t="n">
        <v>27</v>
      </c>
      <c r="J22" t="n">
        <v>272.8</v>
      </c>
      <c r="K22" t="n">
        <v>59.89</v>
      </c>
      <c r="L22" t="n">
        <v>6</v>
      </c>
      <c r="M22" t="n">
        <v>25</v>
      </c>
      <c r="N22" t="n">
        <v>71.91</v>
      </c>
      <c r="O22" t="n">
        <v>33879.33</v>
      </c>
      <c r="P22" t="n">
        <v>211.35</v>
      </c>
      <c r="Q22" t="n">
        <v>988.13</v>
      </c>
      <c r="R22" t="n">
        <v>53.56</v>
      </c>
      <c r="S22" t="n">
        <v>35.43</v>
      </c>
      <c r="T22" t="n">
        <v>7955.44</v>
      </c>
      <c r="U22" t="n">
        <v>0.66</v>
      </c>
      <c r="V22" t="n">
        <v>0.86</v>
      </c>
      <c r="W22" t="n">
        <v>3.01</v>
      </c>
      <c r="X22" t="n">
        <v>0.51</v>
      </c>
      <c r="Y22" t="n">
        <v>1</v>
      </c>
      <c r="Z22" t="n">
        <v>10</v>
      </c>
      <c r="AA22" t="n">
        <v>641.6931692501514</v>
      </c>
      <c r="AB22" t="n">
        <v>877.9929036727008</v>
      </c>
      <c r="AC22" t="n">
        <v>794.1984932169572</v>
      </c>
      <c r="AD22" t="n">
        <v>641693.1692501514</v>
      </c>
      <c r="AE22" t="n">
        <v>877992.9036727007</v>
      </c>
      <c r="AF22" t="n">
        <v>1.181796260507317e-05</v>
      </c>
      <c r="AG22" t="n">
        <v>46</v>
      </c>
      <c r="AH22" t="n">
        <v>794198.4932169572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5.7681</v>
      </c>
      <c r="E23" t="n">
        <v>17.34</v>
      </c>
      <c r="F23" t="n">
        <v>13.22</v>
      </c>
      <c r="G23" t="n">
        <v>31.73</v>
      </c>
      <c r="H23" t="n">
        <v>0.41</v>
      </c>
      <c r="I23" t="n">
        <v>25</v>
      </c>
      <c r="J23" t="n">
        <v>273.28</v>
      </c>
      <c r="K23" t="n">
        <v>59.89</v>
      </c>
      <c r="L23" t="n">
        <v>6.25</v>
      </c>
      <c r="M23" t="n">
        <v>23</v>
      </c>
      <c r="N23" t="n">
        <v>72.14</v>
      </c>
      <c r="O23" t="n">
        <v>33938.7</v>
      </c>
      <c r="P23" t="n">
        <v>209.69</v>
      </c>
      <c r="Q23" t="n">
        <v>988.16</v>
      </c>
      <c r="R23" t="n">
        <v>52.33</v>
      </c>
      <c r="S23" t="n">
        <v>35.43</v>
      </c>
      <c r="T23" t="n">
        <v>7349.4</v>
      </c>
      <c r="U23" t="n">
        <v>0.68</v>
      </c>
      <c r="V23" t="n">
        <v>0.86</v>
      </c>
      <c r="W23" t="n">
        <v>3</v>
      </c>
      <c r="X23" t="n">
        <v>0.47</v>
      </c>
      <c r="Y23" t="n">
        <v>1</v>
      </c>
      <c r="Z23" t="n">
        <v>10</v>
      </c>
      <c r="AA23" t="n">
        <v>638.1239723969323</v>
      </c>
      <c r="AB23" t="n">
        <v>873.1093710762742</v>
      </c>
      <c r="AC23" t="n">
        <v>789.7810381174526</v>
      </c>
      <c r="AD23" t="n">
        <v>638123.9723969323</v>
      </c>
      <c r="AE23" t="n">
        <v>873109.3710762742</v>
      </c>
      <c r="AF23" t="n">
        <v>1.19181743657463e-05</v>
      </c>
      <c r="AG23" t="n">
        <v>46</v>
      </c>
      <c r="AH23" t="n">
        <v>789781.0381174525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5.7632</v>
      </c>
      <c r="E24" t="n">
        <v>17.35</v>
      </c>
      <c r="F24" t="n">
        <v>13.23</v>
      </c>
      <c r="G24" t="n">
        <v>31.76</v>
      </c>
      <c r="H24" t="n">
        <v>0.42</v>
      </c>
      <c r="I24" t="n">
        <v>25</v>
      </c>
      <c r="J24" t="n">
        <v>273.76</v>
      </c>
      <c r="K24" t="n">
        <v>59.89</v>
      </c>
      <c r="L24" t="n">
        <v>6.5</v>
      </c>
      <c r="M24" t="n">
        <v>23</v>
      </c>
      <c r="N24" t="n">
        <v>72.37</v>
      </c>
      <c r="O24" t="n">
        <v>33998.16</v>
      </c>
      <c r="P24" t="n">
        <v>209.43</v>
      </c>
      <c r="Q24" t="n">
        <v>988.1900000000001</v>
      </c>
      <c r="R24" t="n">
        <v>52.57</v>
      </c>
      <c r="S24" t="n">
        <v>35.43</v>
      </c>
      <c r="T24" t="n">
        <v>7470.99</v>
      </c>
      <c r="U24" t="n">
        <v>0.67</v>
      </c>
      <c r="V24" t="n">
        <v>0.86</v>
      </c>
      <c r="W24" t="n">
        <v>3.01</v>
      </c>
      <c r="X24" t="n">
        <v>0.48</v>
      </c>
      <c r="Y24" t="n">
        <v>1</v>
      </c>
      <c r="Z24" t="n">
        <v>10</v>
      </c>
      <c r="AA24" t="n">
        <v>638.0874874804324</v>
      </c>
      <c r="AB24" t="n">
        <v>873.0594508039179</v>
      </c>
      <c r="AC24" t="n">
        <v>789.7358821658265</v>
      </c>
      <c r="AD24" t="n">
        <v>638087.4874804324</v>
      </c>
      <c r="AE24" t="n">
        <v>873059.4508039179</v>
      </c>
      <c r="AF24" t="n">
        <v>1.190804987858551e-05</v>
      </c>
      <c r="AG24" t="n">
        <v>46</v>
      </c>
      <c r="AH24" t="n">
        <v>789735.8821658265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5.7869</v>
      </c>
      <c r="E25" t="n">
        <v>17.28</v>
      </c>
      <c r="F25" t="n">
        <v>13.21</v>
      </c>
      <c r="G25" t="n">
        <v>33.04</v>
      </c>
      <c r="H25" t="n">
        <v>0.44</v>
      </c>
      <c r="I25" t="n">
        <v>24</v>
      </c>
      <c r="J25" t="n">
        <v>274.24</v>
      </c>
      <c r="K25" t="n">
        <v>59.89</v>
      </c>
      <c r="L25" t="n">
        <v>6.75</v>
      </c>
      <c r="M25" t="n">
        <v>22</v>
      </c>
      <c r="N25" t="n">
        <v>72.61</v>
      </c>
      <c r="O25" t="n">
        <v>34057.71</v>
      </c>
      <c r="P25" t="n">
        <v>208.35</v>
      </c>
      <c r="Q25" t="n">
        <v>988.15</v>
      </c>
      <c r="R25" t="n">
        <v>51.87</v>
      </c>
      <c r="S25" t="n">
        <v>35.43</v>
      </c>
      <c r="T25" t="n">
        <v>7126.34</v>
      </c>
      <c r="U25" t="n">
        <v>0.68</v>
      </c>
      <c r="V25" t="n">
        <v>0.86</v>
      </c>
      <c r="W25" t="n">
        <v>3.01</v>
      </c>
      <c r="X25" t="n">
        <v>0.46</v>
      </c>
      <c r="Y25" t="n">
        <v>1</v>
      </c>
      <c r="Z25" t="n">
        <v>10</v>
      </c>
      <c r="AA25" t="n">
        <v>627.1189706791164</v>
      </c>
      <c r="AB25" t="n">
        <v>858.0518422195481</v>
      </c>
      <c r="AC25" t="n">
        <v>776.1605786814378</v>
      </c>
      <c r="AD25" t="n">
        <v>627118.9706791164</v>
      </c>
      <c r="AE25" t="n">
        <v>858051.8422195481</v>
      </c>
      <c r="AF25" t="n">
        <v>1.195701933689382e-05</v>
      </c>
      <c r="AG25" t="n">
        <v>45</v>
      </c>
      <c r="AH25" t="n">
        <v>776160.5786814378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5.808</v>
      </c>
      <c r="E26" t="n">
        <v>17.22</v>
      </c>
      <c r="F26" t="n">
        <v>13.2</v>
      </c>
      <c r="G26" t="n">
        <v>34.44</v>
      </c>
      <c r="H26" t="n">
        <v>0.45</v>
      </c>
      <c r="I26" t="n">
        <v>23</v>
      </c>
      <c r="J26" t="n">
        <v>274.73</v>
      </c>
      <c r="K26" t="n">
        <v>59.89</v>
      </c>
      <c r="L26" t="n">
        <v>7</v>
      </c>
      <c r="M26" t="n">
        <v>21</v>
      </c>
      <c r="N26" t="n">
        <v>72.84</v>
      </c>
      <c r="O26" t="n">
        <v>34117.35</v>
      </c>
      <c r="P26" t="n">
        <v>207.81</v>
      </c>
      <c r="Q26" t="n">
        <v>988.17</v>
      </c>
      <c r="R26" t="n">
        <v>51.54</v>
      </c>
      <c r="S26" t="n">
        <v>35.43</v>
      </c>
      <c r="T26" t="n">
        <v>6964.74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625.7902283809617</v>
      </c>
      <c r="AB26" t="n">
        <v>856.2337983872399</v>
      </c>
      <c r="AC26" t="n">
        <v>774.5160464008446</v>
      </c>
      <c r="AD26" t="n">
        <v>625790.2283809617</v>
      </c>
      <c r="AE26" t="n">
        <v>856233.7983872398</v>
      </c>
      <c r="AF26" t="n">
        <v>1.200061661834131e-05</v>
      </c>
      <c r="AG26" t="n">
        <v>45</v>
      </c>
      <c r="AH26" t="n">
        <v>774516.0464008446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5.8376</v>
      </c>
      <c r="E27" t="n">
        <v>17.13</v>
      </c>
      <c r="F27" t="n">
        <v>13.16</v>
      </c>
      <c r="G27" t="n">
        <v>35.9</v>
      </c>
      <c r="H27" t="n">
        <v>0.47</v>
      </c>
      <c r="I27" t="n">
        <v>22</v>
      </c>
      <c r="J27" t="n">
        <v>275.21</v>
      </c>
      <c r="K27" t="n">
        <v>59.89</v>
      </c>
      <c r="L27" t="n">
        <v>7.25</v>
      </c>
      <c r="M27" t="n">
        <v>20</v>
      </c>
      <c r="N27" t="n">
        <v>73.08</v>
      </c>
      <c r="O27" t="n">
        <v>34177.09</v>
      </c>
      <c r="P27" t="n">
        <v>206.52</v>
      </c>
      <c r="Q27" t="n">
        <v>988.08</v>
      </c>
      <c r="R27" t="n">
        <v>50.69</v>
      </c>
      <c r="S27" t="n">
        <v>35.43</v>
      </c>
      <c r="T27" t="n">
        <v>6544.3</v>
      </c>
      <c r="U27" t="n">
        <v>0.7</v>
      </c>
      <c r="V27" t="n">
        <v>0.87</v>
      </c>
      <c r="W27" t="n">
        <v>2.99</v>
      </c>
      <c r="X27" t="n">
        <v>0.41</v>
      </c>
      <c r="Y27" t="n">
        <v>1</v>
      </c>
      <c r="Z27" t="n">
        <v>10</v>
      </c>
      <c r="AA27" t="n">
        <v>623.3967233986887</v>
      </c>
      <c r="AB27" t="n">
        <v>852.9588992765066</v>
      </c>
      <c r="AC27" t="n">
        <v>771.5536990648899</v>
      </c>
      <c r="AD27" t="n">
        <v>623396.7233986887</v>
      </c>
      <c r="AE27" t="n">
        <v>852958.8992765066</v>
      </c>
      <c r="AF27" t="n">
        <v>1.206177678567997e-05</v>
      </c>
      <c r="AG27" t="n">
        <v>45</v>
      </c>
      <c r="AH27" t="n">
        <v>771553.6990648899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5.8568</v>
      </c>
      <c r="E28" t="n">
        <v>17.07</v>
      </c>
      <c r="F28" t="n">
        <v>13.16</v>
      </c>
      <c r="G28" t="n">
        <v>37.6</v>
      </c>
      <c r="H28" t="n">
        <v>0.48</v>
      </c>
      <c r="I28" t="n">
        <v>21</v>
      </c>
      <c r="J28" t="n">
        <v>275.7</v>
      </c>
      <c r="K28" t="n">
        <v>59.89</v>
      </c>
      <c r="L28" t="n">
        <v>7.5</v>
      </c>
      <c r="M28" t="n">
        <v>19</v>
      </c>
      <c r="N28" t="n">
        <v>73.31</v>
      </c>
      <c r="O28" t="n">
        <v>34236.91</v>
      </c>
      <c r="P28" t="n">
        <v>205.67</v>
      </c>
      <c r="Q28" t="n">
        <v>988.16</v>
      </c>
      <c r="R28" t="n">
        <v>50.54</v>
      </c>
      <c r="S28" t="n">
        <v>35.43</v>
      </c>
      <c r="T28" t="n">
        <v>6475.99</v>
      </c>
      <c r="U28" t="n">
        <v>0.7</v>
      </c>
      <c r="V28" t="n">
        <v>0.87</v>
      </c>
      <c r="W28" t="n">
        <v>2.99</v>
      </c>
      <c r="X28" t="n">
        <v>0.41</v>
      </c>
      <c r="Y28" t="n">
        <v>1</v>
      </c>
      <c r="Z28" t="n">
        <v>10</v>
      </c>
      <c r="AA28" t="n">
        <v>621.8939000592693</v>
      </c>
      <c r="AB28" t="n">
        <v>850.9026700836264</v>
      </c>
      <c r="AC28" t="n">
        <v>769.6937135002423</v>
      </c>
      <c r="AD28" t="n">
        <v>621893.9000592693</v>
      </c>
      <c r="AE28" t="n">
        <v>850902.6700836264</v>
      </c>
      <c r="AF28" t="n">
        <v>1.210144824557531e-05</v>
      </c>
      <c r="AG28" t="n">
        <v>45</v>
      </c>
      <c r="AH28" t="n">
        <v>769693.7135002423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5.8849</v>
      </c>
      <c r="E29" t="n">
        <v>16.99</v>
      </c>
      <c r="F29" t="n">
        <v>13.13</v>
      </c>
      <c r="G29" t="n">
        <v>39.39</v>
      </c>
      <c r="H29" t="n">
        <v>0.5</v>
      </c>
      <c r="I29" t="n">
        <v>20</v>
      </c>
      <c r="J29" t="n">
        <v>276.18</v>
      </c>
      <c r="K29" t="n">
        <v>59.89</v>
      </c>
      <c r="L29" t="n">
        <v>7.75</v>
      </c>
      <c r="M29" t="n">
        <v>18</v>
      </c>
      <c r="N29" t="n">
        <v>73.55</v>
      </c>
      <c r="O29" t="n">
        <v>34296.82</v>
      </c>
      <c r="P29" t="n">
        <v>204.69</v>
      </c>
      <c r="Q29" t="n">
        <v>988.17</v>
      </c>
      <c r="R29" t="n">
        <v>49.36</v>
      </c>
      <c r="S29" t="n">
        <v>35.43</v>
      </c>
      <c r="T29" t="n">
        <v>5892.03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619.8997838207418</v>
      </c>
      <c r="AB29" t="n">
        <v>848.1742322718734</v>
      </c>
      <c r="AC29" t="n">
        <v>767.2256739638567</v>
      </c>
      <c r="AD29" t="n">
        <v>619899.7838207418</v>
      </c>
      <c r="AE29" t="n">
        <v>848174.2322718734</v>
      </c>
      <c r="AF29" t="n">
        <v>1.215950908010964e-05</v>
      </c>
      <c r="AG29" t="n">
        <v>45</v>
      </c>
      <c r="AH29" t="n">
        <v>767225.6739638567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5.8879</v>
      </c>
      <c r="E30" t="n">
        <v>16.98</v>
      </c>
      <c r="F30" t="n">
        <v>13.12</v>
      </c>
      <c r="G30" t="n">
        <v>39.36</v>
      </c>
      <c r="H30" t="n">
        <v>0.51</v>
      </c>
      <c r="I30" t="n">
        <v>20</v>
      </c>
      <c r="J30" t="n">
        <v>276.67</v>
      </c>
      <c r="K30" t="n">
        <v>59.89</v>
      </c>
      <c r="L30" t="n">
        <v>8</v>
      </c>
      <c r="M30" t="n">
        <v>18</v>
      </c>
      <c r="N30" t="n">
        <v>73.78</v>
      </c>
      <c r="O30" t="n">
        <v>34356.83</v>
      </c>
      <c r="P30" t="n">
        <v>203.93</v>
      </c>
      <c r="Q30" t="n">
        <v>988.12</v>
      </c>
      <c r="R30" t="n">
        <v>49.02</v>
      </c>
      <c r="S30" t="n">
        <v>35.43</v>
      </c>
      <c r="T30" t="n">
        <v>5720.96</v>
      </c>
      <c r="U30" t="n">
        <v>0.72</v>
      </c>
      <c r="V30" t="n">
        <v>0.87</v>
      </c>
      <c r="W30" t="n">
        <v>3</v>
      </c>
      <c r="X30" t="n">
        <v>0.37</v>
      </c>
      <c r="Y30" t="n">
        <v>1</v>
      </c>
      <c r="Z30" t="n">
        <v>10</v>
      </c>
      <c r="AA30" t="n">
        <v>619.0694845580766</v>
      </c>
      <c r="AB30" t="n">
        <v>847.0381801904769</v>
      </c>
      <c r="AC30" t="n">
        <v>766.1980450986493</v>
      </c>
      <c r="AD30" t="n">
        <v>619069.4845580766</v>
      </c>
      <c r="AE30" t="n">
        <v>847038.1801904768</v>
      </c>
      <c r="AF30" t="n">
        <v>1.216570774571828e-05</v>
      </c>
      <c r="AG30" t="n">
        <v>45</v>
      </c>
      <c r="AH30" t="n">
        <v>766198.0450986493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5.9089</v>
      </c>
      <c r="E31" t="n">
        <v>16.92</v>
      </c>
      <c r="F31" t="n">
        <v>13.11</v>
      </c>
      <c r="G31" t="n">
        <v>41.4</v>
      </c>
      <c r="H31" t="n">
        <v>0.53</v>
      </c>
      <c r="I31" t="n">
        <v>19</v>
      </c>
      <c r="J31" t="n">
        <v>277.16</v>
      </c>
      <c r="K31" t="n">
        <v>59.89</v>
      </c>
      <c r="L31" t="n">
        <v>8.25</v>
      </c>
      <c r="M31" t="n">
        <v>17</v>
      </c>
      <c r="N31" t="n">
        <v>74.02</v>
      </c>
      <c r="O31" t="n">
        <v>34416.93</v>
      </c>
      <c r="P31" t="n">
        <v>203.08</v>
      </c>
      <c r="Q31" t="n">
        <v>988.16</v>
      </c>
      <c r="R31" t="n">
        <v>48.76</v>
      </c>
      <c r="S31" t="n">
        <v>35.43</v>
      </c>
      <c r="T31" t="n">
        <v>5594.76</v>
      </c>
      <c r="U31" t="n">
        <v>0.73</v>
      </c>
      <c r="V31" t="n">
        <v>0.87</v>
      </c>
      <c r="W31" t="n">
        <v>3</v>
      </c>
      <c r="X31" t="n">
        <v>0.36</v>
      </c>
      <c r="Y31" t="n">
        <v>1</v>
      </c>
      <c r="Z31" t="n">
        <v>10</v>
      </c>
      <c r="AA31" t="n">
        <v>617.5102805403023</v>
      </c>
      <c r="AB31" t="n">
        <v>844.9048084661316</v>
      </c>
      <c r="AC31" t="n">
        <v>764.2682793774695</v>
      </c>
      <c r="AD31" t="n">
        <v>617510.2805403024</v>
      </c>
      <c r="AE31" t="n">
        <v>844904.8084661316</v>
      </c>
      <c r="AF31" t="n">
        <v>1.220909840497882e-05</v>
      </c>
      <c r="AG31" t="n">
        <v>45</v>
      </c>
      <c r="AH31" t="n">
        <v>764268.2793774696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5.9303</v>
      </c>
      <c r="E32" t="n">
        <v>16.86</v>
      </c>
      <c r="F32" t="n">
        <v>13.1</v>
      </c>
      <c r="G32" t="n">
        <v>43.66</v>
      </c>
      <c r="H32" t="n">
        <v>0.55</v>
      </c>
      <c r="I32" t="n">
        <v>18</v>
      </c>
      <c r="J32" t="n">
        <v>277.65</v>
      </c>
      <c r="K32" t="n">
        <v>59.89</v>
      </c>
      <c r="L32" t="n">
        <v>8.5</v>
      </c>
      <c r="M32" t="n">
        <v>16</v>
      </c>
      <c r="N32" t="n">
        <v>74.26000000000001</v>
      </c>
      <c r="O32" t="n">
        <v>34477.13</v>
      </c>
      <c r="P32" t="n">
        <v>201.76</v>
      </c>
      <c r="Q32" t="n">
        <v>988.14</v>
      </c>
      <c r="R32" t="n">
        <v>48.46</v>
      </c>
      <c r="S32" t="n">
        <v>35.43</v>
      </c>
      <c r="T32" t="n">
        <v>5449.69</v>
      </c>
      <c r="U32" t="n">
        <v>0.73</v>
      </c>
      <c r="V32" t="n">
        <v>0.87</v>
      </c>
      <c r="W32" t="n">
        <v>3</v>
      </c>
      <c r="X32" t="n">
        <v>0.35</v>
      </c>
      <c r="Y32" t="n">
        <v>1</v>
      </c>
      <c r="Z32" t="n">
        <v>10</v>
      </c>
      <c r="AA32" t="n">
        <v>606.5161392356923</v>
      </c>
      <c r="AB32" t="n">
        <v>829.8621393058812</v>
      </c>
      <c r="AC32" t="n">
        <v>750.6612614493549</v>
      </c>
      <c r="AD32" t="n">
        <v>606516.1392356923</v>
      </c>
      <c r="AE32" t="n">
        <v>829862.1393058812</v>
      </c>
      <c r="AF32" t="n">
        <v>1.225331555298717e-05</v>
      </c>
      <c r="AG32" t="n">
        <v>44</v>
      </c>
      <c r="AH32" t="n">
        <v>750661.2614493549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5.933</v>
      </c>
      <c r="E33" t="n">
        <v>16.86</v>
      </c>
      <c r="F33" t="n">
        <v>13.09</v>
      </c>
      <c r="G33" t="n">
        <v>43.64</v>
      </c>
      <c r="H33" t="n">
        <v>0.5600000000000001</v>
      </c>
      <c r="I33" t="n">
        <v>18</v>
      </c>
      <c r="J33" t="n">
        <v>278.13</v>
      </c>
      <c r="K33" t="n">
        <v>59.89</v>
      </c>
      <c r="L33" t="n">
        <v>8.75</v>
      </c>
      <c r="M33" t="n">
        <v>16</v>
      </c>
      <c r="N33" t="n">
        <v>74.5</v>
      </c>
      <c r="O33" t="n">
        <v>34537.41</v>
      </c>
      <c r="P33" t="n">
        <v>201.38</v>
      </c>
      <c r="Q33" t="n">
        <v>988.11</v>
      </c>
      <c r="R33" t="n">
        <v>48.36</v>
      </c>
      <c r="S33" t="n">
        <v>35.43</v>
      </c>
      <c r="T33" t="n">
        <v>5401.17</v>
      </c>
      <c r="U33" t="n">
        <v>0.73</v>
      </c>
      <c r="V33" t="n">
        <v>0.87</v>
      </c>
      <c r="W33" t="n">
        <v>2.99</v>
      </c>
      <c r="X33" t="n">
        <v>0.34</v>
      </c>
      <c r="Y33" t="n">
        <v>1</v>
      </c>
      <c r="Z33" t="n">
        <v>10</v>
      </c>
      <c r="AA33" t="n">
        <v>606.0535169037624</v>
      </c>
      <c r="AB33" t="n">
        <v>829.2291590218779</v>
      </c>
      <c r="AC33" t="n">
        <v>750.0886919152634</v>
      </c>
      <c r="AD33" t="n">
        <v>606053.5169037625</v>
      </c>
      <c r="AE33" t="n">
        <v>829229.1590218779</v>
      </c>
      <c r="AF33" t="n">
        <v>1.225889435203495e-05</v>
      </c>
      <c r="AG33" t="n">
        <v>44</v>
      </c>
      <c r="AH33" t="n">
        <v>750088.6919152634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5.9556</v>
      </c>
      <c r="E34" t="n">
        <v>16.79</v>
      </c>
      <c r="F34" t="n">
        <v>13.08</v>
      </c>
      <c r="G34" t="n">
        <v>46.16</v>
      </c>
      <c r="H34" t="n">
        <v>0.58</v>
      </c>
      <c r="I34" t="n">
        <v>17</v>
      </c>
      <c r="J34" t="n">
        <v>278.62</v>
      </c>
      <c r="K34" t="n">
        <v>59.89</v>
      </c>
      <c r="L34" t="n">
        <v>9</v>
      </c>
      <c r="M34" t="n">
        <v>15</v>
      </c>
      <c r="N34" t="n">
        <v>74.73999999999999</v>
      </c>
      <c r="O34" t="n">
        <v>34597.8</v>
      </c>
      <c r="P34" t="n">
        <v>199.39</v>
      </c>
      <c r="Q34" t="n">
        <v>988.09</v>
      </c>
      <c r="R34" t="n">
        <v>47.95</v>
      </c>
      <c r="S34" t="n">
        <v>35.43</v>
      </c>
      <c r="T34" t="n">
        <v>5199.49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603.4228253735595</v>
      </c>
      <c r="AB34" t="n">
        <v>825.629730812335</v>
      </c>
      <c r="AC34" t="n">
        <v>746.83278808221</v>
      </c>
      <c r="AD34" t="n">
        <v>603422.8253735595</v>
      </c>
      <c r="AE34" t="n">
        <v>825629.7308123349</v>
      </c>
      <c r="AF34" t="n">
        <v>1.230559096628676e-05</v>
      </c>
      <c r="AG34" t="n">
        <v>44</v>
      </c>
      <c r="AH34" t="n">
        <v>746832.78808221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5.9571</v>
      </c>
      <c r="E35" t="n">
        <v>16.79</v>
      </c>
      <c r="F35" t="n">
        <v>13.07</v>
      </c>
      <c r="G35" t="n">
        <v>46.14</v>
      </c>
      <c r="H35" t="n">
        <v>0.59</v>
      </c>
      <c r="I35" t="n">
        <v>17</v>
      </c>
      <c r="J35" t="n">
        <v>279.11</v>
      </c>
      <c r="K35" t="n">
        <v>59.89</v>
      </c>
      <c r="L35" t="n">
        <v>9.25</v>
      </c>
      <c r="M35" t="n">
        <v>15</v>
      </c>
      <c r="N35" t="n">
        <v>74.98</v>
      </c>
      <c r="O35" t="n">
        <v>34658.27</v>
      </c>
      <c r="P35" t="n">
        <v>198.96</v>
      </c>
      <c r="Q35" t="n">
        <v>988.15</v>
      </c>
      <c r="R35" t="n">
        <v>47.73</v>
      </c>
      <c r="S35" t="n">
        <v>35.43</v>
      </c>
      <c r="T35" t="n">
        <v>5089.12</v>
      </c>
      <c r="U35" t="n">
        <v>0.74</v>
      </c>
      <c r="V35" t="n">
        <v>0.87</v>
      </c>
      <c r="W35" t="n">
        <v>2.99</v>
      </c>
      <c r="X35" t="n">
        <v>0.32</v>
      </c>
      <c r="Y35" t="n">
        <v>1</v>
      </c>
      <c r="Z35" t="n">
        <v>10</v>
      </c>
      <c r="AA35" t="n">
        <v>602.9594039265618</v>
      </c>
      <c r="AB35" t="n">
        <v>824.9956571438413</v>
      </c>
      <c r="AC35" t="n">
        <v>746.2592295147094</v>
      </c>
      <c r="AD35" t="n">
        <v>602959.4039265618</v>
      </c>
      <c r="AE35" t="n">
        <v>824995.6571438413</v>
      </c>
      <c r="AF35" t="n">
        <v>1.230869029909108e-05</v>
      </c>
      <c r="AG35" t="n">
        <v>44</v>
      </c>
      <c r="AH35" t="n">
        <v>746259.2295147094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5.9835</v>
      </c>
      <c r="E36" t="n">
        <v>16.71</v>
      </c>
      <c r="F36" t="n">
        <v>13.05</v>
      </c>
      <c r="G36" t="n">
        <v>48.94</v>
      </c>
      <c r="H36" t="n">
        <v>0.6</v>
      </c>
      <c r="I36" t="n">
        <v>16</v>
      </c>
      <c r="J36" t="n">
        <v>279.61</v>
      </c>
      <c r="K36" t="n">
        <v>59.89</v>
      </c>
      <c r="L36" t="n">
        <v>9.5</v>
      </c>
      <c r="M36" t="n">
        <v>14</v>
      </c>
      <c r="N36" t="n">
        <v>75.22</v>
      </c>
      <c r="O36" t="n">
        <v>34718.84</v>
      </c>
      <c r="P36" t="n">
        <v>198.24</v>
      </c>
      <c r="Q36" t="n">
        <v>988.08</v>
      </c>
      <c r="R36" t="n">
        <v>46.99</v>
      </c>
      <c r="S36" t="n">
        <v>35.43</v>
      </c>
      <c r="T36" t="n">
        <v>4727.6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601.3583348903659</v>
      </c>
      <c r="AB36" t="n">
        <v>822.8050038543373</v>
      </c>
      <c r="AC36" t="n">
        <v>744.2776491005544</v>
      </c>
      <c r="AD36" t="n">
        <v>601358.3348903658</v>
      </c>
      <c r="AE36" t="n">
        <v>822805.0038543373</v>
      </c>
      <c r="AF36" t="n">
        <v>1.236323855644718e-05</v>
      </c>
      <c r="AG36" t="n">
        <v>44</v>
      </c>
      <c r="AH36" t="n">
        <v>744277.6491005544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5.9863</v>
      </c>
      <c r="E37" t="n">
        <v>16.7</v>
      </c>
      <c r="F37" t="n">
        <v>13.04</v>
      </c>
      <c r="G37" t="n">
        <v>48.91</v>
      </c>
      <c r="H37" t="n">
        <v>0.62</v>
      </c>
      <c r="I37" t="n">
        <v>16</v>
      </c>
      <c r="J37" t="n">
        <v>280.1</v>
      </c>
      <c r="K37" t="n">
        <v>59.89</v>
      </c>
      <c r="L37" t="n">
        <v>9.75</v>
      </c>
      <c r="M37" t="n">
        <v>14</v>
      </c>
      <c r="N37" t="n">
        <v>75.45999999999999</v>
      </c>
      <c r="O37" t="n">
        <v>34779.51</v>
      </c>
      <c r="P37" t="n">
        <v>197.72</v>
      </c>
      <c r="Q37" t="n">
        <v>988.17</v>
      </c>
      <c r="R37" t="n">
        <v>46.85</v>
      </c>
      <c r="S37" t="n">
        <v>35.43</v>
      </c>
      <c r="T37" t="n">
        <v>4653.98</v>
      </c>
      <c r="U37" t="n">
        <v>0.76</v>
      </c>
      <c r="V37" t="n">
        <v>0.87</v>
      </c>
      <c r="W37" t="n">
        <v>2.99</v>
      </c>
      <c r="X37" t="n">
        <v>0.29</v>
      </c>
      <c r="Y37" t="n">
        <v>1</v>
      </c>
      <c r="Z37" t="n">
        <v>10</v>
      </c>
      <c r="AA37" t="n">
        <v>600.7714727208905</v>
      </c>
      <c r="AB37" t="n">
        <v>822.0020331435294</v>
      </c>
      <c r="AC37" t="n">
        <v>743.5513127874096</v>
      </c>
      <c r="AD37" t="n">
        <v>600771.4727208905</v>
      </c>
      <c r="AE37" t="n">
        <v>822002.0331435294</v>
      </c>
      <c r="AF37" t="n">
        <v>1.236902397768192e-05</v>
      </c>
      <c r="AG37" t="n">
        <v>44</v>
      </c>
      <c r="AH37" t="n">
        <v>743551.3127874096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5.9821</v>
      </c>
      <c r="E38" t="n">
        <v>16.72</v>
      </c>
      <c r="F38" t="n">
        <v>13.05</v>
      </c>
      <c r="G38" t="n">
        <v>48.96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196.69</v>
      </c>
      <c r="Q38" t="n">
        <v>988.08</v>
      </c>
      <c r="R38" t="n">
        <v>47.24</v>
      </c>
      <c r="S38" t="n">
        <v>35.43</v>
      </c>
      <c r="T38" t="n">
        <v>4850.57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599.9961404053657</v>
      </c>
      <c r="AB38" t="n">
        <v>820.9411892641806</v>
      </c>
      <c r="AC38" t="n">
        <v>742.5917143590021</v>
      </c>
      <c r="AD38" t="n">
        <v>599996.1404053657</v>
      </c>
      <c r="AE38" t="n">
        <v>820941.1892641806</v>
      </c>
      <c r="AF38" t="n">
        <v>1.236034584582981e-05</v>
      </c>
      <c r="AG38" t="n">
        <v>44</v>
      </c>
      <c r="AH38" t="n">
        <v>742591.7143590022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6.006</v>
      </c>
      <c r="E39" t="n">
        <v>16.65</v>
      </c>
      <c r="F39" t="n">
        <v>13.04</v>
      </c>
      <c r="G39" t="n">
        <v>52.15</v>
      </c>
      <c r="H39" t="n">
        <v>0.65</v>
      </c>
      <c r="I39" t="n">
        <v>15</v>
      </c>
      <c r="J39" t="n">
        <v>281.08</v>
      </c>
      <c r="K39" t="n">
        <v>59.89</v>
      </c>
      <c r="L39" t="n">
        <v>10.25</v>
      </c>
      <c r="M39" t="n">
        <v>13</v>
      </c>
      <c r="N39" t="n">
        <v>75.95</v>
      </c>
      <c r="O39" t="n">
        <v>34901.13</v>
      </c>
      <c r="P39" t="n">
        <v>196.18</v>
      </c>
      <c r="Q39" t="n">
        <v>988.14</v>
      </c>
      <c r="R39" t="n">
        <v>46.7</v>
      </c>
      <c r="S39" t="n">
        <v>35.43</v>
      </c>
      <c r="T39" t="n">
        <v>4588.36</v>
      </c>
      <c r="U39" t="n">
        <v>0.76</v>
      </c>
      <c r="V39" t="n">
        <v>0.87</v>
      </c>
      <c r="W39" t="n">
        <v>2.99</v>
      </c>
      <c r="X39" t="n">
        <v>0.28</v>
      </c>
      <c r="Y39" t="n">
        <v>1</v>
      </c>
      <c r="Z39" t="n">
        <v>10</v>
      </c>
      <c r="AA39" t="n">
        <v>598.7073648801571</v>
      </c>
      <c r="AB39" t="n">
        <v>819.177829733827</v>
      </c>
      <c r="AC39" t="n">
        <v>740.9966473873349</v>
      </c>
      <c r="AD39" t="n">
        <v>598707.3648801572</v>
      </c>
      <c r="AE39" t="n">
        <v>819177.829733827</v>
      </c>
      <c r="AF39" t="n">
        <v>1.240972854851204e-05</v>
      </c>
      <c r="AG39" t="n">
        <v>44</v>
      </c>
      <c r="AH39" t="n">
        <v>740996.6473873348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6.0121</v>
      </c>
      <c r="E40" t="n">
        <v>16.63</v>
      </c>
      <c r="F40" t="n">
        <v>13.02</v>
      </c>
      <c r="G40" t="n">
        <v>52.09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195.26</v>
      </c>
      <c r="Q40" t="n">
        <v>988.09</v>
      </c>
      <c r="R40" t="n">
        <v>46.17</v>
      </c>
      <c r="S40" t="n">
        <v>35.43</v>
      </c>
      <c r="T40" t="n">
        <v>4321.4</v>
      </c>
      <c r="U40" t="n">
        <v>0.77</v>
      </c>
      <c r="V40" t="n">
        <v>0.88</v>
      </c>
      <c r="W40" t="n">
        <v>2.98</v>
      </c>
      <c r="X40" t="n">
        <v>0.27</v>
      </c>
      <c r="Y40" t="n">
        <v>1</v>
      </c>
      <c r="Z40" t="n">
        <v>10</v>
      </c>
      <c r="AA40" t="n">
        <v>597.6329827215271</v>
      </c>
      <c r="AB40" t="n">
        <v>817.7078126659939</v>
      </c>
      <c r="AC40" t="n">
        <v>739.6669266852737</v>
      </c>
      <c r="AD40" t="n">
        <v>597632.9827215271</v>
      </c>
      <c r="AE40" t="n">
        <v>817707.8126659938</v>
      </c>
      <c r="AF40" t="n">
        <v>1.242233250191629e-05</v>
      </c>
      <c r="AG40" t="n">
        <v>44</v>
      </c>
      <c r="AH40" t="n">
        <v>739666.9266852736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6.0353</v>
      </c>
      <c r="E41" t="n">
        <v>16.57</v>
      </c>
      <c r="F41" t="n">
        <v>13.01</v>
      </c>
      <c r="G41" t="n">
        <v>55.75</v>
      </c>
      <c r="H41" t="n">
        <v>0.68</v>
      </c>
      <c r="I41" t="n">
        <v>14</v>
      </c>
      <c r="J41" t="n">
        <v>282.07</v>
      </c>
      <c r="K41" t="n">
        <v>59.89</v>
      </c>
      <c r="L41" t="n">
        <v>10.75</v>
      </c>
      <c r="M41" t="n">
        <v>12</v>
      </c>
      <c r="N41" t="n">
        <v>76.44</v>
      </c>
      <c r="O41" t="n">
        <v>35023.13</v>
      </c>
      <c r="P41" t="n">
        <v>194.18</v>
      </c>
      <c r="Q41" t="n">
        <v>988.1</v>
      </c>
      <c r="R41" t="n">
        <v>45.71</v>
      </c>
      <c r="S41" t="n">
        <v>35.43</v>
      </c>
      <c r="T41" t="n">
        <v>4097.72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595.8691425826095</v>
      </c>
      <c r="AB41" t="n">
        <v>815.2944487727915</v>
      </c>
      <c r="AC41" t="n">
        <v>737.4838908548612</v>
      </c>
      <c r="AD41" t="n">
        <v>595869.1425826094</v>
      </c>
      <c r="AE41" t="n">
        <v>815294.4487727915</v>
      </c>
      <c r="AF41" t="n">
        <v>1.247026884928983e-05</v>
      </c>
      <c r="AG41" t="n">
        <v>44</v>
      </c>
      <c r="AH41" t="n">
        <v>737483.8908548612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6.0372</v>
      </c>
      <c r="E42" t="n">
        <v>16.56</v>
      </c>
      <c r="F42" t="n">
        <v>13</v>
      </c>
      <c r="G42" t="n">
        <v>55.73</v>
      </c>
      <c r="H42" t="n">
        <v>0.6899999999999999</v>
      </c>
      <c r="I42" t="n">
        <v>14</v>
      </c>
      <c r="J42" t="n">
        <v>282.57</v>
      </c>
      <c r="K42" t="n">
        <v>59.89</v>
      </c>
      <c r="L42" t="n">
        <v>11</v>
      </c>
      <c r="M42" t="n">
        <v>12</v>
      </c>
      <c r="N42" t="n">
        <v>76.68000000000001</v>
      </c>
      <c r="O42" t="n">
        <v>35084.28</v>
      </c>
      <c r="P42" t="n">
        <v>194.1</v>
      </c>
      <c r="Q42" t="n">
        <v>988.08</v>
      </c>
      <c r="R42" t="n">
        <v>45.44</v>
      </c>
      <c r="S42" t="n">
        <v>35.43</v>
      </c>
      <c r="T42" t="n">
        <v>3961.82</v>
      </c>
      <c r="U42" t="n">
        <v>0.78</v>
      </c>
      <c r="V42" t="n">
        <v>0.88</v>
      </c>
      <c r="W42" t="n">
        <v>2.99</v>
      </c>
      <c r="X42" t="n">
        <v>0.25</v>
      </c>
      <c r="Y42" t="n">
        <v>1</v>
      </c>
      <c r="Z42" t="n">
        <v>10</v>
      </c>
      <c r="AA42" t="n">
        <v>595.7160546393651</v>
      </c>
      <c r="AB42" t="n">
        <v>815.0849870950813</v>
      </c>
      <c r="AC42" t="n">
        <v>737.2944199056902</v>
      </c>
      <c r="AD42" t="n">
        <v>595716.0546393651</v>
      </c>
      <c r="AE42" t="n">
        <v>815084.9870950812</v>
      </c>
      <c r="AF42" t="n">
        <v>1.247419467084197e-05</v>
      </c>
      <c r="AG42" t="n">
        <v>44</v>
      </c>
      <c r="AH42" t="n">
        <v>737294.4199056902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6.0377</v>
      </c>
      <c r="E43" t="n">
        <v>16.56</v>
      </c>
      <c r="F43" t="n">
        <v>13</v>
      </c>
      <c r="G43" t="n">
        <v>55.72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192.9</v>
      </c>
      <c r="Q43" t="n">
        <v>988.15</v>
      </c>
      <c r="R43" t="n">
        <v>45.29</v>
      </c>
      <c r="S43" t="n">
        <v>35.43</v>
      </c>
      <c r="T43" t="n">
        <v>3883.92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594.617993779938</v>
      </c>
      <c r="AB43" t="n">
        <v>813.5825717841869</v>
      </c>
      <c r="AC43" t="n">
        <v>735.9353930034144</v>
      </c>
      <c r="AD43" t="n">
        <v>594617.9937799381</v>
      </c>
      <c r="AE43" t="n">
        <v>813582.571784187</v>
      </c>
      <c r="AF43" t="n">
        <v>1.247522778177674e-05</v>
      </c>
      <c r="AG43" t="n">
        <v>44</v>
      </c>
      <c r="AH43" t="n">
        <v>735935.3930034145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6.0601</v>
      </c>
      <c r="E44" t="n">
        <v>16.5</v>
      </c>
      <c r="F44" t="n">
        <v>12.99</v>
      </c>
      <c r="G44" t="n">
        <v>59.96</v>
      </c>
      <c r="H44" t="n">
        <v>0.72</v>
      </c>
      <c r="I44" t="n">
        <v>13</v>
      </c>
      <c r="J44" t="n">
        <v>283.56</v>
      </c>
      <c r="K44" t="n">
        <v>59.89</v>
      </c>
      <c r="L44" t="n">
        <v>11.5</v>
      </c>
      <c r="M44" t="n">
        <v>11</v>
      </c>
      <c r="N44" t="n">
        <v>77.18000000000001</v>
      </c>
      <c r="O44" t="n">
        <v>35206.88</v>
      </c>
      <c r="P44" t="n">
        <v>191.3</v>
      </c>
      <c r="Q44" t="n">
        <v>988.14</v>
      </c>
      <c r="R44" t="n">
        <v>45.15</v>
      </c>
      <c r="S44" t="n">
        <v>35.43</v>
      </c>
      <c r="T44" t="n">
        <v>3819.71</v>
      </c>
      <c r="U44" t="n">
        <v>0.78</v>
      </c>
      <c r="V44" t="n">
        <v>0.88</v>
      </c>
      <c r="W44" t="n">
        <v>2.98</v>
      </c>
      <c r="X44" t="n">
        <v>0.24</v>
      </c>
      <c r="Y44" t="n">
        <v>1</v>
      </c>
      <c r="Z44" t="n">
        <v>10</v>
      </c>
      <c r="AA44" t="n">
        <v>583.4315425793643</v>
      </c>
      <c r="AB44" t="n">
        <v>798.2767757401651</v>
      </c>
      <c r="AC44" t="n">
        <v>722.0903606520146</v>
      </c>
      <c r="AD44" t="n">
        <v>583431.5425793643</v>
      </c>
      <c r="AE44" t="n">
        <v>798276.7757401651</v>
      </c>
      <c r="AF44" t="n">
        <v>1.252151115165464e-05</v>
      </c>
      <c r="AG44" t="n">
        <v>43</v>
      </c>
      <c r="AH44" t="n">
        <v>722090.3606520146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6.0579</v>
      </c>
      <c r="E45" t="n">
        <v>16.51</v>
      </c>
      <c r="F45" t="n">
        <v>13</v>
      </c>
      <c r="G45" t="n">
        <v>59.99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191.09</v>
      </c>
      <c r="Q45" t="n">
        <v>988.12</v>
      </c>
      <c r="R45" t="n">
        <v>45.45</v>
      </c>
      <c r="S45" t="n">
        <v>35.43</v>
      </c>
      <c r="T45" t="n">
        <v>3971.32</v>
      </c>
      <c r="U45" t="n">
        <v>0.78</v>
      </c>
      <c r="V45" t="n">
        <v>0.88</v>
      </c>
      <c r="W45" t="n">
        <v>2.98</v>
      </c>
      <c r="X45" t="n">
        <v>0.24</v>
      </c>
      <c r="Y45" t="n">
        <v>1</v>
      </c>
      <c r="Z45" t="n">
        <v>10</v>
      </c>
      <c r="AA45" t="n">
        <v>583.3321989037147</v>
      </c>
      <c r="AB45" t="n">
        <v>798.1408493404078</v>
      </c>
      <c r="AC45" t="n">
        <v>721.9674068770761</v>
      </c>
      <c r="AD45" t="n">
        <v>583332.1989037147</v>
      </c>
      <c r="AE45" t="n">
        <v>798140.8493404079</v>
      </c>
      <c r="AF45" t="n">
        <v>1.251696546354164e-05</v>
      </c>
      <c r="AG45" t="n">
        <v>43</v>
      </c>
      <c r="AH45" t="n">
        <v>721967.4068770761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6.0558</v>
      </c>
      <c r="E46" t="n">
        <v>16.51</v>
      </c>
      <c r="F46" t="n">
        <v>13</v>
      </c>
      <c r="G46" t="n">
        <v>60.01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11</v>
      </c>
      <c r="N46" t="n">
        <v>77.67</v>
      </c>
      <c r="O46" t="n">
        <v>35329.87</v>
      </c>
      <c r="P46" t="n">
        <v>191.05</v>
      </c>
      <c r="Q46" t="n">
        <v>988.17</v>
      </c>
      <c r="R46" t="n">
        <v>45.4</v>
      </c>
      <c r="S46" t="n">
        <v>35.43</v>
      </c>
      <c r="T46" t="n">
        <v>3946.86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583.3640272463607</v>
      </c>
      <c r="AB46" t="n">
        <v>798.1843982829835</v>
      </c>
      <c r="AC46" t="n">
        <v>722.0067995696936</v>
      </c>
      <c r="AD46" t="n">
        <v>583364.0272463607</v>
      </c>
      <c r="AE46" t="n">
        <v>798184.3982829835</v>
      </c>
      <c r="AF46" t="n">
        <v>1.251262639761558e-05</v>
      </c>
      <c r="AG46" t="n">
        <v>43</v>
      </c>
      <c r="AH46" t="n">
        <v>722006.7995696936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6.0625</v>
      </c>
      <c r="E47" t="n">
        <v>16.49</v>
      </c>
      <c r="F47" t="n">
        <v>12.98</v>
      </c>
      <c r="G47" t="n">
        <v>59.93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188.98</v>
      </c>
      <c r="Q47" t="n">
        <v>988.11</v>
      </c>
      <c r="R47" t="n">
        <v>44.98</v>
      </c>
      <c r="S47" t="n">
        <v>35.43</v>
      </c>
      <c r="T47" t="n">
        <v>3738.45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581.2533241825922</v>
      </c>
      <c r="AB47" t="n">
        <v>795.2964412334882</v>
      </c>
      <c r="AC47" t="n">
        <v>719.394465087729</v>
      </c>
      <c r="AD47" t="n">
        <v>581253.3241825922</v>
      </c>
      <c r="AE47" t="n">
        <v>795296.4412334881</v>
      </c>
      <c r="AF47" t="n">
        <v>1.252647008414156e-05</v>
      </c>
      <c r="AG47" t="n">
        <v>43</v>
      </c>
      <c r="AH47" t="n">
        <v>719394.465087729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6.087</v>
      </c>
      <c r="E48" t="n">
        <v>16.43</v>
      </c>
      <c r="F48" t="n">
        <v>12.97</v>
      </c>
      <c r="G48" t="n">
        <v>64.84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10</v>
      </c>
      <c r="N48" t="n">
        <v>78.17</v>
      </c>
      <c r="O48" t="n">
        <v>35453.26</v>
      </c>
      <c r="P48" t="n">
        <v>188.01</v>
      </c>
      <c r="Q48" t="n">
        <v>988.12</v>
      </c>
      <c r="R48" t="n">
        <v>44.44</v>
      </c>
      <c r="S48" t="n">
        <v>35.43</v>
      </c>
      <c r="T48" t="n">
        <v>3471.51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579.5896372218025</v>
      </c>
      <c r="AB48" t="n">
        <v>793.020111337047</v>
      </c>
      <c r="AC48" t="n">
        <v>717.3353849217551</v>
      </c>
      <c r="AD48" t="n">
        <v>579589.6372218025</v>
      </c>
      <c r="AE48" t="n">
        <v>793020.111337047</v>
      </c>
      <c r="AF48" t="n">
        <v>1.257709251994552e-05</v>
      </c>
      <c r="AG48" t="n">
        <v>43</v>
      </c>
      <c r="AH48" t="n">
        <v>717335.3849217552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6.0878</v>
      </c>
      <c r="E49" t="n">
        <v>16.43</v>
      </c>
      <c r="F49" t="n">
        <v>12.97</v>
      </c>
      <c r="G49" t="n">
        <v>64.83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10</v>
      </c>
      <c r="N49" t="n">
        <v>78.42</v>
      </c>
      <c r="O49" t="n">
        <v>35515.1</v>
      </c>
      <c r="P49" t="n">
        <v>187.8</v>
      </c>
      <c r="Q49" t="n">
        <v>988.1799999999999</v>
      </c>
      <c r="R49" t="n">
        <v>44.34</v>
      </c>
      <c r="S49" t="n">
        <v>35.43</v>
      </c>
      <c r="T49" t="n">
        <v>3420.42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579.3767246080923</v>
      </c>
      <c r="AB49" t="n">
        <v>792.7287949059273</v>
      </c>
      <c r="AC49" t="n">
        <v>717.0718713219562</v>
      </c>
      <c r="AD49" t="n">
        <v>579376.7246080923</v>
      </c>
      <c r="AE49" t="n">
        <v>792728.7949059273</v>
      </c>
      <c r="AF49" t="n">
        <v>1.257874549744115e-05</v>
      </c>
      <c r="AG49" t="n">
        <v>43</v>
      </c>
      <c r="AH49" t="n">
        <v>717071.8713219563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6.087</v>
      </c>
      <c r="E50" t="n">
        <v>16.43</v>
      </c>
      <c r="F50" t="n">
        <v>12.97</v>
      </c>
      <c r="G50" t="n">
        <v>64.84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10</v>
      </c>
      <c r="N50" t="n">
        <v>78.68000000000001</v>
      </c>
      <c r="O50" t="n">
        <v>35577.18</v>
      </c>
      <c r="P50" t="n">
        <v>186.95</v>
      </c>
      <c r="Q50" t="n">
        <v>988.09</v>
      </c>
      <c r="R50" t="n">
        <v>44.36</v>
      </c>
      <c r="S50" t="n">
        <v>35.43</v>
      </c>
      <c r="T50" t="n">
        <v>3431.89</v>
      </c>
      <c r="U50" t="n">
        <v>0.8</v>
      </c>
      <c r="V50" t="n">
        <v>0.88</v>
      </c>
      <c r="W50" t="n">
        <v>2.99</v>
      </c>
      <c r="X50" t="n">
        <v>0.21</v>
      </c>
      <c r="Y50" t="n">
        <v>1</v>
      </c>
      <c r="Z50" t="n">
        <v>10</v>
      </c>
      <c r="AA50" t="n">
        <v>578.6419657775809</v>
      </c>
      <c r="AB50" t="n">
        <v>791.7234654587497</v>
      </c>
      <c r="AC50" t="n">
        <v>716.1624891062286</v>
      </c>
      <c r="AD50" t="n">
        <v>578641.965777581</v>
      </c>
      <c r="AE50" t="n">
        <v>791723.4654587497</v>
      </c>
      <c r="AF50" t="n">
        <v>1.257709251994552e-05</v>
      </c>
      <c r="AG50" t="n">
        <v>43</v>
      </c>
      <c r="AH50" t="n">
        <v>716162.4891062286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6.0876</v>
      </c>
      <c r="E51" t="n">
        <v>16.43</v>
      </c>
      <c r="F51" t="n">
        <v>12.97</v>
      </c>
      <c r="G51" t="n">
        <v>64.84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10</v>
      </c>
      <c r="N51" t="n">
        <v>78.93000000000001</v>
      </c>
      <c r="O51" t="n">
        <v>35639.23</v>
      </c>
      <c r="P51" t="n">
        <v>185.71</v>
      </c>
      <c r="Q51" t="n">
        <v>988.09</v>
      </c>
      <c r="R51" t="n">
        <v>44.42</v>
      </c>
      <c r="S51" t="n">
        <v>35.43</v>
      </c>
      <c r="T51" t="n">
        <v>3459.65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577.5146777489368</v>
      </c>
      <c r="AB51" t="n">
        <v>790.1810602455209</v>
      </c>
      <c r="AC51" t="n">
        <v>714.767288881771</v>
      </c>
      <c r="AD51" t="n">
        <v>577514.6777489368</v>
      </c>
      <c r="AE51" t="n">
        <v>790181.0602455209</v>
      </c>
      <c r="AF51" t="n">
        <v>1.257833225306724e-05</v>
      </c>
      <c r="AG51" t="n">
        <v>43</v>
      </c>
      <c r="AH51" t="n">
        <v>714767.288881771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6.1085</v>
      </c>
      <c r="E52" t="n">
        <v>16.37</v>
      </c>
      <c r="F52" t="n">
        <v>12.96</v>
      </c>
      <c r="G52" t="n">
        <v>70.7</v>
      </c>
      <c r="H52" t="n">
        <v>0.84</v>
      </c>
      <c r="I52" t="n">
        <v>11</v>
      </c>
      <c r="J52" t="n">
        <v>287.57</v>
      </c>
      <c r="K52" t="n">
        <v>59.89</v>
      </c>
      <c r="L52" t="n">
        <v>13.5</v>
      </c>
      <c r="M52" t="n">
        <v>9</v>
      </c>
      <c r="N52" t="n">
        <v>79.18000000000001</v>
      </c>
      <c r="O52" t="n">
        <v>35701.38</v>
      </c>
      <c r="P52" t="n">
        <v>185.3</v>
      </c>
      <c r="Q52" t="n">
        <v>988.1</v>
      </c>
      <c r="R52" t="n">
        <v>44.22</v>
      </c>
      <c r="S52" t="n">
        <v>35.43</v>
      </c>
      <c r="T52" t="n">
        <v>3367.01</v>
      </c>
      <c r="U52" t="n">
        <v>0.8</v>
      </c>
      <c r="V52" t="n">
        <v>0.88</v>
      </c>
      <c r="W52" t="n">
        <v>2.98</v>
      </c>
      <c r="X52" t="n">
        <v>0.21</v>
      </c>
      <c r="Y52" t="n">
        <v>1</v>
      </c>
      <c r="Z52" t="n">
        <v>10</v>
      </c>
      <c r="AA52" t="n">
        <v>576.4824886270187</v>
      </c>
      <c r="AB52" t="n">
        <v>788.7687735519423</v>
      </c>
      <c r="AC52" t="n">
        <v>713.4897888480709</v>
      </c>
      <c r="AD52" t="n">
        <v>576482.4886270188</v>
      </c>
      <c r="AE52" t="n">
        <v>788768.7735519423</v>
      </c>
      <c r="AF52" t="n">
        <v>1.262151629014082e-05</v>
      </c>
      <c r="AG52" t="n">
        <v>43</v>
      </c>
      <c r="AH52" t="n">
        <v>713489.7888480709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6.1126</v>
      </c>
      <c r="E53" t="n">
        <v>16.36</v>
      </c>
      <c r="F53" t="n">
        <v>12.95</v>
      </c>
      <c r="G53" t="n">
        <v>70.64</v>
      </c>
      <c r="H53" t="n">
        <v>0.85</v>
      </c>
      <c r="I53" t="n">
        <v>11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184.73</v>
      </c>
      <c r="Q53" t="n">
        <v>988.08</v>
      </c>
      <c r="R53" t="n">
        <v>43.78</v>
      </c>
      <c r="S53" t="n">
        <v>35.43</v>
      </c>
      <c r="T53" t="n">
        <v>3144.92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575.8304015214734</v>
      </c>
      <c r="AB53" t="n">
        <v>787.8765592060824</v>
      </c>
      <c r="AC53" t="n">
        <v>712.6827261871491</v>
      </c>
      <c r="AD53" t="n">
        <v>575830.4015214734</v>
      </c>
      <c r="AE53" t="n">
        <v>787876.5592060825</v>
      </c>
      <c r="AF53" t="n">
        <v>1.262998779980597e-05</v>
      </c>
      <c r="AG53" t="n">
        <v>43</v>
      </c>
      <c r="AH53" t="n">
        <v>712682.7261871491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6.1126</v>
      </c>
      <c r="E54" t="n">
        <v>16.36</v>
      </c>
      <c r="F54" t="n">
        <v>12.95</v>
      </c>
      <c r="G54" t="n">
        <v>70.64</v>
      </c>
      <c r="H54" t="n">
        <v>0.86</v>
      </c>
      <c r="I54" t="n">
        <v>11</v>
      </c>
      <c r="J54" t="n">
        <v>288.58</v>
      </c>
      <c r="K54" t="n">
        <v>59.89</v>
      </c>
      <c r="L54" t="n">
        <v>14</v>
      </c>
      <c r="M54" t="n">
        <v>9</v>
      </c>
      <c r="N54" t="n">
        <v>79.69</v>
      </c>
      <c r="O54" t="n">
        <v>35826</v>
      </c>
      <c r="P54" t="n">
        <v>183.75</v>
      </c>
      <c r="Q54" t="n">
        <v>988.14</v>
      </c>
      <c r="R54" t="n">
        <v>43.85</v>
      </c>
      <c r="S54" t="n">
        <v>35.43</v>
      </c>
      <c r="T54" t="n">
        <v>3183.49</v>
      </c>
      <c r="U54" t="n">
        <v>0.8100000000000001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574.9579218245163</v>
      </c>
      <c r="AB54" t="n">
        <v>786.6827939936184</v>
      </c>
      <c r="AC54" t="n">
        <v>711.6028922511025</v>
      </c>
      <c r="AD54" t="n">
        <v>574957.9218245164</v>
      </c>
      <c r="AE54" t="n">
        <v>786682.7939936183</v>
      </c>
      <c r="AF54" t="n">
        <v>1.262998779980597e-05</v>
      </c>
      <c r="AG54" t="n">
        <v>43</v>
      </c>
      <c r="AH54" t="n">
        <v>711602.8922511025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6.114</v>
      </c>
      <c r="E55" t="n">
        <v>16.36</v>
      </c>
      <c r="F55" t="n">
        <v>12.95</v>
      </c>
      <c r="G55" t="n">
        <v>70.62</v>
      </c>
      <c r="H55" t="n">
        <v>0.88</v>
      </c>
      <c r="I55" t="n">
        <v>11</v>
      </c>
      <c r="J55" t="n">
        <v>289.09</v>
      </c>
      <c r="K55" t="n">
        <v>59.89</v>
      </c>
      <c r="L55" t="n">
        <v>14.25</v>
      </c>
      <c r="M55" t="n">
        <v>9</v>
      </c>
      <c r="N55" t="n">
        <v>79.95</v>
      </c>
      <c r="O55" t="n">
        <v>35888.47</v>
      </c>
      <c r="P55" t="n">
        <v>182.36</v>
      </c>
      <c r="Q55" t="n">
        <v>988.11</v>
      </c>
      <c r="R55" t="n">
        <v>43.88</v>
      </c>
      <c r="S55" t="n">
        <v>35.43</v>
      </c>
      <c r="T55" t="n">
        <v>3196.4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573.6778736236314</v>
      </c>
      <c r="AB55" t="n">
        <v>784.9313755734263</v>
      </c>
      <c r="AC55" t="n">
        <v>710.0186267468026</v>
      </c>
      <c r="AD55" t="n">
        <v>573677.8736236314</v>
      </c>
      <c r="AE55" t="n">
        <v>784931.3755734263</v>
      </c>
      <c r="AF55" t="n">
        <v>1.263288051042334e-05</v>
      </c>
      <c r="AG55" t="n">
        <v>43</v>
      </c>
      <c r="AH55" t="n">
        <v>710018.6267468026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6.1392</v>
      </c>
      <c r="E56" t="n">
        <v>16.29</v>
      </c>
      <c r="F56" t="n">
        <v>12.93</v>
      </c>
      <c r="G56" t="n">
        <v>77.58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180.78</v>
      </c>
      <c r="Q56" t="n">
        <v>988.11</v>
      </c>
      <c r="R56" t="n">
        <v>43.05</v>
      </c>
      <c r="S56" t="n">
        <v>35.43</v>
      </c>
      <c r="T56" t="n">
        <v>2785.26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571.4786100257708</v>
      </c>
      <c r="AB56" t="n">
        <v>781.9222460941711</v>
      </c>
      <c r="AC56" t="n">
        <v>707.2966843617077</v>
      </c>
      <c r="AD56" t="n">
        <v>571478.6100257707</v>
      </c>
      <c r="AE56" t="n">
        <v>781922.2460941711</v>
      </c>
      <c r="AF56" t="n">
        <v>1.268494930153598e-05</v>
      </c>
      <c r="AG56" t="n">
        <v>43</v>
      </c>
      <c r="AH56" t="n">
        <v>707296.6843617077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6.1405</v>
      </c>
      <c r="E57" t="n">
        <v>16.29</v>
      </c>
      <c r="F57" t="n">
        <v>12.93</v>
      </c>
      <c r="G57" t="n">
        <v>77.56</v>
      </c>
      <c r="H57" t="n">
        <v>0.91</v>
      </c>
      <c r="I57" t="n">
        <v>10</v>
      </c>
      <c r="J57" t="n">
        <v>290.1</v>
      </c>
      <c r="K57" t="n">
        <v>59.89</v>
      </c>
      <c r="L57" t="n">
        <v>14.75</v>
      </c>
      <c r="M57" t="n">
        <v>8</v>
      </c>
      <c r="N57" t="n">
        <v>80.47</v>
      </c>
      <c r="O57" t="n">
        <v>36013.72</v>
      </c>
      <c r="P57" t="n">
        <v>179.66</v>
      </c>
      <c r="Q57" t="n">
        <v>988.09</v>
      </c>
      <c r="R57" t="n">
        <v>43.09</v>
      </c>
      <c r="S57" t="n">
        <v>35.43</v>
      </c>
      <c r="T57" t="n">
        <v>2803.83</v>
      </c>
      <c r="U57" t="n">
        <v>0.82</v>
      </c>
      <c r="V57" t="n">
        <v>0.88</v>
      </c>
      <c r="W57" t="n">
        <v>2.98</v>
      </c>
      <c r="X57" t="n">
        <v>0.17</v>
      </c>
      <c r="Y57" t="n">
        <v>1</v>
      </c>
      <c r="Z57" t="n">
        <v>10</v>
      </c>
      <c r="AA57" t="n">
        <v>570.4471539245577</v>
      </c>
      <c r="AB57" t="n">
        <v>780.5109623518599</v>
      </c>
      <c r="AC57" t="n">
        <v>706.0200915590134</v>
      </c>
      <c r="AD57" t="n">
        <v>570447.1539245577</v>
      </c>
      <c r="AE57" t="n">
        <v>780510.9623518599</v>
      </c>
      <c r="AF57" t="n">
        <v>1.268763538996639e-05</v>
      </c>
      <c r="AG57" t="n">
        <v>43</v>
      </c>
      <c r="AH57" t="n">
        <v>706020.0915590134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6.1388</v>
      </c>
      <c r="E58" t="n">
        <v>16.29</v>
      </c>
      <c r="F58" t="n">
        <v>12.93</v>
      </c>
      <c r="G58" t="n">
        <v>77.59</v>
      </c>
      <c r="H58" t="n">
        <v>0.92</v>
      </c>
      <c r="I58" t="n">
        <v>10</v>
      </c>
      <c r="J58" t="n">
        <v>290.61</v>
      </c>
      <c r="K58" t="n">
        <v>59.89</v>
      </c>
      <c r="L58" t="n">
        <v>15</v>
      </c>
      <c r="M58" t="n">
        <v>8</v>
      </c>
      <c r="N58" t="n">
        <v>80.73</v>
      </c>
      <c r="O58" t="n">
        <v>36076.5</v>
      </c>
      <c r="P58" t="n">
        <v>179.18</v>
      </c>
      <c r="Q58" t="n">
        <v>988.1</v>
      </c>
      <c r="R58" t="n">
        <v>43.38</v>
      </c>
      <c r="S58" t="n">
        <v>35.43</v>
      </c>
      <c r="T58" t="n">
        <v>2948.89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570.0721952439452</v>
      </c>
      <c r="AB58" t="n">
        <v>779.9979273430362</v>
      </c>
      <c r="AC58" t="n">
        <v>705.5560198913828</v>
      </c>
      <c r="AD58" t="n">
        <v>570072.1952439452</v>
      </c>
      <c r="AE58" t="n">
        <v>779997.9273430362</v>
      </c>
      <c r="AF58" t="n">
        <v>1.268412281278816e-05</v>
      </c>
      <c r="AG58" t="n">
        <v>43</v>
      </c>
      <c r="AH58" t="n">
        <v>705556.0198913828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6.1389</v>
      </c>
      <c r="E59" t="n">
        <v>16.29</v>
      </c>
      <c r="F59" t="n">
        <v>12.93</v>
      </c>
      <c r="G59" t="n">
        <v>77.59</v>
      </c>
      <c r="H59" t="n">
        <v>0.93</v>
      </c>
      <c r="I59" t="n">
        <v>10</v>
      </c>
      <c r="J59" t="n">
        <v>291.12</v>
      </c>
      <c r="K59" t="n">
        <v>59.89</v>
      </c>
      <c r="L59" t="n">
        <v>15.25</v>
      </c>
      <c r="M59" t="n">
        <v>8</v>
      </c>
      <c r="N59" t="n">
        <v>80.98999999999999</v>
      </c>
      <c r="O59" t="n">
        <v>36139.39</v>
      </c>
      <c r="P59" t="n">
        <v>178.79</v>
      </c>
      <c r="Q59" t="n">
        <v>988.08</v>
      </c>
      <c r="R59" t="n">
        <v>43.27</v>
      </c>
      <c r="S59" t="n">
        <v>35.43</v>
      </c>
      <c r="T59" t="n">
        <v>2894.67</v>
      </c>
      <c r="U59" t="n">
        <v>0.82</v>
      </c>
      <c r="V59" t="n">
        <v>0.88</v>
      </c>
      <c r="W59" t="n">
        <v>2.98</v>
      </c>
      <c r="X59" t="n">
        <v>0.18</v>
      </c>
      <c r="Y59" t="n">
        <v>1</v>
      </c>
      <c r="Z59" t="n">
        <v>10</v>
      </c>
      <c r="AA59" t="n">
        <v>569.7235038072461</v>
      </c>
      <c r="AB59" t="n">
        <v>779.5208323361641</v>
      </c>
      <c r="AC59" t="n">
        <v>705.1244581623595</v>
      </c>
      <c r="AD59" t="n">
        <v>569723.5038072461</v>
      </c>
      <c r="AE59" t="n">
        <v>779520.8323361641</v>
      </c>
      <c r="AF59" t="n">
        <v>1.268432943497512e-05</v>
      </c>
      <c r="AG59" t="n">
        <v>43</v>
      </c>
      <c r="AH59" t="n">
        <v>705124.4581623594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6.1418</v>
      </c>
      <c r="E60" t="n">
        <v>16.28</v>
      </c>
      <c r="F60" t="n">
        <v>12.92</v>
      </c>
      <c r="G60" t="n">
        <v>77.54000000000001</v>
      </c>
      <c r="H60" t="n">
        <v>0.95</v>
      </c>
      <c r="I60" t="n">
        <v>10</v>
      </c>
      <c r="J60" t="n">
        <v>291.63</v>
      </c>
      <c r="K60" t="n">
        <v>59.89</v>
      </c>
      <c r="L60" t="n">
        <v>15.5</v>
      </c>
      <c r="M60" t="n">
        <v>8</v>
      </c>
      <c r="N60" t="n">
        <v>81.25</v>
      </c>
      <c r="O60" t="n">
        <v>36202.38</v>
      </c>
      <c r="P60" t="n">
        <v>177.43</v>
      </c>
      <c r="Q60" t="n">
        <v>988.08</v>
      </c>
      <c r="R60" t="n">
        <v>43.03</v>
      </c>
      <c r="S60" t="n">
        <v>35.43</v>
      </c>
      <c r="T60" t="n">
        <v>2774.98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568.4145739714381</v>
      </c>
      <c r="AB60" t="n">
        <v>777.7298967889026</v>
      </c>
      <c r="AC60" t="n">
        <v>703.5044469901349</v>
      </c>
      <c r="AD60" t="n">
        <v>568414.5739714381</v>
      </c>
      <c r="AE60" t="n">
        <v>777729.8967889026</v>
      </c>
      <c r="AF60" t="n">
        <v>1.269032147839681e-05</v>
      </c>
      <c r="AG60" t="n">
        <v>43</v>
      </c>
      <c r="AH60" t="n">
        <v>703504.4469901349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6.1644</v>
      </c>
      <c r="E61" t="n">
        <v>16.22</v>
      </c>
      <c r="F61" t="n">
        <v>12.91</v>
      </c>
      <c r="G61" t="n">
        <v>86.09</v>
      </c>
      <c r="H61" t="n">
        <v>0.96</v>
      </c>
      <c r="I61" t="n">
        <v>9</v>
      </c>
      <c r="J61" t="n">
        <v>292.15</v>
      </c>
      <c r="K61" t="n">
        <v>59.89</v>
      </c>
      <c r="L61" t="n">
        <v>15.75</v>
      </c>
      <c r="M61" t="n">
        <v>7</v>
      </c>
      <c r="N61" t="n">
        <v>81.51000000000001</v>
      </c>
      <c r="O61" t="n">
        <v>36265.48</v>
      </c>
      <c r="P61" t="n">
        <v>175.75</v>
      </c>
      <c r="Q61" t="n">
        <v>988.08</v>
      </c>
      <c r="R61" t="n">
        <v>42.7</v>
      </c>
      <c r="S61" t="n">
        <v>35.43</v>
      </c>
      <c r="T61" t="n">
        <v>2617.68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566.2516528696278</v>
      </c>
      <c r="AB61" t="n">
        <v>774.7704927160614</v>
      </c>
      <c r="AC61" t="n">
        <v>700.8274842884559</v>
      </c>
      <c r="AD61" t="n">
        <v>566251.6528696278</v>
      </c>
      <c r="AE61" t="n">
        <v>774770.4927160614</v>
      </c>
      <c r="AF61" t="n">
        <v>1.273701809264862e-05</v>
      </c>
      <c r="AG61" t="n">
        <v>43</v>
      </c>
      <c r="AH61" t="n">
        <v>700827.4842884559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6.163</v>
      </c>
      <c r="E62" t="n">
        <v>16.23</v>
      </c>
      <c r="F62" t="n">
        <v>12.92</v>
      </c>
      <c r="G62" t="n">
        <v>86.12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175.98</v>
      </c>
      <c r="Q62" t="n">
        <v>988.08</v>
      </c>
      <c r="R62" t="n">
        <v>42.82</v>
      </c>
      <c r="S62" t="n">
        <v>35.43</v>
      </c>
      <c r="T62" t="n">
        <v>2674.25</v>
      </c>
      <c r="U62" t="n">
        <v>0.83</v>
      </c>
      <c r="V62" t="n">
        <v>0.88</v>
      </c>
      <c r="W62" t="n">
        <v>2.98</v>
      </c>
      <c r="X62" t="n">
        <v>0.16</v>
      </c>
      <c r="Y62" t="n">
        <v>1</v>
      </c>
      <c r="Z62" t="n">
        <v>10</v>
      </c>
      <c r="AA62" t="n">
        <v>566.5132404464869</v>
      </c>
      <c r="AB62" t="n">
        <v>775.1284083791492</v>
      </c>
      <c r="AC62" t="n">
        <v>701.1512409829963</v>
      </c>
      <c r="AD62" t="n">
        <v>566513.2404464869</v>
      </c>
      <c r="AE62" t="n">
        <v>775128.4083791492</v>
      </c>
      <c r="AF62" t="n">
        <v>1.273412538203125e-05</v>
      </c>
      <c r="AG62" t="n">
        <v>43</v>
      </c>
      <c r="AH62" t="n">
        <v>701151.2409829963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6.1632</v>
      </c>
      <c r="E63" t="n">
        <v>16.23</v>
      </c>
      <c r="F63" t="n">
        <v>12.92</v>
      </c>
      <c r="G63" t="n">
        <v>86.11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6</v>
      </c>
      <c r="N63" t="n">
        <v>82.03</v>
      </c>
      <c r="O63" t="n">
        <v>36392.01</v>
      </c>
      <c r="P63" t="n">
        <v>176.08</v>
      </c>
      <c r="Q63" t="n">
        <v>988.16</v>
      </c>
      <c r="R63" t="n">
        <v>42.85</v>
      </c>
      <c r="S63" t="n">
        <v>35.43</v>
      </c>
      <c r="T63" t="n">
        <v>2692.95</v>
      </c>
      <c r="U63" t="n">
        <v>0.83</v>
      </c>
      <c r="V63" t="n">
        <v>0.88</v>
      </c>
      <c r="W63" t="n">
        <v>2.98</v>
      </c>
      <c r="X63" t="n">
        <v>0.16</v>
      </c>
      <c r="Y63" t="n">
        <v>1</v>
      </c>
      <c r="Z63" t="n">
        <v>10</v>
      </c>
      <c r="AA63" t="n">
        <v>566.5957416809723</v>
      </c>
      <c r="AB63" t="n">
        <v>775.2412902078697</v>
      </c>
      <c r="AC63" t="n">
        <v>701.2533495284144</v>
      </c>
      <c r="AD63" t="n">
        <v>566595.7416809723</v>
      </c>
      <c r="AE63" t="n">
        <v>775241.2902078697</v>
      </c>
      <c r="AF63" t="n">
        <v>1.273453862640516e-05</v>
      </c>
      <c r="AG63" t="n">
        <v>43</v>
      </c>
      <c r="AH63" t="n">
        <v>701253.3495284144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6.1623</v>
      </c>
      <c r="E64" t="n">
        <v>16.23</v>
      </c>
      <c r="F64" t="n">
        <v>12.92</v>
      </c>
      <c r="G64" t="n">
        <v>86.13</v>
      </c>
      <c r="H64" t="n">
        <v>1</v>
      </c>
      <c r="I64" t="n">
        <v>9</v>
      </c>
      <c r="J64" t="n">
        <v>293.69</v>
      </c>
      <c r="K64" t="n">
        <v>59.89</v>
      </c>
      <c r="L64" t="n">
        <v>16.5</v>
      </c>
      <c r="M64" t="n">
        <v>4</v>
      </c>
      <c r="N64" t="n">
        <v>82.3</v>
      </c>
      <c r="O64" t="n">
        <v>36455.44</v>
      </c>
      <c r="P64" t="n">
        <v>175.78</v>
      </c>
      <c r="Q64" t="n">
        <v>988.14</v>
      </c>
      <c r="R64" t="n">
        <v>42.82</v>
      </c>
      <c r="S64" t="n">
        <v>35.43</v>
      </c>
      <c r="T64" t="n">
        <v>2674.1</v>
      </c>
      <c r="U64" t="n">
        <v>0.83</v>
      </c>
      <c r="V64" t="n">
        <v>0.88</v>
      </c>
      <c r="W64" t="n">
        <v>2.98</v>
      </c>
      <c r="X64" t="n">
        <v>0.17</v>
      </c>
      <c r="Y64" t="n">
        <v>1</v>
      </c>
      <c r="Z64" t="n">
        <v>10</v>
      </c>
      <c r="AA64" t="n">
        <v>566.3569097186275</v>
      </c>
      <c r="AB64" t="n">
        <v>774.9145097804673</v>
      </c>
      <c r="AC64" t="n">
        <v>700.9577565663641</v>
      </c>
      <c r="AD64" t="n">
        <v>566356.9097186276</v>
      </c>
      <c r="AE64" t="n">
        <v>774914.5097804673</v>
      </c>
      <c r="AF64" t="n">
        <v>1.273267902672257e-05</v>
      </c>
      <c r="AG64" t="n">
        <v>43</v>
      </c>
      <c r="AH64" t="n">
        <v>700957.7565663641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6.1626</v>
      </c>
      <c r="E65" t="n">
        <v>16.23</v>
      </c>
      <c r="F65" t="n">
        <v>12.92</v>
      </c>
      <c r="G65" t="n">
        <v>86.13</v>
      </c>
      <c r="H65" t="n">
        <v>1.01</v>
      </c>
      <c r="I65" t="n">
        <v>9</v>
      </c>
      <c r="J65" t="n">
        <v>294.2</v>
      </c>
      <c r="K65" t="n">
        <v>59.89</v>
      </c>
      <c r="L65" t="n">
        <v>16.75</v>
      </c>
      <c r="M65" t="n">
        <v>4</v>
      </c>
      <c r="N65" t="n">
        <v>82.56</v>
      </c>
      <c r="O65" t="n">
        <v>36518.97</v>
      </c>
      <c r="P65" t="n">
        <v>175.94</v>
      </c>
      <c r="Q65" t="n">
        <v>988.14</v>
      </c>
      <c r="R65" t="n">
        <v>42.81</v>
      </c>
      <c r="S65" t="n">
        <v>35.43</v>
      </c>
      <c r="T65" t="n">
        <v>2669.92</v>
      </c>
      <c r="U65" t="n">
        <v>0.83</v>
      </c>
      <c r="V65" t="n">
        <v>0.88</v>
      </c>
      <c r="W65" t="n">
        <v>2.98</v>
      </c>
      <c r="X65" t="n">
        <v>0.17</v>
      </c>
      <c r="Y65" t="n">
        <v>1</v>
      </c>
      <c r="Z65" t="n">
        <v>10</v>
      </c>
      <c r="AA65" t="n">
        <v>566.489511850432</v>
      </c>
      <c r="AB65" t="n">
        <v>775.0959418671953</v>
      </c>
      <c r="AC65" t="n">
        <v>701.1218730293764</v>
      </c>
      <c r="AD65" t="n">
        <v>566489.511850432</v>
      </c>
      <c r="AE65" t="n">
        <v>775095.9418671953</v>
      </c>
      <c r="AF65" t="n">
        <v>1.273329889328343e-05</v>
      </c>
      <c r="AG65" t="n">
        <v>43</v>
      </c>
      <c r="AH65" t="n">
        <v>701121.8730293764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6.1646</v>
      </c>
      <c r="E66" t="n">
        <v>16.22</v>
      </c>
      <c r="F66" t="n">
        <v>12.91</v>
      </c>
      <c r="G66" t="n">
        <v>86.09</v>
      </c>
      <c r="H66" t="n">
        <v>1.03</v>
      </c>
      <c r="I66" t="n">
        <v>9</v>
      </c>
      <c r="J66" t="n">
        <v>294.72</v>
      </c>
      <c r="K66" t="n">
        <v>59.89</v>
      </c>
      <c r="L66" t="n">
        <v>17</v>
      </c>
      <c r="M66" t="n">
        <v>2</v>
      </c>
      <c r="N66" t="n">
        <v>82.83</v>
      </c>
      <c r="O66" t="n">
        <v>36582.62</v>
      </c>
      <c r="P66" t="n">
        <v>174.68</v>
      </c>
      <c r="Q66" t="n">
        <v>988.2</v>
      </c>
      <c r="R66" t="n">
        <v>42.59</v>
      </c>
      <c r="S66" t="n">
        <v>35.43</v>
      </c>
      <c r="T66" t="n">
        <v>2561.08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565.3012963830032</v>
      </c>
      <c r="AB66" t="n">
        <v>773.4701730442924</v>
      </c>
      <c r="AC66" t="n">
        <v>699.6512653011504</v>
      </c>
      <c r="AD66" t="n">
        <v>565301.2963830032</v>
      </c>
      <c r="AE66" t="n">
        <v>773470.1730442925</v>
      </c>
      <c r="AF66" t="n">
        <v>1.273743133702253e-05</v>
      </c>
      <c r="AG66" t="n">
        <v>43</v>
      </c>
      <c r="AH66" t="n">
        <v>699651.2653011504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6.1649</v>
      </c>
      <c r="E67" t="n">
        <v>16.22</v>
      </c>
      <c r="F67" t="n">
        <v>12.91</v>
      </c>
      <c r="G67" t="n">
        <v>86.09</v>
      </c>
      <c r="H67" t="n">
        <v>1.04</v>
      </c>
      <c r="I67" t="n">
        <v>9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174.71</v>
      </c>
      <c r="Q67" t="n">
        <v>988.1799999999999</v>
      </c>
      <c r="R67" t="n">
        <v>42.57</v>
      </c>
      <c r="S67" t="n">
        <v>35.43</v>
      </c>
      <c r="T67" t="n">
        <v>2549.46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565.3191451668854</v>
      </c>
      <c r="AB67" t="n">
        <v>773.4945945378327</v>
      </c>
      <c r="AC67" t="n">
        <v>699.6733560416228</v>
      </c>
      <c r="AD67" t="n">
        <v>565319.1451668853</v>
      </c>
      <c r="AE67" t="n">
        <v>773494.5945378327</v>
      </c>
      <c r="AF67" t="n">
        <v>1.273805120358339e-05</v>
      </c>
      <c r="AG67" t="n">
        <v>43</v>
      </c>
      <c r="AH67" t="n">
        <v>699673.3560416228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6.1643</v>
      </c>
      <c r="E68" t="n">
        <v>16.22</v>
      </c>
      <c r="F68" t="n">
        <v>12.91</v>
      </c>
      <c r="G68" t="n">
        <v>86.09999999999999</v>
      </c>
      <c r="H68" t="n">
        <v>1.05</v>
      </c>
      <c r="I68" t="n">
        <v>9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174.9</v>
      </c>
      <c r="Q68" t="n">
        <v>988.1799999999999</v>
      </c>
      <c r="R68" t="n">
        <v>42.54</v>
      </c>
      <c r="S68" t="n">
        <v>35.43</v>
      </c>
      <c r="T68" t="n">
        <v>2536.19</v>
      </c>
      <c r="U68" t="n">
        <v>0.83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565.5041505065834</v>
      </c>
      <c r="AB68" t="n">
        <v>773.7477270054673</v>
      </c>
      <c r="AC68" t="n">
        <v>699.9023299018201</v>
      </c>
      <c r="AD68" t="n">
        <v>565504.1505065834</v>
      </c>
      <c r="AE68" t="n">
        <v>773747.7270054673</v>
      </c>
      <c r="AF68" t="n">
        <v>1.273681147046166e-05</v>
      </c>
      <c r="AG68" t="n">
        <v>43</v>
      </c>
      <c r="AH68" t="n">
        <v>699902.32990182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4.4993</v>
      </c>
      <c r="E2" t="n">
        <v>22.23</v>
      </c>
      <c r="F2" t="n">
        <v>15.52</v>
      </c>
      <c r="G2" t="n">
        <v>6.85</v>
      </c>
      <c r="H2" t="n">
        <v>0.11</v>
      </c>
      <c r="I2" t="n">
        <v>136</v>
      </c>
      <c r="J2" t="n">
        <v>159.12</v>
      </c>
      <c r="K2" t="n">
        <v>50.28</v>
      </c>
      <c r="L2" t="n">
        <v>1</v>
      </c>
      <c r="M2" t="n">
        <v>134</v>
      </c>
      <c r="N2" t="n">
        <v>27.84</v>
      </c>
      <c r="O2" t="n">
        <v>19859.16</v>
      </c>
      <c r="P2" t="n">
        <v>188.14</v>
      </c>
      <c r="Q2" t="n">
        <v>988.5</v>
      </c>
      <c r="R2" t="n">
        <v>123.55</v>
      </c>
      <c r="S2" t="n">
        <v>35.43</v>
      </c>
      <c r="T2" t="n">
        <v>42405.31</v>
      </c>
      <c r="U2" t="n">
        <v>0.29</v>
      </c>
      <c r="V2" t="n">
        <v>0.73</v>
      </c>
      <c r="W2" t="n">
        <v>3.19</v>
      </c>
      <c r="X2" t="n">
        <v>2.76</v>
      </c>
      <c r="Y2" t="n">
        <v>1</v>
      </c>
      <c r="Z2" t="n">
        <v>10</v>
      </c>
      <c r="AA2" t="n">
        <v>777.3688651710024</v>
      </c>
      <c r="AB2" t="n">
        <v>1063.630376420871</v>
      </c>
      <c r="AC2" t="n">
        <v>962.1189861098718</v>
      </c>
      <c r="AD2" t="n">
        <v>777368.8651710025</v>
      </c>
      <c r="AE2" t="n">
        <v>1063630.376420871</v>
      </c>
      <c r="AF2" t="n">
        <v>1.148132596182178e-05</v>
      </c>
      <c r="AG2" t="n">
        <v>58</v>
      </c>
      <c r="AH2" t="n">
        <v>962118.9861098718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4.8736</v>
      </c>
      <c r="E3" t="n">
        <v>20.52</v>
      </c>
      <c r="F3" t="n">
        <v>14.84</v>
      </c>
      <c r="G3" t="n">
        <v>8.56</v>
      </c>
      <c r="H3" t="n">
        <v>0.14</v>
      </c>
      <c r="I3" t="n">
        <v>104</v>
      </c>
      <c r="J3" t="n">
        <v>159.48</v>
      </c>
      <c r="K3" t="n">
        <v>50.28</v>
      </c>
      <c r="L3" t="n">
        <v>1.25</v>
      </c>
      <c r="M3" t="n">
        <v>102</v>
      </c>
      <c r="N3" t="n">
        <v>27.95</v>
      </c>
      <c r="O3" t="n">
        <v>19902.91</v>
      </c>
      <c r="P3" t="n">
        <v>178.58</v>
      </c>
      <c r="Q3" t="n">
        <v>988.26</v>
      </c>
      <c r="R3" t="n">
        <v>102.99</v>
      </c>
      <c r="S3" t="n">
        <v>35.43</v>
      </c>
      <c r="T3" t="n">
        <v>32286.93</v>
      </c>
      <c r="U3" t="n">
        <v>0.34</v>
      </c>
      <c r="V3" t="n">
        <v>0.77</v>
      </c>
      <c r="W3" t="n">
        <v>3.13</v>
      </c>
      <c r="X3" t="n">
        <v>2.09</v>
      </c>
      <c r="Y3" t="n">
        <v>1</v>
      </c>
      <c r="Z3" t="n">
        <v>10</v>
      </c>
      <c r="AA3" t="n">
        <v>709.8647567833139</v>
      </c>
      <c r="AB3" t="n">
        <v>971.2682772537554</v>
      </c>
      <c r="AC3" t="n">
        <v>878.5717960562451</v>
      </c>
      <c r="AD3" t="n">
        <v>709864.7567833138</v>
      </c>
      <c r="AE3" t="n">
        <v>971268.2772537554</v>
      </c>
      <c r="AF3" t="n">
        <v>1.243646571856392e-05</v>
      </c>
      <c r="AG3" t="n">
        <v>54</v>
      </c>
      <c r="AH3" t="n">
        <v>878571.7960562451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5.1354</v>
      </c>
      <c r="E4" t="n">
        <v>19.47</v>
      </c>
      <c r="F4" t="n">
        <v>14.44</v>
      </c>
      <c r="G4" t="n">
        <v>10.32</v>
      </c>
      <c r="H4" t="n">
        <v>0.17</v>
      </c>
      <c r="I4" t="n">
        <v>84</v>
      </c>
      <c r="J4" t="n">
        <v>159.83</v>
      </c>
      <c r="K4" t="n">
        <v>50.28</v>
      </c>
      <c r="L4" t="n">
        <v>1.5</v>
      </c>
      <c r="M4" t="n">
        <v>82</v>
      </c>
      <c r="N4" t="n">
        <v>28.05</v>
      </c>
      <c r="O4" t="n">
        <v>19946.71</v>
      </c>
      <c r="P4" t="n">
        <v>172.47</v>
      </c>
      <c r="Q4" t="n">
        <v>988.5</v>
      </c>
      <c r="R4" t="n">
        <v>90.40000000000001</v>
      </c>
      <c r="S4" t="n">
        <v>35.43</v>
      </c>
      <c r="T4" t="n">
        <v>26090.95</v>
      </c>
      <c r="U4" t="n">
        <v>0.39</v>
      </c>
      <c r="V4" t="n">
        <v>0.79</v>
      </c>
      <c r="W4" t="n">
        <v>3.1</v>
      </c>
      <c r="X4" t="n">
        <v>1.68</v>
      </c>
      <c r="Y4" t="n">
        <v>1</v>
      </c>
      <c r="Z4" t="n">
        <v>10</v>
      </c>
      <c r="AA4" t="n">
        <v>664.3400660256309</v>
      </c>
      <c r="AB4" t="n">
        <v>908.9793869514838</v>
      </c>
      <c r="AC4" t="n">
        <v>822.2276700214155</v>
      </c>
      <c r="AD4" t="n">
        <v>664340.0660256309</v>
      </c>
      <c r="AE4" t="n">
        <v>908979.3869514838</v>
      </c>
      <c r="AF4" t="n">
        <v>1.310452766971297e-05</v>
      </c>
      <c r="AG4" t="n">
        <v>51</v>
      </c>
      <c r="AH4" t="n">
        <v>822227.6700214156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5.3342</v>
      </c>
      <c r="E5" t="n">
        <v>18.75</v>
      </c>
      <c r="F5" t="n">
        <v>14.17</v>
      </c>
      <c r="G5" t="n">
        <v>12.14</v>
      </c>
      <c r="H5" t="n">
        <v>0.19</v>
      </c>
      <c r="I5" t="n">
        <v>70</v>
      </c>
      <c r="J5" t="n">
        <v>160.19</v>
      </c>
      <c r="K5" t="n">
        <v>50.28</v>
      </c>
      <c r="L5" t="n">
        <v>1.75</v>
      </c>
      <c r="M5" t="n">
        <v>68</v>
      </c>
      <c r="N5" t="n">
        <v>28.16</v>
      </c>
      <c r="O5" t="n">
        <v>19990.53</v>
      </c>
      <c r="P5" t="n">
        <v>168</v>
      </c>
      <c r="Q5" t="n">
        <v>988.3099999999999</v>
      </c>
      <c r="R5" t="n">
        <v>81.43000000000001</v>
      </c>
      <c r="S5" t="n">
        <v>35.43</v>
      </c>
      <c r="T5" t="n">
        <v>21675.21</v>
      </c>
      <c r="U5" t="n">
        <v>0.44</v>
      </c>
      <c r="V5" t="n">
        <v>0.8</v>
      </c>
      <c r="W5" t="n">
        <v>3.09</v>
      </c>
      <c r="X5" t="n">
        <v>1.41</v>
      </c>
      <c r="Y5" t="n">
        <v>1</v>
      </c>
      <c r="Z5" t="n">
        <v>10</v>
      </c>
      <c r="AA5" t="n">
        <v>633.7120837275604</v>
      </c>
      <c r="AB5" t="n">
        <v>867.0728303600484</v>
      </c>
      <c r="AC5" t="n">
        <v>784.3206163748453</v>
      </c>
      <c r="AD5" t="n">
        <v>633712.0837275604</v>
      </c>
      <c r="AE5" t="n">
        <v>867072.8303600485</v>
      </c>
      <c r="AF5" t="n">
        <v>1.36118260497299e-05</v>
      </c>
      <c r="AG5" t="n">
        <v>49</v>
      </c>
      <c r="AH5" t="n">
        <v>784320.6163748453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5.4932</v>
      </c>
      <c r="E6" t="n">
        <v>18.2</v>
      </c>
      <c r="F6" t="n">
        <v>13.95</v>
      </c>
      <c r="G6" t="n">
        <v>13.95</v>
      </c>
      <c r="H6" t="n">
        <v>0.22</v>
      </c>
      <c r="I6" t="n">
        <v>60</v>
      </c>
      <c r="J6" t="n">
        <v>160.54</v>
      </c>
      <c r="K6" t="n">
        <v>50.28</v>
      </c>
      <c r="L6" t="n">
        <v>2</v>
      </c>
      <c r="M6" t="n">
        <v>58</v>
      </c>
      <c r="N6" t="n">
        <v>28.26</v>
      </c>
      <c r="O6" t="n">
        <v>20034.4</v>
      </c>
      <c r="P6" t="n">
        <v>164.16</v>
      </c>
      <c r="Q6" t="n">
        <v>988.41</v>
      </c>
      <c r="R6" t="n">
        <v>74.88</v>
      </c>
      <c r="S6" t="n">
        <v>35.43</v>
      </c>
      <c r="T6" t="n">
        <v>18450.64</v>
      </c>
      <c r="U6" t="n">
        <v>0.47</v>
      </c>
      <c r="V6" t="n">
        <v>0.82</v>
      </c>
      <c r="W6" t="n">
        <v>3.06</v>
      </c>
      <c r="X6" t="n">
        <v>1.19</v>
      </c>
      <c r="Y6" t="n">
        <v>1</v>
      </c>
      <c r="Z6" t="n">
        <v>10</v>
      </c>
      <c r="AA6" t="n">
        <v>614.9668049044951</v>
      </c>
      <c r="AB6" t="n">
        <v>841.4247128909946</v>
      </c>
      <c r="AC6" t="n">
        <v>761.1203192396788</v>
      </c>
      <c r="AD6" t="n">
        <v>614966.8049044951</v>
      </c>
      <c r="AE6" t="n">
        <v>841424.7128909945</v>
      </c>
      <c r="AF6" t="n">
        <v>1.401756268163479e-05</v>
      </c>
      <c r="AG6" t="n">
        <v>48</v>
      </c>
      <c r="AH6" t="n">
        <v>761120.3192396788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5.6099</v>
      </c>
      <c r="E7" t="n">
        <v>17.83</v>
      </c>
      <c r="F7" t="n">
        <v>13.79</v>
      </c>
      <c r="G7" t="n">
        <v>15.62</v>
      </c>
      <c r="H7" t="n">
        <v>0.25</v>
      </c>
      <c r="I7" t="n">
        <v>53</v>
      </c>
      <c r="J7" t="n">
        <v>160.9</v>
      </c>
      <c r="K7" t="n">
        <v>50.28</v>
      </c>
      <c r="L7" t="n">
        <v>2.25</v>
      </c>
      <c r="M7" t="n">
        <v>51</v>
      </c>
      <c r="N7" t="n">
        <v>28.37</v>
      </c>
      <c r="O7" t="n">
        <v>20078.3</v>
      </c>
      <c r="P7" t="n">
        <v>161.13</v>
      </c>
      <c r="Q7" t="n">
        <v>988.24</v>
      </c>
      <c r="R7" t="n">
        <v>70.31999999999999</v>
      </c>
      <c r="S7" t="n">
        <v>35.43</v>
      </c>
      <c r="T7" t="n">
        <v>16207.68</v>
      </c>
      <c r="U7" t="n">
        <v>0.5</v>
      </c>
      <c r="V7" t="n">
        <v>0.83</v>
      </c>
      <c r="W7" t="n">
        <v>3.04</v>
      </c>
      <c r="X7" t="n">
        <v>1.04</v>
      </c>
      <c r="Y7" t="n">
        <v>1</v>
      </c>
      <c r="Z7" t="n">
        <v>10</v>
      </c>
      <c r="AA7" t="n">
        <v>598.9836393192082</v>
      </c>
      <c r="AB7" t="n">
        <v>819.5558406097047</v>
      </c>
      <c r="AC7" t="n">
        <v>741.3385814357604</v>
      </c>
      <c r="AD7" t="n">
        <v>598983.6393192082</v>
      </c>
      <c r="AE7" t="n">
        <v>819555.8406097046</v>
      </c>
      <c r="AF7" t="n">
        <v>1.431535805863668e-05</v>
      </c>
      <c r="AG7" t="n">
        <v>47</v>
      </c>
      <c r="AH7" t="n">
        <v>741338.5814357604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5.7051</v>
      </c>
      <c r="E8" t="n">
        <v>17.53</v>
      </c>
      <c r="F8" t="n">
        <v>13.69</v>
      </c>
      <c r="G8" t="n">
        <v>17.48</v>
      </c>
      <c r="H8" t="n">
        <v>0.27</v>
      </c>
      <c r="I8" t="n">
        <v>47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158.6</v>
      </c>
      <c r="Q8" t="n">
        <v>988.3099999999999</v>
      </c>
      <c r="R8" t="n">
        <v>66.41</v>
      </c>
      <c r="S8" t="n">
        <v>35.43</v>
      </c>
      <c r="T8" t="n">
        <v>14281.93</v>
      </c>
      <c r="U8" t="n">
        <v>0.53</v>
      </c>
      <c r="V8" t="n">
        <v>0.83</v>
      </c>
      <c r="W8" t="n">
        <v>3.05</v>
      </c>
      <c r="X8" t="n">
        <v>0.93</v>
      </c>
      <c r="Y8" t="n">
        <v>1</v>
      </c>
      <c r="Z8" t="n">
        <v>10</v>
      </c>
      <c r="AA8" t="n">
        <v>584.5058782019172</v>
      </c>
      <c r="AB8" t="n">
        <v>799.7467291352847</v>
      </c>
      <c r="AC8" t="n">
        <v>723.4200237581965</v>
      </c>
      <c r="AD8" t="n">
        <v>584505.8782019172</v>
      </c>
      <c r="AE8" t="n">
        <v>799746.7291352847</v>
      </c>
      <c r="AF8" t="n">
        <v>1.455828967723633e-05</v>
      </c>
      <c r="AG8" t="n">
        <v>46</v>
      </c>
      <c r="AH8" t="n">
        <v>723420.0237581965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5.794</v>
      </c>
      <c r="E9" t="n">
        <v>17.26</v>
      </c>
      <c r="F9" t="n">
        <v>13.58</v>
      </c>
      <c r="G9" t="n">
        <v>19.4</v>
      </c>
      <c r="H9" t="n">
        <v>0.3</v>
      </c>
      <c r="I9" t="n">
        <v>42</v>
      </c>
      <c r="J9" t="n">
        <v>161.61</v>
      </c>
      <c r="K9" t="n">
        <v>50.28</v>
      </c>
      <c r="L9" t="n">
        <v>2.75</v>
      </c>
      <c r="M9" t="n">
        <v>40</v>
      </c>
      <c r="N9" t="n">
        <v>28.58</v>
      </c>
      <c r="O9" t="n">
        <v>20166.2</v>
      </c>
      <c r="P9" t="n">
        <v>156.12</v>
      </c>
      <c r="Q9" t="n">
        <v>988.26</v>
      </c>
      <c r="R9" t="n">
        <v>63.26</v>
      </c>
      <c r="S9" t="n">
        <v>35.43</v>
      </c>
      <c r="T9" t="n">
        <v>12731.96</v>
      </c>
      <c r="U9" t="n">
        <v>0.5600000000000001</v>
      </c>
      <c r="V9" t="n">
        <v>0.84</v>
      </c>
      <c r="W9" t="n">
        <v>3.04</v>
      </c>
      <c r="X9" t="n">
        <v>0.83</v>
      </c>
      <c r="Y9" t="n">
        <v>1</v>
      </c>
      <c r="Z9" t="n">
        <v>10</v>
      </c>
      <c r="AA9" t="n">
        <v>570.4237483181355</v>
      </c>
      <c r="AB9" t="n">
        <v>780.4789377685705</v>
      </c>
      <c r="AC9" t="n">
        <v>705.9911233570064</v>
      </c>
      <c r="AD9" t="n">
        <v>570423.7483181355</v>
      </c>
      <c r="AE9" t="n">
        <v>780478.9377685705</v>
      </c>
      <c r="AF9" t="n">
        <v>1.478514493872278e-05</v>
      </c>
      <c r="AG9" t="n">
        <v>45</v>
      </c>
      <c r="AH9" t="n">
        <v>705991.1233570063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5.8688</v>
      </c>
      <c r="E10" t="n">
        <v>17.04</v>
      </c>
      <c r="F10" t="n">
        <v>13.49</v>
      </c>
      <c r="G10" t="n">
        <v>21.3</v>
      </c>
      <c r="H10" t="n">
        <v>0.33</v>
      </c>
      <c r="I10" t="n">
        <v>38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153.78</v>
      </c>
      <c r="Q10" t="n">
        <v>988.3</v>
      </c>
      <c r="R10" t="n">
        <v>60.58</v>
      </c>
      <c r="S10" t="n">
        <v>35.43</v>
      </c>
      <c r="T10" t="n">
        <v>11412.2</v>
      </c>
      <c r="U10" t="n">
        <v>0.58</v>
      </c>
      <c r="V10" t="n">
        <v>0.84</v>
      </c>
      <c r="W10" t="n">
        <v>3.03</v>
      </c>
      <c r="X10" t="n">
        <v>0.74</v>
      </c>
      <c r="Y10" t="n">
        <v>1</v>
      </c>
      <c r="Z10" t="n">
        <v>10</v>
      </c>
      <c r="AA10" t="n">
        <v>565.9794063925614</v>
      </c>
      <c r="AB10" t="n">
        <v>774.3979930754723</v>
      </c>
      <c r="AC10" t="n">
        <v>700.4905354907579</v>
      </c>
      <c r="AD10" t="n">
        <v>565979.4063925614</v>
      </c>
      <c r="AE10" t="n">
        <v>774397.9930754723</v>
      </c>
      <c r="AF10" t="n">
        <v>1.497601978190822e-05</v>
      </c>
      <c r="AG10" t="n">
        <v>45</v>
      </c>
      <c r="AH10" t="n">
        <v>700490.5354907579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5.9229</v>
      </c>
      <c r="E11" t="n">
        <v>16.88</v>
      </c>
      <c r="F11" t="n">
        <v>13.43</v>
      </c>
      <c r="G11" t="n">
        <v>23.03</v>
      </c>
      <c r="H11" t="n">
        <v>0.35</v>
      </c>
      <c r="I11" t="n">
        <v>35</v>
      </c>
      <c r="J11" t="n">
        <v>162.33</v>
      </c>
      <c r="K11" t="n">
        <v>50.28</v>
      </c>
      <c r="L11" t="n">
        <v>3.25</v>
      </c>
      <c r="M11" t="n">
        <v>33</v>
      </c>
      <c r="N11" t="n">
        <v>28.8</v>
      </c>
      <c r="O11" t="n">
        <v>20254.26</v>
      </c>
      <c r="P11" t="n">
        <v>151.72</v>
      </c>
      <c r="Q11" t="n">
        <v>988.21</v>
      </c>
      <c r="R11" t="n">
        <v>58.76</v>
      </c>
      <c r="S11" t="n">
        <v>35.43</v>
      </c>
      <c r="T11" t="n">
        <v>10517.33</v>
      </c>
      <c r="U11" t="n">
        <v>0.6</v>
      </c>
      <c r="V11" t="n">
        <v>0.85</v>
      </c>
      <c r="W11" t="n">
        <v>3.02</v>
      </c>
      <c r="X11" t="n">
        <v>0.68</v>
      </c>
      <c r="Y11" t="n">
        <v>1</v>
      </c>
      <c r="Z11" t="n">
        <v>10</v>
      </c>
      <c r="AA11" t="n">
        <v>553.574043480858</v>
      </c>
      <c r="AB11" t="n">
        <v>757.4244282536935</v>
      </c>
      <c r="AC11" t="n">
        <v>685.136903873022</v>
      </c>
      <c r="AD11" t="n">
        <v>553574.043480858</v>
      </c>
      <c r="AE11" t="n">
        <v>757424.4282536935</v>
      </c>
      <c r="AF11" t="n">
        <v>1.511407230886454e-05</v>
      </c>
      <c r="AG11" t="n">
        <v>44</v>
      </c>
      <c r="AH11" t="n">
        <v>685136.9038730219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5.9725</v>
      </c>
      <c r="E12" t="n">
        <v>16.74</v>
      </c>
      <c r="F12" t="n">
        <v>13.39</v>
      </c>
      <c r="G12" t="n">
        <v>25.1</v>
      </c>
      <c r="H12" t="n">
        <v>0.38</v>
      </c>
      <c r="I12" t="n">
        <v>32</v>
      </c>
      <c r="J12" t="n">
        <v>162.68</v>
      </c>
      <c r="K12" t="n">
        <v>50.28</v>
      </c>
      <c r="L12" t="n">
        <v>3.5</v>
      </c>
      <c r="M12" t="n">
        <v>30</v>
      </c>
      <c r="N12" t="n">
        <v>28.9</v>
      </c>
      <c r="O12" t="n">
        <v>20298.34</v>
      </c>
      <c r="P12" t="n">
        <v>149.72</v>
      </c>
      <c r="Q12" t="n">
        <v>988.11</v>
      </c>
      <c r="R12" t="n">
        <v>57.41</v>
      </c>
      <c r="S12" t="n">
        <v>35.43</v>
      </c>
      <c r="T12" t="n">
        <v>9857.34</v>
      </c>
      <c r="U12" t="n">
        <v>0.62</v>
      </c>
      <c r="V12" t="n">
        <v>0.85</v>
      </c>
      <c r="W12" t="n">
        <v>3.02</v>
      </c>
      <c r="X12" t="n">
        <v>0.63</v>
      </c>
      <c r="Y12" t="n">
        <v>1</v>
      </c>
      <c r="Z12" t="n">
        <v>10</v>
      </c>
      <c r="AA12" t="n">
        <v>550.3649743016819</v>
      </c>
      <c r="AB12" t="n">
        <v>753.0336382286043</v>
      </c>
      <c r="AC12" t="n">
        <v>681.1651646854148</v>
      </c>
      <c r="AD12" t="n">
        <v>550364.9743016819</v>
      </c>
      <c r="AE12" t="n">
        <v>753033.6382286043</v>
      </c>
      <c r="AF12" t="n">
        <v>1.524064172359713e-05</v>
      </c>
      <c r="AG12" t="n">
        <v>44</v>
      </c>
      <c r="AH12" t="n">
        <v>681165.1646854148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6.0178</v>
      </c>
      <c r="E13" t="n">
        <v>16.62</v>
      </c>
      <c r="F13" t="n">
        <v>13.33</v>
      </c>
      <c r="G13" t="n">
        <v>26.65</v>
      </c>
      <c r="H13" t="n">
        <v>0.41</v>
      </c>
      <c r="I13" t="n">
        <v>30</v>
      </c>
      <c r="J13" t="n">
        <v>163.04</v>
      </c>
      <c r="K13" t="n">
        <v>50.28</v>
      </c>
      <c r="L13" t="n">
        <v>3.75</v>
      </c>
      <c r="M13" t="n">
        <v>28</v>
      </c>
      <c r="N13" t="n">
        <v>29.01</v>
      </c>
      <c r="O13" t="n">
        <v>20342.46</v>
      </c>
      <c r="P13" t="n">
        <v>147.84</v>
      </c>
      <c r="Q13" t="n">
        <v>988.22</v>
      </c>
      <c r="R13" t="n">
        <v>55.51</v>
      </c>
      <c r="S13" t="n">
        <v>35.43</v>
      </c>
      <c r="T13" t="n">
        <v>8914.98</v>
      </c>
      <c r="U13" t="n">
        <v>0.64</v>
      </c>
      <c r="V13" t="n">
        <v>0.86</v>
      </c>
      <c r="W13" t="n">
        <v>3.01</v>
      </c>
      <c r="X13" t="n">
        <v>0.57</v>
      </c>
      <c r="Y13" t="n">
        <v>1</v>
      </c>
      <c r="Z13" t="n">
        <v>10</v>
      </c>
      <c r="AA13" t="n">
        <v>547.3970616375855</v>
      </c>
      <c r="AB13" t="n">
        <v>748.9728091865217</v>
      </c>
      <c r="AC13" t="n">
        <v>677.4918954676991</v>
      </c>
      <c r="AD13" t="n">
        <v>547397.0616375855</v>
      </c>
      <c r="AE13" t="n">
        <v>748972.8091865217</v>
      </c>
      <c r="AF13" t="n">
        <v>1.535623838664928e-05</v>
      </c>
      <c r="AG13" t="n">
        <v>44</v>
      </c>
      <c r="AH13" t="n">
        <v>677491.8954676992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6.0465</v>
      </c>
      <c r="E14" t="n">
        <v>16.54</v>
      </c>
      <c r="F14" t="n">
        <v>13.31</v>
      </c>
      <c r="G14" t="n">
        <v>28.53</v>
      </c>
      <c r="H14" t="n">
        <v>0.43</v>
      </c>
      <c r="I14" t="n">
        <v>28</v>
      </c>
      <c r="J14" t="n">
        <v>163.4</v>
      </c>
      <c r="K14" t="n">
        <v>50.28</v>
      </c>
      <c r="L14" t="n">
        <v>4</v>
      </c>
      <c r="M14" t="n">
        <v>26</v>
      </c>
      <c r="N14" t="n">
        <v>29.12</v>
      </c>
      <c r="O14" t="n">
        <v>20386.62</v>
      </c>
      <c r="P14" t="n">
        <v>146.39</v>
      </c>
      <c r="Q14" t="n">
        <v>988.3200000000001</v>
      </c>
      <c r="R14" t="n">
        <v>55.2</v>
      </c>
      <c r="S14" t="n">
        <v>35.43</v>
      </c>
      <c r="T14" t="n">
        <v>8769.549999999999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545.3334396613915</v>
      </c>
      <c r="AB14" t="n">
        <v>746.1492705581169</v>
      </c>
      <c r="AC14" t="n">
        <v>674.9378314031279</v>
      </c>
      <c r="AD14" t="n">
        <v>545333.4396613914</v>
      </c>
      <c r="AE14" t="n">
        <v>746149.2705581168</v>
      </c>
      <c r="AF14" t="n">
        <v>1.542947512460947e-05</v>
      </c>
      <c r="AG14" t="n">
        <v>44</v>
      </c>
      <c r="AH14" t="n">
        <v>674937.8314031279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6.0902</v>
      </c>
      <c r="E15" t="n">
        <v>16.42</v>
      </c>
      <c r="F15" t="n">
        <v>13.26</v>
      </c>
      <c r="G15" t="n">
        <v>30.59</v>
      </c>
      <c r="H15" t="n">
        <v>0.46</v>
      </c>
      <c r="I15" t="n">
        <v>26</v>
      </c>
      <c r="J15" t="n">
        <v>163.76</v>
      </c>
      <c r="K15" t="n">
        <v>50.28</v>
      </c>
      <c r="L15" t="n">
        <v>4.25</v>
      </c>
      <c r="M15" t="n">
        <v>24</v>
      </c>
      <c r="N15" t="n">
        <v>29.23</v>
      </c>
      <c r="O15" t="n">
        <v>20430.81</v>
      </c>
      <c r="P15" t="n">
        <v>144.49</v>
      </c>
      <c r="Q15" t="n">
        <v>988.13</v>
      </c>
      <c r="R15" t="n">
        <v>53.28</v>
      </c>
      <c r="S15" t="n">
        <v>35.43</v>
      </c>
      <c r="T15" t="n">
        <v>7822.76</v>
      </c>
      <c r="U15" t="n">
        <v>0.67</v>
      </c>
      <c r="V15" t="n">
        <v>0.86</v>
      </c>
      <c r="W15" t="n">
        <v>3.01</v>
      </c>
      <c r="X15" t="n">
        <v>0.5</v>
      </c>
      <c r="Y15" t="n">
        <v>1</v>
      </c>
      <c r="Z15" t="n">
        <v>10</v>
      </c>
      <c r="AA15" t="n">
        <v>533.5440085939697</v>
      </c>
      <c r="AB15" t="n">
        <v>730.0184508586796</v>
      </c>
      <c r="AC15" t="n">
        <v>660.3465144960572</v>
      </c>
      <c r="AD15" t="n">
        <v>533544.0085939697</v>
      </c>
      <c r="AE15" t="n">
        <v>730018.4508586796</v>
      </c>
      <c r="AF15" t="n">
        <v>1.554098890331541e-05</v>
      </c>
      <c r="AG15" t="n">
        <v>43</v>
      </c>
      <c r="AH15" t="n">
        <v>660346.5144960573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6.1317</v>
      </c>
      <c r="E16" t="n">
        <v>16.31</v>
      </c>
      <c r="F16" t="n">
        <v>13.21</v>
      </c>
      <c r="G16" t="n">
        <v>33.03</v>
      </c>
      <c r="H16" t="n">
        <v>0.49</v>
      </c>
      <c r="I16" t="n">
        <v>24</v>
      </c>
      <c r="J16" t="n">
        <v>164.12</v>
      </c>
      <c r="K16" t="n">
        <v>50.28</v>
      </c>
      <c r="L16" t="n">
        <v>4.5</v>
      </c>
      <c r="M16" t="n">
        <v>22</v>
      </c>
      <c r="N16" t="n">
        <v>29.34</v>
      </c>
      <c r="O16" t="n">
        <v>20475.04</v>
      </c>
      <c r="P16" t="n">
        <v>142.43</v>
      </c>
      <c r="Q16" t="n">
        <v>988.15</v>
      </c>
      <c r="R16" t="n">
        <v>51.83</v>
      </c>
      <c r="S16" t="n">
        <v>35.43</v>
      </c>
      <c r="T16" t="n">
        <v>7104.52</v>
      </c>
      <c r="U16" t="n">
        <v>0.68</v>
      </c>
      <c r="V16" t="n">
        <v>0.86</v>
      </c>
      <c r="W16" t="n">
        <v>3.01</v>
      </c>
      <c r="X16" t="n">
        <v>0.46</v>
      </c>
      <c r="Y16" t="n">
        <v>1</v>
      </c>
      <c r="Z16" t="n">
        <v>10</v>
      </c>
      <c r="AA16" t="n">
        <v>530.6365182565141</v>
      </c>
      <c r="AB16" t="n">
        <v>726.040294309552</v>
      </c>
      <c r="AC16" t="n">
        <v>656.7480276246007</v>
      </c>
      <c r="AD16" t="n">
        <v>530636.5182565141</v>
      </c>
      <c r="AE16" t="n">
        <v>726040.2943095519</v>
      </c>
      <c r="AF16" t="n">
        <v>1.56468887160453e-05</v>
      </c>
      <c r="AG16" t="n">
        <v>43</v>
      </c>
      <c r="AH16" t="n">
        <v>656748.0276246007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6.1455</v>
      </c>
      <c r="E17" t="n">
        <v>16.27</v>
      </c>
      <c r="F17" t="n">
        <v>13.21</v>
      </c>
      <c r="G17" t="n">
        <v>34.45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141.03</v>
      </c>
      <c r="Q17" t="n">
        <v>988.2</v>
      </c>
      <c r="R17" t="n">
        <v>51.61</v>
      </c>
      <c r="S17" t="n">
        <v>35.43</v>
      </c>
      <c r="T17" t="n">
        <v>7001.29</v>
      </c>
      <c r="U17" t="n">
        <v>0.6899999999999999</v>
      </c>
      <c r="V17" t="n">
        <v>0.86</v>
      </c>
      <c r="W17" t="n">
        <v>3.01</v>
      </c>
      <c r="X17" t="n">
        <v>0.45</v>
      </c>
      <c r="Y17" t="n">
        <v>1</v>
      </c>
      <c r="Z17" t="n">
        <v>10</v>
      </c>
      <c r="AA17" t="n">
        <v>529.0695291889008</v>
      </c>
      <c r="AB17" t="n">
        <v>723.8962707365648</v>
      </c>
      <c r="AC17" t="n">
        <v>654.8086266522633</v>
      </c>
      <c r="AD17" t="n">
        <v>529069.5291889008</v>
      </c>
      <c r="AE17" t="n">
        <v>723896.2707365648</v>
      </c>
      <c r="AF17" t="n">
        <v>1.568210359353138e-05</v>
      </c>
      <c r="AG17" t="n">
        <v>43</v>
      </c>
      <c r="AH17" t="n">
        <v>654808.6266522633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6.1892</v>
      </c>
      <c r="E18" t="n">
        <v>16.16</v>
      </c>
      <c r="F18" t="n">
        <v>13.16</v>
      </c>
      <c r="G18" t="n">
        <v>37.59</v>
      </c>
      <c r="H18" t="n">
        <v>0.54</v>
      </c>
      <c r="I18" t="n">
        <v>21</v>
      </c>
      <c r="J18" t="n">
        <v>164.83</v>
      </c>
      <c r="K18" t="n">
        <v>50.28</v>
      </c>
      <c r="L18" t="n">
        <v>5</v>
      </c>
      <c r="M18" t="n">
        <v>19</v>
      </c>
      <c r="N18" t="n">
        <v>29.55</v>
      </c>
      <c r="O18" t="n">
        <v>20563.61</v>
      </c>
      <c r="P18" t="n">
        <v>138.96</v>
      </c>
      <c r="Q18" t="n">
        <v>988.15</v>
      </c>
      <c r="R18" t="n">
        <v>50.44</v>
      </c>
      <c r="S18" t="n">
        <v>35.43</v>
      </c>
      <c r="T18" t="n">
        <v>6424.61</v>
      </c>
      <c r="U18" t="n">
        <v>0.7</v>
      </c>
      <c r="V18" t="n">
        <v>0.87</v>
      </c>
      <c r="W18" t="n">
        <v>2.99</v>
      </c>
      <c r="X18" t="n">
        <v>0.4</v>
      </c>
      <c r="Y18" t="n">
        <v>1</v>
      </c>
      <c r="Z18" t="n">
        <v>10</v>
      </c>
      <c r="AA18" t="n">
        <v>526.1590134193121</v>
      </c>
      <c r="AB18" t="n">
        <v>719.91397465772</v>
      </c>
      <c r="AC18" t="n">
        <v>651.2063953219961</v>
      </c>
      <c r="AD18" t="n">
        <v>526159.0134193122</v>
      </c>
      <c r="AE18" t="n">
        <v>719913.9746577201</v>
      </c>
      <c r="AF18" t="n">
        <v>1.579361737223731e-05</v>
      </c>
      <c r="AG18" t="n">
        <v>43</v>
      </c>
      <c r="AH18" t="n">
        <v>651206.3953219961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6.214</v>
      </c>
      <c r="E19" t="n">
        <v>16.09</v>
      </c>
      <c r="F19" t="n">
        <v>13.12</v>
      </c>
      <c r="G19" t="n">
        <v>39.37</v>
      </c>
      <c r="H19" t="n">
        <v>0.5600000000000001</v>
      </c>
      <c r="I19" t="n">
        <v>20</v>
      </c>
      <c r="J19" t="n">
        <v>165.19</v>
      </c>
      <c r="K19" t="n">
        <v>50.28</v>
      </c>
      <c r="L19" t="n">
        <v>5.25</v>
      </c>
      <c r="M19" t="n">
        <v>18</v>
      </c>
      <c r="N19" t="n">
        <v>29.66</v>
      </c>
      <c r="O19" t="n">
        <v>20607.95</v>
      </c>
      <c r="P19" t="n">
        <v>137.49</v>
      </c>
      <c r="Q19" t="n">
        <v>988.21</v>
      </c>
      <c r="R19" t="n">
        <v>49.14</v>
      </c>
      <c r="S19" t="n">
        <v>35.43</v>
      </c>
      <c r="T19" t="n">
        <v>5782.06</v>
      </c>
      <c r="U19" t="n">
        <v>0.72</v>
      </c>
      <c r="V19" t="n">
        <v>0.87</v>
      </c>
      <c r="W19" t="n">
        <v>3</v>
      </c>
      <c r="X19" t="n">
        <v>0.37</v>
      </c>
      <c r="Y19" t="n">
        <v>1</v>
      </c>
      <c r="Z19" t="n">
        <v>10</v>
      </c>
      <c r="AA19" t="n">
        <v>515.3192325563119</v>
      </c>
      <c r="AB19" t="n">
        <v>705.0825082635822</v>
      </c>
      <c r="AC19" t="n">
        <v>637.7904232644208</v>
      </c>
      <c r="AD19" t="n">
        <v>515319.2325563119</v>
      </c>
      <c r="AE19" t="n">
        <v>705082.5082635822</v>
      </c>
      <c r="AF19" t="n">
        <v>1.585690207960361e-05</v>
      </c>
      <c r="AG19" t="n">
        <v>42</v>
      </c>
      <c r="AH19" t="n">
        <v>637790.4232644208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13.11</v>
      </c>
      <c r="G20" t="n">
        <v>41.41</v>
      </c>
      <c r="H20" t="n">
        <v>0.59</v>
      </c>
      <c r="I20" t="n">
        <v>19</v>
      </c>
      <c r="J20" t="n">
        <v>165.55</v>
      </c>
      <c r="K20" t="n">
        <v>50.28</v>
      </c>
      <c r="L20" t="n">
        <v>5.5</v>
      </c>
      <c r="M20" t="n">
        <v>17</v>
      </c>
      <c r="N20" t="n">
        <v>29.77</v>
      </c>
      <c r="O20" t="n">
        <v>20652.33</v>
      </c>
      <c r="P20" t="n">
        <v>135.61</v>
      </c>
      <c r="Q20" t="n">
        <v>988.12</v>
      </c>
      <c r="R20" t="n">
        <v>48.91</v>
      </c>
      <c r="S20" t="n">
        <v>35.43</v>
      </c>
      <c r="T20" t="n">
        <v>5669.5</v>
      </c>
      <c r="U20" t="n">
        <v>0.72</v>
      </c>
      <c r="V20" t="n">
        <v>0.87</v>
      </c>
      <c r="W20" t="n">
        <v>3</v>
      </c>
      <c r="X20" t="n">
        <v>0.36</v>
      </c>
      <c r="Y20" t="n">
        <v>1</v>
      </c>
      <c r="Z20" t="n">
        <v>10</v>
      </c>
      <c r="AA20" t="n">
        <v>513.2849109504991</v>
      </c>
      <c r="AB20" t="n">
        <v>702.299059694574</v>
      </c>
      <c r="AC20" t="n">
        <v>635.2726231202441</v>
      </c>
      <c r="AD20" t="n">
        <v>513284.9109504991</v>
      </c>
      <c r="AE20" t="n">
        <v>702299.059694574</v>
      </c>
      <c r="AF20" t="n">
        <v>1.590002754551049e-05</v>
      </c>
      <c r="AG20" t="n">
        <v>42</v>
      </c>
      <c r="AH20" t="n">
        <v>635272.6231202441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6.2488</v>
      </c>
      <c r="E21" t="n">
        <v>16</v>
      </c>
      <c r="F21" t="n">
        <v>13.1</v>
      </c>
      <c r="G21" t="n">
        <v>43.66</v>
      </c>
      <c r="H21" t="n">
        <v>0.61</v>
      </c>
      <c r="I21" t="n">
        <v>18</v>
      </c>
      <c r="J21" t="n">
        <v>165.91</v>
      </c>
      <c r="K21" t="n">
        <v>50.28</v>
      </c>
      <c r="L21" t="n">
        <v>5.75</v>
      </c>
      <c r="M21" t="n">
        <v>16</v>
      </c>
      <c r="N21" t="n">
        <v>29.88</v>
      </c>
      <c r="O21" t="n">
        <v>20696.74</v>
      </c>
      <c r="P21" t="n">
        <v>133.8</v>
      </c>
      <c r="Q21" t="n">
        <v>988.15</v>
      </c>
      <c r="R21" t="n">
        <v>48.34</v>
      </c>
      <c r="S21" t="n">
        <v>35.43</v>
      </c>
      <c r="T21" t="n">
        <v>5389.84</v>
      </c>
      <c r="U21" t="n">
        <v>0.73</v>
      </c>
      <c r="V21" t="n">
        <v>0.87</v>
      </c>
      <c r="W21" t="n">
        <v>3</v>
      </c>
      <c r="X21" t="n">
        <v>0.34</v>
      </c>
      <c r="Y21" t="n">
        <v>1</v>
      </c>
      <c r="Z21" t="n">
        <v>10</v>
      </c>
      <c r="AA21" t="n">
        <v>511.3009052216284</v>
      </c>
      <c r="AB21" t="n">
        <v>699.5844555281778</v>
      </c>
      <c r="AC21" t="n">
        <v>632.8170969655179</v>
      </c>
      <c r="AD21" t="n">
        <v>511300.9052216284</v>
      </c>
      <c r="AE21" t="n">
        <v>699584.4555281778</v>
      </c>
      <c r="AF21" t="n">
        <v>1.594570481413374e-05</v>
      </c>
      <c r="AG21" t="n">
        <v>42</v>
      </c>
      <c r="AH21" t="n">
        <v>632817.0969655178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6.2708</v>
      </c>
      <c r="E22" t="n">
        <v>15.95</v>
      </c>
      <c r="F22" t="n">
        <v>13.07</v>
      </c>
      <c r="G22" t="n">
        <v>46.15</v>
      </c>
      <c r="H22" t="n">
        <v>0.64</v>
      </c>
      <c r="I22" t="n">
        <v>17</v>
      </c>
      <c r="J22" t="n">
        <v>166.27</v>
      </c>
      <c r="K22" t="n">
        <v>50.28</v>
      </c>
      <c r="L22" t="n">
        <v>6</v>
      </c>
      <c r="M22" t="n">
        <v>15</v>
      </c>
      <c r="N22" t="n">
        <v>29.99</v>
      </c>
      <c r="O22" t="n">
        <v>20741.2</v>
      </c>
      <c r="P22" t="n">
        <v>131.1</v>
      </c>
      <c r="Q22" t="n">
        <v>988.13</v>
      </c>
      <c r="R22" t="n">
        <v>47.78</v>
      </c>
      <c r="S22" t="n">
        <v>35.43</v>
      </c>
      <c r="T22" t="n">
        <v>5115.49</v>
      </c>
      <c r="U22" t="n">
        <v>0.74</v>
      </c>
      <c r="V22" t="n">
        <v>0.87</v>
      </c>
      <c r="W22" t="n">
        <v>2.99</v>
      </c>
      <c r="X22" t="n">
        <v>0.32</v>
      </c>
      <c r="Y22" t="n">
        <v>1</v>
      </c>
      <c r="Z22" t="n">
        <v>10</v>
      </c>
      <c r="AA22" t="n">
        <v>508.4400579928329</v>
      </c>
      <c r="AB22" t="n">
        <v>695.6701181380677</v>
      </c>
      <c r="AC22" t="n">
        <v>629.2763384421128</v>
      </c>
      <c r="AD22" t="n">
        <v>508440.0579928329</v>
      </c>
      <c r="AE22" t="n">
        <v>695670.1181380677</v>
      </c>
      <c r="AF22" t="n">
        <v>1.600184447389416e-05</v>
      </c>
      <c r="AG22" t="n">
        <v>42</v>
      </c>
      <c r="AH22" t="n">
        <v>629276.3384421128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6.2928</v>
      </c>
      <c r="E23" t="n">
        <v>15.89</v>
      </c>
      <c r="F23" t="n">
        <v>13.05</v>
      </c>
      <c r="G23" t="n">
        <v>48.94</v>
      </c>
      <c r="H23" t="n">
        <v>0.66</v>
      </c>
      <c r="I23" t="n">
        <v>16</v>
      </c>
      <c r="J23" t="n">
        <v>166.64</v>
      </c>
      <c r="K23" t="n">
        <v>50.28</v>
      </c>
      <c r="L23" t="n">
        <v>6.25</v>
      </c>
      <c r="M23" t="n">
        <v>14</v>
      </c>
      <c r="N23" t="n">
        <v>30.11</v>
      </c>
      <c r="O23" t="n">
        <v>20785.69</v>
      </c>
      <c r="P23" t="n">
        <v>129.73</v>
      </c>
      <c r="Q23" t="n">
        <v>988.24</v>
      </c>
      <c r="R23" t="n">
        <v>46.92</v>
      </c>
      <c r="S23" t="n">
        <v>35.43</v>
      </c>
      <c r="T23" t="n">
        <v>4690.05</v>
      </c>
      <c r="U23" t="n">
        <v>0.76</v>
      </c>
      <c r="V23" t="n">
        <v>0.87</v>
      </c>
      <c r="W23" t="n">
        <v>2.99</v>
      </c>
      <c r="X23" t="n">
        <v>0.3</v>
      </c>
      <c r="Y23" t="n">
        <v>1</v>
      </c>
      <c r="Z23" t="n">
        <v>10</v>
      </c>
      <c r="AA23" t="n">
        <v>506.7636447859787</v>
      </c>
      <c r="AB23" t="n">
        <v>693.3763756303186</v>
      </c>
      <c r="AC23" t="n">
        <v>627.2015075000156</v>
      </c>
      <c r="AD23" t="n">
        <v>506763.6447859787</v>
      </c>
      <c r="AE23" t="n">
        <v>693376.3756303187</v>
      </c>
      <c r="AF23" t="n">
        <v>1.605798413365459e-05</v>
      </c>
      <c r="AG23" t="n">
        <v>42</v>
      </c>
      <c r="AH23" t="n">
        <v>627201.5075000157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6.2926</v>
      </c>
      <c r="E24" t="n">
        <v>15.89</v>
      </c>
      <c r="F24" t="n">
        <v>13.05</v>
      </c>
      <c r="G24" t="n">
        <v>48.94</v>
      </c>
      <c r="H24" t="n">
        <v>0.6899999999999999</v>
      </c>
      <c r="I24" t="n">
        <v>16</v>
      </c>
      <c r="J24" t="n">
        <v>167</v>
      </c>
      <c r="K24" t="n">
        <v>50.28</v>
      </c>
      <c r="L24" t="n">
        <v>6.5</v>
      </c>
      <c r="M24" t="n">
        <v>14</v>
      </c>
      <c r="N24" t="n">
        <v>30.22</v>
      </c>
      <c r="O24" t="n">
        <v>20830.22</v>
      </c>
      <c r="P24" t="n">
        <v>127.81</v>
      </c>
      <c r="Q24" t="n">
        <v>988.14</v>
      </c>
      <c r="R24" t="n">
        <v>47.12</v>
      </c>
      <c r="S24" t="n">
        <v>35.43</v>
      </c>
      <c r="T24" t="n">
        <v>4792.56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505.1073499040782</v>
      </c>
      <c r="AB24" t="n">
        <v>691.1101599023293</v>
      </c>
      <c r="AC24" t="n">
        <v>625.1515762204518</v>
      </c>
      <c r="AD24" t="n">
        <v>505107.3499040782</v>
      </c>
      <c r="AE24" t="n">
        <v>691110.1599023293</v>
      </c>
      <c r="AF24" t="n">
        <v>1.605747377311131e-05</v>
      </c>
      <c r="AG24" t="n">
        <v>42</v>
      </c>
      <c r="AH24" t="n">
        <v>625151.5762204519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6.3134</v>
      </c>
      <c r="E25" t="n">
        <v>15.84</v>
      </c>
      <c r="F25" t="n">
        <v>13.03</v>
      </c>
      <c r="G25" t="n">
        <v>52.13</v>
      </c>
      <c r="H25" t="n">
        <v>0.71</v>
      </c>
      <c r="I25" t="n">
        <v>15</v>
      </c>
      <c r="J25" t="n">
        <v>167.36</v>
      </c>
      <c r="K25" t="n">
        <v>50.28</v>
      </c>
      <c r="L25" t="n">
        <v>6.75</v>
      </c>
      <c r="M25" t="n">
        <v>11</v>
      </c>
      <c r="N25" t="n">
        <v>30.33</v>
      </c>
      <c r="O25" t="n">
        <v>20874.78</v>
      </c>
      <c r="P25" t="n">
        <v>126.62</v>
      </c>
      <c r="Q25" t="n">
        <v>988.08</v>
      </c>
      <c r="R25" t="n">
        <v>46.39</v>
      </c>
      <c r="S25" t="n">
        <v>35.43</v>
      </c>
      <c r="T25" t="n">
        <v>4430.11</v>
      </c>
      <c r="U25" t="n">
        <v>0.76</v>
      </c>
      <c r="V25" t="n">
        <v>0.87</v>
      </c>
      <c r="W25" t="n">
        <v>2.99</v>
      </c>
      <c r="X25" t="n">
        <v>0.28</v>
      </c>
      <c r="Y25" t="n">
        <v>1</v>
      </c>
      <c r="Z25" t="n">
        <v>10</v>
      </c>
      <c r="AA25" t="n">
        <v>503.627720415425</v>
      </c>
      <c r="AB25" t="n">
        <v>689.085665559308</v>
      </c>
      <c r="AC25" t="n">
        <v>623.3202967761327</v>
      </c>
      <c r="AD25" t="n">
        <v>503627.720415425</v>
      </c>
      <c r="AE25" t="n">
        <v>689085.665559308</v>
      </c>
      <c r="AF25" t="n">
        <v>1.611055126961208e-05</v>
      </c>
      <c r="AG25" t="n">
        <v>42</v>
      </c>
      <c r="AH25" t="n">
        <v>623320.2967761328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6.3257</v>
      </c>
      <c r="E26" t="n">
        <v>15.81</v>
      </c>
      <c r="F26" t="n">
        <v>13.03</v>
      </c>
      <c r="G26" t="n">
        <v>55.86</v>
      </c>
      <c r="H26" t="n">
        <v>0.74</v>
      </c>
      <c r="I26" t="n">
        <v>14</v>
      </c>
      <c r="J26" t="n">
        <v>167.72</v>
      </c>
      <c r="K26" t="n">
        <v>50.28</v>
      </c>
      <c r="L26" t="n">
        <v>7</v>
      </c>
      <c r="M26" t="n">
        <v>7</v>
      </c>
      <c r="N26" t="n">
        <v>30.44</v>
      </c>
      <c r="O26" t="n">
        <v>20919.39</v>
      </c>
      <c r="P26" t="n">
        <v>125</v>
      </c>
      <c r="Q26" t="n">
        <v>988.11</v>
      </c>
      <c r="R26" t="n">
        <v>46.1</v>
      </c>
      <c r="S26" t="n">
        <v>35.43</v>
      </c>
      <c r="T26" t="n">
        <v>4289.46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501.9858157402731</v>
      </c>
      <c r="AB26" t="n">
        <v>686.8391391470431</v>
      </c>
      <c r="AC26" t="n">
        <v>621.2881756916349</v>
      </c>
      <c r="AD26" t="n">
        <v>501985.8157402731</v>
      </c>
      <c r="AE26" t="n">
        <v>686839.1391470431</v>
      </c>
      <c r="AF26" t="n">
        <v>1.614193844302359e-05</v>
      </c>
      <c r="AG26" t="n">
        <v>42</v>
      </c>
      <c r="AH26" t="n">
        <v>621288.1756916349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6.3277</v>
      </c>
      <c r="E27" t="n">
        <v>15.8</v>
      </c>
      <c r="F27" t="n">
        <v>13.03</v>
      </c>
      <c r="G27" t="n">
        <v>55.83</v>
      </c>
      <c r="H27" t="n">
        <v>0.76</v>
      </c>
      <c r="I27" t="n">
        <v>14</v>
      </c>
      <c r="J27" t="n">
        <v>168.08</v>
      </c>
      <c r="K27" t="n">
        <v>50.28</v>
      </c>
      <c r="L27" t="n">
        <v>7.25</v>
      </c>
      <c r="M27" t="n">
        <v>4</v>
      </c>
      <c r="N27" t="n">
        <v>30.55</v>
      </c>
      <c r="O27" t="n">
        <v>20964.03</v>
      </c>
      <c r="P27" t="n">
        <v>124.85</v>
      </c>
      <c r="Q27" t="n">
        <v>988.1799999999999</v>
      </c>
      <c r="R27" t="n">
        <v>46.06</v>
      </c>
      <c r="S27" t="n">
        <v>35.43</v>
      </c>
      <c r="T27" t="n">
        <v>4273.01</v>
      </c>
      <c r="U27" t="n">
        <v>0.77</v>
      </c>
      <c r="V27" t="n">
        <v>0.87</v>
      </c>
      <c r="W27" t="n">
        <v>3</v>
      </c>
      <c r="X27" t="n">
        <v>0.27</v>
      </c>
      <c r="Y27" t="n">
        <v>1</v>
      </c>
      <c r="Z27" t="n">
        <v>10</v>
      </c>
      <c r="AA27" t="n">
        <v>501.8169817446524</v>
      </c>
      <c r="AB27" t="n">
        <v>686.6081330258047</v>
      </c>
      <c r="AC27" t="n">
        <v>621.0792164703882</v>
      </c>
      <c r="AD27" t="n">
        <v>501816.9817446524</v>
      </c>
      <c r="AE27" t="n">
        <v>686608.1330258047</v>
      </c>
      <c r="AF27" t="n">
        <v>1.614704204845635e-05</v>
      </c>
      <c r="AG27" t="n">
        <v>42</v>
      </c>
      <c r="AH27" t="n">
        <v>621079.2164703882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6.3282</v>
      </c>
      <c r="E28" t="n">
        <v>15.8</v>
      </c>
      <c r="F28" t="n">
        <v>13.03</v>
      </c>
      <c r="G28" t="n">
        <v>55.83</v>
      </c>
      <c r="H28" t="n">
        <v>0.79</v>
      </c>
      <c r="I28" t="n">
        <v>14</v>
      </c>
      <c r="J28" t="n">
        <v>168.44</v>
      </c>
      <c r="K28" t="n">
        <v>50.28</v>
      </c>
      <c r="L28" t="n">
        <v>7.5</v>
      </c>
      <c r="M28" t="n">
        <v>1</v>
      </c>
      <c r="N28" t="n">
        <v>30.66</v>
      </c>
      <c r="O28" t="n">
        <v>21008.71</v>
      </c>
      <c r="P28" t="n">
        <v>124.91</v>
      </c>
      <c r="Q28" t="n">
        <v>988.12</v>
      </c>
      <c r="R28" t="n">
        <v>45.74</v>
      </c>
      <c r="S28" t="n">
        <v>35.43</v>
      </c>
      <c r="T28" t="n">
        <v>4111.77</v>
      </c>
      <c r="U28" t="n">
        <v>0.77</v>
      </c>
      <c r="V28" t="n">
        <v>0.87</v>
      </c>
      <c r="W28" t="n">
        <v>3</v>
      </c>
      <c r="X28" t="n">
        <v>0.27</v>
      </c>
      <c r="Y28" t="n">
        <v>1</v>
      </c>
      <c r="Z28" t="n">
        <v>10</v>
      </c>
      <c r="AA28" t="n">
        <v>501.8586353995232</v>
      </c>
      <c r="AB28" t="n">
        <v>686.6651253940285</v>
      </c>
      <c r="AC28" t="n">
        <v>621.1307695669781</v>
      </c>
      <c r="AD28" t="n">
        <v>501858.6353995232</v>
      </c>
      <c r="AE28" t="n">
        <v>686665.1253940285</v>
      </c>
      <c r="AF28" t="n">
        <v>1.614831794981455e-05</v>
      </c>
      <c r="AG28" t="n">
        <v>42</v>
      </c>
      <c r="AH28" t="n">
        <v>621130.7695669781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6.3284</v>
      </c>
      <c r="E29" t="n">
        <v>15.8</v>
      </c>
      <c r="F29" t="n">
        <v>13.03</v>
      </c>
      <c r="G29" t="n">
        <v>55.83</v>
      </c>
      <c r="H29" t="n">
        <v>0.8100000000000001</v>
      </c>
      <c r="I29" t="n">
        <v>14</v>
      </c>
      <c r="J29" t="n">
        <v>168.81</v>
      </c>
      <c r="K29" t="n">
        <v>50.28</v>
      </c>
      <c r="L29" t="n">
        <v>7.75</v>
      </c>
      <c r="M29" t="n">
        <v>1</v>
      </c>
      <c r="N29" t="n">
        <v>30.78</v>
      </c>
      <c r="O29" t="n">
        <v>21053.43</v>
      </c>
      <c r="P29" t="n">
        <v>124.95</v>
      </c>
      <c r="Q29" t="n">
        <v>988.12</v>
      </c>
      <c r="R29" t="n">
        <v>45.77</v>
      </c>
      <c r="S29" t="n">
        <v>35.43</v>
      </c>
      <c r="T29" t="n">
        <v>4124.35</v>
      </c>
      <c r="U29" t="n">
        <v>0.77</v>
      </c>
      <c r="V29" t="n">
        <v>0.87</v>
      </c>
      <c r="W29" t="n">
        <v>3</v>
      </c>
      <c r="X29" t="n">
        <v>0.27</v>
      </c>
      <c r="Y29" t="n">
        <v>1</v>
      </c>
      <c r="Z29" t="n">
        <v>10</v>
      </c>
      <c r="AA29" t="n">
        <v>501.8890538417585</v>
      </c>
      <c r="AB29" t="n">
        <v>686.7067452486618</v>
      </c>
      <c r="AC29" t="n">
        <v>621.168417281099</v>
      </c>
      <c r="AD29" t="n">
        <v>501889.0538417585</v>
      </c>
      <c r="AE29" t="n">
        <v>686706.7452486618</v>
      </c>
      <c r="AF29" t="n">
        <v>1.614882831035782e-05</v>
      </c>
      <c r="AG29" t="n">
        <v>42</v>
      </c>
      <c r="AH29" t="n">
        <v>621168.417281099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6.3277</v>
      </c>
      <c r="E30" t="n">
        <v>15.8</v>
      </c>
      <c r="F30" t="n">
        <v>13.03</v>
      </c>
      <c r="G30" t="n">
        <v>55.83</v>
      </c>
      <c r="H30" t="n">
        <v>0.84</v>
      </c>
      <c r="I30" t="n">
        <v>14</v>
      </c>
      <c r="J30" t="n">
        <v>169.17</v>
      </c>
      <c r="K30" t="n">
        <v>50.28</v>
      </c>
      <c r="L30" t="n">
        <v>8</v>
      </c>
      <c r="M30" t="n">
        <v>0</v>
      </c>
      <c r="N30" t="n">
        <v>30.89</v>
      </c>
      <c r="O30" t="n">
        <v>21098.19</v>
      </c>
      <c r="P30" t="n">
        <v>125.17</v>
      </c>
      <c r="Q30" t="n">
        <v>988.12</v>
      </c>
      <c r="R30" t="n">
        <v>45.79</v>
      </c>
      <c r="S30" t="n">
        <v>35.43</v>
      </c>
      <c r="T30" t="n">
        <v>4135.74</v>
      </c>
      <c r="U30" t="n">
        <v>0.77</v>
      </c>
      <c r="V30" t="n">
        <v>0.87</v>
      </c>
      <c r="W30" t="n">
        <v>3</v>
      </c>
      <c r="X30" t="n">
        <v>0.27</v>
      </c>
      <c r="Y30" t="n">
        <v>1</v>
      </c>
      <c r="Z30" t="n">
        <v>10</v>
      </c>
      <c r="AA30" t="n">
        <v>502.0921886510207</v>
      </c>
      <c r="AB30" t="n">
        <v>686.9846832563695</v>
      </c>
      <c r="AC30" t="n">
        <v>621.4198292754396</v>
      </c>
      <c r="AD30" t="n">
        <v>502092.1886510207</v>
      </c>
      <c r="AE30" t="n">
        <v>686984.6832563695</v>
      </c>
      <c r="AF30" t="n">
        <v>1.614704204845635e-05</v>
      </c>
      <c r="AG30" t="n">
        <v>42</v>
      </c>
      <c r="AH30" t="n">
        <v>621419.8292754396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3.7022</v>
      </c>
      <c r="E2" t="n">
        <v>27.01</v>
      </c>
      <c r="F2" t="n">
        <v>16.45</v>
      </c>
      <c r="G2" t="n">
        <v>5.48</v>
      </c>
      <c r="H2" t="n">
        <v>0.08</v>
      </c>
      <c r="I2" t="n">
        <v>180</v>
      </c>
      <c r="J2" t="n">
        <v>222.93</v>
      </c>
      <c r="K2" t="n">
        <v>56.94</v>
      </c>
      <c r="L2" t="n">
        <v>1</v>
      </c>
      <c r="M2" t="n">
        <v>178</v>
      </c>
      <c r="N2" t="n">
        <v>49.99</v>
      </c>
      <c r="O2" t="n">
        <v>27728.69</v>
      </c>
      <c r="P2" t="n">
        <v>249.33</v>
      </c>
      <c r="Q2" t="n">
        <v>988.78</v>
      </c>
      <c r="R2" t="n">
        <v>152.7</v>
      </c>
      <c r="S2" t="n">
        <v>35.43</v>
      </c>
      <c r="T2" t="n">
        <v>56761.5</v>
      </c>
      <c r="U2" t="n">
        <v>0.23</v>
      </c>
      <c r="V2" t="n">
        <v>0.6899999999999999</v>
      </c>
      <c r="W2" t="n">
        <v>3.26</v>
      </c>
      <c r="X2" t="n">
        <v>3.69</v>
      </c>
      <c r="Y2" t="n">
        <v>1</v>
      </c>
      <c r="Z2" t="n">
        <v>10</v>
      </c>
      <c r="AA2" t="n">
        <v>1050.928297143952</v>
      </c>
      <c r="AB2" t="n">
        <v>1437.926459836641</v>
      </c>
      <c r="AC2" t="n">
        <v>1300.692776652293</v>
      </c>
      <c r="AD2" t="n">
        <v>1050928.297143952</v>
      </c>
      <c r="AE2" t="n">
        <v>1437926.459836641</v>
      </c>
      <c r="AF2" t="n">
        <v>8.160710354142959e-06</v>
      </c>
      <c r="AG2" t="n">
        <v>71</v>
      </c>
      <c r="AH2" t="n">
        <v>1300692.776652293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4.1552</v>
      </c>
      <c r="E3" t="n">
        <v>24.07</v>
      </c>
      <c r="F3" t="n">
        <v>15.48</v>
      </c>
      <c r="G3" t="n">
        <v>6.88</v>
      </c>
      <c r="H3" t="n">
        <v>0.1</v>
      </c>
      <c r="I3" t="n">
        <v>135</v>
      </c>
      <c r="J3" t="n">
        <v>223.35</v>
      </c>
      <c r="K3" t="n">
        <v>56.94</v>
      </c>
      <c r="L3" t="n">
        <v>1.25</v>
      </c>
      <c r="M3" t="n">
        <v>133</v>
      </c>
      <c r="N3" t="n">
        <v>50.15</v>
      </c>
      <c r="O3" t="n">
        <v>27780.03</v>
      </c>
      <c r="P3" t="n">
        <v>233.82</v>
      </c>
      <c r="Q3" t="n">
        <v>988.47</v>
      </c>
      <c r="R3" t="n">
        <v>122.37</v>
      </c>
      <c r="S3" t="n">
        <v>35.43</v>
      </c>
      <c r="T3" t="n">
        <v>41820.85</v>
      </c>
      <c r="U3" t="n">
        <v>0.29</v>
      </c>
      <c r="V3" t="n">
        <v>0.74</v>
      </c>
      <c r="W3" t="n">
        <v>3.19</v>
      </c>
      <c r="X3" t="n">
        <v>2.72</v>
      </c>
      <c r="Y3" t="n">
        <v>1</v>
      </c>
      <c r="Z3" t="n">
        <v>10</v>
      </c>
      <c r="AA3" t="n">
        <v>911.3827063030679</v>
      </c>
      <c r="AB3" t="n">
        <v>1246.994026131167</v>
      </c>
      <c r="AC3" t="n">
        <v>1127.982666444315</v>
      </c>
      <c r="AD3" t="n">
        <v>911382.706303068</v>
      </c>
      <c r="AE3" t="n">
        <v>1246994.026131167</v>
      </c>
      <c r="AF3" t="n">
        <v>9.159252245566103e-06</v>
      </c>
      <c r="AG3" t="n">
        <v>63</v>
      </c>
      <c r="AH3" t="n">
        <v>1127982.666444315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4.4611</v>
      </c>
      <c r="E4" t="n">
        <v>22.42</v>
      </c>
      <c r="F4" t="n">
        <v>14.97</v>
      </c>
      <c r="G4" t="n">
        <v>8.24</v>
      </c>
      <c r="H4" t="n">
        <v>0.12</v>
      </c>
      <c r="I4" t="n">
        <v>109</v>
      </c>
      <c r="J4" t="n">
        <v>223.76</v>
      </c>
      <c r="K4" t="n">
        <v>56.94</v>
      </c>
      <c r="L4" t="n">
        <v>1.5</v>
      </c>
      <c r="M4" t="n">
        <v>107</v>
      </c>
      <c r="N4" t="n">
        <v>50.32</v>
      </c>
      <c r="O4" t="n">
        <v>27831.42</v>
      </c>
      <c r="P4" t="n">
        <v>225.31</v>
      </c>
      <c r="Q4" t="n">
        <v>988.58</v>
      </c>
      <c r="R4" t="n">
        <v>105.95</v>
      </c>
      <c r="S4" t="n">
        <v>35.43</v>
      </c>
      <c r="T4" t="n">
        <v>33742.35</v>
      </c>
      <c r="U4" t="n">
        <v>0.33</v>
      </c>
      <c r="V4" t="n">
        <v>0.76</v>
      </c>
      <c r="W4" t="n">
        <v>3.16</v>
      </c>
      <c r="X4" t="n">
        <v>2.21</v>
      </c>
      <c r="Y4" t="n">
        <v>1</v>
      </c>
      <c r="Z4" t="n">
        <v>10</v>
      </c>
      <c r="AA4" t="n">
        <v>840.2521394028627</v>
      </c>
      <c r="AB4" t="n">
        <v>1149.670046439167</v>
      </c>
      <c r="AC4" t="n">
        <v>1039.947150779057</v>
      </c>
      <c r="AD4" t="n">
        <v>840252.1394028626</v>
      </c>
      <c r="AE4" t="n">
        <v>1149670.046439167</v>
      </c>
      <c r="AF4" t="n">
        <v>9.833543558118731e-06</v>
      </c>
      <c r="AG4" t="n">
        <v>59</v>
      </c>
      <c r="AH4" t="n">
        <v>1039947.150779057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4.7118</v>
      </c>
      <c r="E5" t="n">
        <v>21.22</v>
      </c>
      <c r="F5" t="n">
        <v>14.57</v>
      </c>
      <c r="G5" t="n">
        <v>9.609999999999999</v>
      </c>
      <c r="H5" t="n">
        <v>0.14</v>
      </c>
      <c r="I5" t="n">
        <v>91</v>
      </c>
      <c r="J5" t="n">
        <v>224.18</v>
      </c>
      <c r="K5" t="n">
        <v>56.94</v>
      </c>
      <c r="L5" t="n">
        <v>1.75</v>
      </c>
      <c r="M5" t="n">
        <v>89</v>
      </c>
      <c r="N5" t="n">
        <v>50.49</v>
      </c>
      <c r="O5" t="n">
        <v>27882.87</v>
      </c>
      <c r="P5" t="n">
        <v>218.46</v>
      </c>
      <c r="Q5" t="n">
        <v>988.4</v>
      </c>
      <c r="R5" t="n">
        <v>94.17</v>
      </c>
      <c r="S5" t="n">
        <v>35.43</v>
      </c>
      <c r="T5" t="n">
        <v>27941.8</v>
      </c>
      <c r="U5" t="n">
        <v>0.38</v>
      </c>
      <c r="V5" t="n">
        <v>0.78</v>
      </c>
      <c r="W5" t="n">
        <v>3.11</v>
      </c>
      <c r="X5" t="n">
        <v>1.81</v>
      </c>
      <c r="Y5" t="n">
        <v>1</v>
      </c>
      <c r="Z5" t="n">
        <v>10</v>
      </c>
      <c r="AA5" t="n">
        <v>788.0476885736421</v>
      </c>
      <c r="AB5" t="n">
        <v>1078.241613716802</v>
      </c>
      <c r="AC5" t="n">
        <v>975.3357474252788</v>
      </c>
      <c r="AD5" t="n">
        <v>788047.6885736421</v>
      </c>
      <c r="AE5" t="n">
        <v>1078241.613716802</v>
      </c>
      <c r="AF5" t="n">
        <v>1.038615824284231e-05</v>
      </c>
      <c r="AG5" t="n">
        <v>56</v>
      </c>
      <c r="AH5" t="n">
        <v>975335.7474252788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4.9028</v>
      </c>
      <c r="E6" t="n">
        <v>20.4</v>
      </c>
      <c r="F6" t="n">
        <v>14.31</v>
      </c>
      <c r="G6" t="n">
        <v>11.01</v>
      </c>
      <c r="H6" t="n">
        <v>0.16</v>
      </c>
      <c r="I6" t="n">
        <v>78</v>
      </c>
      <c r="J6" t="n">
        <v>224.6</v>
      </c>
      <c r="K6" t="n">
        <v>56.94</v>
      </c>
      <c r="L6" t="n">
        <v>2</v>
      </c>
      <c r="M6" t="n">
        <v>76</v>
      </c>
      <c r="N6" t="n">
        <v>50.65</v>
      </c>
      <c r="O6" t="n">
        <v>27934.37</v>
      </c>
      <c r="P6" t="n">
        <v>213.73</v>
      </c>
      <c r="Q6" t="n">
        <v>988.24</v>
      </c>
      <c r="R6" t="n">
        <v>86.02</v>
      </c>
      <c r="S6" t="n">
        <v>35.43</v>
      </c>
      <c r="T6" t="n">
        <v>23933.43</v>
      </c>
      <c r="U6" t="n">
        <v>0.41</v>
      </c>
      <c r="V6" t="n">
        <v>0.8</v>
      </c>
      <c r="W6" t="n">
        <v>3.1</v>
      </c>
      <c r="X6" t="n">
        <v>1.56</v>
      </c>
      <c r="Y6" t="n">
        <v>1</v>
      </c>
      <c r="Z6" t="n">
        <v>10</v>
      </c>
      <c r="AA6" t="n">
        <v>753.2107819643041</v>
      </c>
      <c r="AB6" t="n">
        <v>1030.576221198055</v>
      </c>
      <c r="AC6" t="n">
        <v>932.2194730697225</v>
      </c>
      <c r="AD6" t="n">
        <v>753210.7819643042</v>
      </c>
      <c r="AE6" t="n">
        <v>1030576.221198054</v>
      </c>
      <c r="AF6" t="n">
        <v>1.080717700942469e-05</v>
      </c>
      <c r="AG6" t="n">
        <v>54</v>
      </c>
      <c r="AH6" t="n">
        <v>932219.4730697225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5.0597</v>
      </c>
      <c r="E7" t="n">
        <v>19.76</v>
      </c>
      <c r="F7" t="n">
        <v>14.12</v>
      </c>
      <c r="G7" t="n">
        <v>12.46</v>
      </c>
      <c r="H7" t="n">
        <v>0.18</v>
      </c>
      <c r="I7" t="n">
        <v>68</v>
      </c>
      <c r="J7" t="n">
        <v>225.01</v>
      </c>
      <c r="K7" t="n">
        <v>56.94</v>
      </c>
      <c r="L7" t="n">
        <v>2.25</v>
      </c>
      <c r="M7" t="n">
        <v>66</v>
      </c>
      <c r="N7" t="n">
        <v>50.82</v>
      </c>
      <c r="O7" t="n">
        <v>27985.94</v>
      </c>
      <c r="P7" t="n">
        <v>210.11</v>
      </c>
      <c r="Q7" t="n">
        <v>988.27</v>
      </c>
      <c r="R7" t="n">
        <v>80.11</v>
      </c>
      <c r="S7" t="n">
        <v>35.43</v>
      </c>
      <c r="T7" t="n">
        <v>21027.78</v>
      </c>
      <c r="U7" t="n">
        <v>0.44</v>
      </c>
      <c r="V7" t="n">
        <v>0.8100000000000001</v>
      </c>
      <c r="W7" t="n">
        <v>3.08</v>
      </c>
      <c r="X7" t="n">
        <v>1.36</v>
      </c>
      <c r="Y7" t="n">
        <v>1</v>
      </c>
      <c r="Z7" t="n">
        <v>10</v>
      </c>
      <c r="AA7" t="n">
        <v>722.6753727617375</v>
      </c>
      <c r="AB7" t="n">
        <v>988.7963271999245</v>
      </c>
      <c r="AC7" t="n">
        <v>894.4269935163243</v>
      </c>
      <c r="AD7" t="n">
        <v>722675.3727617376</v>
      </c>
      <c r="AE7" t="n">
        <v>988796.3271999245</v>
      </c>
      <c r="AF7" t="n">
        <v>1.115302959830834e-05</v>
      </c>
      <c r="AG7" t="n">
        <v>52</v>
      </c>
      <c r="AH7" t="n">
        <v>894426.9935163243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5.1813</v>
      </c>
      <c r="E8" t="n">
        <v>19.3</v>
      </c>
      <c r="F8" t="n">
        <v>13.96</v>
      </c>
      <c r="G8" t="n">
        <v>13.73</v>
      </c>
      <c r="H8" t="n">
        <v>0.2</v>
      </c>
      <c r="I8" t="n">
        <v>61</v>
      </c>
      <c r="J8" t="n">
        <v>225.43</v>
      </c>
      <c r="K8" t="n">
        <v>56.94</v>
      </c>
      <c r="L8" t="n">
        <v>2.5</v>
      </c>
      <c r="M8" t="n">
        <v>59</v>
      </c>
      <c r="N8" t="n">
        <v>50.99</v>
      </c>
      <c r="O8" t="n">
        <v>28037.57</v>
      </c>
      <c r="P8" t="n">
        <v>206.85</v>
      </c>
      <c r="Q8" t="n">
        <v>988.23</v>
      </c>
      <c r="R8" t="n">
        <v>75.23999999999999</v>
      </c>
      <c r="S8" t="n">
        <v>35.43</v>
      </c>
      <c r="T8" t="n">
        <v>18628.02</v>
      </c>
      <c r="U8" t="n">
        <v>0.47</v>
      </c>
      <c r="V8" t="n">
        <v>0.82</v>
      </c>
      <c r="W8" t="n">
        <v>3.07</v>
      </c>
      <c r="X8" t="n">
        <v>1.21</v>
      </c>
      <c r="Y8" t="n">
        <v>1</v>
      </c>
      <c r="Z8" t="n">
        <v>10</v>
      </c>
      <c r="AA8" t="n">
        <v>703.9691156284663</v>
      </c>
      <c r="AB8" t="n">
        <v>963.2016009283622</v>
      </c>
      <c r="AC8" t="n">
        <v>871.2749919976958</v>
      </c>
      <c r="AD8" t="n">
        <v>703969.1156284662</v>
      </c>
      <c r="AE8" t="n">
        <v>963201.6009283621</v>
      </c>
      <c r="AF8" t="n">
        <v>1.142107086541001e-05</v>
      </c>
      <c r="AG8" t="n">
        <v>51</v>
      </c>
      <c r="AH8" t="n">
        <v>871274.9919976958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5.3091</v>
      </c>
      <c r="E9" t="n">
        <v>18.84</v>
      </c>
      <c r="F9" t="n">
        <v>13.8</v>
      </c>
      <c r="G9" t="n">
        <v>15.34</v>
      </c>
      <c r="H9" t="n">
        <v>0.22</v>
      </c>
      <c r="I9" t="n">
        <v>54</v>
      </c>
      <c r="J9" t="n">
        <v>225.85</v>
      </c>
      <c r="K9" t="n">
        <v>56.94</v>
      </c>
      <c r="L9" t="n">
        <v>2.75</v>
      </c>
      <c r="M9" t="n">
        <v>52</v>
      </c>
      <c r="N9" t="n">
        <v>51.16</v>
      </c>
      <c r="O9" t="n">
        <v>28089.25</v>
      </c>
      <c r="P9" t="n">
        <v>203.63</v>
      </c>
      <c r="Q9" t="n">
        <v>988.27</v>
      </c>
      <c r="R9" t="n">
        <v>70.41</v>
      </c>
      <c r="S9" t="n">
        <v>35.43</v>
      </c>
      <c r="T9" t="n">
        <v>16247.54</v>
      </c>
      <c r="U9" t="n">
        <v>0.5</v>
      </c>
      <c r="V9" t="n">
        <v>0.83</v>
      </c>
      <c r="W9" t="n">
        <v>3.05</v>
      </c>
      <c r="X9" t="n">
        <v>1.05</v>
      </c>
      <c r="Y9" t="n">
        <v>1</v>
      </c>
      <c r="Z9" t="n">
        <v>10</v>
      </c>
      <c r="AA9" t="n">
        <v>685.4744776164489</v>
      </c>
      <c r="AB9" t="n">
        <v>937.8964212744759</v>
      </c>
      <c r="AC9" t="n">
        <v>848.3849031739339</v>
      </c>
      <c r="AD9" t="n">
        <v>685474.4776164489</v>
      </c>
      <c r="AE9" t="n">
        <v>937896.4212744759</v>
      </c>
      <c r="AF9" t="n">
        <v>1.170277871027508e-05</v>
      </c>
      <c r="AG9" t="n">
        <v>50</v>
      </c>
      <c r="AH9" t="n">
        <v>848384.903173934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5.4002</v>
      </c>
      <c r="E10" t="n">
        <v>18.52</v>
      </c>
      <c r="F10" t="n">
        <v>13.71</v>
      </c>
      <c r="G10" t="n">
        <v>16.78</v>
      </c>
      <c r="H10" t="n">
        <v>0.24</v>
      </c>
      <c r="I10" t="n">
        <v>49</v>
      </c>
      <c r="J10" t="n">
        <v>226.27</v>
      </c>
      <c r="K10" t="n">
        <v>56.94</v>
      </c>
      <c r="L10" t="n">
        <v>3</v>
      </c>
      <c r="M10" t="n">
        <v>47</v>
      </c>
      <c r="N10" t="n">
        <v>51.33</v>
      </c>
      <c r="O10" t="n">
        <v>28140.99</v>
      </c>
      <c r="P10" t="n">
        <v>201.3</v>
      </c>
      <c r="Q10" t="n">
        <v>988.12</v>
      </c>
      <c r="R10" t="n">
        <v>67.37</v>
      </c>
      <c r="S10" t="n">
        <v>35.43</v>
      </c>
      <c r="T10" t="n">
        <v>14748.83</v>
      </c>
      <c r="U10" t="n">
        <v>0.53</v>
      </c>
      <c r="V10" t="n">
        <v>0.83</v>
      </c>
      <c r="W10" t="n">
        <v>3.04</v>
      </c>
      <c r="X10" t="n">
        <v>0.95</v>
      </c>
      <c r="Y10" t="n">
        <v>1</v>
      </c>
      <c r="Z10" t="n">
        <v>10</v>
      </c>
      <c r="AA10" t="n">
        <v>669.9991368186846</v>
      </c>
      <c r="AB10" t="n">
        <v>916.7223772711233</v>
      </c>
      <c r="AC10" t="n">
        <v>829.2316802123038</v>
      </c>
      <c r="AD10" t="n">
        <v>669999.1368186846</v>
      </c>
      <c r="AE10" t="n">
        <v>916722.3772711232</v>
      </c>
      <c r="AF10" t="n">
        <v>1.190358923192772e-05</v>
      </c>
      <c r="AG10" t="n">
        <v>49</v>
      </c>
      <c r="AH10" t="n">
        <v>829231.6802123038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5.467</v>
      </c>
      <c r="E11" t="n">
        <v>18.29</v>
      </c>
      <c r="F11" t="n">
        <v>13.66</v>
      </c>
      <c r="G11" t="n">
        <v>18.21</v>
      </c>
      <c r="H11" t="n">
        <v>0.25</v>
      </c>
      <c r="I11" t="n">
        <v>45</v>
      </c>
      <c r="J11" t="n">
        <v>226.69</v>
      </c>
      <c r="K11" t="n">
        <v>56.94</v>
      </c>
      <c r="L11" t="n">
        <v>3.25</v>
      </c>
      <c r="M11" t="n">
        <v>43</v>
      </c>
      <c r="N11" t="n">
        <v>51.5</v>
      </c>
      <c r="O11" t="n">
        <v>28192.8</v>
      </c>
      <c r="P11" t="n">
        <v>199.87</v>
      </c>
      <c r="Q11" t="n">
        <v>988.22</v>
      </c>
      <c r="R11" t="n">
        <v>65.56999999999999</v>
      </c>
      <c r="S11" t="n">
        <v>35.43</v>
      </c>
      <c r="T11" t="n">
        <v>13873.26</v>
      </c>
      <c r="U11" t="n">
        <v>0.54</v>
      </c>
      <c r="V11" t="n">
        <v>0.83</v>
      </c>
      <c r="W11" t="n">
        <v>3.04</v>
      </c>
      <c r="X11" t="n">
        <v>0.9</v>
      </c>
      <c r="Y11" t="n">
        <v>1</v>
      </c>
      <c r="Z11" t="n">
        <v>10</v>
      </c>
      <c r="AA11" t="n">
        <v>656.702221297292</v>
      </c>
      <c r="AB11" t="n">
        <v>898.5289508362422</v>
      </c>
      <c r="AC11" t="n">
        <v>812.7746088617336</v>
      </c>
      <c r="AD11" t="n">
        <v>656702.221297292</v>
      </c>
      <c r="AE11" t="n">
        <v>898528.9508362422</v>
      </c>
      <c r="AF11" t="n">
        <v>1.205083558589475e-05</v>
      </c>
      <c r="AG11" t="n">
        <v>48</v>
      </c>
      <c r="AH11" t="n">
        <v>812774.6088617336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5.5303</v>
      </c>
      <c r="E12" t="n">
        <v>18.08</v>
      </c>
      <c r="F12" t="n">
        <v>13.58</v>
      </c>
      <c r="G12" t="n">
        <v>19.4</v>
      </c>
      <c r="H12" t="n">
        <v>0.27</v>
      </c>
      <c r="I12" t="n">
        <v>42</v>
      </c>
      <c r="J12" t="n">
        <v>227.11</v>
      </c>
      <c r="K12" t="n">
        <v>56.94</v>
      </c>
      <c r="L12" t="n">
        <v>3.5</v>
      </c>
      <c r="M12" t="n">
        <v>40</v>
      </c>
      <c r="N12" t="n">
        <v>51.67</v>
      </c>
      <c r="O12" t="n">
        <v>28244.66</v>
      </c>
      <c r="P12" t="n">
        <v>197.95</v>
      </c>
      <c r="Q12" t="n">
        <v>988.14</v>
      </c>
      <c r="R12" t="n">
        <v>63.34</v>
      </c>
      <c r="S12" t="n">
        <v>35.43</v>
      </c>
      <c r="T12" t="n">
        <v>12769.98</v>
      </c>
      <c r="U12" t="n">
        <v>0.5600000000000001</v>
      </c>
      <c r="V12" t="n">
        <v>0.84</v>
      </c>
      <c r="W12" t="n">
        <v>3.04</v>
      </c>
      <c r="X12" t="n">
        <v>0.82</v>
      </c>
      <c r="Y12" t="n">
        <v>1</v>
      </c>
      <c r="Z12" t="n">
        <v>10</v>
      </c>
      <c r="AA12" t="n">
        <v>652.0883353308684</v>
      </c>
      <c r="AB12" t="n">
        <v>892.2160285066985</v>
      </c>
      <c r="AC12" t="n">
        <v>807.0641829790793</v>
      </c>
      <c r="AD12" t="n">
        <v>652088.3353308684</v>
      </c>
      <c r="AE12" t="n">
        <v>892216.0285066986</v>
      </c>
      <c r="AF12" t="n">
        <v>1.219036693628567e-05</v>
      </c>
      <c r="AG12" t="n">
        <v>48</v>
      </c>
      <c r="AH12" t="n">
        <v>807064.1829790793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5.5875</v>
      </c>
      <c r="E13" t="n">
        <v>17.9</v>
      </c>
      <c r="F13" t="n">
        <v>13.52</v>
      </c>
      <c r="G13" t="n">
        <v>20.81</v>
      </c>
      <c r="H13" t="n">
        <v>0.29</v>
      </c>
      <c r="I13" t="n">
        <v>39</v>
      </c>
      <c r="J13" t="n">
        <v>227.53</v>
      </c>
      <c r="K13" t="n">
        <v>56.94</v>
      </c>
      <c r="L13" t="n">
        <v>3.75</v>
      </c>
      <c r="M13" t="n">
        <v>37</v>
      </c>
      <c r="N13" t="n">
        <v>51.84</v>
      </c>
      <c r="O13" t="n">
        <v>28296.58</v>
      </c>
      <c r="P13" t="n">
        <v>196.49</v>
      </c>
      <c r="Q13" t="n">
        <v>988.09</v>
      </c>
      <c r="R13" t="n">
        <v>61.65</v>
      </c>
      <c r="S13" t="n">
        <v>35.43</v>
      </c>
      <c r="T13" t="n">
        <v>11939.16</v>
      </c>
      <c r="U13" t="n">
        <v>0.57</v>
      </c>
      <c r="V13" t="n">
        <v>0.84</v>
      </c>
      <c r="W13" t="n">
        <v>3.03</v>
      </c>
      <c r="X13" t="n">
        <v>0.77</v>
      </c>
      <c r="Y13" t="n">
        <v>1</v>
      </c>
      <c r="Z13" t="n">
        <v>10</v>
      </c>
      <c r="AA13" t="n">
        <v>639.3220520733895</v>
      </c>
      <c r="AB13" t="n">
        <v>874.748636545148</v>
      </c>
      <c r="AC13" t="n">
        <v>791.2638543907004</v>
      </c>
      <c r="AD13" t="n">
        <v>639322.0520733895</v>
      </c>
      <c r="AE13" t="n">
        <v>874748.636545148</v>
      </c>
      <c r="AF13" t="n">
        <v>1.231645213758679e-05</v>
      </c>
      <c r="AG13" t="n">
        <v>47</v>
      </c>
      <c r="AH13" t="n">
        <v>791263.8543907005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5.6548</v>
      </c>
      <c r="E14" t="n">
        <v>17.68</v>
      </c>
      <c r="F14" t="n">
        <v>13.44</v>
      </c>
      <c r="G14" t="n">
        <v>22.41</v>
      </c>
      <c r="H14" t="n">
        <v>0.31</v>
      </c>
      <c r="I14" t="n">
        <v>36</v>
      </c>
      <c r="J14" t="n">
        <v>227.95</v>
      </c>
      <c r="K14" t="n">
        <v>56.94</v>
      </c>
      <c r="L14" t="n">
        <v>4</v>
      </c>
      <c r="M14" t="n">
        <v>34</v>
      </c>
      <c r="N14" t="n">
        <v>52.01</v>
      </c>
      <c r="O14" t="n">
        <v>28348.56</v>
      </c>
      <c r="P14" t="n">
        <v>194.26</v>
      </c>
      <c r="Q14" t="n">
        <v>988.23</v>
      </c>
      <c r="R14" t="n">
        <v>59.14</v>
      </c>
      <c r="S14" t="n">
        <v>35.43</v>
      </c>
      <c r="T14" t="n">
        <v>10701.29</v>
      </c>
      <c r="U14" t="n">
        <v>0.6</v>
      </c>
      <c r="V14" t="n">
        <v>0.85</v>
      </c>
      <c r="W14" t="n">
        <v>3.02</v>
      </c>
      <c r="X14" t="n">
        <v>0.6899999999999999</v>
      </c>
      <c r="Y14" t="n">
        <v>1</v>
      </c>
      <c r="Z14" t="n">
        <v>10</v>
      </c>
      <c r="AA14" t="n">
        <v>634.4523275346119</v>
      </c>
      <c r="AB14" t="n">
        <v>868.085664594108</v>
      </c>
      <c r="AC14" t="n">
        <v>785.2367871311282</v>
      </c>
      <c r="AD14" t="n">
        <v>634452.3275346119</v>
      </c>
      <c r="AE14" t="n">
        <v>868085.664594108</v>
      </c>
      <c r="AF14" t="n">
        <v>1.246480063492183e-05</v>
      </c>
      <c r="AG14" t="n">
        <v>47</v>
      </c>
      <c r="AH14" t="n">
        <v>785236.7871311281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5.6925</v>
      </c>
      <c r="E15" t="n">
        <v>17.57</v>
      </c>
      <c r="F15" t="n">
        <v>13.41</v>
      </c>
      <c r="G15" t="n">
        <v>23.67</v>
      </c>
      <c r="H15" t="n">
        <v>0.33</v>
      </c>
      <c r="I15" t="n">
        <v>34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193.13</v>
      </c>
      <c r="Q15" t="n">
        <v>988.11</v>
      </c>
      <c r="R15" t="n">
        <v>58.37</v>
      </c>
      <c r="S15" t="n">
        <v>35.43</v>
      </c>
      <c r="T15" t="n">
        <v>10327.87</v>
      </c>
      <c r="U15" t="n">
        <v>0.61</v>
      </c>
      <c r="V15" t="n">
        <v>0.85</v>
      </c>
      <c r="W15" t="n">
        <v>3.02</v>
      </c>
      <c r="X15" t="n">
        <v>0.66</v>
      </c>
      <c r="Y15" t="n">
        <v>1</v>
      </c>
      <c r="Z15" t="n">
        <v>10</v>
      </c>
      <c r="AA15" t="n">
        <v>622.9381160016713</v>
      </c>
      <c r="AB15" t="n">
        <v>852.3314124035769</v>
      </c>
      <c r="AC15" t="n">
        <v>770.9860986584295</v>
      </c>
      <c r="AD15" t="n">
        <v>622938.1160016713</v>
      </c>
      <c r="AE15" t="n">
        <v>852331.4124035769</v>
      </c>
      <c r="AF15" t="n">
        <v>1.254790224487029e-05</v>
      </c>
      <c r="AG15" t="n">
        <v>46</v>
      </c>
      <c r="AH15" t="n">
        <v>770986.0986584295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5.7296</v>
      </c>
      <c r="E16" t="n">
        <v>17.45</v>
      </c>
      <c r="F16" t="n">
        <v>13.39</v>
      </c>
      <c r="G16" t="n">
        <v>25.1</v>
      </c>
      <c r="H16" t="n">
        <v>0.35</v>
      </c>
      <c r="I16" t="n">
        <v>32</v>
      </c>
      <c r="J16" t="n">
        <v>228.8</v>
      </c>
      <c r="K16" t="n">
        <v>56.94</v>
      </c>
      <c r="L16" t="n">
        <v>4.5</v>
      </c>
      <c r="M16" t="n">
        <v>30</v>
      </c>
      <c r="N16" t="n">
        <v>52.36</v>
      </c>
      <c r="O16" t="n">
        <v>28452.71</v>
      </c>
      <c r="P16" t="n">
        <v>191.75</v>
      </c>
      <c r="Q16" t="n">
        <v>988.24</v>
      </c>
      <c r="R16" t="n">
        <v>57.53</v>
      </c>
      <c r="S16" t="n">
        <v>35.43</v>
      </c>
      <c r="T16" t="n">
        <v>9913.709999999999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620.2371933806435</v>
      </c>
      <c r="AB16" t="n">
        <v>848.6358909171901</v>
      </c>
      <c r="AC16" t="n">
        <v>767.6432725560064</v>
      </c>
      <c r="AD16" t="n">
        <v>620237.1933806435</v>
      </c>
      <c r="AE16" t="n">
        <v>848635.8909171901</v>
      </c>
      <c r="AF16" t="n">
        <v>1.262968128277713e-05</v>
      </c>
      <c r="AG16" t="n">
        <v>46</v>
      </c>
      <c r="AH16" t="n">
        <v>767643.2725560064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5.7745</v>
      </c>
      <c r="E17" t="n">
        <v>17.32</v>
      </c>
      <c r="F17" t="n">
        <v>13.34</v>
      </c>
      <c r="G17" t="n">
        <v>26.68</v>
      </c>
      <c r="H17" t="n">
        <v>0.37</v>
      </c>
      <c r="I17" t="n">
        <v>30</v>
      </c>
      <c r="J17" t="n">
        <v>229.22</v>
      </c>
      <c r="K17" t="n">
        <v>56.94</v>
      </c>
      <c r="L17" t="n">
        <v>4.75</v>
      </c>
      <c r="M17" t="n">
        <v>28</v>
      </c>
      <c r="N17" t="n">
        <v>52.53</v>
      </c>
      <c r="O17" t="n">
        <v>28504.87</v>
      </c>
      <c r="P17" t="n">
        <v>190.43</v>
      </c>
      <c r="Q17" t="n">
        <v>988.1</v>
      </c>
      <c r="R17" t="n">
        <v>55.85</v>
      </c>
      <c r="S17" t="n">
        <v>35.43</v>
      </c>
      <c r="T17" t="n">
        <v>9087.15</v>
      </c>
      <c r="U17" t="n">
        <v>0.63</v>
      </c>
      <c r="V17" t="n">
        <v>0.85</v>
      </c>
      <c r="W17" t="n">
        <v>3.02</v>
      </c>
      <c r="X17" t="n">
        <v>0.59</v>
      </c>
      <c r="Y17" t="n">
        <v>1</v>
      </c>
      <c r="Z17" t="n">
        <v>10</v>
      </c>
      <c r="AA17" t="n">
        <v>617.2984113739217</v>
      </c>
      <c r="AB17" t="n">
        <v>844.6149197256814</v>
      </c>
      <c r="AC17" t="n">
        <v>764.0060572115469</v>
      </c>
      <c r="AD17" t="n">
        <v>617298.4113739217</v>
      </c>
      <c r="AE17" t="n">
        <v>844614.9197256814</v>
      </c>
      <c r="AF17" t="n">
        <v>1.272865375722503e-05</v>
      </c>
      <c r="AG17" t="n">
        <v>46</v>
      </c>
      <c r="AH17" t="n">
        <v>764006.0572115469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5.8162</v>
      </c>
      <c r="E18" t="n">
        <v>17.19</v>
      </c>
      <c r="F18" t="n">
        <v>13.3</v>
      </c>
      <c r="G18" t="n">
        <v>28.51</v>
      </c>
      <c r="H18" t="n">
        <v>0.39</v>
      </c>
      <c r="I18" t="n">
        <v>28</v>
      </c>
      <c r="J18" t="n">
        <v>229.65</v>
      </c>
      <c r="K18" t="n">
        <v>56.94</v>
      </c>
      <c r="L18" t="n">
        <v>5</v>
      </c>
      <c r="M18" t="n">
        <v>26</v>
      </c>
      <c r="N18" t="n">
        <v>52.7</v>
      </c>
      <c r="O18" t="n">
        <v>28557.1</v>
      </c>
      <c r="P18" t="n">
        <v>188.6</v>
      </c>
      <c r="Q18" t="n">
        <v>988.13</v>
      </c>
      <c r="R18" t="n">
        <v>54.68</v>
      </c>
      <c r="S18" t="n">
        <v>35.43</v>
      </c>
      <c r="T18" t="n">
        <v>8511.959999999999</v>
      </c>
      <c r="U18" t="n">
        <v>0.65</v>
      </c>
      <c r="V18" t="n">
        <v>0.86</v>
      </c>
      <c r="W18" t="n">
        <v>3.02</v>
      </c>
      <c r="X18" t="n">
        <v>0.55</v>
      </c>
      <c r="Y18" t="n">
        <v>1</v>
      </c>
      <c r="Z18" t="n">
        <v>10</v>
      </c>
      <c r="AA18" t="n">
        <v>605.0784038704938</v>
      </c>
      <c r="AB18" t="n">
        <v>827.8949663508088</v>
      </c>
      <c r="AC18" t="n">
        <v>748.88183272017</v>
      </c>
      <c r="AD18" t="n">
        <v>605078.4038704939</v>
      </c>
      <c r="AE18" t="n">
        <v>827894.9663508087</v>
      </c>
      <c r="AF18" t="n">
        <v>1.282057251411763e-05</v>
      </c>
      <c r="AG18" t="n">
        <v>45</v>
      </c>
      <c r="AH18" t="n">
        <v>748881.83272017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5.8424</v>
      </c>
      <c r="E19" t="n">
        <v>17.12</v>
      </c>
      <c r="F19" t="n">
        <v>13.27</v>
      </c>
      <c r="G19" t="n">
        <v>29.49</v>
      </c>
      <c r="H19" t="n">
        <v>0.41</v>
      </c>
      <c r="I19" t="n">
        <v>27</v>
      </c>
      <c r="J19" t="n">
        <v>230.07</v>
      </c>
      <c r="K19" t="n">
        <v>56.94</v>
      </c>
      <c r="L19" t="n">
        <v>5.25</v>
      </c>
      <c r="M19" t="n">
        <v>25</v>
      </c>
      <c r="N19" t="n">
        <v>52.88</v>
      </c>
      <c r="O19" t="n">
        <v>28609.38</v>
      </c>
      <c r="P19" t="n">
        <v>187.53</v>
      </c>
      <c r="Q19" t="n">
        <v>988.13</v>
      </c>
      <c r="R19" t="n">
        <v>53.83</v>
      </c>
      <c r="S19" t="n">
        <v>35.43</v>
      </c>
      <c r="T19" t="n">
        <v>8090.74</v>
      </c>
      <c r="U19" t="n">
        <v>0.66</v>
      </c>
      <c r="V19" t="n">
        <v>0.86</v>
      </c>
      <c r="W19" t="n">
        <v>3.01</v>
      </c>
      <c r="X19" t="n">
        <v>0.52</v>
      </c>
      <c r="Y19" t="n">
        <v>1</v>
      </c>
      <c r="Z19" t="n">
        <v>10</v>
      </c>
      <c r="AA19" t="n">
        <v>603.1305432539217</v>
      </c>
      <c r="AB19" t="n">
        <v>825.2298175216692</v>
      </c>
      <c r="AC19" t="n">
        <v>746.4710419547237</v>
      </c>
      <c r="AD19" t="n">
        <v>603130.5432539217</v>
      </c>
      <c r="AE19" t="n">
        <v>825229.8175216692</v>
      </c>
      <c r="AF19" t="n">
        <v>1.28783248266017e-05</v>
      </c>
      <c r="AG19" t="n">
        <v>45</v>
      </c>
      <c r="AH19" t="n">
        <v>746471.0419547237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5.8627</v>
      </c>
      <c r="E20" t="n">
        <v>17.06</v>
      </c>
      <c r="F20" t="n">
        <v>13.26</v>
      </c>
      <c r="G20" t="n">
        <v>30.59</v>
      </c>
      <c r="H20" t="n">
        <v>0.42</v>
      </c>
      <c r="I20" t="n">
        <v>26</v>
      </c>
      <c r="J20" t="n">
        <v>230.49</v>
      </c>
      <c r="K20" t="n">
        <v>56.94</v>
      </c>
      <c r="L20" t="n">
        <v>5.5</v>
      </c>
      <c r="M20" t="n">
        <v>24</v>
      </c>
      <c r="N20" t="n">
        <v>53.05</v>
      </c>
      <c r="O20" t="n">
        <v>28661.73</v>
      </c>
      <c r="P20" t="n">
        <v>186.67</v>
      </c>
      <c r="Q20" t="n">
        <v>988.11</v>
      </c>
      <c r="R20" t="n">
        <v>53.38</v>
      </c>
      <c r="S20" t="n">
        <v>35.43</v>
      </c>
      <c r="T20" t="n">
        <v>7869.38</v>
      </c>
      <c r="U20" t="n">
        <v>0.66</v>
      </c>
      <c r="V20" t="n">
        <v>0.86</v>
      </c>
      <c r="W20" t="n">
        <v>3</v>
      </c>
      <c r="X20" t="n">
        <v>0.5</v>
      </c>
      <c r="Y20" t="n">
        <v>1</v>
      </c>
      <c r="Z20" t="n">
        <v>10</v>
      </c>
      <c r="AA20" t="n">
        <v>601.6280255718136</v>
      </c>
      <c r="AB20" t="n">
        <v>823.1740065426072</v>
      </c>
      <c r="AC20" t="n">
        <v>744.6114346901544</v>
      </c>
      <c r="AD20" t="n">
        <v>601628.0255718136</v>
      </c>
      <c r="AE20" t="n">
        <v>823174.0065426072</v>
      </c>
      <c r="AF20" t="n">
        <v>1.292307184734318e-05</v>
      </c>
      <c r="AG20" t="n">
        <v>45</v>
      </c>
      <c r="AH20" t="n">
        <v>744611.4346901544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5.9092</v>
      </c>
      <c r="E21" t="n">
        <v>16.92</v>
      </c>
      <c r="F21" t="n">
        <v>13.21</v>
      </c>
      <c r="G21" t="n">
        <v>33.02</v>
      </c>
      <c r="H21" t="n">
        <v>0.44</v>
      </c>
      <c r="I21" t="n">
        <v>24</v>
      </c>
      <c r="J21" t="n">
        <v>230.92</v>
      </c>
      <c r="K21" t="n">
        <v>56.94</v>
      </c>
      <c r="L21" t="n">
        <v>5.75</v>
      </c>
      <c r="M21" t="n">
        <v>22</v>
      </c>
      <c r="N21" t="n">
        <v>53.23</v>
      </c>
      <c r="O21" t="n">
        <v>28714.14</v>
      </c>
      <c r="P21" t="n">
        <v>184.83</v>
      </c>
      <c r="Q21" t="n">
        <v>988.21</v>
      </c>
      <c r="R21" t="n">
        <v>51.9</v>
      </c>
      <c r="S21" t="n">
        <v>35.43</v>
      </c>
      <c r="T21" t="n">
        <v>7141.91</v>
      </c>
      <c r="U21" t="n">
        <v>0.68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598.2972559800331</v>
      </c>
      <c r="AB21" t="n">
        <v>818.6167006439495</v>
      </c>
      <c r="AC21" t="n">
        <v>740.4890716702455</v>
      </c>
      <c r="AD21" t="n">
        <v>598297.2559800331</v>
      </c>
      <c r="AE21" t="n">
        <v>818616.7006439494</v>
      </c>
      <c r="AF21" t="n">
        <v>1.302557118056874e-05</v>
      </c>
      <c r="AG21" t="n">
        <v>45</v>
      </c>
      <c r="AH21" t="n">
        <v>740489.0716702455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5.928</v>
      </c>
      <c r="E22" t="n">
        <v>16.87</v>
      </c>
      <c r="F22" t="n">
        <v>13.2</v>
      </c>
      <c r="G22" t="n">
        <v>34.43</v>
      </c>
      <c r="H22" t="n">
        <v>0.46</v>
      </c>
      <c r="I22" t="n">
        <v>23</v>
      </c>
      <c r="J22" t="n">
        <v>231.34</v>
      </c>
      <c r="K22" t="n">
        <v>56.94</v>
      </c>
      <c r="L22" t="n">
        <v>6</v>
      </c>
      <c r="M22" t="n">
        <v>21</v>
      </c>
      <c r="N22" t="n">
        <v>53.4</v>
      </c>
      <c r="O22" t="n">
        <v>28766.61</v>
      </c>
      <c r="P22" t="n">
        <v>184</v>
      </c>
      <c r="Q22" t="n">
        <v>988.1</v>
      </c>
      <c r="R22" t="n">
        <v>51.61</v>
      </c>
      <c r="S22" t="n">
        <v>35.43</v>
      </c>
      <c r="T22" t="n">
        <v>6998.96</v>
      </c>
      <c r="U22" t="n">
        <v>0.6899999999999999</v>
      </c>
      <c r="V22" t="n">
        <v>0.86</v>
      </c>
      <c r="W22" t="n">
        <v>3</v>
      </c>
      <c r="X22" t="n">
        <v>0.45</v>
      </c>
      <c r="Y22" t="n">
        <v>1</v>
      </c>
      <c r="Z22" t="n">
        <v>10</v>
      </c>
      <c r="AA22" t="n">
        <v>587.9267296441142</v>
      </c>
      <c r="AB22" t="n">
        <v>804.4272889958129</v>
      </c>
      <c r="AC22" t="n">
        <v>727.653877554843</v>
      </c>
      <c r="AD22" t="n">
        <v>587926.7296441142</v>
      </c>
      <c r="AE22" t="n">
        <v>804427.2889958129</v>
      </c>
      <c r="AF22" t="n">
        <v>1.306701177120617e-05</v>
      </c>
      <c r="AG22" t="n">
        <v>44</v>
      </c>
      <c r="AH22" t="n">
        <v>727653.877554843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5.9543</v>
      </c>
      <c r="E23" t="n">
        <v>16.79</v>
      </c>
      <c r="F23" t="n">
        <v>13.17</v>
      </c>
      <c r="G23" t="n">
        <v>35.91</v>
      </c>
      <c r="H23" t="n">
        <v>0.48</v>
      </c>
      <c r="I23" t="n">
        <v>22</v>
      </c>
      <c r="J23" t="n">
        <v>231.77</v>
      </c>
      <c r="K23" t="n">
        <v>56.94</v>
      </c>
      <c r="L23" t="n">
        <v>6.25</v>
      </c>
      <c r="M23" t="n">
        <v>20</v>
      </c>
      <c r="N23" t="n">
        <v>53.58</v>
      </c>
      <c r="O23" t="n">
        <v>28819.14</v>
      </c>
      <c r="P23" t="n">
        <v>182.86</v>
      </c>
      <c r="Q23" t="n">
        <v>988.11</v>
      </c>
      <c r="R23" t="n">
        <v>50.57</v>
      </c>
      <c r="S23" t="n">
        <v>35.43</v>
      </c>
      <c r="T23" t="n">
        <v>6486.99</v>
      </c>
      <c r="U23" t="n">
        <v>0.7</v>
      </c>
      <c r="V23" t="n">
        <v>0.87</v>
      </c>
      <c r="W23" t="n">
        <v>3</v>
      </c>
      <c r="X23" t="n">
        <v>0.41</v>
      </c>
      <c r="Y23" t="n">
        <v>1</v>
      </c>
      <c r="Z23" t="n">
        <v>10</v>
      </c>
      <c r="AA23" t="n">
        <v>585.9842407855807</v>
      </c>
      <c r="AB23" t="n">
        <v>801.7694900430072</v>
      </c>
      <c r="AC23" t="n">
        <v>725.2497352038487</v>
      </c>
      <c r="AD23" t="n">
        <v>585984.2407855807</v>
      </c>
      <c r="AE23" t="n">
        <v>801769.4900430072</v>
      </c>
      <c r="AF23" t="n">
        <v>1.312498451236384e-05</v>
      </c>
      <c r="AG23" t="n">
        <v>44</v>
      </c>
      <c r="AH23" t="n">
        <v>725249.7352038487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5.9735</v>
      </c>
      <c r="E24" t="n">
        <v>16.74</v>
      </c>
      <c r="F24" t="n">
        <v>13.16</v>
      </c>
      <c r="G24" t="n">
        <v>37.59</v>
      </c>
      <c r="H24" t="n">
        <v>0.5</v>
      </c>
      <c r="I24" t="n">
        <v>21</v>
      </c>
      <c r="J24" t="n">
        <v>232.2</v>
      </c>
      <c r="K24" t="n">
        <v>56.94</v>
      </c>
      <c r="L24" t="n">
        <v>6.5</v>
      </c>
      <c r="M24" t="n">
        <v>19</v>
      </c>
      <c r="N24" t="n">
        <v>53.75</v>
      </c>
      <c r="O24" t="n">
        <v>28871.74</v>
      </c>
      <c r="P24" t="n">
        <v>181.69</v>
      </c>
      <c r="Q24" t="n">
        <v>988.09</v>
      </c>
      <c r="R24" t="n">
        <v>50.21</v>
      </c>
      <c r="S24" t="n">
        <v>35.43</v>
      </c>
      <c r="T24" t="n">
        <v>6309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584.2899438460308</v>
      </c>
      <c r="AB24" t="n">
        <v>799.4512782232096</v>
      </c>
      <c r="AC24" t="n">
        <v>723.1527702665016</v>
      </c>
      <c r="AD24" t="n">
        <v>584289.9438460309</v>
      </c>
      <c r="AE24" t="n">
        <v>799451.2782232095</v>
      </c>
      <c r="AF24" t="n">
        <v>1.316730681769569e-05</v>
      </c>
      <c r="AG24" t="n">
        <v>44</v>
      </c>
      <c r="AH24" t="n">
        <v>723152.7702665017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5.975</v>
      </c>
      <c r="E25" t="n">
        <v>16.74</v>
      </c>
      <c r="F25" t="n">
        <v>13.15</v>
      </c>
      <c r="G25" t="n">
        <v>37.58</v>
      </c>
      <c r="H25" t="n">
        <v>0.52</v>
      </c>
      <c r="I25" t="n">
        <v>21</v>
      </c>
      <c r="J25" t="n">
        <v>232.62</v>
      </c>
      <c r="K25" t="n">
        <v>56.94</v>
      </c>
      <c r="L25" t="n">
        <v>6.75</v>
      </c>
      <c r="M25" t="n">
        <v>19</v>
      </c>
      <c r="N25" t="n">
        <v>53.93</v>
      </c>
      <c r="O25" t="n">
        <v>28924.39</v>
      </c>
      <c r="P25" t="n">
        <v>180.62</v>
      </c>
      <c r="Q25" t="n">
        <v>988.08</v>
      </c>
      <c r="R25" t="n">
        <v>50.07</v>
      </c>
      <c r="S25" t="n">
        <v>35.43</v>
      </c>
      <c r="T25" t="n">
        <v>6242.53</v>
      </c>
      <c r="U25" t="n">
        <v>0.71</v>
      </c>
      <c r="V25" t="n">
        <v>0.87</v>
      </c>
      <c r="W25" t="n">
        <v>3</v>
      </c>
      <c r="X25" t="n">
        <v>0.4</v>
      </c>
      <c r="Y25" t="n">
        <v>1</v>
      </c>
      <c r="Z25" t="n">
        <v>10</v>
      </c>
      <c r="AA25" t="n">
        <v>583.2507180677308</v>
      </c>
      <c r="AB25" t="n">
        <v>798.0293636659337</v>
      </c>
      <c r="AC25" t="n">
        <v>721.8665612389026</v>
      </c>
      <c r="AD25" t="n">
        <v>583250.7180677308</v>
      </c>
      <c r="AE25" t="n">
        <v>798029.3636659337</v>
      </c>
      <c r="AF25" t="n">
        <v>1.317061324779974e-05</v>
      </c>
      <c r="AG25" t="n">
        <v>44</v>
      </c>
      <c r="AH25" t="n">
        <v>721866.5612389026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6.0026</v>
      </c>
      <c r="E26" t="n">
        <v>16.66</v>
      </c>
      <c r="F26" t="n">
        <v>13.12</v>
      </c>
      <c r="G26" t="n">
        <v>39.36</v>
      </c>
      <c r="H26" t="n">
        <v>0.53</v>
      </c>
      <c r="I26" t="n">
        <v>20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179.64</v>
      </c>
      <c r="Q26" t="n">
        <v>988.2</v>
      </c>
      <c r="R26" t="n">
        <v>48.98</v>
      </c>
      <c r="S26" t="n">
        <v>35.43</v>
      </c>
      <c r="T26" t="n">
        <v>5702.32</v>
      </c>
      <c r="U26" t="n">
        <v>0.72</v>
      </c>
      <c r="V26" t="n">
        <v>0.87</v>
      </c>
      <c r="W26" t="n">
        <v>3</v>
      </c>
      <c r="X26" t="n">
        <v>0.37</v>
      </c>
      <c r="Y26" t="n">
        <v>1</v>
      </c>
      <c r="Z26" t="n">
        <v>10</v>
      </c>
      <c r="AA26" t="n">
        <v>581.4488246446319</v>
      </c>
      <c r="AB26" t="n">
        <v>795.5639335905224</v>
      </c>
      <c r="AC26" t="n">
        <v>719.6364283496358</v>
      </c>
      <c r="AD26" t="n">
        <v>581448.8246446319</v>
      </c>
      <c r="AE26" t="n">
        <v>795563.9335905224</v>
      </c>
      <c r="AF26" t="n">
        <v>1.323145156171426e-05</v>
      </c>
      <c r="AG26" t="n">
        <v>44</v>
      </c>
      <c r="AH26" t="n">
        <v>719636.4283496358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6.0214</v>
      </c>
      <c r="E27" t="n">
        <v>16.61</v>
      </c>
      <c r="F27" t="n">
        <v>13.11</v>
      </c>
      <c r="G27" t="n">
        <v>41.41</v>
      </c>
      <c r="H27" t="n">
        <v>0.55</v>
      </c>
      <c r="I27" t="n">
        <v>19</v>
      </c>
      <c r="J27" t="n">
        <v>233.48</v>
      </c>
      <c r="K27" t="n">
        <v>56.94</v>
      </c>
      <c r="L27" t="n">
        <v>7.25</v>
      </c>
      <c r="M27" t="n">
        <v>17</v>
      </c>
      <c r="N27" t="n">
        <v>54.29</v>
      </c>
      <c r="O27" t="n">
        <v>29029.89</v>
      </c>
      <c r="P27" t="n">
        <v>178.58</v>
      </c>
      <c r="Q27" t="n">
        <v>988.17</v>
      </c>
      <c r="R27" t="n">
        <v>48.81</v>
      </c>
      <c r="S27" t="n">
        <v>35.43</v>
      </c>
      <c r="T27" t="n">
        <v>5621.75</v>
      </c>
      <c r="U27" t="n">
        <v>0.73</v>
      </c>
      <c r="V27" t="n">
        <v>0.87</v>
      </c>
      <c r="W27" t="n">
        <v>3</v>
      </c>
      <c r="X27" t="n">
        <v>0.36</v>
      </c>
      <c r="Y27" t="n">
        <v>1</v>
      </c>
      <c r="Z27" t="n">
        <v>10</v>
      </c>
      <c r="AA27" t="n">
        <v>579.894209194733</v>
      </c>
      <c r="AB27" t="n">
        <v>793.4368401471775</v>
      </c>
      <c r="AC27" t="n">
        <v>717.7123417191293</v>
      </c>
      <c r="AD27" t="n">
        <v>579894.2091947329</v>
      </c>
      <c r="AE27" t="n">
        <v>793436.8401471775</v>
      </c>
      <c r="AF27" t="n">
        <v>1.327289215235169e-05</v>
      </c>
      <c r="AG27" t="n">
        <v>44</v>
      </c>
      <c r="AH27" t="n">
        <v>717712.3417191294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6.0428</v>
      </c>
      <c r="E28" t="n">
        <v>16.55</v>
      </c>
      <c r="F28" t="n">
        <v>13.1</v>
      </c>
      <c r="G28" t="n">
        <v>43.66</v>
      </c>
      <c r="H28" t="n">
        <v>0.57</v>
      </c>
      <c r="I28" t="n">
        <v>18</v>
      </c>
      <c r="J28" t="n">
        <v>233.91</v>
      </c>
      <c r="K28" t="n">
        <v>56.94</v>
      </c>
      <c r="L28" t="n">
        <v>7.5</v>
      </c>
      <c r="M28" t="n">
        <v>16</v>
      </c>
      <c r="N28" t="n">
        <v>54.46</v>
      </c>
      <c r="O28" t="n">
        <v>29082.74</v>
      </c>
      <c r="P28" t="n">
        <v>177.42</v>
      </c>
      <c r="Q28" t="n">
        <v>988.15</v>
      </c>
      <c r="R28" t="n">
        <v>48.36</v>
      </c>
      <c r="S28" t="n">
        <v>35.43</v>
      </c>
      <c r="T28" t="n">
        <v>5403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578.1807060693955</v>
      </c>
      <c r="AB28" t="n">
        <v>791.0923495766681</v>
      </c>
      <c r="AC28" t="n">
        <v>715.5916060381562</v>
      </c>
      <c r="AD28" t="n">
        <v>578180.7060693954</v>
      </c>
      <c r="AE28" t="n">
        <v>791092.3495766681</v>
      </c>
      <c r="AF28" t="n">
        <v>1.33200638885028e-05</v>
      </c>
      <c r="AG28" t="n">
        <v>44</v>
      </c>
      <c r="AH28" t="n">
        <v>715591.6060381562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6.0437</v>
      </c>
      <c r="E29" t="n">
        <v>16.55</v>
      </c>
      <c r="F29" t="n">
        <v>13.1</v>
      </c>
      <c r="G29" t="n">
        <v>43.65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176.2</v>
      </c>
      <c r="Q29" t="n">
        <v>988.11</v>
      </c>
      <c r="R29" t="n">
        <v>48.38</v>
      </c>
      <c r="S29" t="n">
        <v>35.43</v>
      </c>
      <c r="T29" t="n">
        <v>5409.24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577.0550286956486</v>
      </c>
      <c r="AB29" t="n">
        <v>789.5521481325268</v>
      </c>
      <c r="AC29" t="n">
        <v>714.1983992581575</v>
      </c>
      <c r="AD29" t="n">
        <v>577055.0286956487</v>
      </c>
      <c r="AE29" t="n">
        <v>789552.1481325268</v>
      </c>
      <c r="AF29" t="n">
        <v>1.332204774656524e-05</v>
      </c>
      <c r="AG29" t="n">
        <v>44</v>
      </c>
      <c r="AH29" t="n">
        <v>714198.3992581575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6.0708</v>
      </c>
      <c r="E30" t="n">
        <v>16.47</v>
      </c>
      <c r="F30" t="n">
        <v>13.07</v>
      </c>
      <c r="G30" t="n">
        <v>46.11</v>
      </c>
      <c r="H30" t="n">
        <v>0.61</v>
      </c>
      <c r="I30" t="n">
        <v>17</v>
      </c>
      <c r="J30" t="n">
        <v>234.77</v>
      </c>
      <c r="K30" t="n">
        <v>56.94</v>
      </c>
      <c r="L30" t="n">
        <v>8</v>
      </c>
      <c r="M30" t="n">
        <v>15</v>
      </c>
      <c r="N30" t="n">
        <v>54.82</v>
      </c>
      <c r="O30" t="n">
        <v>29188.62</v>
      </c>
      <c r="P30" t="n">
        <v>174.63</v>
      </c>
      <c r="Q30" t="n">
        <v>988.17</v>
      </c>
      <c r="R30" t="n">
        <v>47.64</v>
      </c>
      <c r="S30" t="n">
        <v>35.43</v>
      </c>
      <c r="T30" t="n">
        <v>5044.25</v>
      </c>
      <c r="U30" t="n">
        <v>0.74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565.8099847300098</v>
      </c>
      <c r="AB30" t="n">
        <v>774.1661828824127</v>
      </c>
      <c r="AC30" t="n">
        <v>700.2808489371764</v>
      </c>
      <c r="AD30" t="n">
        <v>565809.9847300098</v>
      </c>
      <c r="AE30" t="n">
        <v>774166.1828824127</v>
      </c>
      <c r="AF30" t="n">
        <v>1.338178391711174e-05</v>
      </c>
      <c r="AG30" t="n">
        <v>43</v>
      </c>
      <c r="AH30" t="n">
        <v>700280.8489371764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6.0669</v>
      </c>
      <c r="E31" t="n">
        <v>16.48</v>
      </c>
      <c r="F31" t="n">
        <v>13.08</v>
      </c>
      <c r="G31" t="n">
        <v>46.15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173.63</v>
      </c>
      <c r="Q31" t="n">
        <v>988.08</v>
      </c>
      <c r="R31" t="n">
        <v>47.62</v>
      </c>
      <c r="S31" t="n">
        <v>35.43</v>
      </c>
      <c r="T31" t="n">
        <v>5036.95</v>
      </c>
      <c r="U31" t="n">
        <v>0.74</v>
      </c>
      <c r="V31" t="n">
        <v>0.87</v>
      </c>
      <c r="W31" t="n">
        <v>3</v>
      </c>
      <c r="X31" t="n">
        <v>0.32</v>
      </c>
      <c r="Y31" t="n">
        <v>1</v>
      </c>
      <c r="Z31" t="n">
        <v>10</v>
      </c>
      <c r="AA31" t="n">
        <v>565.0451187298797</v>
      </c>
      <c r="AB31" t="n">
        <v>773.1196594775283</v>
      </c>
      <c r="AC31" t="n">
        <v>699.3342042572494</v>
      </c>
      <c r="AD31" t="n">
        <v>565045.1187298797</v>
      </c>
      <c r="AE31" t="n">
        <v>773119.6594775283</v>
      </c>
      <c r="AF31" t="n">
        <v>1.337318719884121e-05</v>
      </c>
      <c r="AG31" t="n">
        <v>43</v>
      </c>
      <c r="AH31" t="n">
        <v>699334.2042572495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6.0925</v>
      </c>
      <c r="E32" t="n">
        <v>16.41</v>
      </c>
      <c r="F32" t="n">
        <v>13.05</v>
      </c>
      <c r="G32" t="n">
        <v>48.94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172.89</v>
      </c>
      <c r="Q32" t="n">
        <v>988.12</v>
      </c>
      <c r="R32" t="n">
        <v>47</v>
      </c>
      <c r="S32" t="n">
        <v>35.43</v>
      </c>
      <c r="T32" t="n">
        <v>4733.25</v>
      </c>
      <c r="U32" t="n">
        <v>0.75</v>
      </c>
      <c r="V32" t="n">
        <v>0.87</v>
      </c>
      <c r="W32" t="n">
        <v>2.99</v>
      </c>
      <c r="X32" t="n">
        <v>0.3</v>
      </c>
      <c r="Y32" t="n">
        <v>1</v>
      </c>
      <c r="Z32" t="n">
        <v>10</v>
      </c>
      <c r="AA32" t="n">
        <v>563.5844694990768</v>
      </c>
      <c r="AB32" t="n">
        <v>771.1211347606478</v>
      </c>
      <c r="AC32" t="n">
        <v>697.5264159344009</v>
      </c>
      <c r="AD32" t="n">
        <v>563584.4694990768</v>
      </c>
      <c r="AE32" t="n">
        <v>771121.1347606478</v>
      </c>
      <c r="AF32" t="n">
        <v>1.342961693928367e-05</v>
      </c>
      <c r="AG32" t="n">
        <v>43</v>
      </c>
      <c r="AH32" t="n">
        <v>697526.4159344009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6.1158</v>
      </c>
      <c r="E33" t="n">
        <v>16.35</v>
      </c>
      <c r="F33" t="n">
        <v>13.03</v>
      </c>
      <c r="G33" t="n">
        <v>52.13</v>
      </c>
      <c r="H33" t="n">
        <v>0.66</v>
      </c>
      <c r="I33" t="n">
        <v>15</v>
      </c>
      <c r="J33" t="n">
        <v>236.06</v>
      </c>
      <c r="K33" t="n">
        <v>56.94</v>
      </c>
      <c r="L33" t="n">
        <v>8.75</v>
      </c>
      <c r="M33" t="n">
        <v>13</v>
      </c>
      <c r="N33" t="n">
        <v>55.36</v>
      </c>
      <c r="O33" t="n">
        <v>29347.92</v>
      </c>
      <c r="P33" t="n">
        <v>171</v>
      </c>
      <c r="Q33" t="n">
        <v>988.08</v>
      </c>
      <c r="R33" t="n">
        <v>46.61</v>
      </c>
      <c r="S33" t="n">
        <v>35.43</v>
      </c>
      <c r="T33" t="n">
        <v>4540.49</v>
      </c>
      <c r="U33" t="n">
        <v>0.76</v>
      </c>
      <c r="V33" t="n">
        <v>0.87</v>
      </c>
      <c r="W33" t="n">
        <v>2.98</v>
      </c>
      <c r="X33" t="n">
        <v>0.28</v>
      </c>
      <c r="Y33" t="n">
        <v>1</v>
      </c>
      <c r="Z33" t="n">
        <v>10</v>
      </c>
      <c r="AA33" t="n">
        <v>561.1956346285704</v>
      </c>
      <c r="AB33" t="n">
        <v>767.8526255028642</v>
      </c>
      <c r="AC33" t="n">
        <v>694.5698486127986</v>
      </c>
      <c r="AD33" t="n">
        <v>561195.6346285704</v>
      </c>
      <c r="AE33" t="n">
        <v>767852.6255028641</v>
      </c>
      <c r="AF33" t="n">
        <v>1.348097682023324e-05</v>
      </c>
      <c r="AG33" t="n">
        <v>43</v>
      </c>
      <c r="AH33" t="n">
        <v>694569.8486127986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6.1126</v>
      </c>
      <c r="E34" t="n">
        <v>16.36</v>
      </c>
      <c r="F34" t="n">
        <v>13.04</v>
      </c>
      <c r="G34" t="n">
        <v>52.16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13</v>
      </c>
      <c r="N34" t="n">
        <v>55.55</v>
      </c>
      <c r="O34" t="n">
        <v>29401.15</v>
      </c>
      <c r="P34" t="n">
        <v>170.71</v>
      </c>
      <c r="Q34" t="n">
        <v>988.1799999999999</v>
      </c>
      <c r="R34" t="n">
        <v>46.53</v>
      </c>
      <c r="S34" t="n">
        <v>35.43</v>
      </c>
      <c r="T34" t="n">
        <v>4503.22</v>
      </c>
      <c r="U34" t="n">
        <v>0.76</v>
      </c>
      <c r="V34" t="n">
        <v>0.87</v>
      </c>
      <c r="W34" t="n">
        <v>2.99</v>
      </c>
      <c r="X34" t="n">
        <v>0.29</v>
      </c>
      <c r="Y34" t="n">
        <v>1</v>
      </c>
      <c r="Z34" t="n">
        <v>10</v>
      </c>
      <c r="AA34" t="n">
        <v>561.0456864445068</v>
      </c>
      <c r="AB34" t="n">
        <v>767.6474597821815</v>
      </c>
      <c r="AC34" t="n">
        <v>694.384263620546</v>
      </c>
      <c r="AD34" t="n">
        <v>561045.6864445069</v>
      </c>
      <c r="AE34" t="n">
        <v>767647.4597821815</v>
      </c>
      <c r="AF34" t="n">
        <v>1.347392310267794e-05</v>
      </c>
      <c r="AG34" t="n">
        <v>43</v>
      </c>
      <c r="AH34" t="n">
        <v>694384.263620546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6.1104</v>
      </c>
      <c r="E35" t="n">
        <v>16.37</v>
      </c>
      <c r="F35" t="n">
        <v>13.05</v>
      </c>
      <c r="G35" t="n">
        <v>52.19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13</v>
      </c>
      <c r="N35" t="n">
        <v>55.73</v>
      </c>
      <c r="O35" t="n">
        <v>29454.44</v>
      </c>
      <c r="P35" t="n">
        <v>169.68</v>
      </c>
      <c r="Q35" t="n">
        <v>988.1</v>
      </c>
      <c r="R35" t="n">
        <v>46.77</v>
      </c>
      <c r="S35" t="n">
        <v>35.43</v>
      </c>
      <c r="T35" t="n">
        <v>4622.29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560.2080585366574</v>
      </c>
      <c r="AB35" t="n">
        <v>766.5013803251264</v>
      </c>
      <c r="AC35" t="n">
        <v>693.3475643783398</v>
      </c>
      <c r="AD35" t="n">
        <v>560208.0585366574</v>
      </c>
      <c r="AE35" t="n">
        <v>766501.3803251265</v>
      </c>
      <c r="AF35" t="n">
        <v>1.346907367185866e-05</v>
      </c>
      <c r="AG35" t="n">
        <v>43</v>
      </c>
      <c r="AH35" t="n">
        <v>693347.5643783398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6.1403</v>
      </c>
      <c r="E36" t="n">
        <v>16.29</v>
      </c>
      <c r="F36" t="n">
        <v>13.01</v>
      </c>
      <c r="G36" t="n">
        <v>55.76</v>
      </c>
      <c r="H36" t="n">
        <v>0.71</v>
      </c>
      <c r="I36" t="n">
        <v>14</v>
      </c>
      <c r="J36" t="n">
        <v>237.35</v>
      </c>
      <c r="K36" t="n">
        <v>56.94</v>
      </c>
      <c r="L36" t="n">
        <v>9.5</v>
      </c>
      <c r="M36" t="n">
        <v>12</v>
      </c>
      <c r="N36" t="n">
        <v>55.91</v>
      </c>
      <c r="O36" t="n">
        <v>29507.8</v>
      </c>
      <c r="P36" t="n">
        <v>168.63</v>
      </c>
      <c r="Q36" t="n">
        <v>988.11</v>
      </c>
      <c r="R36" t="n">
        <v>45.85</v>
      </c>
      <c r="S36" t="n">
        <v>35.43</v>
      </c>
      <c r="T36" t="n">
        <v>4164.71</v>
      </c>
      <c r="U36" t="n">
        <v>0.77</v>
      </c>
      <c r="V36" t="n">
        <v>0.88</v>
      </c>
      <c r="W36" t="n">
        <v>2.98</v>
      </c>
      <c r="X36" t="n">
        <v>0.26</v>
      </c>
      <c r="Y36" t="n">
        <v>1</v>
      </c>
      <c r="Z36" t="n">
        <v>10</v>
      </c>
      <c r="AA36" t="n">
        <v>558.3659254208942</v>
      </c>
      <c r="AB36" t="n">
        <v>763.9808925269618</v>
      </c>
      <c r="AC36" t="n">
        <v>691.0676283981052</v>
      </c>
      <c r="AD36" t="n">
        <v>558365.9254208942</v>
      </c>
      <c r="AE36" t="n">
        <v>763980.8925269619</v>
      </c>
      <c r="AF36" t="n">
        <v>1.353498184526606e-05</v>
      </c>
      <c r="AG36" t="n">
        <v>43</v>
      </c>
      <c r="AH36" t="n">
        <v>691067.6283981052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6.1445</v>
      </c>
      <c r="E37" t="n">
        <v>16.27</v>
      </c>
      <c r="F37" t="n">
        <v>13</v>
      </c>
      <c r="G37" t="n">
        <v>55.71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12</v>
      </c>
      <c r="N37" t="n">
        <v>56.09</v>
      </c>
      <c r="O37" t="n">
        <v>29561.22</v>
      </c>
      <c r="P37" t="n">
        <v>167.37</v>
      </c>
      <c r="Q37" t="n">
        <v>988.11</v>
      </c>
      <c r="R37" t="n">
        <v>45.3</v>
      </c>
      <c r="S37" t="n">
        <v>35.43</v>
      </c>
      <c r="T37" t="n">
        <v>3890.9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557.1158860681611</v>
      </c>
      <c r="AB37" t="n">
        <v>762.2705335367084</v>
      </c>
      <c r="AC37" t="n">
        <v>689.5205036693775</v>
      </c>
      <c r="AD37" t="n">
        <v>557115.8860681611</v>
      </c>
      <c r="AE37" t="n">
        <v>762270.5335367084</v>
      </c>
      <c r="AF37" t="n">
        <v>1.35442398495574e-05</v>
      </c>
      <c r="AG37" t="n">
        <v>43</v>
      </c>
      <c r="AH37" t="n">
        <v>689520.5036693775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6.1624</v>
      </c>
      <c r="E38" t="n">
        <v>16.23</v>
      </c>
      <c r="F38" t="n">
        <v>13</v>
      </c>
      <c r="G38" t="n">
        <v>59.98</v>
      </c>
      <c r="H38" t="n">
        <v>0.75</v>
      </c>
      <c r="I38" t="n">
        <v>13</v>
      </c>
      <c r="J38" t="n">
        <v>238.22</v>
      </c>
      <c r="K38" t="n">
        <v>56.94</v>
      </c>
      <c r="L38" t="n">
        <v>10</v>
      </c>
      <c r="M38" t="n">
        <v>11</v>
      </c>
      <c r="N38" t="n">
        <v>56.28</v>
      </c>
      <c r="O38" t="n">
        <v>29614.71</v>
      </c>
      <c r="P38" t="n">
        <v>165.9</v>
      </c>
      <c r="Q38" t="n">
        <v>988.08</v>
      </c>
      <c r="R38" t="n">
        <v>45.29</v>
      </c>
      <c r="S38" t="n">
        <v>35.43</v>
      </c>
      <c r="T38" t="n">
        <v>3892.71</v>
      </c>
      <c r="U38" t="n">
        <v>0.78</v>
      </c>
      <c r="V38" t="n">
        <v>0.88</v>
      </c>
      <c r="W38" t="n">
        <v>2.98</v>
      </c>
      <c r="X38" t="n">
        <v>0.24</v>
      </c>
      <c r="Y38" t="n">
        <v>1</v>
      </c>
      <c r="Z38" t="n">
        <v>10</v>
      </c>
      <c r="AA38" t="n">
        <v>555.3233334920793</v>
      </c>
      <c r="AB38" t="n">
        <v>759.817884020275</v>
      </c>
      <c r="AC38" t="n">
        <v>687.3019315804772</v>
      </c>
      <c r="AD38" t="n">
        <v>555323.3334920793</v>
      </c>
      <c r="AE38" t="n">
        <v>759817.884020275</v>
      </c>
      <c r="AF38" t="n">
        <v>1.35836965821324e-05</v>
      </c>
      <c r="AG38" t="n">
        <v>43</v>
      </c>
      <c r="AH38" t="n">
        <v>687301.9315804773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6.163</v>
      </c>
      <c r="E39" t="n">
        <v>16.23</v>
      </c>
      <c r="F39" t="n">
        <v>12.99</v>
      </c>
      <c r="G39" t="n">
        <v>59.97</v>
      </c>
      <c r="H39" t="n">
        <v>0.76</v>
      </c>
      <c r="I39" t="n">
        <v>13</v>
      </c>
      <c r="J39" t="n">
        <v>238.66</v>
      </c>
      <c r="K39" t="n">
        <v>56.94</v>
      </c>
      <c r="L39" t="n">
        <v>10.25</v>
      </c>
      <c r="M39" t="n">
        <v>11</v>
      </c>
      <c r="N39" t="n">
        <v>56.46</v>
      </c>
      <c r="O39" t="n">
        <v>29668.27</v>
      </c>
      <c r="P39" t="n">
        <v>165.11</v>
      </c>
      <c r="Q39" t="n">
        <v>988.12</v>
      </c>
      <c r="R39" t="n">
        <v>45.16</v>
      </c>
      <c r="S39" t="n">
        <v>35.43</v>
      </c>
      <c r="T39" t="n">
        <v>3828.14</v>
      </c>
      <c r="U39" t="n">
        <v>0.78</v>
      </c>
      <c r="V39" t="n">
        <v>0.88</v>
      </c>
      <c r="W39" t="n">
        <v>2.99</v>
      </c>
      <c r="X39" t="n">
        <v>0.24</v>
      </c>
      <c r="Y39" t="n">
        <v>1</v>
      </c>
      <c r="Z39" t="n">
        <v>10</v>
      </c>
      <c r="AA39" t="n">
        <v>554.592509702885</v>
      </c>
      <c r="AB39" t="n">
        <v>758.8179386702292</v>
      </c>
      <c r="AC39" t="n">
        <v>686.3974196112076</v>
      </c>
      <c r="AD39" t="n">
        <v>554592.5097028849</v>
      </c>
      <c r="AE39" t="n">
        <v>758817.9386702292</v>
      </c>
      <c r="AF39" t="n">
        <v>1.358501915417402e-05</v>
      </c>
      <c r="AG39" t="n">
        <v>43</v>
      </c>
      <c r="AH39" t="n">
        <v>686397.4196112077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6.1665</v>
      </c>
      <c r="E40" t="n">
        <v>16.22</v>
      </c>
      <c r="F40" t="n">
        <v>12.99</v>
      </c>
      <c r="G40" t="n">
        <v>59.93</v>
      </c>
      <c r="H40" t="n">
        <v>0.78</v>
      </c>
      <c r="I40" t="n">
        <v>13</v>
      </c>
      <c r="J40" t="n">
        <v>239.09</v>
      </c>
      <c r="K40" t="n">
        <v>56.94</v>
      </c>
      <c r="L40" t="n">
        <v>10.5</v>
      </c>
      <c r="M40" t="n">
        <v>11</v>
      </c>
      <c r="N40" t="n">
        <v>56.65</v>
      </c>
      <c r="O40" t="n">
        <v>29721.89</v>
      </c>
      <c r="P40" t="n">
        <v>163.58</v>
      </c>
      <c r="Q40" t="n">
        <v>988.13</v>
      </c>
      <c r="R40" t="n">
        <v>44.84</v>
      </c>
      <c r="S40" t="n">
        <v>35.43</v>
      </c>
      <c r="T40" t="n">
        <v>3666.61</v>
      </c>
      <c r="U40" t="n">
        <v>0.79</v>
      </c>
      <c r="V40" t="n">
        <v>0.88</v>
      </c>
      <c r="W40" t="n">
        <v>2.99</v>
      </c>
      <c r="X40" t="n">
        <v>0.23</v>
      </c>
      <c r="Y40" t="n">
        <v>1</v>
      </c>
      <c r="Z40" t="n">
        <v>10</v>
      </c>
      <c r="AA40" t="n">
        <v>553.1471034879294</v>
      </c>
      <c r="AB40" t="n">
        <v>756.8402701201053</v>
      </c>
      <c r="AC40" t="n">
        <v>684.6084969718322</v>
      </c>
      <c r="AD40" t="n">
        <v>553147.1034879293</v>
      </c>
      <c r="AE40" t="n">
        <v>756840.2701201052</v>
      </c>
      <c r="AF40" t="n">
        <v>1.359273415775014e-05</v>
      </c>
      <c r="AG40" t="n">
        <v>43</v>
      </c>
      <c r="AH40" t="n">
        <v>684608.4969718322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6.1905</v>
      </c>
      <c r="E41" t="n">
        <v>16.15</v>
      </c>
      <c r="F41" t="n">
        <v>12.97</v>
      </c>
      <c r="G41" t="n">
        <v>64.83</v>
      </c>
      <c r="H41" t="n">
        <v>0.8</v>
      </c>
      <c r="I41" t="n">
        <v>12</v>
      </c>
      <c r="J41" t="n">
        <v>239.53</v>
      </c>
      <c r="K41" t="n">
        <v>56.94</v>
      </c>
      <c r="L41" t="n">
        <v>10.75</v>
      </c>
      <c r="M41" t="n">
        <v>10</v>
      </c>
      <c r="N41" t="n">
        <v>56.83</v>
      </c>
      <c r="O41" t="n">
        <v>29775.57</v>
      </c>
      <c r="P41" t="n">
        <v>162.32</v>
      </c>
      <c r="Q41" t="n">
        <v>988.09</v>
      </c>
      <c r="R41" t="n">
        <v>44.38</v>
      </c>
      <c r="S41" t="n">
        <v>35.43</v>
      </c>
      <c r="T41" t="n">
        <v>3441.29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551.3614027925308</v>
      </c>
      <c r="AB41" t="n">
        <v>754.3969956491062</v>
      </c>
      <c r="AC41" t="n">
        <v>682.3984051871881</v>
      </c>
      <c r="AD41" t="n">
        <v>551361.4027925308</v>
      </c>
      <c r="AE41" t="n">
        <v>754396.9956491062</v>
      </c>
      <c r="AF41" t="n">
        <v>1.364563703941494e-05</v>
      </c>
      <c r="AG41" t="n">
        <v>43</v>
      </c>
      <c r="AH41" t="n">
        <v>682398.4051871882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6.191</v>
      </c>
      <c r="E42" t="n">
        <v>16.15</v>
      </c>
      <c r="F42" t="n">
        <v>12.96</v>
      </c>
      <c r="G42" t="n">
        <v>64.83</v>
      </c>
      <c r="H42" t="n">
        <v>0.82</v>
      </c>
      <c r="I42" t="n">
        <v>12</v>
      </c>
      <c r="J42" t="n">
        <v>239.96</v>
      </c>
      <c r="K42" t="n">
        <v>56.94</v>
      </c>
      <c r="L42" t="n">
        <v>11</v>
      </c>
      <c r="M42" t="n">
        <v>10</v>
      </c>
      <c r="N42" t="n">
        <v>57.02</v>
      </c>
      <c r="O42" t="n">
        <v>29829.32</v>
      </c>
      <c r="P42" t="n">
        <v>161.74</v>
      </c>
      <c r="Q42" t="n">
        <v>988.16</v>
      </c>
      <c r="R42" t="n">
        <v>44.39</v>
      </c>
      <c r="S42" t="n">
        <v>35.43</v>
      </c>
      <c r="T42" t="n">
        <v>3445.3</v>
      </c>
      <c r="U42" t="n">
        <v>0.8</v>
      </c>
      <c r="V42" t="n">
        <v>0.88</v>
      </c>
      <c r="W42" t="n">
        <v>2.98</v>
      </c>
      <c r="X42" t="n">
        <v>0.21</v>
      </c>
      <c r="Y42" t="n">
        <v>1</v>
      </c>
      <c r="Z42" t="n">
        <v>10</v>
      </c>
      <c r="AA42" t="n">
        <v>550.8215169790531</v>
      </c>
      <c r="AB42" t="n">
        <v>753.6583000610249</v>
      </c>
      <c r="AC42" t="n">
        <v>681.7302096692675</v>
      </c>
      <c r="AD42" t="n">
        <v>550821.516979053</v>
      </c>
      <c r="AE42" t="n">
        <v>753658.3000610248</v>
      </c>
      <c r="AF42" t="n">
        <v>1.364673918278296e-05</v>
      </c>
      <c r="AG42" t="n">
        <v>43</v>
      </c>
      <c r="AH42" t="n">
        <v>681730.2096692675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6.1877</v>
      </c>
      <c r="E43" t="n">
        <v>16.16</v>
      </c>
      <c r="F43" t="n">
        <v>12.97</v>
      </c>
      <c r="G43" t="n">
        <v>64.87</v>
      </c>
      <c r="H43" t="n">
        <v>0.83</v>
      </c>
      <c r="I43" t="n">
        <v>12</v>
      </c>
      <c r="J43" t="n">
        <v>240.4</v>
      </c>
      <c r="K43" t="n">
        <v>56.94</v>
      </c>
      <c r="L43" t="n">
        <v>11.25</v>
      </c>
      <c r="M43" t="n">
        <v>10</v>
      </c>
      <c r="N43" t="n">
        <v>57.21</v>
      </c>
      <c r="O43" t="n">
        <v>29883.27</v>
      </c>
      <c r="P43" t="n">
        <v>160.5</v>
      </c>
      <c r="Q43" t="n">
        <v>988.08</v>
      </c>
      <c r="R43" t="n">
        <v>44.48</v>
      </c>
      <c r="S43" t="n">
        <v>35.43</v>
      </c>
      <c r="T43" t="n">
        <v>3492.58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549.8351667052041</v>
      </c>
      <c r="AB43" t="n">
        <v>752.3087321016416</v>
      </c>
      <c r="AC43" t="n">
        <v>680.5094425817973</v>
      </c>
      <c r="AD43" t="n">
        <v>549835.1667052041</v>
      </c>
      <c r="AE43" t="n">
        <v>752308.7321016416</v>
      </c>
      <c r="AF43" t="n">
        <v>1.363946503655405e-05</v>
      </c>
      <c r="AG43" t="n">
        <v>43</v>
      </c>
      <c r="AH43" t="n">
        <v>680509.4425817974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6.2133</v>
      </c>
      <c r="E44" t="n">
        <v>16.09</v>
      </c>
      <c r="F44" t="n">
        <v>12.95</v>
      </c>
      <c r="G44" t="n">
        <v>70.64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159.18</v>
      </c>
      <c r="Q44" t="n">
        <v>988.08</v>
      </c>
      <c r="R44" t="n">
        <v>43.99</v>
      </c>
      <c r="S44" t="n">
        <v>35.43</v>
      </c>
      <c r="T44" t="n">
        <v>3249.4</v>
      </c>
      <c r="U44" t="n">
        <v>0.8100000000000001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538.9967067988057</v>
      </c>
      <c r="AB44" t="n">
        <v>737.4790730986033</v>
      </c>
      <c r="AC44" t="n">
        <v>667.0951054204519</v>
      </c>
      <c r="AD44" t="n">
        <v>538996.7067988057</v>
      </c>
      <c r="AE44" t="n">
        <v>737479.0730986033</v>
      </c>
      <c r="AF44" t="n">
        <v>1.36958947769965e-05</v>
      </c>
      <c r="AG44" t="n">
        <v>42</v>
      </c>
      <c r="AH44" t="n">
        <v>667095.1054204518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6.2153</v>
      </c>
      <c r="E45" t="n">
        <v>16.09</v>
      </c>
      <c r="F45" t="n">
        <v>12.95</v>
      </c>
      <c r="G45" t="n">
        <v>70.61</v>
      </c>
      <c r="H45" t="n">
        <v>0.87</v>
      </c>
      <c r="I45" t="n">
        <v>11</v>
      </c>
      <c r="J45" t="n">
        <v>241.27</v>
      </c>
      <c r="K45" t="n">
        <v>56.94</v>
      </c>
      <c r="L45" t="n">
        <v>11.75</v>
      </c>
      <c r="M45" t="n">
        <v>9</v>
      </c>
      <c r="N45" t="n">
        <v>57.58</v>
      </c>
      <c r="O45" t="n">
        <v>29991.11</v>
      </c>
      <c r="P45" t="n">
        <v>158.46</v>
      </c>
      <c r="Q45" t="n">
        <v>988.21</v>
      </c>
      <c r="R45" t="n">
        <v>43.73</v>
      </c>
      <c r="S45" t="n">
        <v>35.43</v>
      </c>
      <c r="T45" t="n">
        <v>3118.67</v>
      </c>
      <c r="U45" t="n">
        <v>0.8100000000000001</v>
      </c>
      <c r="V45" t="n">
        <v>0.88</v>
      </c>
      <c r="W45" t="n">
        <v>2.98</v>
      </c>
      <c r="X45" t="n">
        <v>0.19</v>
      </c>
      <c r="Y45" t="n">
        <v>1</v>
      </c>
      <c r="Z45" t="n">
        <v>10</v>
      </c>
      <c r="AA45" t="n">
        <v>538.3144636805825</v>
      </c>
      <c r="AB45" t="n">
        <v>736.5455979658082</v>
      </c>
      <c r="AC45" t="n">
        <v>666.2507198441899</v>
      </c>
      <c r="AD45" t="n">
        <v>538314.4636805826</v>
      </c>
      <c r="AE45" t="n">
        <v>736545.5979658081</v>
      </c>
      <c r="AF45" t="n">
        <v>1.370030335046857e-05</v>
      </c>
      <c r="AG45" t="n">
        <v>42</v>
      </c>
      <c r="AH45" t="n">
        <v>666250.7198441899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6.2135</v>
      </c>
      <c r="E46" t="n">
        <v>16.09</v>
      </c>
      <c r="F46" t="n">
        <v>12.95</v>
      </c>
      <c r="G46" t="n">
        <v>70.64</v>
      </c>
      <c r="H46" t="n">
        <v>0.88</v>
      </c>
      <c r="I46" t="n">
        <v>11</v>
      </c>
      <c r="J46" t="n">
        <v>241.71</v>
      </c>
      <c r="K46" t="n">
        <v>56.94</v>
      </c>
      <c r="L46" t="n">
        <v>12</v>
      </c>
      <c r="M46" t="n">
        <v>9</v>
      </c>
      <c r="N46" t="n">
        <v>57.77</v>
      </c>
      <c r="O46" t="n">
        <v>30045.13</v>
      </c>
      <c r="P46" t="n">
        <v>157.29</v>
      </c>
      <c r="Q46" t="n">
        <v>988.08</v>
      </c>
      <c r="R46" t="n">
        <v>43.82</v>
      </c>
      <c r="S46" t="n">
        <v>35.43</v>
      </c>
      <c r="T46" t="n">
        <v>3164.45</v>
      </c>
      <c r="U46" t="n">
        <v>0.8100000000000001</v>
      </c>
      <c r="V46" t="n">
        <v>0.88</v>
      </c>
      <c r="W46" t="n">
        <v>2.98</v>
      </c>
      <c r="X46" t="n">
        <v>0.2</v>
      </c>
      <c r="Y46" t="n">
        <v>1</v>
      </c>
      <c r="Z46" t="n">
        <v>10</v>
      </c>
      <c r="AA46" t="n">
        <v>537.336207041825</v>
      </c>
      <c r="AB46" t="n">
        <v>735.2071040750229</v>
      </c>
      <c r="AC46" t="n">
        <v>665.0399699317535</v>
      </c>
      <c r="AD46" t="n">
        <v>537336.2070418249</v>
      </c>
      <c r="AE46" t="n">
        <v>735207.104075023</v>
      </c>
      <c r="AF46" t="n">
        <v>1.369633563434371e-05</v>
      </c>
      <c r="AG46" t="n">
        <v>42</v>
      </c>
      <c r="AH46" t="n">
        <v>665039.9699317535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6.2144</v>
      </c>
      <c r="E47" t="n">
        <v>16.09</v>
      </c>
      <c r="F47" t="n">
        <v>12.95</v>
      </c>
      <c r="G47" t="n">
        <v>70.63</v>
      </c>
      <c r="H47" t="n">
        <v>0.9</v>
      </c>
      <c r="I47" t="n">
        <v>11</v>
      </c>
      <c r="J47" t="n">
        <v>242.15</v>
      </c>
      <c r="K47" t="n">
        <v>56.94</v>
      </c>
      <c r="L47" t="n">
        <v>12.25</v>
      </c>
      <c r="M47" t="n">
        <v>7</v>
      </c>
      <c r="N47" t="n">
        <v>57.96</v>
      </c>
      <c r="O47" t="n">
        <v>30099.23</v>
      </c>
      <c r="P47" t="n">
        <v>154.83</v>
      </c>
      <c r="Q47" t="n">
        <v>988.12</v>
      </c>
      <c r="R47" t="n">
        <v>43.76</v>
      </c>
      <c r="S47" t="n">
        <v>35.43</v>
      </c>
      <c r="T47" t="n">
        <v>3133.7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535.1588955406417</v>
      </c>
      <c r="AB47" t="n">
        <v>732.2280104228998</v>
      </c>
      <c r="AC47" t="n">
        <v>662.3451967966047</v>
      </c>
      <c r="AD47" t="n">
        <v>535158.8955406416</v>
      </c>
      <c r="AE47" t="n">
        <v>732228.0104228999</v>
      </c>
      <c r="AF47" t="n">
        <v>1.369831949240614e-05</v>
      </c>
      <c r="AG47" t="n">
        <v>42</v>
      </c>
      <c r="AH47" t="n">
        <v>662345.1967966047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6.2397</v>
      </c>
      <c r="E48" t="n">
        <v>16.03</v>
      </c>
      <c r="F48" t="n">
        <v>12.93</v>
      </c>
      <c r="G48" t="n">
        <v>77.56</v>
      </c>
      <c r="H48" t="n">
        <v>0.92</v>
      </c>
      <c r="I48" t="n">
        <v>10</v>
      </c>
      <c r="J48" t="n">
        <v>242.59</v>
      </c>
      <c r="K48" t="n">
        <v>56.94</v>
      </c>
      <c r="L48" t="n">
        <v>12.5</v>
      </c>
      <c r="M48" t="n">
        <v>5</v>
      </c>
      <c r="N48" t="n">
        <v>58.15</v>
      </c>
      <c r="O48" t="n">
        <v>30153.38</v>
      </c>
      <c r="P48" t="n">
        <v>154.3</v>
      </c>
      <c r="Q48" t="n">
        <v>988.11</v>
      </c>
      <c r="R48" t="n">
        <v>42.95</v>
      </c>
      <c r="S48" t="n">
        <v>35.43</v>
      </c>
      <c r="T48" t="n">
        <v>2736.46</v>
      </c>
      <c r="U48" t="n">
        <v>0.83</v>
      </c>
      <c r="V48" t="n">
        <v>0.88</v>
      </c>
      <c r="W48" t="n">
        <v>2.99</v>
      </c>
      <c r="X48" t="n">
        <v>0.17</v>
      </c>
      <c r="Y48" t="n">
        <v>1</v>
      </c>
      <c r="Z48" t="n">
        <v>10</v>
      </c>
      <c r="AA48" t="n">
        <v>534.0258451282261</v>
      </c>
      <c r="AB48" t="n">
        <v>730.6777208619767</v>
      </c>
      <c r="AC48" t="n">
        <v>660.9428646955309</v>
      </c>
      <c r="AD48" t="n">
        <v>534025.8451282261</v>
      </c>
      <c r="AE48" t="n">
        <v>730677.7208619767</v>
      </c>
      <c r="AF48" t="n">
        <v>1.375408794682779e-05</v>
      </c>
      <c r="AG48" t="n">
        <v>42</v>
      </c>
      <c r="AH48" t="n">
        <v>660942.864695531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6.2372</v>
      </c>
      <c r="E49" t="n">
        <v>16.03</v>
      </c>
      <c r="F49" t="n">
        <v>12.93</v>
      </c>
      <c r="G49" t="n">
        <v>77.59999999999999</v>
      </c>
      <c r="H49" t="n">
        <v>0.93</v>
      </c>
      <c r="I49" t="n">
        <v>10</v>
      </c>
      <c r="J49" t="n">
        <v>243.03</v>
      </c>
      <c r="K49" t="n">
        <v>56.94</v>
      </c>
      <c r="L49" t="n">
        <v>12.75</v>
      </c>
      <c r="M49" t="n">
        <v>3</v>
      </c>
      <c r="N49" t="n">
        <v>58.34</v>
      </c>
      <c r="O49" t="n">
        <v>30207.61</v>
      </c>
      <c r="P49" t="n">
        <v>154.32</v>
      </c>
      <c r="Q49" t="n">
        <v>988.08</v>
      </c>
      <c r="R49" t="n">
        <v>43.12</v>
      </c>
      <c r="S49" t="n">
        <v>35.43</v>
      </c>
      <c r="T49" t="n">
        <v>2821.57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534.1058620224682</v>
      </c>
      <c r="AB49" t="n">
        <v>730.7872035067747</v>
      </c>
      <c r="AC49" t="n">
        <v>661.0418984703693</v>
      </c>
      <c r="AD49" t="n">
        <v>534105.8620224681</v>
      </c>
      <c r="AE49" t="n">
        <v>730787.2035067747</v>
      </c>
      <c r="AF49" t="n">
        <v>1.37485772299877e-05</v>
      </c>
      <c r="AG49" t="n">
        <v>42</v>
      </c>
      <c r="AH49" t="n">
        <v>661041.8984703694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6.2373</v>
      </c>
      <c r="E50" t="n">
        <v>16.03</v>
      </c>
      <c r="F50" t="n">
        <v>12.93</v>
      </c>
      <c r="G50" t="n">
        <v>77.59999999999999</v>
      </c>
      <c r="H50" t="n">
        <v>0.95</v>
      </c>
      <c r="I50" t="n">
        <v>10</v>
      </c>
      <c r="J50" t="n">
        <v>243.47</v>
      </c>
      <c r="K50" t="n">
        <v>56.94</v>
      </c>
      <c r="L50" t="n">
        <v>13</v>
      </c>
      <c r="M50" t="n">
        <v>2</v>
      </c>
      <c r="N50" t="n">
        <v>58.53</v>
      </c>
      <c r="O50" t="n">
        <v>30261.91</v>
      </c>
      <c r="P50" t="n">
        <v>154.54</v>
      </c>
      <c r="Q50" t="n">
        <v>988.08</v>
      </c>
      <c r="R50" t="n">
        <v>43.08</v>
      </c>
      <c r="S50" t="n">
        <v>35.43</v>
      </c>
      <c r="T50" t="n">
        <v>2800.81</v>
      </c>
      <c r="U50" t="n">
        <v>0.82</v>
      </c>
      <c r="V50" t="n">
        <v>0.88</v>
      </c>
      <c r="W50" t="n">
        <v>2.99</v>
      </c>
      <c r="X50" t="n">
        <v>0.18</v>
      </c>
      <c r="Y50" t="n">
        <v>1</v>
      </c>
      <c r="Z50" t="n">
        <v>10</v>
      </c>
      <c r="AA50" t="n">
        <v>534.2953050819625</v>
      </c>
      <c r="AB50" t="n">
        <v>731.046407858413</v>
      </c>
      <c r="AC50" t="n">
        <v>661.2763647224829</v>
      </c>
      <c r="AD50" t="n">
        <v>534295.3050819625</v>
      </c>
      <c r="AE50" t="n">
        <v>731046.4078584129</v>
      </c>
      <c r="AF50" t="n">
        <v>1.374879765866131e-05</v>
      </c>
      <c r="AG50" t="n">
        <v>42</v>
      </c>
      <c r="AH50" t="n">
        <v>661276.3647224829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6.2348</v>
      </c>
      <c r="E51" t="n">
        <v>16.04</v>
      </c>
      <c r="F51" t="n">
        <v>12.94</v>
      </c>
      <c r="G51" t="n">
        <v>77.64</v>
      </c>
      <c r="H51" t="n">
        <v>0.97</v>
      </c>
      <c r="I51" t="n">
        <v>10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154.05</v>
      </c>
      <c r="Q51" t="n">
        <v>988.09</v>
      </c>
      <c r="R51" t="n">
        <v>43.36</v>
      </c>
      <c r="S51" t="n">
        <v>35.43</v>
      </c>
      <c r="T51" t="n">
        <v>2940.06</v>
      </c>
      <c r="U51" t="n">
        <v>0.82</v>
      </c>
      <c r="V51" t="n">
        <v>0.88</v>
      </c>
      <c r="W51" t="n">
        <v>2.99</v>
      </c>
      <c r="X51" t="n">
        <v>0.19</v>
      </c>
      <c r="Y51" t="n">
        <v>1</v>
      </c>
      <c r="Z51" t="n">
        <v>10</v>
      </c>
      <c r="AA51" t="n">
        <v>533.9469740746317</v>
      </c>
      <c r="AB51" t="n">
        <v>730.5698060069035</v>
      </c>
      <c r="AC51" t="n">
        <v>660.8452490827665</v>
      </c>
      <c r="AD51" t="n">
        <v>533946.9740746317</v>
      </c>
      <c r="AE51" t="n">
        <v>730569.8060069035</v>
      </c>
      <c r="AF51" t="n">
        <v>1.374328694182122e-05</v>
      </c>
      <c r="AG51" t="n">
        <v>42</v>
      </c>
      <c r="AH51" t="n">
        <v>660845.2490827665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5.7282</v>
      </c>
      <c r="E2" t="n">
        <v>17.46</v>
      </c>
      <c r="F2" t="n">
        <v>14.26</v>
      </c>
      <c r="G2" t="n">
        <v>11.26</v>
      </c>
      <c r="H2" t="n">
        <v>0.22</v>
      </c>
      <c r="I2" t="n">
        <v>76</v>
      </c>
      <c r="J2" t="n">
        <v>80.84</v>
      </c>
      <c r="K2" t="n">
        <v>35.1</v>
      </c>
      <c r="L2" t="n">
        <v>1</v>
      </c>
      <c r="M2" t="n">
        <v>74</v>
      </c>
      <c r="N2" t="n">
        <v>9.74</v>
      </c>
      <c r="O2" t="n">
        <v>10204.21</v>
      </c>
      <c r="P2" t="n">
        <v>104.18</v>
      </c>
      <c r="Q2" t="n">
        <v>988.5700000000001</v>
      </c>
      <c r="R2" t="n">
        <v>84.64</v>
      </c>
      <c r="S2" t="n">
        <v>35.43</v>
      </c>
      <c r="T2" t="n">
        <v>23250.49</v>
      </c>
      <c r="U2" t="n">
        <v>0.42</v>
      </c>
      <c r="V2" t="n">
        <v>0.8</v>
      </c>
      <c r="W2" t="n">
        <v>3.08</v>
      </c>
      <c r="X2" t="n">
        <v>1.5</v>
      </c>
      <c r="Y2" t="n">
        <v>1</v>
      </c>
      <c r="Z2" t="n">
        <v>10</v>
      </c>
      <c r="AA2" t="n">
        <v>522.802600680957</v>
      </c>
      <c r="AB2" t="n">
        <v>715.321582674623</v>
      </c>
      <c r="AC2" t="n">
        <v>647.0522947843031</v>
      </c>
      <c r="AD2" t="n">
        <v>522802.600680957</v>
      </c>
      <c r="AE2" t="n">
        <v>715321.582674623</v>
      </c>
      <c r="AF2" t="n">
        <v>2.040303243697331e-05</v>
      </c>
      <c r="AG2" t="n">
        <v>46</v>
      </c>
      <c r="AH2" t="n">
        <v>647052.2947843031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5.9566</v>
      </c>
      <c r="E3" t="n">
        <v>16.79</v>
      </c>
      <c r="F3" t="n">
        <v>13.9</v>
      </c>
      <c r="G3" t="n">
        <v>14.38</v>
      </c>
      <c r="H3" t="n">
        <v>0.27</v>
      </c>
      <c r="I3" t="n">
        <v>58</v>
      </c>
      <c r="J3" t="n">
        <v>81.14</v>
      </c>
      <c r="K3" t="n">
        <v>35.1</v>
      </c>
      <c r="L3" t="n">
        <v>1.25</v>
      </c>
      <c r="M3" t="n">
        <v>56</v>
      </c>
      <c r="N3" t="n">
        <v>9.789999999999999</v>
      </c>
      <c r="O3" t="n">
        <v>10241.25</v>
      </c>
      <c r="P3" t="n">
        <v>98.65000000000001</v>
      </c>
      <c r="Q3" t="n">
        <v>988.3099999999999</v>
      </c>
      <c r="R3" t="n">
        <v>73.56999999999999</v>
      </c>
      <c r="S3" t="n">
        <v>35.43</v>
      </c>
      <c r="T3" t="n">
        <v>17804.29</v>
      </c>
      <c r="U3" t="n">
        <v>0.48</v>
      </c>
      <c r="V3" t="n">
        <v>0.82</v>
      </c>
      <c r="W3" t="n">
        <v>3.05</v>
      </c>
      <c r="X3" t="n">
        <v>1.14</v>
      </c>
      <c r="Y3" t="n">
        <v>1</v>
      </c>
      <c r="Z3" t="n">
        <v>10</v>
      </c>
      <c r="AA3" t="n">
        <v>495.2594791689514</v>
      </c>
      <c r="AB3" t="n">
        <v>677.6358687051344</v>
      </c>
      <c r="AC3" t="n">
        <v>612.9632524638306</v>
      </c>
      <c r="AD3" t="n">
        <v>495259.4791689514</v>
      </c>
      <c r="AE3" t="n">
        <v>677635.8687051344</v>
      </c>
      <c r="AF3" t="n">
        <v>2.121656070215342e-05</v>
      </c>
      <c r="AG3" t="n">
        <v>44</v>
      </c>
      <c r="AH3" t="n">
        <v>612963.2524638306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6.119</v>
      </c>
      <c r="E4" t="n">
        <v>16.34</v>
      </c>
      <c r="F4" t="n">
        <v>13.66</v>
      </c>
      <c r="G4" t="n">
        <v>17.82</v>
      </c>
      <c r="H4" t="n">
        <v>0.32</v>
      </c>
      <c r="I4" t="n">
        <v>46</v>
      </c>
      <c r="J4" t="n">
        <v>81.44</v>
      </c>
      <c r="K4" t="n">
        <v>35.1</v>
      </c>
      <c r="L4" t="n">
        <v>1.5</v>
      </c>
      <c r="M4" t="n">
        <v>44</v>
      </c>
      <c r="N4" t="n">
        <v>9.84</v>
      </c>
      <c r="O4" t="n">
        <v>10278.32</v>
      </c>
      <c r="P4" t="n">
        <v>93.91</v>
      </c>
      <c r="Q4" t="n">
        <v>988.1799999999999</v>
      </c>
      <c r="R4" t="n">
        <v>65.43000000000001</v>
      </c>
      <c r="S4" t="n">
        <v>35.43</v>
      </c>
      <c r="T4" t="n">
        <v>13797.88</v>
      </c>
      <c r="U4" t="n">
        <v>0.54</v>
      </c>
      <c r="V4" t="n">
        <v>0.83</v>
      </c>
      <c r="W4" t="n">
        <v>3.05</v>
      </c>
      <c r="X4" t="n">
        <v>0.9</v>
      </c>
      <c r="Y4" t="n">
        <v>1</v>
      </c>
      <c r="Z4" t="n">
        <v>10</v>
      </c>
      <c r="AA4" t="n">
        <v>479.1548400887512</v>
      </c>
      <c r="AB4" t="n">
        <v>655.6007910290721</v>
      </c>
      <c r="AC4" t="n">
        <v>593.031171674746</v>
      </c>
      <c r="AD4" t="n">
        <v>479154.8400887512</v>
      </c>
      <c r="AE4" t="n">
        <v>655600.791029072</v>
      </c>
      <c r="AF4" t="n">
        <v>2.179500636881389e-05</v>
      </c>
      <c r="AG4" t="n">
        <v>43</v>
      </c>
      <c r="AH4" t="n">
        <v>593031.171674746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6.2385</v>
      </c>
      <c r="E5" t="n">
        <v>16.03</v>
      </c>
      <c r="F5" t="n">
        <v>13.48</v>
      </c>
      <c r="G5" t="n">
        <v>21.29</v>
      </c>
      <c r="H5" t="n">
        <v>0.38</v>
      </c>
      <c r="I5" t="n">
        <v>38</v>
      </c>
      <c r="J5" t="n">
        <v>81.73999999999999</v>
      </c>
      <c r="K5" t="n">
        <v>35.1</v>
      </c>
      <c r="L5" t="n">
        <v>1.75</v>
      </c>
      <c r="M5" t="n">
        <v>36</v>
      </c>
      <c r="N5" t="n">
        <v>9.890000000000001</v>
      </c>
      <c r="O5" t="n">
        <v>10315.41</v>
      </c>
      <c r="P5" t="n">
        <v>89.59999999999999</v>
      </c>
      <c r="Q5" t="n">
        <v>988.22</v>
      </c>
      <c r="R5" t="n">
        <v>60.29</v>
      </c>
      <c r="S5" t="n">
        <v>35.43</v>
      </c>
      <c r="T5" t="n">
        <v>11266.15</v>
      </c>
      <c r="U5" t="n">
        <v>0.59</v>
      </c>
      <c r="V5" t="n">
        <v>0.85</v>
      </c>
      <c r="W5" t="n">
        <v>3.03</v>
      </c>
      <c r="X5" t="n">
        <v>0.73</v>
      </c>
      <c r="Y5" t="n">
        <v>1</v>
      </c>
      <c r="Z5" t="n">
        <v>10</v>
      </c>
      <c r="AA5" t="n">
        <v>464.4880912448899</v>
      </c>
      <c r="AB5" t="n">
        <v>635.5330982096086</v>
      </c>
      <c r="AC5" t="n">
        <v>574.8787112927884</v>
      </c>
      <c r="AD5" t="n">
        <v>464488.0912448899</v>
      </c>
      <c r="AE5" t="n">
        <v>635533.0982096086</v>
      </c>
      <c r="AF5" t="n">
        <v>2.222064834643658e-05</v>
      </c>
      <c r="AG5" t="n">
        <v>42</v>
      </c>
      <c r="AH5" t="n">
        <v>574878.7112927884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6.3219</v>
      </c>
      <c r="E6" t="n">
        <v>15.82</v>
      </c>
      <c r="F6" t="n">
        <v>13.38</v>
      </c>
      <c r="G6" t="n">
        <v>25.08</v>
      </c>
      <c r="H6" t="n">
        <v>0.43</v>
      </c>
      <c r="I6" t="n">
        <v>32</v>
      </c>
      <c r="J6" t="n">
        <v>82.04000000000001</v>
      </c>
      <c r="K6" t="n">
        <v>35.1</v>
      </c>
      <c r="L6" t="n">
        <v>2</v>
      </c>
      <c r="M6" t="n">
        <v>22</v>
      </c>
      <c r="N6" t="n">
        <v>9.94</v>
      </c>
      <c r="O6" t="n">
        <v>10352.53</v>
      </c>
      <c r="P6" t="n">
        <v>85.67</v>
      </c>
      <c r="Q6" t="n">
        <v>988.14</v>
      </c>
      <c r="R6" t="n">
        <v>56.93</v>
      </c>
      <c r="S6" t="n">
        <v>35.43</v>
      </c>
      <c r="T6" t="n">
        <v>9617.5</v>
      </c>
      <c r="U6" t="n">
        <v>0.62</v>
      </c>
      <c r="V6" t="n">
        <v>0.85</v>
      </c>
      <c r="W6" t="n">
        <v>3.02</v>
      </c>
      <c r="X6" t="n">
        <v>0.62</v>
      </c>
      <c r="Y6" t="n">
        <v>1</v>
      </c>
      <c r="Z6" t="n">
        <v>10</v>
      </c>
      <c r="AA6" t="n">
        <v>459.7890895339913</v>
      </c>
      <c r="AB6" t="n">
        <v>629.1037167634324</v>
      </c>
      <c r="AC6" t="n">
        <v>569.0629409881418</v>
      </c>
      <c r="AD6" t="n">
        <v>459789.0895339913</v>
      </c>
      <c r="AE6" t="n">
        <v>629103.7167634325</v>
      </c>
      <c r="AF6" t="n">
        <v>2.251770726638413e-05</v>
      </c>
      <c r="AG6" t="n">
        <v>42</v>
      </c>
      <c r="AH6" t="n">
        <v>569062.9409881418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6.3405</v>
      </c>
      <c r="E7" t="n">
        <v>15.77</v>
      </c>
      <c r="F7" t="n">
        <v>13.36</v>
      </c>
      <c r="G7" t="n">
        <v>26.73</v>
      </c>
      <c r="H7" t="n">
        <v>0.48</v>
      </c>
      <c r="I7" t="n">
        <v>30</v>
      </c>
      <c r="J7" t="n">
        <v>82.34</v>
      </c>
      <c r="K7" t="n">
        <v>35.1</v>
      </c>
      <c r="L7" t="n">
        <v>2.25</v>
      </c>
      <c r="M7" t="n">
        <v>8</v>
      </c>
      <c r="N7" t="n">
        <v>9.99</v>
      </c>
      <c r="O7" t="n">
        <v>10389.66</v>
      </c>
      <c r="P7" t="n">
        <v>84.40000000000001</v>
      </c>
      <c r="Q7" t="n">
        <v>988.09</v>
      </c>
      <c r="R7" t="n">
        <v>55.86</v>
      </c>
      <c r="S7" t="n">
        <v>35.43</v>
      </c>
      <c r="T7" t="n">
        <v>9090.290000000001</v>
      </c>
      <c r="U7" t="n">
        <v>0.63</v>
      </c>
      <c r="V7" t="n">
        <v>0.85</v>
      </c>
      <c r="W7" t="n">
        <v>3.04</v>
      </c>
      <c r="X7" t="n">
        <v>0.61</v>
      </c>
      <c r="Y7" t="n">
        <v>1</v>
      </c>
      <c r="Z7" t="n">
        <v>10</v>
      </c>
      <c r="AA7" t="n">
        <v>458.4225466691513</v>
      </c>
      <c r="AB7" t="n">
        <v>627.2339525281421</v>
      </c>
      <c r="AC7" t="n">
        <v>567.371624427237</v>
      </c>
      <c r="AD7" t="n">
        <v>458422.5466691513</v>
      </c>
      <c r="AE7" t="n">
        <v>627233.9525281421</v>
      </c>
      <c r="AF7" t="n">
        <v>2.258395781687603e-05</v>
      </c>
      <c r="AG7" t="n">
        <v>42</v>
      </c>
      <c r="AH7" t="n">
        <v>567371.624427237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6.332</v>
      </c>
      <c r="E8" t="n">
        <v>15.79</v>
      </c>
      <c r="F8" t="n">
        <v>13.38</v>
      </c>
      <c r="G8" t="n">
        <v>26.77</v>
      </c>
      <c r="H8" t="n">
        <v>0.53</v>
      </c>
      <c r="I8" t="n">
        <v>30</v>
      </c>
      <c r="J8" t="n">
        <v>82.65000000000001</v>
      </c>
      <c r="K8" t="n">
        <v>35.1</v>
      </c>
      <c r="L8" t="n">
        <v>2.5</v>
      </c>
      <c r="M8" t="n">
        <v>1</v>
      </c>
      <c r="N8" t="n">
        <v>10.04</v>
      </c>
      <c r="O8" t="n">
        <v>10426.82</v>
      </c>
      <c r="P8" t="n">
        <v>84.61</v>
      </c>
      <c r="Q8" t="n">
        <v>988.15</v>
      </c>
      <c r="R8" t="n">
        <v>56.23</v>
      </c>
      <c r="S8" t="n">
        <v>35.43</v>
      </c>
      <c r="T8" t="n">
        <v>9278.51</v>
      </c>
      <c r="U8" t="n">
        <v>0.63</v>
      </c>
      <c r="V8" t="n">
        <v>0.85</v>
      </c>
      <c r="W8" t="n">
        <v>3.05</v>
      </c>
      <c r="X8" t="n">
        <v>0.63</v>
      </c>
      <c r="Y8" t="n">
        <v>1</v>
      </c>
      <c r="Z8" t="n">
        <v>10</v>
      </c>
      <c r="AA8" t="n">
        <v>458.7387555923857</v>
      </c>
      <c r="AB8" t="n">
        <v>627.6666035270646</v>
      </c>
      <c r="AC8" t="n">
        <v>567.7629838220516</v>
      </c>
      <c r="AD8" t="n">
        <v>458738.7555923857</v>
      </c>
      <c r="AE8" t="n">
        <v>627666.6035270646</v>
      </c>
      <c r="AF8" t="n">
        <v>2.255368202767275e-05</v>
      </c>
      <c r="AG8" t="n">
        <v>42</v>
      </c>
      <c r="AH8" t="n">
        <v>567762.9838220517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6.332</v>
      </c>
      <c r="E9" t="n">
        <v>15.79</v>
      </c>
      <c r="F9" t="n">
        <v>13.38</v>
      </c>
      <c r="G9" t="n">
        <v>26.77</v>
      </c>
      <c r="H9" t="n">
        <v>0.58</v>
      </c>
      <c r="I9" t="n">
        <v>30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84.83</v>
      </c>
      <c r="Q9" t="n">
        <v>988.15</v>
      </c>
      <c r="R9" t="n">
        <v>56.2</v>
      </c>
      <c r="S9" t="n">
        <v>35.43</v>
      </c>
      <c r="T9" t="n">
        <v>9263.51</v>
      </c>
      <c r="U9" t="n">
        <v>0.63</v>
      </c>
      <c r="V9" t="n">
        <v>0.85</v>
      </c>
      <c r="W9" t="n">
        <v>3.05</v>
      </c>
      <c r="X9" t="n">
        <v>0.63</v>
      </c>
      <c r="Y9" t="n">
        <v>1</v>
      </c>
      <c r="Z9" t="n">
        <v>10</v>
      </c>
      <c r="AA9" t="n">
        <v>458.9278318533981</v>
      </c>
      <c r="AB9" t="n">
        <v>627.9253060088377</v>
      </c>
      <c r="AC9" t="n">
        <v>567.9969961020556</v>
      </c>
      <c r="AD9" t="n">
        <v>458927.8318533981</v>
      </c>
      <c r="AE9" t="n">
        <v>627925.3060088377</v>
      </c>
      <c r="AF9" t="n">
        <v>2.255368202767275e-05</v>
      </c>
      <c r="AG9" t="n">
        <v>42</v>
      </c>
      <c r="AH9" t="n">
        <v>567996.9961020557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5.2777</v>
      </c>
      <c r="E2" t="n">
        <v>18.95</v>
      </c>
      <c r="F2" t="n">
        <v>14.73</v>
      </c>
      <c r="G2" t="n">
        <v>9.02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134.8</v>
      </c>
      <c r="Q2" t="n">
        <v>988.38</v>
      </c>
      <c r="R2" t="n">
        <v>98.95</v>
      </c>
      <c r="S2" t="n">
        <v>35.43</v>
      </c>
      <c r="T2" t="n">
        <v>30294.34</v>
      </c>
      <c r="U2" t="n">
        <v>0.36</v>
      </c>
      <c r="V2" t="n">
        <v>0.77</v>
      </c>
      <c r="W2" t="n">
        <v>3.13</v>
      </c>
      <c r="X2" t="n">
        <v>1.98</v>
      </c>
      <c r="Y2" t="n">
        <v>1</v>
      </c>
      <c r="Z2" t="n">
        <v>10</v>
      </c>
      <c r="AA2" t="n">
        <v>604.568384824898</v>
      </c>
      <c r="AB2" t="n">
        <v>827.1971357921725</v>
      </c>
      <c r="AC2" t="n">
        <v>748.2506021306385</v>
      </c>
      <c r="AD2" t="n">
        <v>604568.384824898</v>
      </c>
      <c r="AE2" t="n">
        <v>827197.1357921725</v>
      </c>
      <c r="AF2" t="n">
        <v>1.62792276498428e-05</v>
      </c>
      <c r="AG2" t="n">
        <v>50</v>
      </c>
      <c r="AH2" t="n">
        <v>748250.6021306386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5.5769</v>
      </c>
      <c r="E3" t="n">
        <v>17.93</v>
      </c>
      <c r="F3" t="n">
        <v>14.23</v>
      </c>
      <c r="G3" t="n">
        <v>11.38</v>
      </c>
      <c r="H3" t="n">
        <v>0.2</v>
      </c>
      <c r="I3" t="n">
        <v>75</v>
      </c>
      <c r="J3" t="n">
        <v>107.73</v>
      </c>
      <c r="K3" t="n">
        <v>41.65</v>
      </c>
      <c r="L3" t="n">
        <v>1.25</v>
      </c>
      <c r="M3" t="n">
        <v>73</v>
      </c>
      <c r="N3" t="n">
        <v>14.83</v>
      </c>
      <c r="O3" t="n">
        <v>13520.81</v>
      </c>
      <c r="P3" t="n">
        <v>128.21</v>
      </c>
      <c r="Q3" t="n">
        <v>988.3099999999999</v>
      </c>
      <c r="R3" t="n">
        <v>83.48</v>
      </c>
      <c r="S3" t="n">
        <v>35.43</v>
      </c>
      <c r="T3" t="n">
        <v>22677.02</v>
      </c>
      <c r="U3" t="n">
        <v>0.42</v>
      </c>
      <c r="V3" t="n">
        <v>0.8</v>
      </c>
      <c r="W3" t="n">
        <v>3.09</v>
      </c>
      <c r="X3" t="n">
        <v>1.47</v>
      </c>
      <c r="Y3" t="n">
        <v>1</v>
      </c>
      <c r="Z3" t="n">
        <v>10</v>
      </c>
      <c r="AA3" t="n">
        <v>562.2646268572458</v>
      </c>
      <c r="AB3" t="n">
        <v>769.3152678307467</v>
      </c>
      <c r="AC3" t="n">
        <v>695.8928984097394</v>
      </c>
      <c r="AD3" t="n">
        <v>562264.6268572458</v>
      </c>
      <c r="AE3" t="n">
        <v>769315.2678307467</v>
      </c>
      <c r="AF3" t="n">
        <v>1.720211923383449e-05</v>
      </c>
      <c r="AG3" t="n">
        <v>47</v>
      </c>
      <c r="AH3" t="n">
        <v>695892.8984097394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5.7817</v>
      </c>
      <c r="E4" t="n">
        <v>17.3</v>
      </c>
      <c r="F4" t="n">
        <v>13.93</v>
      </c>
      <c r="G4" t="n">
        <v>13.93</v>
      </c>
      <c r="H4" t="n">
        <v>0.24</v>
      </c>
      <c r="I4" t="n">
        <v>60</v>
      </c>
      <c r="J4" t="n">
        <v>108.05</v>
      </c>
      <c r="K4" t="n">
        <v>41.65</v>
      </c>
      <c r="L4" t="n">
        <v>1.5</v>
      </c>
      <c r="M4" t="n">
        <v>58</v>
      </c>
      <c r="N4" t="n">
        <v>14.9</v>
      </c>
      <c r="O4" t="n">
        <v>13559.91</v>
      </c>
      <c r="P4" t="n">
        <v>123.64</v>
      </c>
      <c r="Q4" t="n">
        <v>988.4299999999999</v>
      </c>
      <c r="R4" t="n">
        <v>74.20999999999999</v>
      </c>
      <c r="S4" t="n">
        <v>35.43</v>
      </c>
      <c r="T4" t="n">
        <v>18116.72</v>
      </c>
      <c r="U4" t="n">
        <v>0.48</v>
      </c>
      <c r="V4" t="n">
        <v>0.82</v>
      </c>
      <c r="W4" t="n">
        <v>3.06</v>
      </c>
      <c r="X4" t="n">
        <v>1.17</v>
      </c>
      <c r="Y4" t="n">
        <v>1</v>
      </c>
      <c r="Z4" t="n">
        <v>10</v>
      </c>
      <c r="AA4" t="n">
        <v>543.5958152299025</v>
      </c>
      <c r="AB4" t="n">
        <v>743.7717761523741</v>
      </c>
      <c r="AC4" t="n">
        <v>672.7872417266348</v>
      </c>
      <c r="AD4" t="n">
        <v>543595.8152299025</v>
      </c>
      <c r="AE4" t="n">
        <v>743771.7761523741</v>
      </c>
      <c r="AF4" t="n">
        <v>1.783383112020314e-05</v>
      </c>
      <c r="AG4" t="n">
        <v>46</v>
      </c>
      <c r="AH4" t="n">
        <v>672787.2417266348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5.9032</v>
      </c>
      <c r="E5" t="n">
        <v>16.94</v>
      </c>
      <c r="F5" t="n">
        <v>13.77</v>
      </c>
      <c r="G5" t="n">
        <v>16.2</v>
      </c>
      <c r="H5" t="n">
        <v>0.28</v>
      </c>
      <c r="I5" t="n">
        <v>51</v>
      </c>
      <c r="J5" t="n">
        <v>108.37</v>
      </c>
      <c r="K5" t="n">
        <v>41.65</v>
      </c>
      <c r="L5" t="n">
        <v>1.75</v>
      </c>
      <c r="M5" t="n">
        <v>49</v>
      </c>
      <c r="N5" t="n">
        <v>14.97</v>
      </c>
      <c r="O5" t="n">
        <v>13599.17</v>
      </c>
      <c r="P5" t="n">
        <v>120.16</v>
      </c>
      <c r="Q5" t="n">
        <v>988.24</v>
      </c>
      <c r="R5" t="n">
        <v>69.48</v>
      </c>
      <c r="S5" t="n">
        <v>35.43</v>
      </c>
      <c r="T5" t="n">
        <v>15797.23</v>
      </c>
      <c r="U5" t="n">
        <v>0.51</v>
      </c>
      <c r="V5" t="n">
        <v>0.83</v>
      </c>
      <c r="W5" t="n">
        <v>3.05</v>
      </c>
      <c r="X5" t="n">
        <v>1.02</v>
      </c>
      <c r="Y5" t="n">
        <v>1</v>
      </c>
      <c r="Z5" t="n">
        <v>10</v>
      </c>
      <c r="AA5" t="n">
        <v>528.5434919335778</v>
      </c>
      <c r="AB5" t="n">
        <v>723.176523356706</v>
      </c>
      <c r="AC5" t="n">
        <v>654.1575709521663</v>
      </c>
      <c r="AD5" t="n">
        <v>528543.4919335778</v>
      </c>
      <c r="AE5" t="n">
        <v>723176.5233567059</v>
      </c>
      <c r="AF5" t="n">
        <v>1.8208601599665e-05</v>
      </c>
      <c r="AG5" t="n">
        <v>45</v>
      </c>
      <c r="AH5" t="n">
        <v>654157.5709521663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6.0303</v>
      </c>
      <c r="E6" t="n">
        <v>16.58</v>
      </c>
      <c r="F6" t="n">
        <v>13.59</v>
      </c>
      <c r="G6" t="n">
        <v>18.96</v>
      </c>
      <c r="H6" t="n">
        <v>0.32</v>
      </c>
      <c r="I6" t="n">
        <v>43</v>
      </c>
      <c r="J6" t="n">
        <v>108.68</v>
      </c>
      <c r="K6" t="n">
        <v>41.65</v>
      </c>
      <c r="L6" t="n">
        <v>2</v>
      </c>
      <c r="M6" t="n">
        <v>41</v>
      </c>
      <c r="N6" t="n">
        <v>15.03</v>
      </c>
      <c r="O6" t="n">
        <v>13638.32</v>
      </c>
      <c r="P6" t="n">
        <v>116.45</v>
      </c>
      <c r="Q6" t="n">
        <v>988.1900000000001</v>
      </c>
      <c r="R6" t="n">
        <v>63.81</v>
      </c>
      <c r="S6" t="n">
        <v>35.43</v>
      </c>
      <c r="T6" t="n">
        <v>13001.98</v>
      </c>
      <c r="U6" t="n">
        <v>0.5600000000000001</v>
      </c>
      <c r="V6" t="n">
        <v>0.84</v>
      </c>
      <c r="W6" t="n">
        <v>3.03</v>
      </c>
      <c r="X6" t="n">
        <v>0.84</v>
      </c>
      <c r="Y6" t="n">
        <v>1</v>
      </c>
      <c r="Z6" t="n">
        <v>10</v>
      </c>
      <c r="AA6" t="n">
        <v>513.3945100770723</v>
      </c>
      <c r="AB6" t="n">
        <v>702.4490180547238</v>
      </c>
      <c r="AC6" t="n">
        <v>635.4082696649691</v>
      </c>
      <c r="AD6" t="n">
        <v>513394.5100770723</v>
      </c>
      <c r="AE6" t="n">
        <v>702449.0180547237</v>
      </c>
      <c r="AF6" t="n">
        <v>1.860064545101976e-05</v>
      </c>
      <c r="AG6" t="n">
        <v>44</v>
      </c>
      <c r="AH6" t="n">
        <v>635408.2696649691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6.1196</v>
      </c>
      <c r="E7" t="n">
        <v>16.34</v>
      </c>
      <c r="F7" t="n">
        <v>13.48</v>
      </c>
      <c r="G7" t="n">
        <v>21.86</v>
      </c>
      <c r="H7" t="n">
        <v>0.36</v>
      </c>
      <c r="I7" t="n">
        <v>37</v>
      </c>
      <c r="J7" t="n">
        <v>109</v>
      </c>
      <c r="K7" t="n">
        <v>41.65</v>
      </c>
      <c r="L7" t="n">
        <v>2.25</v>
      </c>
      <c r="M7" t="n">
        <v>35</v>
      </c>
      <c r="N7" t="n">
        <v>15.1</v>
      </c>
      <c r="O7" t="n">
        <v>13677.51</v>
      </c>
      <c r="P7" t="n">
        <v>113.29</v>
      </c>
      <c r="Q7" t="n">
        <v>988.14</v>
      </c>
      <c r="R7" t="n">
        <v>60.27</v>
      </c>
      <c r="S7" t="n">
        <v>35.43</v>
      </c>
      <c r="T7" t="n">
        <v>11260.52</v>
      </c>
      <c r="U7" t="n">
        <v>0.59</v>
      </c>
      <c r="V7" t="n">
        <v>0.85</v>
      </c>
      <c r="W7" t="n">
        <v>3.03</v>
      </c>
      <c r="X7" t="n">
        <v>0.73</v>
      </c>
      <c r="Y7" t="n">
        <v>1</v>
      </c>
      <c r="Z7" t="n">
        <v>10</v>
      </c>
      <c r="AA7" t="n">
        <v>499.793671301196</v>
      </c>
      <c r="AB7" t="n">
        <v>683.8397504149108</v>
      </c>
      <c r="AC7" t="n">
        <v>618.5750444104286</v>
      </c>
      <c r="AD7" t="n">
        <v>499793.671301196</v>
      </c>
      <c r="AE7" t="n">
        <v>683839.7504149107</v>
      </c>
      <c r="AF7" t="n">
        <v>1.88760940420975e-05</v>
      </c>
      <c r="AG7" t="n">
        <v>43</v>
      </c>
      <c r="AH7" t="n">
        <v>618575.0444104286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6.1846</v>
      </c>
      <c r="E8" t="n">
        <v>16.17</v>
      </c>
      <c r="F8" t="n">
        <v>13.4</v>
      </c>
      <c r="G8" t="n">
        <v>24.36</v>
      </c>
      <c r="H8" t="n">
        <v>0.4</v>
      </c>
      <c r="I8" t="n">
        <v>33</v>
      </c>
      <c r="J8" t="n">
        <v>109.32</v>
      </c>
      <c r="K8" t="n">
        <v>41.65</v>
      </c>
      <c r="L8" t="n">
        <v>2.5</v>
      </c>
      <c r="M8" t="n">
        <v>31</v>
      </c>
      <c r="N8" t="n">
        <v>15.17</v>
      </c>
      <c r="O8" t="n">
        <v>13716.72</v>
      </c>
      <c r="P8" t="n">
        <v>110.46</v>
      </c>
      <c r="Q8" t="n">
        <v>988.15</v>
      </c>
      <c r="R8" t="n">
        <v>57.55</v>
      </c>
      <c r="S8" t="n">
        <v>35.43</v>
      </c>
      <c r="T8" t="n">
        <v>9922.43</v>
      </c>
      <c r="U8" t="n">
        <v>0.62</v>
      </c>
      <c r="V8" t="n">
        <v>0.85</v>
      </c>
      <c r="W8" t="n">
        <v>3.03</v>
      </c>
      <c r="X8" t="n">
        <v>0.65</v>
      </c>
      <c r="Y8" t="n">
        <v>1</v>
      </c>
      <c r="Z8" t="n">
        <v>10</v>
      </c>
      <c r="AA8" t="n">
        <v>495.9768056660338</v>
      </c>
      <c r="AB8" t="n">
        <v>678.6173464646542</v>
      </c>
      <c r="AC8" t="n">
        <v>613.8510593634946</v>
      </c>
      <c r="AD8" t="n">
        <v>495976.8056660338</v>
      </c>
      <c r="AE8" t="n">
        <v>678617.3464646542</v>
      </c>
      <c r="AF8" t="n">
        <v>1.907658853728286e-05</v>
      </c>
      <c r="AG8" t="n">
        <v>43</v>
      </c>
      <c r="AH8" t="n">
        <v>613851.0593634946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6.2564</v>
      </c>
      <c r="E9" t="n">
        <v>15.98</v>
      </c>
      <c r="F9" t="n">
        <v>13.3</v>
      </c>
      <c r="G9" t="n">
        <v>27.52</v>
      </c>
      <c r="H9" t="n">
        <v>0.44</v>
      </c>
      <c r="I9" t="n">
        <v>29</v>
      </c>
      <c r="J9" t="n">
        <v>109.64</v>
      </c>
      <c r="K9" t="n">
        <v>41.65</v>
      </c>
      <c r="L9" t="n">
        <v>2.75</v>
      </c>
      <c r="M9" t="n">
        <v>27</v>
      </c>
      <c r="N9" t="n">
        <v>15.24</v>
      </c>
      <c r="O9" t="n">
        <v>13755.95</v>
      </c>
      <c r="P9" t="n">
        <v>107.25</v>
      </c>
      <c r="Q9" t="n">
        <v>988.2</v>
      </c>
      <c r="R9" t="n">
        <v>54.92</v>
      </c>
      <c r="S9" t="n">
        <v>35.43</v>
      </c>
      <c r="T9" t="n">
        <v>8627.91</v>
      </c>
      <c r="U9" t="n">
        <v>0.65</v>
      </c>
      <c r="V9" t="n">
        <v>0.86</v>
      </c>
      <c r="W9" t="n">
        <v>3.01</v>
      </c>
      <c r="X9" t="n">
        <v>0.55</v>
      </c>
      <c r="Y9" t="n">
        <v>1</v>
      </c>
      <c r="Z9" t="n">
        <v>10</v>
      </c>
      <c r="AA9" t="n">
        <v>482.8862923138434</v>
      </c>
      <c r="AB9" t="n">
        <v>660.7063285834971</v>
      </c>
      <c r="AC9" t="n">
        <v>597.6494438906435</v>
      </c>
      <c r="AD9" t="n">
        <v>482886.2923138434</v>
      </c>
      <c r="AE9" t="n">
        <v>660706.3285834971</v>
      </c>
      <c r="AF9" t="n">
        <v>1.929805784119531e-05</v>
      </c>
      <c r="AG9" t="n">
        <v>42</v>
      </c>
      <c r="AH9" t="n">
        <v>597649.4438906435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6.3019</v>
      </c>
      <c r="E10" t="n">
        <v>15.87</v>
      </c>
      <c r="F10" t="n">
        <v>13.25</v>
      </c>
      <c r="G10" t="n">
        <v>30.59</v>
      </c>
      <c r="H10" t="n">
        <v>0.48</v>
      </c>
      <c r="I10" t="n">
        <v>26</v>
      </c>
      <c r="J10" t="n">
        <v>109.96</v>
      </c>
      <c r="K10" t="n">
        <v>41.65</v>
      </c>
      <c r="L10" t="n">
        <v>3</v>
      </c>
      <c r="M10" t="n">
        <v>24</v>
      </c>
      <c r="N10" t="n">
        <v>15.31</v>
      </c>
      <c r="O10" t="n">
        <v>13795.21</v>
      </c>
      <c r="P10" t="n">
        <v>104.3</v>
      </c>
      <c r="Q10" t="n">
        <v>988.08</v>
      </c>
      <c r="R10" t="n">
        <v>53.29</v>
      </c>
      <c r="S10" t="n">
        <v>35.43</v>
      </c>
      <c r="T10" t="n">
        <v>7825.64</v>
      </c>
      <c r="U10" t="n">
        <v>0.66</v>
      </c>
      <c r="V10" t="n">
        <v>0.86</v>
      </c>
      <c r="W10" t="n">
        <v>3.01</v>
      </c>
      <c r="X10" t="n">
        <v>0.5</v>
      </c>
      <c r="Y10" t="n">
        <v>1</v>
      </c>
      <c r="Z10" t="n">
        <v>10</v>
      </c>
      <c r="AA10" t="n">
        <v>479.4924723934458</v>
      </c>
      <c r="AB10" t="n">
        <v>656.0627544436412</v>
      </c>
      <c r="AC10" t="n">
        <v>593.4490459493983</v>
      </c>
      <c r="AD10" t="n">
        <v>479492.4723934458</v>
      </c>
      <c r="AE10" t="n">
        <v>656062.7544436412</v>
      </c>
      <c r="AF10" t="n">
        <v>1.943840398782506e-05</v>
      </c>
      <c r="AG10" t="n">
        <v>42</v>
      </c>
      <c r="AH10" t="n">
        <v>593449.0459493983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6.34</v>
      </c>
      <c r="E11" t="n">
        <v>15.77</v>
      </c>
      <c r="F11" t="n">
        <v>13.2</v>
      </c>
      <c r="G11" t="n">
        <v>33.01</v>
      </c>
      <c r="H11" t="n">
        <v>0.52</v>
      </c>
      <c r="I11" t="n">
        <v>24</v>
      </c>
      <c r="J11" t="n">
        <v>110.27</v>
      </c>
      <c r="K11" t="n">
        <v>41.65</v>
      </c>
      <c r="L11" t="n">
        <v>3.25</v>
      </c>
      <c r="M11" t="n">
        <v>19</v>
      </c>
      <c r="N11" t="n">
        <v>15.37</v>
      </c>
      <c r="O11" t="n">
        <v>13834.5</v>
      </c>
      <c r="P11" t="n">
        <v>101.85</v>
      </c>
      <c r="Q11" t="n">
        <v>988.1</v>
      </c>
      <c r="R11" t="n">
        <v>51.51</v>
      </c>
      <c r="S11" t="n">
        <v>35.43</v>
      </c>
      <c r="T11" t="n">
        <v>6945.96</v>
      </c>
      <c r="U11" t="n">
        <v>0.6899999999999999</v>
      </c>
      <c r="V11" t="n">
        <v>0.86</v>
      </c>
      <c r="W11" t="n">
        <v>3.01</v>
      </c>
      <c r="X11" t="n">
        <v>0.45</v>
      </c>
      <c r="Y11" t="n">
        <v>1</v>
      </c>
      <c r="Z11" t="n">
        <v>10</v>
      </c>
      <c r="AA11" t="n">
        <v>476.6959224855642</v>
      </c>
      <c r="AB11" t="n">
        <v>652.236391484603</v>
      </c>
      <c r="AC11" t="n">
        <v>589.9878657008367</v>
      </c>
      <c r="AD11" t="n">
        <v>476695.9224855642</v>
      </c>
      <c r="AE11" t="n">
        <v>652236.3914846031</v>
      </c>
      <c r="AF11" t="n">
        <v>1.955592460731063e-05</v>
      </c>
      <c r="AG11" t="n">
        <v>42</v>
      </c>
      <c r="AH11" t="n">
        <v>589987.8657008366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6.3676</v>
      </c>
      <c r="E12" t="n">
        <v>15.7</v>
      </c>
      <c r="F12" t="n">
        <v>13.18</v>
      </c>
      <c r="G12" t="n">
        <v>35.94</v>
      </c>
      <c r="H12" t="n">
        <v>0.5600000000000001</v>
      </c>
      <c r="I12" t="n">
        <v>22</v>
      </c>
      <c r="J12" t="n">
        <v>110.59</v>
      </c>
      <c r="K12" t="n">
        <v>41.65</v>
      </c>
      <c r="L12" t="n">
        <v>3.5</v>
      </c>
      <c r="M12" t="n">
        <v>11</v>
      </c>
      <c r="N12" t="n">
        <v>15.44</v>
      </c>
      <c r="O12" t="n">
        <v>13873.81</v>
      </c>
      <c r="P12" t="n">
        <v>99.84999999999999</v>
      </c>
      <c r="Q12" t="n">
        <v>988.33</v>
      </c>
      <c r="R12" t="n">
        <v>50.61</v>
      </c>
      <c r="S12" t="n">
        <v>35.43</v>
      </c>
      <c r="T12" t="n">
        <v>6503.84</v>
      </c>
      <c r="U12" t="n">
        <v>0.7</v>
      </c>
      <c r="V12" t="n">
        <v>0.86</v>
      </c>
      <c r="W12" t="n">
        <v>3.01</v>
      </c>
      <c r="X12" t="n">
        <v>0.42</v>
      </c>
      <c r="Y12" t="n">
        <v>1</v>
      </c>
      <c r="Z12" t="n">
        <v>10</v>
      </c>
      <c r="AA12" t="n">
        <v>465.6377023379695</v>
      </c>
      <c r="AB12" t="n">
        <v>637.106046824422</v>
      </c>
      <c r="AC12" t="n">
        <v>576.3015398994512</v>
      </c>
      <c r="AD12" t="n">
        <v>465637.7023379695</v>
      </c>
      <c r="AE12" t="n">
        <v>637106.0468244221</v>
      </c>
      <c r="AF12" t="n">
        <v>1.964105765449704e-05</v>
      </c>
      <c r="AG12" t="n">
        <v>41</v>
      </c>
      <c r="AH12" t="n">
        <v>576301.5398994512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6.3626</v>
      </c>
      <c r="E13" t="n">
        <v>15.72</v>
      </c>
      <c r="F13" t="n">
        <v>13.19</v>
      </c>
      <c r="G13" t="n">
        <v>35.98</v>
      </c>
      <c r="H13" t="n">
        <v>0.6</v>
      </c>
      <c r="I13" t="n">
        <v>22</v>
      </c>
      <c r="J13" t="n">
        <v>110.91</v>
      </c>
      <c r="K13" t="n">
        <v>41.65</v>
      </c>
      <c r="L13" t="n">
        <v>3.75</v>
      </c>
      <c r="M13" t="n">
        <v>5</v>
      </c>
      <c r="N13" t="n">
        <v>15.51</v>
      </c>
      <c r="O13" t="n">
        <v>13913.15</v>
      </c>
      <c r="P13" t="n">
        <v>99.28</v>
      </c>
      <c r="Q13" t="n">
        <v>988.15</v>
      </c>
      <c r="R13" t="n">
        <v>50.64</v>
      </c>
      <c r="S13" t="n">
        <v>35.43</v>
      </c>
      <c r="T13" t="n">
        <v>6519.6</v>
      </c>
      <c r="U13" t="n">
        <v>0.7</v>
      </c>
      <c r="V13" t="n">
        <v>0.86</v>
      </c>
      <c r="W13" t="n">
        <v>3.02</v>
      </c>
      <c r="X13" t="n">
        <v>0.44</v>
      </c>
      <c r="Y13" t="n">
        <v>1</v>
      </c>
      <c r="Z13" t="n">
        <v>10</v>
      </c>
      <c r="AA13" t="n">
        <v>465.2409789078863</v>
      </c>
      <c r="AB13" t="n">
        <v>636.5632323251797</v>
      </c>
      <c r="AC13" t="n">
        <v>575.8105308541717</v>
      </c>
      <c r="AD13" t="n">
        <v>465240.9789078863</v>
      </c>
      <c r="AE13" t="n">
        <v>636563.2323251797</v>
      </c>
      <c r="AF13" t="n">
        <v>1.962563500102124e-05</v>
      </c>
      <c r="AG13" t="n">
        <v>41</v>
      </c>
      <c r="AH13" t="n">
        <v>575810.5308541717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6.3809</v>
      </c>
      <c r="E14" t="n">
        <v>15.67</v>
      </c>
      <c r="F14" t="n">
        <v>13.17</v>
      </c>
      <c r="G14" t="n">
        <v>37.63</v>
      </c>
      <c r="H14" t="n">
        <v>0.63</v>
      </c>
      <c r="I14" t="n">
        <v>21</v>
      </c>
      <c r="J14" t="n">
        <v>111.23</v>
      </c>
      <c r="K14" t="n">
        <v>41.65</v>
      </c>
      <c r="L14" t="n">
        <v>4</v>
      </c>
      <c r="M14" t="n">
        <v>1</v>
      </c>
      <c r="N14" t="n">
        <v>15.58</v>
      </c>
      <c r="O14" t="n">
        <v>13952.52</v>
      </c>
      <c r="P14" t="n">
        <v>99.3</v>
      </c>
      <c r="Q14" t="n">
        <v>988.1900000000001</v>
      </c>
      <c r="R14" t="n">
        <v>50.03</v>
      </c>
      <c r="S14" t="n">
        <v>35.43</v>
      </c>
      <c r="T14" t="n">
        <v>6221.55</v>
      </c>
      <c r="U14" t="n">
        <v>0.71</v>
      </c>
      <c r="V14" t="n">
        <v>0.87</v>
      </c>
      <c r="W14" t="n">
        <v>3.02</v>
      </c>
      <c r="X14" t="n">
        <v>0.41</v>
      </c>
      <c r="Y14" t="n">
        <v>1</v>
      </c>
      <c r="Z14" t="n">
        <v>10</v>
      </c>
      <c r="AA14" t="n">
        <v>464.947109433924</v>
      </c>
      <c r="AB14" t="n">
        <v>636.1611471462983</v>
      </c>
      <c r="AC14" t="n">
        <v>575.4468201204326</v>
      </c>
      <c r="AD14" t="n">
        <v>464947.109433924</v>
      </c>
      <c r="AE14" t="n">
        <v>636161.1471462983</v>
      </c>
      <c r="AF14" t="n">
        <v>1.968208191274265e-05</v>
      </c>
      <c r="AG14" t="n">
        <v>41</v>
      </c>
      <c r="AH14" t="n">
        <v>575446.8201204325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6.3806</v>
      </c>
      <c r="E15" t="n">
        <v>15.67</v>
      </c>
      <c r="F15" t="n">
        <v>13.17</v>
      </c>
      <c r="G15" t="n">
        <v>37.63</v>
      </c>
      <c r="H15" t="n">
        <v>0.67</v>
      </c>
      <c r="I15" t="n">
        <v>21</v>
      </c>
      <c r="J15" t="n">
        <v>111.55</v>
      </c>
      <c r="K15" t="n">
        <v>41.65</v>
      </c>
      <c r="L15" t="n">
        <v>4.25</v>
      </c>
      <c r="M15" t="n">
        <v>0</v>
      </c>
      <c r="N15" t="n">
        <v>15.65</v>
      </c>
      <c r="O15" t="n">
        <v>13991.91</v>
      </c>
      <c r="P15" t="n">
        <v>99.48999999999999</v>
      </c>
      <c r="Q15" t="n">
        <v>988.23</v>
      </c>
      <c r="R15" t="n">
        <v>49.98</v>
      </c>
      <c r="S15" t="n">
        <v>35.43</v>
      </c>
      <c r="T15" t="n">
        <v>6196.77</v>
      </c>
      <c r="U15" t="n">
        <v>0.71</v>
      </c>
      <c r="V15" t="n">
        <v>0.87</v>
      </c>
      <c r="W15" t="n">
        <v>3.02</v>
      </c>
      <c r="X15" t="n">
        <v>0.42</v>
      </c>
      <c r="Y15" t="n">
        <v>1</v>
      </c>
      <c r="Z15" t="n">
        <v>10</v>
      </c>
      <c r="AA15" t="n">
        <v>465.113860946747</v>
      </c>
      <c r="AB15" t="n">
        <v>636.3893039227003</v>
      </c>
      <c r="AC15" t="n">
        <v>575.6532019343148</v>
      </c>
      <c r="AD15" t="n">
        <v>465113.860946747</v>
      </c>
      <c r="AE15" t="n">
        <v>636389.3039227002</v>
      </c>
      <c r="AF15" t="n">
        <v>1.968115655353411e-05</v>
      </c>
      <c r="AG15" t="n">
        <v>41</v>
      </c>
      <c r="AH15" t="n">
        <v>575653.2019343148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3.2004</v>
      </c>
      <c r="E2" t="n">
        <v>31.25</v>
      </c>
      <c r="F2" t="n">
        <v>17.17</v>
      </c>
      <c r="G2" t="n">
        <v>4.81</v>
      </c>
      <c r="H2" t="n">
        <v>0.06</v>
      </c>
      <c r="I2" t="n">
        <v>214</v>
      </c>
      <c r="J2" t="n">
        <v>274.09</v>
      </c>
      <c r="K2" t="n">
        <v>60.56</v>
      </c>
      <c r="L2" t="n">
        <v>1</v>
      </c>
      <c r="M2" t="n">
        <v>212</v>
      </c>
      <c r="N2" t="n">
        <v>72.53</v>
      </c>
      <c r="O2" t="n">
        <v>34038.11</v>
      </c>
      <c r="P2" t="n">
        <v>297.18</v>
      </c>
      <c r="Q2" t="n">
        <v>988.54</v>
      </c>
      <c r="R2" t="n">
        <v>175.09</v>
      </c>
      <c r="S2" t="n">
        <v>35.43</v>
      </c>
      <c r="T2" t="n">
        <v>67784.62</v>
      </c>
      <c r="U2" t="n">
        <v>0.2</v>
      </c>
      <c r="V2" t="n">
        <v>0.66</v>
      </c>
      <c r="W2" t="n">
        <v>3.33</v>
      </c>
      <c r="X2" t="n">
        <v>4.41</v>
      </c>
      <c r="Y2" t="n">
        <v>1</v>
      </c>
      <c r="Z2" t="n">
        <v>10</v>
      </c>
      <c r="AA2" t="n">
        <v>1305.007978912957</v>
      </c>
      <c r="AB2" t="n">
        <v>1785.569489637447</v>
      </c>
      <c r="AC2" t="n">
        <v>1615.157243608966</v>
      </c>
      <c r="AD2" t="n">
        <v>1305007.978912957</v>
      </c>
      <c r="AE2" t="n">
        <v>1785569.489637447</v>
      </c>
      <c r="AF2" t="n">
        <v>6.516431108928314e-06</v>
      </c>
      <c r="AG2" t="n">
        <v>82</v>
      </c>
      <c r="AH2" t="n">
        <v>1615157.243608966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3.6681</v>
      </c>
      <c r="E3" t="n">
        <v>27.26</v>
      </c>
      <c r="F3" t="n">
        <v>16.01</v>
      </c>
      <c r="G3" t="n">
        <v>6</v>
      </c>
      <c r="H3" t="n">
        <v>0.08</v>
      </c>
      <c r="I3" t="n">
        <v>160</v>
      </c>
      <c r="J3" t="n">
        <v>274.57</v>
      </c>
      <c r="K3" t="n">
        <v>60.56</v>
      </c>
      <c r="L3" t="n">
        <v>1.25</v>
      </c>
      <c r="M3" t="n">
        <v>158</v>
      </c>
      <c r="N3" t="n">
        <v>72.76000000000001</v>
      </c>
      <c r="O3" t="n">
        <v>34097.72</v>
      </c>
      <c r="P3" t="n">
        <v>276.33</v>
      </c>
      <c r="Q3" t="n">
        <v>988.39</v>
      </c>
      <c r="R3" t="n">
        <v>139.07</v>
      </c>
      <c r="S3" t="n">
        <v>35.43</v>
      </c>
      <c r="T3" t="n">
        <v>50047.02</v>
      </c>
      <c r="U3" t="n">
        <v>0.25</v>
      </c>
      <c r="V3" t="n">
        <v>0.71</v>
      </c>
      <c r="W3" t="n">
        <v>3.22</v>
      </c>
      <c r="X3" t="n">
        <v>3.25</v>
      </c>
      <c r="Y3" t="n">
        <v>1</v>
      </c>
      <c r="Z3" t="n">
        <v>10</v>
      </c>
      <c r="AA3" t="n">
        <v>1099.330567038212</v>
      </c>
      <c r="AB3" t="n">
        <v>1504.152580863409</v>
      </c>
      <c r="AC3" t="n">
        <v>1360.59836963721</v>
      </c>
      <c r="AD3" t="n">
        <v>1099330.567038212</v>
      </c>
      <c r="AE3" t="n">
        <v>1504152.580863409</v>
      </c>
      <c r="AF3" t="n">
        <v>7.468729205930491e-06</v>
      </c>
      <c r="AG3" t="n">
        <v>71</v>
      </c>
      <c r="AH3" t="n">
        <v>1360598.36963721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4.021</v>
      </c>
      <c r="E4" t="n">
        <v>24.87</v>
      </c>
      <c r="F4" t="n">
        <v>15.34</v>
      </c>
      <c r="G4" t="n">
        <v>7.25</v>
      </c>
      <c r="H4" t="n">
        <v>0.1</v>
      </c>
      <c r="I4" t="n">
        <v>127</v>
      </c>
      <c r="J4" t="n">
        <v>275.05</v>
      </c>
      <c r="K4" t="n">
        <v>60.56</v>
      </c>
      <c r="L4" t="n">
        <v>1.5</v>
      </c>
      <c r="M4" t="n">
        <v>125</v>
      </c>
      <c r="N4" t="n">
        <v>73</v>
      </c>
      <c r="O4" t="n">
        <v>34157.42</v>
      </c>
      <c r="P4" t="n">
        <v>264.16</v>
      </c>
      <c r="Q4" t="n">
        <v>988.45</v>
      </c>
      <c r="R4" t="n">
        <v>117.74</v>
      </c>
      <c r="S4" t="n">
        <v>35.43</v>
      </c>
      <c r="T4" t="n">
        <v>39548.11</v>
      </c>
      <c r="U4" t="n">
        <v>0.3</v>
      </c>
      <c r="V4" t="n">
        <v>0.74</v>
      </c>
      <c r="W4" t="n">
        <v>3.18</v>
      </c>
      <c r="X4" t="n">
        <v>2.58</v>
      </c>
      <c r="Y4" t="n">
        <v>1</v>
      </c>
      <c r="Z4" t="n">
        <v>10</v>
      </c>
      <c r="AA4" t="n">
        <v>986.6633656070703</v>
      </c>
      <c r="AB4" t="n">
        <v>1349.996345339196</v>
      </c>
      <c r="AC4" t="n">
        <v>1221.154588871793</v>
      </c>
      <c r="AD4" t="n">
        <v>986663.3656070703</v>
      </c>
      <c r="AE4" t="n">
        <v>1349996.345339196</v>
      </c>
      <c r="AF4" t="n">
        <v>8.187279555368314e-06</v>
      </c>
      <c r="AG4" t="n">
        <v>65</v>
      </c>
      <c r="AH4" t="n">
        <v>1221154.588871793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4.2869</v>
      </c>
      <c r="E5" t="n">
        <v>23.33</v>
      </c>
      <c r="F5" t="n">
        <v>14.89</v>
      </c>
      <c r="G5" t="n">
        <v>8.43</v>
      </c>
      <c r="H5" t="n">
        <v>0.11</v>
      </c>
      <c r="I5" t="n">
        <v>106</v>
      </c>
      <c r="J5" t="n">
        <v>275.54</v>
      </c>
      <c r="K5" t="n">
        <v>60.56</v>
      </c>
      <c r="L5" t="n">
        <v>1.75</v>
      </c>
      <c r="M5" t="n">
        <v>104</v>
      </c>
      <c r="N5" t="n">
        <v>73.23</v>
      </c>
      <c r="O5" t="n">
        <v>34217.22</v>
      </c>
      <c r="P5" t="n">
        <v>255.87</v>
      </c>
      <c r="Q5" t="n">
        <v>988.5</v>
      </c>
      <c r="R5" t="n">
        <v>104.22</v>
      </c>
      <c r="S5" t="n">
        <v>35.43</v>
      </c>
      <c r="T5" t="n">
        <v>32893.23</v>
      </c>
      <c r="U5" t="n">
        <v>0.34</v>
      </c>
      <c r="V5" t="n">
        <v>0.77</v>
      </c>
      <c r="W5" t="n">
        <v>3.13</v>
      </c>
      <c r="X5" t="n">
        <v>2.13</v>
      </c>
      <c r="Y5" t="n">
        <v>1</v>
      </c>
      <c r="Z5" t="n">
        <v>10</v>
      </c>
      <c r="AA5" t="n">
        <v>914.0998402758867</v>
      </c>
      <c r="AB5" t="n">
        <v>1250.711728704268</v>
      </c>
      <c r="AC5" t="n">
        <v>1131.345556701668</v>
      </c>
      <c r="AD5" t="n">
        <v>914099.8402758867</v>
      </c>
      <c r="AE5" t="n">
        <v>1250711.728704268</v>
      </c>
      <c r="AF5" t="n">
        <v>8.728686576948128e-06</v>
      </c>
      <c r="AG5" t="n">
        <v>61</v>
      </c>
      <c r="AH5" t="n">
        <v>1131345.556701668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4.5003</v>
      </c>
      <c r="E6" t="n">
        <v>22.22</v>
      </c>
      <c r="F6" t="n">
        <v>14.57</v>
      </c>
      <c r="G6" t="n">
        <v>9.6</v>
      </c>
      <c r="H6" t="n">
        <v>0.13</v>
      </c>
      <c r="I6" t="n">
        <v>91</v>
      </c>
      <c r="J6" t="n">
        <v>276.02</v>
      </c>
      <c r="K6" t="n">
        <v>60.56</v>
      </c>
      <c r="L6" t="n">
        <v>2</v>
      </c>
      <c r="M6" t="n">
        <v>89</v>
      </c>
      <c r="N6" t="n">
        <v>73.47</v>
      </c>
      <c r="O6" t="n">
        <v>34277.1</v>
      </c>
      <c r="P6" t="n">
        <v>249.75</v>
      </c>
      <c r="Q6" t="n">
        <v>988.24</v>
      </c>
      <c r="R6" t="n">
        <v>94.17</v>
      </c>
      <c r="S6" t="n">
        <v>35.43</v>
      </c>
      <c r="T6" t="n">
        <v>27941.79</v>
      </c>
      <c r="U6" t="n">
        <v>0.38</v>
      </c>
      <c r="V6" t="n">
        <v>0.78</v>
      </c>
      <c r="W6" t="n">
        <v>3.11</v>
      </c>
      <c r="X6" t="n">
        <v>1.81</v>
      </c>
      <c r="Y6" t="n">
        <v>1</v>
      </c>
      <c r="Z6" t="n">
        <v>10</v>
      </c>
      <c r="AA6" t="n">
        <v>861.6276145665902</v>
      </c>
      <c r="AB6" t="n">
        <v>1178.916914577589</v>
      </c>
      <c r="AC6" t="n">
        <v>1066.402738870584</v>
      </c>
      <c r="AD6" t="n">
        <v>861627.6145665902</v>
      </c>
      <c r="AE6" t="n">
        <v>1178916.914577589</v>
      </c>
      <c r="AF6" t="n">
        <v>9.163196762751559e-06</v>
      </c>
      <c r="AG6" t="n">
        <v>58</v>
      </c>
      <c r="AH6" t="n">
        <v>1066402.738870584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4.6862</v>
      </c>
      <c r="E7" t="n">
        <v>21.34</v>
      </c>
      <c r="F7" t="n">
        <v>14.31</v>
      </c>
      <c r="G7" t="n">
        <v>10.87</v>
      </c>
      <c r="H7" t="n">
        <v>0.14</v>
      </c>
      <c r="I7" t="n">
        <v>79</v>
      </c>
      <c r="J7" t="n">
        <v>276.51</v>
      </c>
      <c r="K7" t="n">
        <v>60.56</v>
      </c>
      <c r="L7" t="n">
        <v>2.25</v>
      </c>
      <c r="M7" t="n">
        <v>77</v>
      </c>
      <c r="N7" t="n">
        <v>73.70999999999999</v>
      </c>
      <c r="O7" t="n">
        <v>34337.08</v>
      </c>
      <c r="P7" t="n">
        <v>244.63</v>
      </c>
      <c r="Q7" t="n">
        <v>988.39</v>
      </c>
      <c r="R7" t="n">
        <v>86.28</v>
      </c>
      <c r="S7" t="n">
        <v>35.43</v>
      </c>
      <c r="T7" t="n">
        <v>24057.42</v>
      </c>
      <c r="U7" t="n">
        <v>0.41</v>
      </c>
      <c r="V7" t="n">
        <v>0.8</v>
      </c>
      <c r="W7" t="n">
        <v>3.09</v>
      </c>
      <c r="X7" t="n">
        <v>1.56</v>
      </c>
      <c r="Y7" t="n">
        <v>1</v>
      </c>
      <c r="Z7" t="n">
        <v>10</v>
      </c>
      <c r="AA7" t="n">
        <v>823.6213859394612</v>
      </c>
      <c r="AB7" t="n">
        <v>1126.915115853481</v>
      </c>
      <c r="AC7" t="n">
        <v>1019.363918831722</v>
      </c>
      <c r="AD7" t="n">
        <v>823621.3859394612</v>
      </c>
      <c r="AE7" t="n">
        <v>1126915.115853481</v>
      </c>
      <c r="AF7" t="n">
        <v>9.54171336791022e-06</v>
      </c>
      <c r="AG7" t="n">
        <v>56</v>
      </c>
      <c r="AH7" t="n">
        <v>1019363.918831722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4.8108</v>
      </c>
      <c r="E8" t="n">
        <v>20.79</v>
      </c>
      <c r="F8" t="n">
        <v>14.18</v>
      </c>
      <c r="G8" t="n">
        <v>11.98</v>
      </c>
      <c r="H8" t="n">
        <v>0.16</v>
      </c>
      <c r="I8" t="n">
        <v>71</v>
      </c>
      <c r="J8" t="n">
        <v>277</v>
      </c>
      <c r="K8" t="n">
        <v>60.56</v>
      </c>
      <c r="L8" t="n">
        <v>2.5</v>
      </c>
      <c r="M8" t="n">
        <v>69</v>
      </c>
      <c r="N8" t="n">
        <v>73.94</v>
      </c>
      <c r="O8" t="n">
        <v>34397.15</v>
      </c>
      <c r="P8" t="n">
        <v>241.88</v>
      </c>
      <c r="Q8" t="n">
        <v>988.29</v>
      </c>
      <c r="R8" t="n">
        <v>81.83</v>
      </c>
      <c r="S8" t="n">
        <v>35.43</v>
      </c>
      <c r="T8" t="n">
        <v>21873.28</v>
      </c>
      <c r="U8" t="n">
        <v>0.43</v>
      </c>
      <c r="V8" t="n">
        <v>0.8</v>
      </c>
      <c r="W8" t="n">
        <v>3.09</v>
      </c>
      <c r="X8" t="n">
        <v>1.42</v>
      </c>
      <c r="Y8" t="n">
        <v>1</v>
      </c>
      <c r="Z8" t="n">
        <v>10</v>
      </c>
      <c r="AA8" t="n">
        <v>802.953718275265</v>
      </c>
      <c r="AB8" t="n">
        <v>1098.636701162181</v>
      </c>
      <c r="AC8" t="n">
        <v>993.7843563495561</v>
      </c>
      <c r="AD8" t="n">
        <v>802953.7182752651</v>
      </c>
      <c r="AE8" t="n">
        <v>1098636.701162181</v>
      </c>
      <c r="AF8" t="n">
        <v>9.795415191486169e-06</v>
      </c>
      <c r="AG8" t="n">
        <v>55</v>
      </c>
      <c r="AH8" t="n">
        <v>993784.3563495561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4.96</v>
      </c>
      <c r="E9" t="n">
        <v>20.16</v>
      </c>
      <c r="F9" t="n">
        <v>13.97</v>
      </c>
      <c r="G9" t="n">
        <v>13.31</v>
      </c>
      <c r="H9" t="n">
        <v>0.18</v>
      </c>
      <c r="I9" t="n">
        <v>63</v>
      </c>
      <c r="J9" t="n">
        <v>277.48</v>
      </c>
      <c r="K9" t="n">
        <v>60.56</v>
      </c>
      <c r="L9" t="n">
        <v>2.75</v>
      </c>
      <c r="M9" t="n">
        <v>61</v>
      </c>
      <c r="N9" t="n">
        <v>74.18000000000001</v>
      </c>
      <c r="O9" t="n">
        <v>34457.31</v>
      </c>
      <c r="P9" t="n">
        <v>237.67</v>
      </c>
      <c r="Q9" t="n">
        <v>988.12</v>
      </c>
      <c r="R9" t="n">
        <v>75.65000000000001</v>
      </c>
      <c r="S9" t="n">
        <v>35.43</v>
      </c>
      <c r="T9" t="n">
        <v>18819.35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770.6192200387361</v>
      </c>
      <c r="AB9" t="n">
        <v>1054.395214177577</v>
      </c>
      <c r="AC9" t="n">
        <v>953.765214789446</v>
      </c>
      <c r="AD9" t="n">
        <v>770619.2200387361</v>
      </c>
      <c r="AE9" t="n">
        <v>1054395.214177577</v>
      </c>
      <c r="AF9" t="n">
        <v>1.009920581811162e-05</v>
      </c>
      <c r="AG9" t="n">
        <v>53</v>
      </c>
      <c r="AH9" t="n">
        <v>953765.214789446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5.0405</v>
      </c>
      <c r="E10" t="n">
        <v>19.84</v>
      </c>
      <c r="F10" t="n">
        <v>13.91</v>
      </c>
      <c r="G10" t="n">
        <v>14.39</v>
      </c>
      <c r="H10" t="n">
        <v>0.19</v>
      </c>
      <c r="I10" t="n">
        <v>58</v>
      </c>
      <c r="J10" t="n">
        <v>277.97</v>
      </c>
      <c r="K10" t="n">
        <v>60.56</v>
      </c>
      <c r="L10" t="n">
        <v>3</v>
      </c>
      <c r="M10" t="n">
        <v>56</v>
      </c>
      <c r="N10" t="n">
        <v>74.42</v>
      </c>
      <c r="O10" t="n">
        <v>34517.57</v>
      </c>
      <c r="P10" t="n">
        <v>235.95</v>
      </c>
      <c r="Q10" t="n">
        <v>988.33</v>
      </c>
      <c r="R10" t="n">
        <v>73.55</v>
      </c>
      <c r="S10" t="n">
        <v>35.43</v>
      </c>
      <c r="T10" t="n">
        <v>17797.51</v>
      </c>
      <c r="U10" t="n">
        <v>0.48</v>
      </c>
      <c r="V10" t="n">
        <v>0.82</v>
      </c>
      <c r="W10" t="n">
        <v>3.06</v>
      </c>
      <c r="X10" t="n">
        <v>1.15</v>
      </c>
      <c r="Y10" t="n">
        <v>1</v>
      </c>
      <c r="Z10" t="n">
        <v>10</v>
      </c>
      <c r="AA10" t="n">
        <v>754.9520715229437</v>
      </c>
      <c r="AB10" t="n">
        <v>1032.958730392459</v>
      </c>
      <c r="AC10" t="n">
        <v>934.374598930485</v>
      </c>
      <c r="AD10" t="n">
        <v>754952.0715229437</v>
      </c>
      <c r="AE10" t="n">
        <v>1032958.730392459</v>
      </c>
      <c r="AF10" t="n">
        <v>1.026311429963541e-05</v>
      </c>
      <c r="AG10" t="n">
        <v>52</v>
      </c>
      <c r="AH10" t="n">
        <v>934374.5989304851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5.1361</v>
      </c>
      <c r="E11" t="n">
        <v>19.47</v>
      </c>
      <c r="F11" t="n">
        <v>13.8</v>
      </c>
      <c r="G11" t="n">
        <v>15.62</v>
      </c>
      <c r="H11" t="n">
        <v>0.21</v>
      </c>
      <c r="I11" t="n">
        <v>53</v>
      </c>
      <c r="J11" t="n">
        <v>278.46</v>
      </c>
      <c r="K11" t="n">
        <v>60.56</v>
      </c>
      <c r="L11" t="n">
        <v>3.25</v>
      </c>
      <c r="M11" t="n">
        <v>51</v>
      </c>
      <c r="N11" t="n">
        <v>74.66</v>
      </c>
      <c r="O11" t="n">
        <v>34577.92</v>
      </c>
      <c r="P11" t="n">
        <v>233.59</v>
      </c>
      <c r="Q11" t="n">
        <v>988.21</v>
      </c>
      <c r="R11" t="n">
        <v>70.38</v>
      </c>
      <c r="S11" t="n">
        <v>35.43</v>
      </c>
      <c r="T11" t="n">
        <v>16234.74</v>
      </c>
      <c r="U11" t="n">
        <v>0.5</v>
      </c>
      <c r="V11" t="n">
        <v>0.83</v>
      </c>
      <c r="W11" t="n">
        <v>3.05</v>
      </c>
      <c r="X11" t="n">
        <v>1.05</v>
      </c>
      <c r="Y11" t="n">
        <v>1</v>
      </c>
      <c r="Z11" t="n">
        <v>10</v>
      </c>
      <c r="AA11" t="n">
        <v>737.8855650751103</v>
      </c>
      <c r="AB11" t="n">
        <v>1009.607583349407</v>
      </c>
      <c r="AC11" t="n">
        <v>913.2520525876818</v>
      </c>
      <c r="AD11" t="n">
        <v>737885.5650751103</v>
      </c>
      <c r="AE11" t="n">
        <v>1009607.583349407</v>
      </c>
      <c r="AF11" t="n">
        <v>1.045776834725869e-05</v>
      </c>
      <c r="AG11" t="n">
        <v>51</v>
      </c>
      <c r="AH11" t="n">
        <v>913252.0525876818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5.2123</v>
      </c>
      <c r="E12" t="n">
        <v>19.19</v>
      </c>
      <c r="F12" t="n">
        <v>13.73</v>
      </c>
      <c r="G12" t="n">
        <v>16.81</v>
      </c>
      <c r="H12" t="n">
        <v>0.22</v>
      </c>
      <c r="I12" t="n">
        <v>49</v>
      </c>
      <c r="J12" t="n">
        <v>278.95</v>
      </c>
      <c r="K12" t="n">
        <v>60.56</v>
      </c>
      <c r="L12" t="n">
        <v>3.5</v>
      </c>
      <c r="M12" t="n">
        <v>47</v>
      </c>
      <c r="N12" t="n">
        <v>74.90000000000001</v>
      </c>
      <c r="O12" t="n">
        <v>34638.36</v>
      </c>
      <c r="P12" t="n">
        <v>231.68</v>
      </c>
      <c r="Q12" t="n">
        <v>988.34</v>
      </c>
      <c r="R12" t="n">
        <v>67.77</v>
      </c>
      <c r="S12" t="n">
        <v>35.43</v>
      </c>
      <c r="T12" t="n">
        <v>14948.62</v>
      </c>
      <c r="U12" t="n">
        <v>0.52</v>
      </c>
      <c r="V12" t="n">
        <v>0.83</v>
      </c>
      <c r="W12" t="n">
        <v>3.05</v>
      </c>
      <c r="X12" t="n">
        <v>0.97</v>
      </c>
      <c r="Y12" t="n">
        <v>1</v>
      </c>
      <c r="Z12" t="n">
        <v>10</v>
      </c>
      <c r="AA12" t="n">
        <v>722.6745018381423</v>
      </c>
      <c r="AB12" t="n">
        <v>988.7951355638388</v>
      </c>
      <c r="AC12" t="n">
        <v>894.4259156083143</v>
      </c>
      <c r="AD12" t="n">
        <v>722674.5018381423</v>
      </c>
      <c r="AE12" t="n">
        <v>988795.1355638388</v>
      </c>
      <c r="AF12" t="n">
        <v>1.061292146889984e-05</v>
      </c>
      <c r="AG12" t="n">
        <v>50</v>
      </c>
      <c r="AH12" t="n">
        <v>894425.9156083143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5.291</v>
      </c>
      <c r="E13" t="n">
        <v>18.9</v>
      </c>
      <c r="F13" t="n">
        <v>13.65</v>
      </c>
      <c r="G13" t="n">
        <v>18.2</v>
      </c>
      <c r="H13" t="n">
        <v>0.24</v>
      </c>
      <c r="I13" t="n">
        <v>45</v>
      </c>
      <c r="J13" t="n">
        <v>279.44</v>
      </c>
      <c r="K13" t="n">
        <v>60.56</v>
      </c>
      <c r="L13" t="n">
        <v>3.75</v>
      </c>
      <c r="M13" t="n">
        <v>43</v>
      </c>
      <c r="N13" t="n">
        <v>75.14</v>
      </c>
      <c r="O13" t="n">
        <v>34698.9</v>
      </c>
      <c r="P13" t="n">
        <v>229.78</v>
      </c>
      <c r="Q13" t="n">
        <v>988.15</v>
      </c>
      <c r="R13" t="n">
        <v>65.66</v>
      </c>
      <c r="S13" t="n">
        <v>35.43</v>
      </c>
      <c r="T13" t="n">
        <v>13918.28</v>
      </c>
      <c r="U13" t="n">
        <v>0.54</v>
      </c>
      <c r="V13" t="n">
        <v>0.84</v>
      </c>
      <c r="W13" t="n">
        <v>3.04</v>
      </c>
      <c r="X13" t="n">
        <v>0.89</v>
      </c>
      <c r="Y13" t="n">
        <v>1</v>
      </c>
      <c r="Z13" t="n">
        <v>10</v>
      </c>
      <c r="AA13" t="n">
        <v>716.5117677632493</v>
      </c>
      <c r="AB13" t="n">
        <v>980.3630109219312</v>
      </c>
      <c r="AC13" t="n">
        <v>886.7985411076691</v>
      </c>
      <c r="AD13" t="n">
        <v>716511.7677632492</v>
      </c>
      <c r="AE13" t="n">
        <v>980363.0109219311</v>
      </c>
      <c r="AF13" t="n">
        <v>1.077316491605415e-05</v>
      </c>
      <c r="AG13" t="n">
        <v>50</v>
      </c>
      <c r="AH13" t="n">
        <v>886798.541107669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5.3598</v>
      </c>
      <c r="E14" t="n">
        <v>18.66</v>
      </c>
      <c r="F14" t="n">
        <v>13.56</v>
      </c>
      <c r="G14" t="n">
        <v>19.38</v>
      </c>
      <c r="H14" t="n">
        <v>0.25</v>
      </c>
      <c r="I14" t="n">
        <v>42</v>
      </c>
      <c r="J14" t="n">
        <v>279.94</v>
      </c>
      <c r="K14" t="n">
        <v>60.56</v>
      </c>
      <c r="L14" t="n">
        <v>4</v>
      </c>
      <c r="M14" t="n">
        <v>40</v>
      </c>
      <c r="N14" t="n">
        <v>75.38</v>
      </c>
      <c r="O14" t="n">
        <v>34759.54</v>
      </c>
      <c r="P14" t="n">
        <v>227.72</v>
      </c>
      <c r="Q14" t="n">
        <v>988.16</v>
      </c>
      <c r="R14" t="n">
        <v>63</v>
      </c>
      <c r="S14" t="n">
        <v>35.43</v>
      </c>
      <c r="T14" t="n">
        <v>12599.12</v>
      </c>
      <c r="U14" t="n">
        <v>0.5600000000000001</v>
      </c>
      <c r="V14" t="n">
        <v>0.84</v>
      </c>
      <c r="W14" t="n">
        <v>3.03</v>
      </c>
      <c r="X14" t="n">
        <v>0.8100000000000001</v>
      </c>
      <c r="Y14" t="n">
        <v>1</v>
      </c>
      <c r="Z14" t="n">
        <v>10</v>
      </c>
      <c r="AA14" t="n">
        <v>701.8193917494492</v>
      </c>
      <c r="AB14" t="n">
        <v>960.2602538779668</v>
      </c>
      <c r="AC14" t="n">
        <v>868.6143629815837</v>
      </c>
      <c r="AD14" t="n">
        <v>701819.3917494492</v>
      </c>
      <c r="AE14" t="n">
        <v>960260.2538779668</v>
      </c>
      <c r="AF14" t="n">
        <v>1.091325067417634e-05</v>
      </c>
      <c r="AG14" t="n">
        <v>49</v>
      </c>
      <c r="AH14" t="n">
        <v>868614.3629815837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5.3977</v>
      </c>
      <c r="E15" t="n">
        <v>18.53</v>
      </c>
      <c r="F15" t="n">
        <v>13.54</v>
      </c>
      <c r="G15" t="n">
        <v>20.3</v>
      </c>
      <c r="H15" t="n">
        <v>0.27</v>
      </c>
      <c r="I15" t="n">
        <v>40</v>
      </c>
      <c r="J15" t="n">
        <v>280.43</v>
      </c>
      <c r="K15" t="n">
        <v>60.56</v>
      </c>
      <c r="L15" t="n">
        <v>4.25</v>
      </c>
      <c r="M15" t="n">
        <v>38</v>
      </c>
      <c r="N15" t="n">
        <v>75.62</v>
      </c>
      <c r="O15" t="n">
        <v>34820.27</v>
      </c>
      <c r="P15" t="n">
        <v>226.67</v>
      </c>
      <c r="Q15" t="n">
        <v>988.1900000000001</v>
      </c>
      <c r="R15" t="n">
        <v>62.12</v>
      </c>
      <c r="S15" t="n">
        <v>35.43</v>
      </c>
      <c r="T15" t="n">
        <v>12170.49</v>
      </c>
      <c r="U15" t="n">
        <v>0.57</v>
      </c>
      <c r="V15" t="n">
        <v>0.84</v>
      </c>
      <c r="W15" t="n">
        <v>3.03</v>
      </c>
      <c r="X15" t="n">
        <v>0.78</v>
      </c>
      <c r="Y15" t="n">
        <v>1</v>
      </c>
      <c r="Z15" t="n">
        <v>10</v>
      </c>
      <c r="AA15" t="n">
        <v>698.8959166673005</v>
      </c>
      <c r="AB15" t="n">
        <v>956.2602262959527</v>
      </c>
      <c r="AC15" t="n">
        <v>864.9960924179233</v>
      </c>
      <c r="AD15" t="n">
        <v>698895.9166673005</v>
      </c>
      <c r="AE15" t="n">
        <v>956260.2262959528</v>
      </c>
      <c r="AF15" t="n">
        <v>1.099042000895587e-05</v>
      </c>
      <c r="AG15" t="n">
        <v>49</v>
      </c>
      <c r="AH15" t="n">
        <v>864996.0924179233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5.4618</v>
      </c>
      <c r="E16" t="n">
        <v>18.31</v>
      </c>
      <c r="F16" t="n">
        <v>13.48</v>
      </c>
      <c r="G16" t="n">
        <v>21.85</v>
      </c>
      <c r="H16" t="n">
        <v>0.29</v>
      </c>
      <c r="I16" t="n">
        <v>37</v>
      </c>
      <c r="J16" t="n">
        <v>280.92</v>
      </c>
      <c r="K16" t="n">
        <v>60.56</v>
      </c>
      <c r="L16" t="n">
        <v>4.5</v>
      </c>
      <c r="M16" t="n">
        <v>35</v>
      </c>
      <c r="N16" t="n">
        <v>75.87</v>
      </c>
      <c r="O16" t="n">
        <v>34881.09</v>
      </c>
      <c r="P16" t="n">
        <v>225.13</v>
      </c>
      <c r="Q16" t="n">
        <v>988.17</v>
      </c>
      <c r="R16" t="n">
        <v>60.19</v>
      </c>
      <c r="S16" t="n">
        <v>35.43</v>
      </c>
      <c r="T16" t="n">
        <v>11220.82</v>
      </c>
      <c r="U16" t="n">
        <v>0.59</v>
      </c>
      <c r="V16" t="n">
        <v>0.85</v>
      </c>
      <c r="W16" t="n">
        <v>3.02</v>
      </c>
      <c r="X16" t="n">
        <v>0.72</v>
      </c>
      <c r="Y16" t="n">
        <v>1</v>
      </c>
      <c r="Z16" t="n">
        <v>10</v>
      </c>
      <c r="AA16" t="n">
        <v>685.2189938341628</v>
      </c>
      <c r="AB16" t="n">
        <v>937.546857092403</v>
      </c>
      <c r="AC16" t="n">
        <v>848.0687009067816</v>
      </c>
      <c r="AD16" t="n">
        <v>685218.9938341628</v>
      </c>
      <c r="AE16" t="n">
        <v>937546.857092403</v>
      </c>
      <c r="AF16" t="n">
        <v>1.112093595511332e-05</v>
      </c>
      <c r="AG16" t="n">
        <v>48</v>
      </c>
      <c r="AH16" t="n">
        <v>848068.7009067816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5.508</v>
      </c>
      <c r="E17" t="n">
        <v>18.16</v>
      </c>
      <c r="F17" t="n">
        <v>13.43</v>
      </c>
      <c r="G17" t="n">
        <v>23.02</v>
      </c>
      <c r="H17" t="n">
        <v>0.3</v>
      </c>
      <c r="I17" t="n">
        <v>35</v>
      </c>
      <c r="J17" t="n">
        <v>281.41</v>
      </c>
      <c r="K17" t="n">
        <v>60.56</v>
      </c>
      <c r="L17" t="n">
        <v>4.75</v>
      </c>
      <c r="M17" t="n">
        <v>33</v>
      </c>
      <c r="N17" t="n">
        <v>76.11</v>
      </c>
      <c r="O17" t="n">
        <v>34942.02</v>
      </c>
      <c r="P17" t="n">
        <v>223.81</v>
      </c>
      <c r="Q17" t="n">
        <v>988.13</v>
      </c>
      <c r="R17" t="n">
        <v>58.61</v>
      </c>
      <c r="S17" t="n">
        <v>35.43</v>
      </c>
      <c r="T17" t="n">
        <v>10439.13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681.6984742757738</v>
      </c>
      <c r="AB17" t="n">
        <v>932.729926918254</v>
      </c>
      <c r="AC17" t="n">
        <v>843.7114917878495</v>
      </c>
      <c r="AD17" t="n">
        <v>681698.4742757739</v>
      </c>
      <c r="AE17" t="n">
        <v>932729.926918254</v>
      </c>
      <c r="AF17" t="n">
        <v>1.121500517059654e-05</v>
      </c>
      <c r="AG17" t="n">
        <v>48</v>
      </c>
      <c r="AH17" t="n">
        <v>843711.4917878495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5.5508</v>
      </c>
      <c r="E18" t="n">
        <v>18.02</v>
      </c>
      <c r="F18" t="n">
        <v>13.39</v>
      </c>
      <c r="G18" t="n">
        <v>24.35</v>
      </c>
      <c r="H18" t="n">
        <v>0.32</v>
      </c>
      <c r="I18" t="n">
        <v>33</v>
      </c>
      <c r="J18" t="n">
        <v>281.91</v>
      </c>
      <c r="K18" t="n">
        <v>60.56</v>
      </c>
      <c r="L18" t="n">
        <v>5</v>
      </c>
      <c r="M18" t="n">
        <v>31</v>
      </c>
      <c r="N18" t="n">
        <v>76.34999999999999</v>
      </c>
      <c r="O18" t="n">
        <v>35003.04</v>
      </c>
      <c r="P18" t="n">
        <v>222.23</v>
      </c>
      <c r="Q18" t="n">
        <v>988.14</v>
      </c>
      <c r="R18" t="n">
        <v>57.89</v>
      </c>
      <c r="S18" t="n">
        <v>35.43</v>
      </c>
      <c r="T18" t="n">
        <v>10093.15</v>
      </c>
      <c r="U18" t="n">
        <v>0.61</v>
      </c>
      <c r="V18" t="n">
        <v>0.85</v>
      </c>
      <c r="W18" t="n">
        <v>3.01</v>
      </c>
      <c r="X18" t="n">
        <v>0.64</v>
      </c>
      <c r="Y18" t="n">
        <v>1</v>
      </c>
      <c r="Z18" t="n">
        <v>10</v>
      </c>
      <c r="AA18" t="n">
        <v>669.1460754089262</v>
      </c>
      <c r="AB18" t="n">
        <v>915.5551810158785</v>
      </c>
      <c r="AC18" t="n">
        <v>828.1758795294892</v>
      </c>
      <c r="AD18" t="n">
        <v>669146.0754089262</v>
      </c>
      <c r="AE18" t="n">
        <v>915555.1810158785</v>
      </c>
      <c r="AF18" t="n">
        <v>1.130215154338185e-05</v>
      </c>
      <c r="AG18" t="n">
        <v>47</v>
      </c>
      <c r="AH18" t="n">
        <v>828175.8795294892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5.5713</v>
      </c>
      <c r="E19" t="n">
        <v>17.95</v>
      </c>
      <c r="F19" t="n">
        <v>13.38</v>
      </c>
      <c r="G19" t="n">
        <v>25.08</v>
      </c>
      <c r="H19" t="n">
        <v>0.33</v>
      </c>
      <c r="I19" t="n">
        <v>32</v>
      </c>
      <c r="J19" t="n">
        <v>282.4</v>
      </c>
      <c r="K19" t="n">
        <v>60.56</v>
      </c>
      <c r="L19" t="n">
        <v>5.25</v>
      </c>
      <c r="M19" t="n">
        <v>30</v>
      </c>
      <c r="N19" t="n">
        <v>76.59999999999999</v>
      </c>
      <c r="O19" t="n">
        <v>35064.15</v>
      </c>
      <c r="P19" t="n">
        <v>221.38</v>
      </c>
      <c r="Q19" t="n">
        <v>988.3099999999999</v>
      </c>
      <c r="R19" t="n">
        <v>57.24</v>
      </c>
      <c r="S19" t="n">
        <v>35.43</v>
      </c>
      <c r="T19" t="n">
        <v>9770.870000000001</v>
      </c>
      <c r="U19" t="n">
        <v>0.62</v>
      </c>
      <c r="V19" t="n">
        <v>0.85</v>
      </c>
      <c r="W19" t="n">
        <v>3.01</v>
      </c>
      <c r="X19" t="n">
        <v>0.62</v>
      </c>
      <c r="Y19" t="n">
        <v>1</v>
      </c>
      <c r="Z19" t="n">
        <v>10</v>
      </c>
      <c r="AA19" t="n">
        <v>667.3941379693141</v>
      </c>
      <c r="AB19" t="n">
        <v>913.1581029209763</v>
      </c>
      <c r="AC19" t="n">
        <v>826.0075752036444</v>
      </c>
      <c r="AD19" t="n">
        <v>667394.1379693141</v>
      </c>
      <c r="AE19" t="n">
        <v>913158.1029209762</v>
      </c>
      <c r="AF19" t="n">
        <v>1.134389221258977e-05</v>
      </c>
      <c r="AG19" t="n">
        <v>47</v>
      </c>
      <c r="AH19" t="n">
        <v>826007.5752036443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5.6153</v>
      </c>
      <c r="E20" t="n">
        <v>17.81</v>
      </c>
      <c r="F20" t="n">
        <v>13.34</v>
      </c>
      <c r="G20" t="n">
        <v>26.68</v>
      </c>
      <c r="H20" t="n">
        <v>0.35</v>
      </c>
      <c r="I20" t="n">
        <v>30</v>
      </c>
      <c r="J20" t="n">
        <v>282.9</v>
      </c>
      <c r="K20" t="n">
        <v>60.56</v>
      </c>
      <c r="L20" t="n">
        <v>5.5</v>
      </c>
      <c r="M20" t="n">
        <v>28</v>
      </c>
      <c r="N20" t="n">
        <v>76.84999999999999</v>
      </c>
      <c r="O20" t="n">
        <v>35125.37</v>
      </c>
      <c r="P20" t="n">
        <v>220.49</v>
      </c>
      <c r="Q20" t="n">
        <v>988.21</v>
      </c>
      <c r="R20" t="n">
        <v>55.87</v>
      </c>
      <c r="S20" t="n">
        <v>35.43</v>
      </c>
      <c r="T20" t="n">
        <v>9097.92</v>
      </c>
      <c r="U20" t="n">
        <v>0.63</v>
      </c>
      <c r="V20" t="n">
        <v>0.85</v>
      </c>
      <c r="W20" t="n">
        <v>3.02</v>
      </c>
      <c r="X20" t="n">
        <v>0.59</v>
      </c>
      <c r="Y20" t="n">
        <v>1</v>
      </c>
      <c r="Z20" t="n">
        <v>10</v>
      </c>
      <c r="AA20" t="n">
        <v>664.5455001688686</v>
      </c>
      <c r="AB20" t="n">
        <v>909.2604710093763</v>
      </c>
      <c r="AC20" t="n">
        <v>822.4819278113267</v>
      </c>
      <c r="AD20" t="n">
        <v>664545.5001688686</v>
      </c>
      <c r="AE20" t="n">
        <v>909260.4710093762</v>
      </c>
      <c r="AF20" t="n">
        <v>1.143348194162141e-05</v>
      </c>
      <c r="AG20" t="n">
        <v>47</v>
      </c>
      <c r="AH20" t="n">
        <v>822481.9278113267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5.6407</v>
      </c>
      <c r="E21" t="n">
        <v>17.73</v>
      </c>
      <c r="F21" t="n">
        <v>13.31</v>
      </c>
      <c r="G21" t="n">
        <v>27.54</v>
      </c>
      <c r="H21" t="n">
        <v>0.36</v>
      </c>
      <c r="I21" t="n">
        <v>29</v>
      </c>
      <c r="J21" t="n">
        <v>283.4</v>
      </c>
      <c r="K21" t="n">
        <v>60.56</v>
      </c>
      <c r="L21" t="n">
        <v>5.75</v>
      </c>
      <c r="M21" t="n">
        <v>27</v>
      </c>
      <c r="N21" t="n">
        <v>77.09</v>
      </c>
      <c r="O21" t="n">
        <v>35186.68</v>
      </c>
      <c r="P21" t="n">
        <v>219.35</v>
      </c>
      <c r="Q21" t="n">
        <v>988.09</v>
      </c>
      <c r="R21" t="n">
        <v>55.31</v>
      </c>
      <c r="S21" t="n">
        <v>35.43</v>
      </c>
      <c r="T21" t="n">
        <v>8822.82</v>
      </c>
      <c r="U21" t="n">
        <v>0.64</v>
      </c>
      <c r="V21" t="n">
        <v>0.86</v>
      </c>
      <c r="W21" t="n">
        <v>3</v>
      </c>
      <c r="X21" t="n">
        <v>0.5600000000000001</v>
      </c>
      <c r="Y21" t="n">
        <v>1</v>
      </c>
      <c r="Z21" t="n">
        <v>10</v>
      </c>
      <c r="AA21" t="n">
        <v>662.3033550804341</v>
      </c>
      <c r="AB21" t="n">
        <v>906.1926691829202</v>
      </c>
      <c r="AC21" t="n">
        <v>819.7069126855007</v>
      </c>
      <c r="AD21" t="n">
        <v>662303.3550804341</v>
      </c>
      <c r="AE21" t="n">
        <v>906192.6691829202</v>
      </c>
      <c r="AF21" t="n">
        <v>1.148519964883513e-05</v>
      </c>
      <c r="AG21" t="n">
        <v>47</v>
      </c>
      <c r="AH21" t="n">
        <v>819706.9126855007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5.6544</v>
      </c>
      <c r="E22" t="n">
        <v>17.69</v>
      </c>
      <c r="F22" t="n">
        <v>13.32</v>
      </c>
      <c r="G22" t="n">
        <v>28.55</v>
      </c>
      <c r="H22" t="n">
        <v>0.38</v>
      </c>
      <c r="I22" t="n">
        <v>28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218.92</v>
      </c>
      <c r="Q22" t="n">
        <v>988.38</v>
      </c>
      <c r="R22" t="n">
        <v>55.39</v>
      </c>
      <c r="S22" t="n">
        <v>35.43</v>
      </c>
      <c r="T22" t="n">
        <v>8865.49</v>
      </c>
      <c r="U22" t="n">
        <v>0.64</v>
      </c>
      <c r="V22" t="n">
        <v>0.86</v>
      </c>
      <c r="W22" t="n">
        <v>3.01</v>
      </c>
      <c r="X22" t="n">
        <v>0.57</v>
      </c>
      <c r="Y22" t="n">
        <v>1</v>
      </c>
      <c r="Z22" t="n">
        <v>10</v>
      </c>
      <c r="AA22" t="n">
        <v>661.3323732142613</v>
      </c>
      <c r="AB22" t="n">
        <v>904.8641289569258</v>
      </c>
      <c r="AC22" t="n">
        <v>818.5051664740573</v>
      </c>
      <c r="AD22" t="n">
        <v>661332.3732142614</v>
      </c>
      <c r="AE22" t="n">
        <v>904864.1289569258</v>
      </c>
      <c r="AF22" t="n">
        <v>1.151309463264725e-05</v>
      </c>
      <c r="AG22" t="n">
        <v>47</v>
      </c>
      <c r="AH22" t="n">
        <v>818505.1664740574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5.7098</v>
      </c>
      <c r="E23" t="n">
        <v>17.51</v>
      </c>
      <c r="F23" t="n">
        <v>13.25</v>
      </c>
      <c r="G23" t="n">
        <v>30.59</v>
      </c>
      <c r="H23" t="n">
        <v>0.39</v>
      </c>
      <c r="I23" t="n">
        <v>26</v>
      </c>
      <c r="J23" t="n">
        <v>284.4</v>
      </c>
      <c r="K23" t="n">
        <v>60.56</v>
      </c>
      <c r="L23" t="n">
        <v>6.25</v>
      </c>
      <c r="M23" t="n">
        <v>24</v>
      </c>
      <c r="N23" t="n">
        <v>77.59</v>
      </c>
      <c r="O23" t="n">
        <v>35309.61</v>
      </c>
      <c r="P23" t="n">
        <v>217</v>
      </c>
      <c r="Q23" t="n">
        <v>988.17</v>
      </c>
      <c r="R23" t="n">
        <v>53.3</v>
      </c>
      <c r="S23" t="n">
        <v>35.43</v>
      </c>
      <c r="T23" t="n">
        <v>7831.69</v>
      </c>
      <c r="U23" t="n">
        <v>0.66</v>
      </c>
      <c r="V23" t="n">
        <v>0.86</v>
      </c>
      <c r="W23" t="n">
        <v>3.01</v>
      </c>
      <c r="X23" t="n">
        <v>0.5</v>
      </c>
      <c r="Y23" t="n">
        <v>1</v>
      </c>
      <c r="Z23" t="n">
        <v>10</v>
      </c>
      <c r="AA23" t="n">
        <v>648.0573527765977</v>
      </c>
      <c r="AB23" t="n">
        <v>886.7006603415459</v>
      </c>
      <c r="AC23" t="n">
        <v>802.075193810741</v>
      </c>
      <c r="AD23" t="n">
        <v>648057.3527765977</v>
      </c>
      <c r="AE23" t="n">
        <v>886700.6603415459</v>
      </c>
      <c r="AF23" t="n">
        <v>1.16258962460189e-05</v>
      </c>
      <c r="AG23" t="n">
        <v>46</v>
      </c>
      <c r="AH23" t="n">
        <v>802075.193810741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5.7323</v>
      </c>
      <c r="E24" t="n">
        <v>17.44</v>
      </c>
      <c r="F24" t="n">
        <v>13.24</v>
      </c>
      <c r="G24" t="n">
        <v>31.77</v>
      </c>
      <c r="H24" t="n">
        <v>0.41</v>
      </c>
      <c r="I24" t="n">
        <v>25</v>
      </c>
      <c r="J24" t="n">
        <v>284.89</v>
      </c>
      <c r="K24" t="n">
        <v>60.56</v>
      </c>
      <c r="L24" t="n">
        <v>6.5</v>
      </c>
      <c r="M24" t="n">
        <v>23</v>
      </c>
      <c r="N24" t="n">
        <v>77.84</v>
      </c>
      <c r="O24" t="n">
        <v>35371.22</v>
      </c>
      <c r="P24" t="n">
        <v>216.34</v>
      </c>
      <c r="Q24" t="n">
        <v>988.28</v>
      </c>
      <c r="R24" t="n">
        <v>52.86</v>
      </c>
      <c r="S24" t="n">
        <v>35.43</v>
      </c>
      <c r="T24" t="n">
        <v>7617.83</v>
      </c>
      <c r="U24" t="n">
        <v>0.67</v>
      </c>
      <c r="V24" t="n">
        <v>0.86</v>
      </c>
      <c r="W24" t="n">
        <v>3</v>
      </c>
      <c r="X24" t="n">
        <v>0.48</v>
      </c>
      <c r="Y24" t="n">
        <v>1</v>
      </c>
      <c r="Z24" t="n">
        <v>10</v>
      </c>
      <c r="AA24" t="n">
        <v>646.4969442743308</v>
      </c>
      <c r="AB24" t="n">
        <v>884.5656405883798</v>
      </c>
      <c r="AC24" t="n">
        <v>800.143937346298</v>
      </c>
      <c r="AD24" t="n">
        <v>646496.9442743307</v>
      </c>
      <c r="AE24" t="n">
        <v>884565.6405883798</v>
      </c>
      <c r="AF24" t="n">
        <v>1.167170917563735e-05</v>
      </c>
      <c r="AG24" t="n">
        <v>46</v>
      </c>
      <c r="AH24" t="n">
        <v>800143.937346298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5.7603</v>
      </c>
      <c r="E25" t="n">
        <v>17.36</v>
      </c>
      <c r="F25" t="n">
        <v>13.21</v>
      </c>
      <c r="G25" t="n">
        <v>33.01</v>
      </c>
      <c r="H25" t="n">
        <v>0.42</v>
      </c>
      <c r="I25" t="n">
        <v>24</v>
      </c>
      <c r="J25" t="n">
        <v>285.39</v>
      </c>
      <c r="K25" t="n">
        <v>60.56</v>
      </c>
      <c r="L25" t="n">
        <v>6.75</v>
      </c>
      <c r="M25" t="n">
        <v>22</v>
      </c>
      <c r="N25" t="n">
        <v>78.09</v>
      </c>
      <c r="O25" t="n">
        <v>35432.93</v>
      </c>
      <c r="P25" t="n">
        <v>215.08</v>
      </c>
      <c r="Q25" t="n">
        <v>988.11</v>
      </c>
      <c r="R25" t="n">
        <v>51.85</v>
      </c>
      <c r="S25" t="n">
        <v>35.43</v>
      </c>
      <c r="T25" t="n">
        <v>7115.11</v>
      </c>
      <c r="U25" t="n">
        <v>0.68</v>
      </c>
      <c r="V25" t="n">
        <v>0.86</v>
      </c>
      <c r="W25" t="n">
        <v>3</v>
      </c>
      <c r="X25" t="n">
        <v>0.45</v>
      </c>
      <c r="Y25" t="n">
        <v>1</v>
      </c>
      <c r="Z25" t="n">
        <v>10</v>
      </c>
      <c r="AA25" t="n">
        <v>644.1234321224219</v>
      </c>
      <c r="AB25" t="n">
        <v>881.3180965501722</v>
      </c>
      <c r="AC25" t="n">
        <v>797.2063343531402</v>
      </c>
      <c r="AD25" t="n">
        <v>644123.4321224219</v>
      </c>
      <c r="AE25" t="n">
        <v>881318.0965501722</v>
      </c>
      <c r="AF25" t="n">
        <v>1.172872082138475e-05</v>
      </c>
      <c r="AG25" t="n">
        <v>46</v>
      </c>
      <c r="AH25" t="n">
        <v>797206.3343531402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5.7777</v>
      </c>
      <c r="E26" t="n">
        <v>17.31</v>
      </c>
      <c r="F26" t="n">
        <v>13.21</v>
      </c>
      <c r="G26" t="n">
        <v>34.45</v>
      </c>
      <c r="H26" t="n">
        <v>0.44</v>
      </c>
      <c r="I26" t="n">
        <v>23</v>
      </c>
      <c r="J26" t="n">
        <v>285.9</v>
      </c>
      <c r="K26" t="n">
        <v>60.56</v>
      </c>
      <c r="L26" t="n">
        <v>7</v>
      </c>
      <c r="M26" t="n">
        <v>21</v>
      </c>
      <c r="N26" t="n">
        <v>78.34</v>
      </c>
      <c r="O26" t="n">
        <v>35494.74</v>
      </c>
      <c r="P26" t="n">
        <v>214.5</v>
      </c>
      <c r="Q26" t="n">
        <v>988.12</v>
      </c>
      <c r="R26" t="n">
        <v>51.61</v>
      </c>
      <c r="S26" t="n">
        <v>35.43</v>
      </c>
      <c r="T26" t="n">
        <v>7000.67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642.8875410255016</v>
      </c>
      <c r="AB26" t="n">
        <v>879.6270958276987</v>
      </c>
      <c r="AC26" t="n">
        <v>795.6767203662852</v>
      </c>
      <c r="AD26" t="n">
        <v>642887.5410255016</v>
      </c>
      <c r="AE26" t="n">
        <v>879627.0958276987</v>
      </c>
      <c r="AF26" t="n">
        <v>1.176414948695636e-05</v>
      </c>
      <c r="AG26" t="n">
        <v>46</v>
      </c>
      <c r="AH26" t="n">
        <v>795676.7203662852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5.7795</v>
      </c>
      <c r="E27" t="n">
        <v>17.3</v>
      </c>
      <c r="F27" t="n">
        <v>13.2</v>
      </c>
      <c r="G27" t="n">
        <v>34.44</v>
      </c>
      <c r="H27" t="n">
        <v>0.45</v>
      </c>
      <c r="I27" t="n">
        <v>23</v>
      </c>
      <c r="J27" t="n">
        <v>286.4</v>
      </c>
      <c r="K27" t="n">
        <v>60.56</v>
      </c>
      <c r="L27" t="n">
        <v>7.25</v>
      </c>
      <c r="M27" t="n">
        <v>21</v>
      </c>
      <c r="N27" t="n">
        <v>78.59</v>
      </c>
      <c r="O27" t="n">
        <v>35556.78</v>
      </c>
      <c r="P27" t="n">
        <v>213.77</v>
      </c>
      <c r="Q27" t="n">
        <v>988.08</v>
      </c>
      <c r="R27" t="n">
        <v>51.64</v>
      </c>
      <c r="S27" t="n">
        <v>35.43</v>
      </c>
      <c r="T27" t="n">
        <v>7014.9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642.1097887771321</v>
      </c>
      <c r="AB27" t="n">
        <v>878.5629408894719</v>
      </c>
      <c r="AC27" t="n">
        <v>794.7141268818118</v>
      </c>
      <c r="AD27" t="n">
        <v>642109.7887771321</v>
      </c>
      <c r="AE27" t="n">
        <v>878562.9408894719</v>
      </c>
      <c r="AF27" t="n">
        <v>1.176781452132583e-05</v>
      </c>
      <c r="AG27" t="n">
        <v>46</v>
      </c>
      <c r="AH27" t="n">
        <v>794714.1268818118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5.8076</v>
      </c>
      <c r="E28" t="n">
        <v>17.22</v>
      </c>
      <c r="F28" t="n">
        <v>13.17</v>
      </c>
      <c r="G28" t="n">
        <v>35.92</v>
      </c>
      <c r="H28" t="n">
        <v>0.47</v>
      </c>
      <c r="I28" t="n">
        <v>22</v>
      </c>
      <c r="J28" t="n">
        <v>286.9</v>
      </c>
      <c r="K28" t="n">
        <v>60.56</v>
      </c>
      <c r="L28" t="n">
        <v>7.5</v>
      </c>
      <c r="M28" t="n">
        <v>20</v>
      </c>
      <c r="N28" t="n">
        <v>78.84999999999999</v>
      </c>
      <c r="O28" t="n">
        <v>35618.8</v>
      </c>
      <c r="P28" t="n">
        <v>212.81</v>
      </c>
      <c r="Q28" t="n">
        <v>988.3200000000001</v>
      </c>
      <c r="R28" t="n">
        <v>50.84</v>
      </c>
      <c r="S28" t="n">
        <v>35.43</v>
      </c>
      <c r="T28" t="n">
        <v>6621.45</v>
      </c>
      <c r="U28" t="n">
        <v>0.7</v>
      </c>
      <c r="V28" t="n">
        <v>0.87</v>
      </c>
      <c r="W28" t="n">
        <v>3</v>
      </c>
      <c r="X28" t="n">
        <v>0.41</v>
      </c>
      <c r="Y28" t="n">
        <v>1</v>
      </c>
      <c r="Z28" t="n">
        <v>10</v>
      </c>
      <c r="AA28" t="n">
        <v>631.0480415860969</v>
      </c>
      <c r="AB28" t="n">
        <v>863.4277703728538</v>
      </c>
      <c r="AC28" t="n">
        <v>781.0234357969545</v>
      </c>
      <c r="AD28" t="n">
        <v>631048.041586097</v>
      </c>
      <c r="AE28" t="n">
        <v>863427.7703728538</v>
      </c>
      <c r="AF28" t="n">
        <v>1.182502978009376e-05</v>
      </c>
      <c r="AG28" t="n">
        <v>45</v>
      </c>
      <c r="AH28" t="n">
        <v>781023.4357969544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5.8273</v>
      </c>
      <c r="E29" t="n">
        <v>17.16</v>
      </c>
      <c r="F29" t="n">
        <v>13.16</v>
      </c>
      <c r="G29" t="n">
        <v>37.61</v>
      </c>
      <c r="H29" t="n">
        <v>0.48</v>
      </c>
      <c r="I29" t="n">
        <v>21</v>
      </c>
      <c r="J29" t="n">
        <v>287.41</v>
      </c>
      <c r="K29" t="n">
        <v>60.56</v>
      </c>
      <c r="L29" t="n">
        <v>7.75</v>
      </c>
      <c r="M29" t="n">
        <v>19</v>
      </c>
      <c r="N29" t="n">
        <v>79.09999999999999</v>
      </c>
      <c r="O29" t="n">
        <v>35680.92</v>
      </c>
      <c r="P29" t="n">
        <v>211.94</v>
      </c>
      <c r="Q29" t="n">
        <v>988.08</v>
      </c>
      <c r="R29" t="n">
        <v>50.59</v>
      </c>
      <c r="S29" t="n">
        <v>35.43</v>
      </c>
      <c r="T29" t="n">
        <v>6499.28</v>
      </c>
      <c r="U29" t="n">
        <v>0.7</v>
      </c>
      <c r="V29" t="n">
        <v>0.87</v>
      </c>
      <c r="W29" t="n">
        <v>3</v>
      </c>
      <c r="X29" t="n">
        <v>0.41</v>
      </c>
      <c r="Y29" t="n">
        <v>1</v>
      </c>
      <c r="Z29" t="n">
        <v>10</v>
      </c>
      <c r="AA29" t="n">
        <v>629.4559299755512</v>
      </c>
      <c r="AB29" t="n">
        <v>861.2493730282979</v>
      </c>
      <c r="AC29" t="n">
        <v>779.0529416375633</v>
      </c>
      <c r="AD29" t="n">
        <v>629455.9299755512</v>
      </c>
      <c r="AE29" t="n">
        <v>861249.3730282979</v>
      </c>
      <c r="AF29" t="n">
        <v>1.186514154513747e-05</v>
      </c>
      <c r="AG29" t="n">
        <v>45</v>
      </c>
      <c r="AH29" t="n">
        <v>779052.9416375633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5.8542</v>
      </c>
      <c r="E30" t="n">
        <v>17.08</v>
      </c>
      <c r="F30" t="n">
        <v>13.14</v>
      </c>
      <c r="G30" t="n">
        <v>39.41</v>
      </c>
      <c r="H30" t="n">
        <v>0.49</v>
      </c>
      <c r="I30" t="n">
        <v>20</v>
      </c>
      <c r="J30" t="n">
        <v>287.91</v>
      </c>
      <c r="K30" t="n">
        <v>60.56</v>
      </c>
      <c r="L30" t="n">
        <v>8</v>
      </c>
      <c r="M30" t="n">
        <v>18</v>
      </c>
      <c r="N30" t="n">
        <v>79.36</v>
      </c>
      <c r="O30" t="n">
        <v>35743.15</v>
      </c>
      <c r="P30" t="n">
        <v>211.17</v>
      </c>
      <c r="Q30" t="n">
        <v>988.1</v>
      </c>
      <c r="R30" t="n">
        <v>49.4</v>
      </c>
      <c r="S30" t="n">
        <v>35.43</v>
      </c>
      <c r="T30" t="n">
        <v>5909.97</v>
      </c>
      <c r="U30" t="n">
        <v>0.72</v>
      </c>
      <c r="V30" t="n">
        <v>0.87</v>
      </c>
      <c r="W30" t="n">
        <v>3</v>
      </c>
      <c r="X30" t="n">
        <v>0.38</v>
      </c>
      <c r="Y30" t="n">
        <v>1</v>
      </c>
      <c r="Z30" t="n">
        <v>10</v>
      </c>
      <c r="AA30" t="n">
        <v>627.6755841830843</v>
      </c>
      <c r="AB30" t="n">
        <v>858.8134253717318</v>
      </c>
      <c r="AC30" t="n">
        <v>776.8494774064658</v>
      </c>
      <c r="AD30" t="n">
        <v>627675.5841830843</v>
      </c>
      <c r="AE30" t="n">
        <v>858813.4253717317</v>
      </c>
      <c r="AF30" t="n">
        <v>1.191991344765908e-05</v>
      </c>
      <c r="AG30" t="n">
        <v>45</v>
      </c>
      <c r="AH30" t="n">
        <v>776849.4774064658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5.859</v>
      </c>
      <c r="E31" t="n">
        <v>17.07</v>
      </c>
      <c r="F31" t="n">
        <v>13.12</v>
      </c>
      <c r="G31" t="n">
        <v>39.37</v>
      </c>
      <c r="H31" t="n">
        <v>0.51</v>
      </c>
      <c r="I31" t="n">
        <v>20</v>
      </c>
      <c r="J31" t="n">
        <v>288.42</v>
      </c>
      <c r="K31" t="n">
        <v>60.56</v>
      </c>
      <c r="L31" t="n">
        <v>8.25</v>
      </c>
      <c r="M31" t="n">
        <v>18</v>
      </c>
      <c r="N31" t="n">
        <v>79.61</v>
      </c>
      <c r="O31" t="n">
        <v>35805.48</v>
      </c>
      <c r="P31" t="n">
        <v>210.23</v>
      </c>
      <c r="Q31" t="n">
        <v>988.09</v>
      </c>
      <c r="R31" t="n">
        <v>49.03</v>
      </c>
      <c r="S31" t="n">
        <v>35.43</v>
      </c>
      <c r="T31" t="n">
        <v>5727.81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626.5826118110186</v>
      </c>
      <c r="AB31" t="n">
        <v>857.3179723537335</v>
      </c>
      <c r="AC31" t="n">
        <v>775.4967483256238</v>
      </c>
      <c r="AD31" t="n">
        <v>626582.6118110187</v>
      </c>
      <c r="AE31" t="n">
        <v>857317.9723537335</v>
      </c>
      <c r="AF31" t="n">
        <v>1.192968687264435e-05</v>
      </c>
      <c r="AG31" t="n">
        <v>45</v>
      </c>
      <c r="AH31" t="n">
        <v>775496.7483256238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5.8804</v>
      </c>
      <c r="E32" t="n">
        <v>17.01</v>
      </c>
      <c r="F32" t="n">
        <v>13.11</v>
      </c>
      <c r="G32" t="n">
        <v>41.41</v>
      </c>
      <c r="H32" t="n">
        <v>0.52</v>
      </c>
      <c r="I32" t="n">
        <v>19</v>
      </c>
      <c r="J32" t="n">
        <v>288.92</v>
      </c>
      <c r="K32" t="n">
        <v>60.56</v>
      </c>
      <c r="L32" t="n">
        <v>8.5</v>
      </c>
      <c r="M32" t="n">
        <v>17</v>
      </c>
      <c r="N32" t="n">
        <v>79.87</v>
      </c>
      <c r="O32" t="n">
        <v>35867.91</v>
      </c>
      <c r="P32" t="n">
        <v>209.45</v>
      </c>
      <c r="Q32" t="n">
        <v>988.23</v>
      </c>
      <c r="R32" t="n">
        <v>48.74</v>
      </c>
      <c r="S32" t="n">
        <v>35.43</v>
      </c>
      <c r="T32" t="n">
        <v>5588.15</v>
      </c>
      <c r="U32" t="n">
        <v>0.73</v>
      </c>
      <c r="V32" t="n">
        <v>0.87</v>
      </c>
      <c r="W32" t="n">
        <v>3</v>
      </c>
      <c r="X32" t="n">
        <v>0.36</v>
      </c>
      <c r="Y32" t="n">
        <v>1</v>
      </c>
      <c r="Z32" t="n">
        <v>10</v>
      </c>
      <c r="AA32" t="n">
        <v>625.0393961489174</v>
      </c>
      <c r="AB32" t="n">
        <v>855.2064766029764</v>
      </c>
      <c r="AC32" t="n">
        <v>773.5867707658161</v>
      </c>
      <c r="AD32" t="n">
        <v>625039.3961489174</v>
      </c>
      <c r="AE32" t="n">
        <v>855206.4766029764</v>
      </c>
      <c r="AF32" t="n">
        <v>1.197326005903701e-05</v>
      </c>
      <c r="AG32" t="n">
        <v>45</v>
      </c>
      <c r="AH32" t="n">
        <v>773586.7707658161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5.8786</v>
      </c>
      <c r="E33" t="n">
        <v>17.01</v>
      </c>
      <c r="F33" t="n">
        <v>13.12</v>
      </c>
      <c r="G33" t="n">
        <v>41.42</v>
      </c>
      <c r="H33" t="n">
        <v>0.54</v>
      </c>
      <c r="I33" t="n">
        <v>19</v>
      </c>
      <c r="J33" t="n">
        <v>289.43</v>
      </c>
      <c r="K33" t="n">
        <v>60.56</v>
      </c>
      <c r="L33" t="n">
        <v>8.75</v>
      </c>
      <c r="M33" t="n">
        <v>17</v>
      </c>
      <c r="N33" t="n">
        <v>80.12</v>
      </c>
      <c r="O33" t="n">
        <v>35930.44</v>
      </c>
      <c r="P33" t="n">
        <v>208.45</v>
      </c>
      <c r="Q33" t="n">
        <v>988.14</v>
      </c>
      <c r="R33" t="n">
        <v>49.02</v>
      </c>
      <c r="S33" t="n">
        <v>35.43</v>
      </c>
      <c r="T33" t="n">
        <v>5724.27</v>
      </c>
      <c r="U33" t="n">
        <v>0.72</v>
      </c>
      <c r="V33" t="n">
        <v>0.87</v>
      </c>
      <c r="W33" t="n">
        <v>3</v>
      </c>
      <c r="X33" t="n">
        <v>0.36</v>
      </c>
      <c r="Y33" t="n">
        <v>1</v>
      </c>
      <c r="Z33" t="n">
        <v>10</v>
      </c>
      <c r="AA33" t="n">
        <v>624.1998280199892</v>
      </c>
      <c r="AB33" t="n">
        <v>854.057742449845</v>
      </c>
      <c r="AC33" t="n">
        <v>772.5476701880011</v>
      </c>
      <c r="AD33" t="n">
        <v>624199.8280199892</v>
      </c>
      <c r="AE33" t="n">
        <v>854057.7424498451</v>
      </c>
      <c r="AF33" t="n">
        <v>1.196959502466754e-05</v>
      </c>
      <c r="AG33" t="n">
        <v>45</v>
      </c>
      <c r="AH33" t="n">
        <v>772547.6701880011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5.9046</v>
      </c>
      <c r="E34" t="n">
        <v>16.94</v>
      </c>
      <c r="F34" t="n">
        <v>13.09</v>
      </c>
      <c r="G34" t="n">
        <v>43.65</v>
      </c>
      <c r="H34" t="n">
        <v>0.55</v>
      </c>
      <c r="I34" t="n">
        <v>18</v>
      </c>
      <c r="J34" t="n">
        <v>289.94</v>
      </c>
      <c r="K34" t="n">
        <v>60.56</v>
      </c>
      <c r="L34" t="n">
        <v>9</v>
      </c>
      <c r="M34" t="n">
        <v>16</v>
      </c>
      <c r="N34" t="n">
        <v>80.38</v>
      </c>
      <c r="O34" t="n">
        <v>35993.08</v>
      </c>
      <c r="P34" t="n">
        <v>208.12</v>
      </c>
      <c r="Q34" t="n">
        <v>988.11</v>
      </c>
      <c r="R34" t="n">
        <v>48.21</v>
      </c>
      <c r="S34" t="n">
        <v>35.43</v>
      </c>
      <c r="T34" t="n">
        <v>5325.67</v>
      </c>
      <c r="U34" t="n">
        <v>0.74</v>
      </c>
      <c r="V34" t="n">
        <v>0.87</v>
      </c>
      <c r="W34" t="n">
        <v>3</v>
      </c>
      <c r="X34" t="n">
        <v>0.34</v>
      </c>
      <c r="Y34" t="n">
        <v>1</v>
      </c>
      <c r="Z34" t="n">
        <v>10</v>
      </c>
      <c r="AA34" t="n">
        <v>622.8783430416889</v>
      </c>
      <c r="AB34" t="n">
        <v>852.2496284027321</v>
      </c>
      <c r="AC34" t="n">
        <v>770.9121200078405</v>
      </c>
      <c r="AD34" t="n">
        <v>622878.3430416889</v>
      </c>
      <c r="AE34" t="n">
        <v>852249.6284027321</v>
      </c>
      <c r="AF34" t="n">
        <v>1.202253441000441e-05</v>
      </c>
      <c r="AG34" t="n">
        <v>45</v>
      </c>
      <c r="AH34" t="n">
        <v>770912.1200078405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5.9285</v>
      </c>
      <c r="E35" t="n">
        <v>16.87</v>
      </c>
      <c r="F35" t="n">
        <v>13.08</v>
      </c>
      <c r="G35" t="n">
        <v>46.16</v>
      </c>
      <c r="H35" t="n">
        <v>0.57</v>
      </c>
      <c r="I35" t="n">
        <v>17</v>
      </c>
      <c r="J35" t="n">
        <v>290.45</v>
      </c>
      <c r="K35" t="n">
        <v>60.56</v>
      </c>
      <c r="L35" t="n">
        <v>9.25</v>
      </c>
      <c r="M35" t="n">
        <v>15</v>
      </c>
      <c r="N35" t="n">
        <v>80.64</v>
      </c>
      <c r="O35" t="n">
        <v>36055.83</v>
      </c>
      <c r="P35" t="n">
        <v>205.77</v>
      </c>
      <c r="Q35" t="n">
        <v>988.15</v>
      </c>
      <c r="R35" t="n">
        <v>47.7</v>
      </c>
      <c r="S35" t="n">
        <v>35.43</v>
      </c>
      <c r="T35" t="n">
        <v>5074.64</v>
      </c>
      <c r="U35" t="n">
        <v>0.74</v>
      </c>
      <c r="V35" t="n">
        <v>0.87</v>
      </c>
      <c r="W35" t="n">
        <v>3</v>
      </c>
      <c r="X35" t="n">
        <v>0.32</v>
      </c>
      <c r="Y35" t="n">
        <v>1</v>
      </c>
      <c r="Z35" t="n">
        <v>10</v>
      </c>
      <c r="AA35" t="n">
        <v>610.8225461272192</v>
      </c>
      <c r="AB35" t="n">
        <v>835.7543552001318</v>
      </c>
      <c r="AC35" t="n">
        <v>755.9911325284349</v>
      </c>
      <c r="AD35" t="n">
        <v>610822.5461272192</v>
      </c>
      <c r="AE35" t="n">
        <v>835754.3552001319</v>
      </c>
      <c r="AF35" t="n">
        <v>1.207119792191023e-05</v>
      </c>
      <c r="AG35" t="n">
        <v>44</v>
      </c>
      <c r="AH35" t="n">
        <v>755991.132528435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5.929</v>
      </c>
      <c r="E36" t="n">
        <v>16.87</v>
      </c>
      <c r="F36" t="n">
        <v>13.08</v>
      </c>
      <c r="G36" t="n">
        <v>46.15</v>
      </c>
      <c r="H36" t="n">
        <v>0.58</v>
      </c>
      <c r="I36" t="n">
        <v>17</v>
      </c>
      <c r="J36" t="n">
        <v>290.96</v>
      </c>
      <c r="K36" t="n">
        <v>60.56</v>
      </c>
      <c r="L36" t="n">
        <v>9.5</v>
      </c>
      <c r="M36" t="n">
        <v>15</v>
      </c>
      <c r="N36" t="n">
        <v>80.90000000000001</v>
      </c>
      <c r="O36" t="n">
        <v>36118.68</v>
      </c>
      <c r="P36" t="n">
        <v>205.66</v>
      </c>
      <c r="Q36" t="n">
        <v>988.09</v>
      </c>
      <c r="R36" t="n">
        <v>47.66</v>
      </c>
      <c r="S36" t="n">
        <v>35.43</v>
      </c>
      <c r="T36" t="n">
        <v>5056.33</v>
      </c>
      <c r="U36" t="n">
        <v>0.74</v>
      </c>
      <c r="V36" t="n">
        <v>0.87</v>
      </c>
      <c r="W36" t="n">
        <v>3</v>
      </c>
      <c r="X36" t="n">
        <v>0.32</v>
      </c>
      <c r="Y36" t="n">
        <v>1</v>
      </c>
      <c r="Z36" t="n">
        <v>10</v>
      </c>
      <c r="AA36" t="n">
        <v>610.7035612230832</v>
      </c>
      <c r="AB36" t="n">
        <v>835.5915548050494</v>
      </c>
      <c r="AC36" t="n">
        <v>755.8438695745674</v>
      </c>
      <c r="AD36" t="n">
        <v>610703.5612230832</v>
      </c>
      <c r="AE36" t="n">
        <v>835591.5548050494</v>
      </c>
      <c r="AF36" t="n">
        <v>1.207221598701287e-05</v>
      </c>
      <c r="AG36" t="n">
        <v>44</v>
      </c>
      <c r="AH36" t="n">
        <v>755843.8695745674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5.9292</v>
      </c>
      <c r="E37" t="n">
        <v>16.87</v>
      </c>
      <c r="F37" t="n">
        <v>13.08</v>
      </c>
      <c r="G37" t="n">
        <v>46.15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204.94</v>
      </c>
      <c r="Q37" t="n">
        <v>988.11</v>
      </c>
      <c r="R37" t="n">
        <v>47.64</v>
      </c>
      <c r="S37" t="n">
        <v>35.43</v>
      </c>
      <c r="T37" t="n">
        <v>5047.61</v>
      </c>
      <c r="U37" t="n">
        <v>0.74</v>
      </c>
      <c r="V37" t="n">
        <v>0.87</v>
      </c>
      <c r="W37" t="n">
        <v>3</v>
      </c>
      <c r="X37" t="n">
        <v>0.32</v>
      </c>
      <c r="Y37" t="n">
        <v>1</v>
      </c>
      <c r="Z37" t="n">
        <v>10</v>
      </c>
      <c r="AA37" t="n">
        <v>610.0355242547008</v>
      </c>
      <c r="AB37" t="n">
        <v>834.6775171531976</v>
      </c>
      <c r="AC37" t="n">
        <v>755.0170663933486</v>
      </c>
      <c r="AD37" t="n">
        <v>610035.5242547009</v>
      </c>
      <c r="AE37" t="n">
        <v>834677.5171531977</v>
      </c>
      <c r="AF37" t="n">
        <v>1.207262321305392e-05</v>
      </c>
      <c r="AG37" t="n">
        <v>44</v>
      </c>
      <c r="AH37" t="n">
        <v>755017.0663933486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5.9555</v>
      </c>
      <c r="E38" t="n">
        <v>16.79</v>
      </c>
      <c r="F38" t="n">
        <v>13.05</v>
      </c>
      <c r="G38" t="n">
        <v>48.95</v>
      </c>
      <c r="H38" t="n">
        <v>0.61</v>
      </c>
      <c r="I38" t="n">
        <v>16</v>
      </c>
      <c r="J38" t="n">
        <v>291.98</v>
      </c>
      <c r="K38" t="n">
        <v>60.56</v>
      </c>
      <c r="L38" t="n">
        <v>10</v>
      </c>
      <c r="M38" t="n">
        <v>14</v>
      </c>
      <c r="N38" t="n">
        <v>81.42</v>
      </c>
      <c r="O38" t="n">
        <v>36244.71</v>
      </c>
      <c r="P38" t="n">
        <v>204.65</v>
      </c>
      <c r="Q38" t="n">
        <v>988.12</v>
      </c>
      <c r="R38" t="n">
        <v>47.1</v>
      </c>
      <c r="S38" t="n">
        <v>35.43</v>
      </c>
      <c r="T38" t="n">
        <v>4782.05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608.7736796643107</v>
      </c>
      <c r="AB38" t="n">
        <v>832.9510057159716</v>
      </c>
      <c r="AC38" t="n">
        <v>753.4553307845173</v>
      </c>
      <c r="AD38" t="n">
        <v>608773.6796643108</v>
      </c>
      <c r="AE38" t="n">
        <v>832951.0057159716</v>
      </c>
      <c r="AF38" t="n">
        <v>1.212617343745237e-05</v>
      </c>
      <c r="AG38" t="n">
        <v>44</v>
      </c>
      <c r="AH38" t="n">
        <v>753455.3307845173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5.9498</v>
      </c>
      <c r="E39" t="n">
        <v>16.81</v>
      </c>
      <c r="F39" t="n">
        <v>13.07</v>
      </c>
      <c r="G39" t="n">
        <v>49.01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203.98</v>
      </c>
      <c r="Q39" t="n">
        <v>988.24</v>
      </c>
      <c r="R39" t="n">
        <v>47.45</v>
      </c>
      <c r="S39" t="n">
        <v>35.43</v>
      </c>
      <c r="T39" t="n">
        <v>4957.43</v>
      </c>
      <c r="U39" t="n">
        <v>0.75</v>
      </c>
      <c r="V39" t="n">
        <v>0.87</v>
      </c>
      <c r="W39" t="n">
        <v>3</v>
      </c>
      <c r="X39" t="n">
        <v>0.32</v>
      </c>
      <c r="Y39" t="n">
        <v>1</v>
      </c>
      <c r="Z39" t="n">
        <v>10</v>
      </c>
      <c r="AA39" t="n">
        <v>608.4014234601486</v>
      </c>
      <c r="AB39" t="n">
        <v>832.4416683546522</v>
      </c>
      <c r="AC39" t="n">
        <v>752.9946038661029</v>
      </c>
      <c r="AD39" t="n">
        <v>608401.4234601486</v>
      </c>
      <c r="AE39" t="n">
        <v>832441.6683546521</v>
      </c>
      <c r="AF39" t="n">
        <v>1.211456749528236e-05</v>
      </c>
      <c r="AG39" t="n">
        <v>44</v>
      </c>
      <c r="AH39" t="n">
        <v>752994.6038661029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5.9799</v>
      </c>
      <c r="E40" t="n">
        <v>16.72</v>
      </c>
      <c r="F40" t="n">
        <v>13.04</v>
      </c>
      <c r="G40" t="n">
        <v>52.15</v>
      </c>
      <c r="H40" t="n">
        <v>0.64</v>
      </c>
      <c r="I40" t="n">
        <v>15</v>
      </c>
      <c r="J40" t="n">
        <v>293</v>
      </c>
      <c r="K40" t="n">
        <v>60.56</v>
      </c>
      <c r="L40" t="n">
        <v>10.5</v>
      </c>
      <c r="M40" t="n">
        <v>13</v>
      </c>
      <c r="N40" t="n">
        <v>81.95</v>
      </c>
      <c r="O40" t="n">
        <v>36371.17</v>
      </c>
      <c r="P40" t="n">
        <v>202.95</v>
      </c>
      <c r="Q40" t="n">
        <v>988.09</v>
      </c>
      <c r="R40" t="n">
        <v>46.8</v>
      </c>
      <c r="S40" t="n">
        <v>35.43</v>
      </c>
      <c r="T40" t="n">
        <v>4638.49</v>
      </c>
      <c r="U40" t="n">
        <v>0.76</v>
      </c>
      <c r="V40" t="n">
        <v>0.87</v>
      </c>
      <c r="W40" t="n">
        <v>2.98</v>
      </c>
      <c r="X40" t="n">
        <v>0.28</v>
      </c>
      <c r="Y40" t="n">
        <v>1</v>
      </c>
      <c r="Z40" t="n">
        <v>10</v>
      </c>
      <c r="AA40" t="n">
        <v>606.3442289095807</v>
      </c>
      <c r="AB40" t="n">
        <v>829.6269240135471</v>
      </c>
      <c r="AC40" t="n">
        <v>750.4484947743942</v>
      </c>
      <c r="AD40" t="n">
        <v>606344.2289095807</v>
      </c>
      <c r="AE40" t="n">
        <v>829626.924013547</v>
      </c>
      <c r="AF40" t="n">
        <v>1.217585501446082e-05</v>
      </c>
      <c r="AG40" t="n">
        <v>44</v>
      </c>
      <c r="AH40" t="n">
        <v>750448.4947743942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5.9807</v>
      </c>
      <c r="E41" t="n">
        <v>16.72</v>
      </c>
      <c r="F41" t="n">
        <v>13.04</v>
      </c>
      <c r="G41" t="n">
        <v>52.14</v>
      </c>
      <c r="H41" t="n">
        <v>0.65</v>
      </c>
      <c r="I41" t="n">
        <v>15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202.37</v>
      </c>
      <c r="Q41" t="n">
        <v>988.11</v>
      </c>
      <c r="R41" t="n">
        <v>46.53</v>
      </c>
      <c r="S41" t="n">
        <v>35.43</v>
      </c>
      <c r="T41" t="n">
        <v>4499.81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605.7884901161495</v>
      </c>
      <c r="AB41" t="n">
        <v>828.8665376789093</v>
      </c>
      <c r="AC41" t="n">
        <v>749.7606786443254</v>
      </c>
      <c r="AD41" t="n">
        <v>605788.4901161495</v>
      </c>
      <c r="AE41" t="n">
        <v>828866.5376789093</v>
      </c>
      <c r="AF41" t="n">
        <v>1.217748391862504e-05</v>
      </c>
      <c r="AG41" t="n">
        <v>44</v>
      </c>
      <c r="AH41" t="n">
        <v>749760.6786443254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5.9785</v>
      </c>
      <c r="E42" t="n">
        <v>16.73</v>
      </c>
      <c r="F42" t="n">
        <v>13.04</v>
      </c>
      <c r="G42" t="n">
        <v>52.17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201.32</v>
      </c>
      <c r="Q42" t="n">
        <v>988.17</v>
      </c>
      <c r="R42" t="n">
        <v>46.77</v>
      </c>
      <c r="S42" t="n">
        <v>35.43</v>
      </c>
      <c r="T42" t="n">
        <v>4619.54</v>
      </c>
      <c r="U42" t="n">
        <v>0.76</v>
      </c>
      <c r="V42" t="n">
        <v>0.87</v>
      </c>
      <c r="W42" t="n">
        <v>2.99</v>
      </c>
      <c r="X42" t="n">
        <v>0.29</v>
      </c>
      <c r="Y42" t="n">
        <v>1</v>
      </c>
      <c r="Z42" t="n">
        <v>10</v>
      </c>
      <c r="AA42" t="n">
        <v>604.9095056250901</v>
      </c>
      <c r="AB42" t="n">
        <v>827.6638723201828</v>
      </c>
      <c r="AC42" t="n">
        <v>748.6727939794844</v>
      </c>
      <c r="AD42" t="n">
        <v>604909.5056250901</v>
      </c>
      <c r="AE42" t="n">
        <v>827663.8723201829</v>
      </c>
      <c r="AF42" t="n">
        <v>1.217300443217345e-05</v>
      </c>
      <c r="AG42" t="n">
        <v>44</v>
      </c>
      <c r="AH42" t="n">
        <v>748672.7939794844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6.0092</v>
      </c>
      <c r="E43" t="n">
        <v>16.64</v>
      </c>
      <c r="F43" t="n">
        <v>13.01</v>
      </c>
      <c r="G43" t="n">
        <v>55.75</v>
      </c>
      <c r="H43" t="n">
        <v>0.68</v>
      </c>
      <c r="I43" t="n">
        <v>14</v>
      </c>
      <c r="J43" t="n">
        <v>294.55</v>
      </c>
      <c r="K43" t="n">
        <v>60.56</v>
      </c>
      <c r="L43" t="n">
        <v>11.25</v>
      </c>
      <c r="M43" t="n">
        <v>12</v>
      </c>
      <c r="N43" t="n">
        <v>82.73999999999999</v>
      </c>
      <c r="O43" t="n">
        <v>36561.67</v>
      </c>
      <c r="P43" t="n">
        <v>200.58</v>
      </c>
      <c r="Q43" t="n">
        <v>988.13</v>
      </c>
      <c r="R43" t="n">
        <v>45.57</v>
      </c>
      <c r="S43" t="n">
        <v>35.43</v>
      </c>
      <c r="T43" t="n">
        <v>4027.15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603.1217118384803</v>
      </c>
      <c r="AB43" t="n">
        <v>825.2177339894481</v>
      </c>
      <c r="AC43" t="n">
        <v>746.4601116578581</v>
      </c>
      <c r="AD43" t="n">
        <v>603121.7118384803</v>
      </c>
      <c r="AE43" t="n">
        <v>825217.7339894481</v>
      </c>
      <c r="AF43" t="n">
        <v>1.223551362947507e-05</v>
      </c>
      <c r="AG43" t="n">
        <v>44</v>
      </c>
      <c r="AH43" t="n">
        <v>746460.1116578581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6.0093</v>
      </c>
      <c r="E44" t="n">
        <v>16.64</v>
      </c>
      <c r="F44" t="n">
        <v>13.01</v>
      </c>
      <c r="G44" t="n">
        <v>55.75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200.21</v>
      </c>
      <c r="Q44" t="n">
        <v>988.13</v>
      </c>
      <c r="R44" t="n">
        <v>45.67</v>
      </c>
      <c r="S44" t="n">
        <v>35.43</v>
      </c>
      <c r="T44" t="n">
        <v>4075.16</v>
      </c>
      <c r="U44" t="n">
        <v>0.78</v>
      </c>
      <c r="V44" t="n">
        <v>0.88</v>
      </c>
      <c r="W44" t="n">
        <v>2.99</v>
      </c>
      <c r="X44" t="n">
        <v>0.25</v>
      </c>
      <c r="Y44" t="n">
        <v>1</v>
      </c>
      <c r="Z44" t="n">
        <v>10</v>
      </c>
      <c r="AA44" t="n">
        <v>602.7832158743586</v>
      </c>
      <c r="AB44" t="n">
        <v>824.7545888779487</v>
      </c>
      <c r="AC44" t="n">
        <v>746.041168465772</v>
      </c>
      <c r="AD44" t="n">
        <v>602783.2158743585</v>
      </c>
      <c r="AE44" t="n">
        <v>824754.5888779487</v>
      </c>
      <c r="AF44" t="n">
        <v>1.22357172424956e-05</v>
      </c>
      <c r="AG44" t="n">
        <v>44</v>
      </c>
      <c r="AH44" t="n">
        <v>746041.1684657719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6.0121</v>
      </c>
      <c r="E45" t="n">
        <v>16.63</v>
      </c>
      <c r="F45" t="n">
        <v>13</v>
      </c>
      <c r="G45" t="n">
        <v>55.72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198.58</v>
      </c>
      <c r="Q45" t="n">
        <v>988.09</v>
      </c>
      <c r="R45" t="n">
        <v>45.43</v>
      </c>
      <c r="S45" t="n">
        <v>35.43</v>
      </c>
      <c r="T45" t="n">
        <v>3953.83</v>
      </c>
      <c r="U45" t="n">
        <v>0.78</v>
      </c>
      <c r="V45" t="n">
        <v>0.88</v>
      </c>
      <c r="W45" t="n">
        <v>2.98</v>
      </c>
      <c r="X45" t="n">
        <v>0.25</v>
      </c>
      <c r="Y45" t="n">
        <v>1</v>
      </c>
      <c r="Z45" t="n">
        <v>10</v>
      </c>
      <c r="AA45" t="n">
        <v>601.1933108259401</v>
      </c>
      <c r="AB45" t="n">
        <v>822.5792106490419</v>
      </c>
      <c r="AC45" t="n">
        <v>744.0734052818697</v>
      </c>
      <c r="AD45" t="n">
        <v>601193.3108259401</v>
      </c>
      <c r="AE45" t="n">
        <v>822579.2106490419</v>
      </c>
      <c r="AF45" t="n">
        <v>1.224141840707034e-05</v>
      </c>
      <c r="AG45" t="n">
        <v>44</v>
      </c>
      <c r="AH45" t="n">
        <v>744073.4052818697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6.0328</v>
      </c>
      <c r="E46" t="n">
        <v>16.58</v>
      </c>
      <c r="F46" t="n">
        <v>13</v>
      </c>
      <c r="G46" t="n">
        <v>59.98</v>
      </c>
      <c r="H46" t="n">
        <v>0.72</v>
      </c>
      <c r="I46" t="n">
        <v>13</v>
      </c>
      <c r="J46" t="n">
        <v>296.1</v>
      </c>
      <c r="K46" t="n">
        <v>60.56</v>
      </c>
      <c r="L46" t="n">
        <v>12</v>
      </c>
      <c r="M46" t="n">
        <v>11</v>
      </c>
      <c r="N46" t="n">
        <v>83.54000000000001</v>
      </c>
      <c r="O46" t="n">
        <v>36753.16</v>
      </c>
      <c r="P46" t="n">
        <v>198.27</v>
      </c>
      <c r="Q46" t="n">
        <v>988.09</v>
      </c>
      <c r="R46" t="n">
        <v>45.33</v>
      </c>
      <c r="S46" t="n">
        <v>35.43</v>
      </c>
      <c r="T46" t="n">
        <v>3909.85</v>
      </c>
      <c r="U46" t="n">
        <v>0.78</v>
      </c>
      <c r="V46" t="n">
        <v>0.88</v>
      </c>
      <c r="W46" t="n">
        <v>2.98</v>
      </c>
      <c r="X46" t="n">
        <v>0.24</v>
      </c>
      <c r="Y46" t="n">
        <v>1</v>
      </c>
      <c r="Z46" t="n">
        <v>10</v>
      </c>
      <c r="AA46" t="n">
        <v>600.2134824491879</v>
      </c>
      <c r="AB46" t="n">
        <v>821.2385662369924</v>
      </c>
      <c r="AC46" t="n">
        <v>742.8607100908998</v>
      </c>
      <c r="AD46" t="n">
        <v>600213.4824491879</v>
      </c>
      <c r="AE46" t="n">
        <v>821238.5662369924</v>
      </c>
      <c r="AF46" t="n">
        <v>1.228356630231931e-05</v>
      </c>
      <c r="AG46" t="n">
        <v>44</v>
      </c>
      <c r="AH46" t="n">
        <v>742860.7100908998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6.0327</v>
      </c>
      <c r="E47" t="n">
        <v>16.58</v>
      </c>
      <c r="F47" t="n">
        <v>13</v>
      </c>
      <c r="G47" t="n">
        <v>59.98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197.49</v>
      </c>
      <c r="Q47" t="n">
        <v>988.11</v>
      </c>
      <c r="R47" t="n">
        <v>45.29</v>
      </c>
      <c r="S47" t="n">
        <v>35.43</v>
      </c>
      <c r="T47" t="n">
        <v>3891.35</v>
      </c>
      <c r="U47" t="n">
        <v>0.78</v>
      </c>
      <c r="V47" t="n">
        <v>0.88</v>
      </c>
      <c r="W47" t="n">
        <v>2.99</v>
      </c>
      <c r="X47" t="n">
        <v>0.24</v>
      </c>
      <c r="Y47" t="n">
        <v>1</v>
      </c>
      <c r="Z47" t="n">
        <v>10</v>
      </c>
      <c r="AA47" t="n">
        <v>599.513228934552</v>
      </c>
      <c r="AB47" t="n">
        <v>820.2804484852628</v>
      </c>
      <c r="AC47" t="n">
        <v>741.9940337526687</v>
      </c>
      <c r="AD47" t="n">
        <v>599513.2289345519</v>
      </c>
      <c r="AE47" t="n">
        <v>820280.4484852628</v>
      </c>
      <c r="AF47" t="n">
        <v>1.228336268929879e-05</v>
      </c>
      <c r="AG47" t="n">
        <v>44</v>
      </c>
      <c r="AH47" t="n">
        <v>741994.0337526686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6.0351</v>
      </c>
      <c r="E48" t="n">
        <v>16.57</v>
      </c>
      <c r="F48" t="n">
        <v>12.99</v>
      </c>
      <c r="G48" t="n">
        <v>59.95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196.91</v>
      </c>
      <c r="Q48" t="n">
        <v>988.09</v>
      </c>
      <c r="R48" t="n">
        <v>44.99</v>
      </c>
      <c r="S48" t="n">
        <v>35.43</v>
      </c>
      <c r="T48" t="n">
        <v>3743.14</v>
      </c>
      <c r="U48" t="n">
        <v>0.79</v>
      </c>
      <c r="V48" t="n">
        <v>0.88</v>
      </c>
      <c r="W48" t="n">
        <v>2.99</v>
      </c>
      <c r="X48" t="n">
        <v>0.24</v>
      </c>
      <c r="Y48" t="n">
        <v>1</v>
      </c>
      <c r="Z48" t="n">
        <v>10</v>
      </c>
      <c r="AA48" t="n">
        <v>598.8911178566359</v>
      </c>
      <c r="AB48" t="n">
        <v>819.4292486628544</v>
      </c>
      <c r="AC48" t="n">
        <v>741.2240712466445</v>
      </c>
      <c r="AD48" t="n">
        <v>598891.1178566359</v>
      </c>
      <c r="AE48" t="n">
        <v>819429.2486628544</v>
      </c>
      <c r="AF48" t="n">
        <v>1.228824940179142e-05</v>
      </c>
      <c r="AG48" t="n">
        <v>44</v>
      </c>
      <c r="AH48" t="n">
        <v>741224.0712466445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6.0606</v>
      </c>
      <c r="E49" t="n">
        <v>16.5</v>
      </c>
      <c r="F49" t="n">
        <v>12.97</v>
      </c>
      <c r="G49" t="n">
        <v>64.86</v>
      </c>
      <c r="H49" t="n">
        <v>0.76</v>
      </c>
      <c r="I49" t="n">
        <v>12</v>
      </c>
      <c r="J49" t="n">
        <v>297.66</v>
      </c>
      <c r="K49" t="n">
        <v>60.56</v>
      </c>
      <c r="L49" t="n">
        <v>12.75</v>
      </c>
      <c r="M49" t="n">
        <v>10</v>
      </c>
      <c r="N49" t="n">
        <v>84.36</v>
      </c>
      <c r="O49" t="n">
        <v>36945.67</v>
      </c>
      <c r="P49" t="n">
        <v>195.05</v>
      </c>
      <c r="Q49" t="n">
        <v>988.11</v>
      </c>
      <c r="R49" t="n">
        <v>44.5</v>
      </c>
      <c r="S49" t="n">
        <v>35.43</v>
      </c>
      <c r="T49" t="n">
        <v>3503.44</v>
      </c>
      <c r="U49" t="n">
        <v>0.8</v>
      </c>
      <c r="V49" t="n">
        <v>0.88</v>
      </c>
      <c r="W49" t="n">
        <v>2.99</v>
      </c>
      <c r="X49" t="n">
        <v>0.22</v>
      </c>
      <c r="Y49" t="n">
        <v>1</v>
      </c>
      <c r="Z49" t="n">
        <v>10</v>
      </c>
      <c r="AA49" t="n">
        <v>587.3290404330984</v>
      </c>
      <c r="AB49" t="n">
        <v>803.609504249114</v>
      </c>
      <c r="AC49" t="n">
        <v>726.9141410366008</v>
      </c>
      <c r="AD49" t="n">
        <v>587329.0404330983</v>
      </c>
      <c r="AE49" t="n">
        <v>803609.5042491141</v>
      </c>
      <c r="AF49" t="n">
        <v>1.234017072202566e-05</v>
      </c>
      <c r="AG49" t="n">
        <v>43</v>
      </c>
      <c r="AH49" t="n">
        <v>726914.1410366008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6.0614</v>
      </c>
      <c r="E50" t="n">
        <v>16.5</v>
      </c>
      <c r="F50" t="n">
        <v>12.97</v>
      </c>
      <c r="G50" t="n">
        <v>64.84999999999999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10</v>
      </c>
      <c r="N50" t="n">
        <v>84.63</v>
      </c>
      <c r="O50" t="n">
        <v>37010.06</v>
      </c>
      <c r="P50" t="n">
        <v>194.77</v>
      </c>
      <c r="Q50" t="n">
        <v>988.09</v>
      </c>
      <c r="R50" t="n">
        <v>44.42</v>
      </c>
      <c r="S50" t="n">
        <v>35.43</v>
      </c>
      <c r="T50" t="n">
        <v>3463.04</v>
      </c>
      <c r="U50" t="n">
        <v>0.8</v>
      </c>
      <c r="V50" t="n">
        <v>0.88</v>
      </c>
      <c r="W50" t="n">
        <v>2.99</v>
      </c>
      <c r="X50" t="n">
        <v>0.22</v>
      </c>
      <c r="Y50" t="n">
        <v>1</v>
      </c>
      <c r="Z50" t="n">
        <v>10</v>
      </c>
      <c r="AA50" t="n">
        <v>587.0513633257408</v>
      </c>
      <c r="AB50" t="n">
        <v>803.2295741805782</v>
      </c>
      <c r="AC50" t="n">
        <v>726.5704709605708</v>
      </c>
      <c r="AD50" t="n">
        <v>587051.3633257408</v>
      </c>
      <c r="AE50" t="n">
        <v>803229.5741805782</v>
      </c>
      <c r="AF50" t="n">
        <v>1.234179962618988e-05</v>
      </c>
      <c r="AG50" t="n">
        <v>43</v>
      </c>
      <c r="AH50" t="n">
        <v>726570.4709605707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6.062</v>
      </c>
      <c r="E51" t="n">
        <v>16.5</v>
      </c>
      <c r="F51" t="n">
        <v>12.97</v>
      </c>
      <c r="G51" t="n">
        <v>64.84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10</v>
      </c>
      <c r="N51" t="n">
        <v>84.90000000000001</v>
      </c>
      <c r="O51" t="n">
        <v>37074.57</v>
      </c>
      <c r="P51" t="n">
        <v>194.44</v>
      </c>
      <c r="Q51" t="n">
        <v>988.12</v>
      </c>
      <c r="R51" t="n">
        <v>44.38</v>
      </c>
      <c r="S51" t="n">
        <v>35.43</v>
      </c>
      <c r="T51" t="n">
        <v>3439.59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586.7354275890741</v>
      </c>
      <c r="AB51" t="n">
        <v>802.79729696757</v>
      </c>
      <c r="AC51" t="n">
        <v>726.1794496780672</v>
      </c>
      <c r="AD51" t="n">
        <v>586735.4275890741</v>
      </c>
      <c r="AE51" t="n">
        <v>802797.29696757</v>
      </c>
      <c r="AF51" t="n">
        <v>1.234302130431304e-05</v>
      </c>
      <c r="AG51" t="n">
        <v>43</v>
      </c>
      <c r="AH51" t="n">
        <v>726179.4496780671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6.0617</v>
      </c>
      <c r="E52" t="n">
        <v>16.5</v>
      </c>
      <c r="F52" t="n">
        <v>12.97</v>
      </c>
      <c r="G52" t="n">
        <v>64.84999999999999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10</v>
      </c>
      <c r="N52" t="n">
        <v>85.18000000000001</v>
      </c>
      <c r="O52" t="n">
        <v>37139.2</v>
      </c>
      <c r="P52" t="n">
        <v>193.31</v>
      </c>
      <c r="Q52" t="n">
        <v>988.09</v>
      </c>
      <c r="R52" t="n">
        <v>44.51</v>
      </c>
      <c r="S52" t="n">
        <v>35.43</v>
      </c>
      <c r="T52" t="n">
        <v>3506.4</v>
      </c>
      <c r="U52" t="n">
        <v>0.8</v>
      </c>
      <c r="V52" t="n">
        <v>0.88</v>
      </c>
      <c r="W52" t="n">
        <v>2.98</v>
      </c>
      <c r="X52" t="n">
        <v>0.22</v>
      </c>
      <c r="Y52" t="n">
        <v>1</v>
      </c>
      <c r="Z52" t="n">
        <v>10</v>
      </c>
      <c r="AA52" t="n">
        <v>585.7307869920312</v>
      </c>
      <c r="AB52" t="n">
        <v>801.4227033810806</v>
      </c>
      <c r="AC52" t="n">
        <v>724.9360453742181</v>
      </c>
      <c r="AD52" t="n">
        <v>585730.7869920311</v>
      </c>
      <c r="AE52" t="n">
        <v>801422.7033810806</v>
      </c>
      <c r="AF52" t="n">
        <v>1.234241046525146e-05</v>
      </c>
      <c r="AG52" t="n">
        <v>43</v>
      </c>
      <c r="AH52" t="n">
        <v>724936.0453742181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6.0874</v>
      </c>
      <c r="E53" t="n">
        <v>16.43</v>
      </c>
      <c r="F53" t="n">
        <v>12.95</v>
      </c>
      <c r="G53" t="n">
        <v>70.65000000000001</v>
      </c>
      <c r="H53" t="n">
        <v>0.82</v>
      </c>
      <c r="I53" t="n">
        <v>11</v>
      </c>
      <c r="J53" t="n">
        <v>299.76</v>
      </c>
      <c r="K53" t="n">
        <v>60.56</v>
      </c>
      <c r="L53" t="n">
        <v>13.75</v>
      </c>
      <c r="M53" t="n">
        <v>9</v>
      </c>
      <c r="N53" t="n">
        <v>85.45</v>
      </c>
      <c r="O53" t="n">
        <v>37204.07</v>
      </c>
      <c r="P53" t="n">
        <v>192.1</v>
      </c>
      <c r="Q53" t="n">
        <v>988.08</v>
      </c>
      <c r="R53" t="n">
        <v>43.86</v>
      </c>
      <c r="S53" t="n">
        <v>35.43</v>
      </c>
      <c r="T53" t="n">
        <v>3185.86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583.777876581196</v>
      </c>
      <c r="AB53" t="n">
        <v>798.7506452006493</v>
      </c>
      <c r="AC53" t="n">
        <v>722.5190046762699</v>
      </c>
      <c r="AD53" t="n">
        <v>583777.876581196</v>
      </c>
      <c r="AE53" t="n">
        <v>798750.6452006493</v>
      </c>
      <c r="AF53" t="n">
        <v>1.239473901152675e-05</v>
      </c>
      <c r="AG53" t="n">
        <v>43</v>
      </c>
      <c r="AH53" t="n">
        <v>722519.0046762699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6.085</v>
      </c>
      <c r="E54" t="n">
        <v>16.43</v>
      </c>
      <c r="F54" t="n">
        <v>12.96</v>
      </c>
      <c r="G54" t="n">
        <v>70.68000000000001</v>
      </c>
      <c r="H54" t="n">
        <v>0.83</v>
      </c>
      <c r="I54" t="n">
        <v>11</v>
      </c>
      <c r="J54" t="n">
        <v>300.28</v>
      </c>
      <c r="K54" t="n">
        <v>60.56</v>
      </c>
      <c r="L54" t="n">
        <v>14</v>
      </c>
      <c r="M54" t="n">
        <v>9</v>
      </c>
      <c r="N54" t="n">
        <v>85.73</v>
      </c>
      <c r="O54" t="n">
        <v>37268.93</v>
      </c>
      <c r="P54" t="n">
        <v>191.97</v>
      </c>
      <c r="Q54" t="n">
        <v>988.08</v>
      </c>
      <c r="R54" t="n">
        <v>44.19</v>
      </c>
      <c r="S54" t="n">
        <v>35.43</v>
      </c>
      <c r="T54" t="n">
        <v>3348.87</v>
      </c>
      <c r="U54" t="n">
        <v>0.8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583.7572621770443</v>
      </c>
      <c r="AB54" t="n">
        <v>798.7224396634456</v>
      </c>
      <c r="AC54" t="n">
        <v>722.4934910359503</v>
      </c>
      <c r="AD54" t="n">
        <v>583757.2621770443</v>
      </c>
      <c r="AE54" t="n">
        <v>798722.4396634456</v>
      </c>
      <c r="AF54" t="n">
        <v>1.238985229903412e-05</v>
      </c>
      <c r="AG54" t="n">
        <v>43</v>
      </c>
      <c r="AH54" t="n">
        <v>722493.4910359504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6.0886</v>
      </c>
      <c r="E55" t="n">
        <v>16.42</v>
      </c>
      <c r="F55" t="n">
        <v>12.95</v>
      </c>
      <c r="G55" t="n">
        <v>70.63</v>
      </c>
      <c r="H55" t="n">
        <v>0.84</v>
      </c>
      <c r="I55" t="n">
        <v>11</v>
      </c>
      <c r="J55" t="n">
        <v>300.81</v>
      </c>
      <c r="K55" t="n">
        <v>60.56</v>
      </c>
      <c r="L55" t="n">
        <v>14.25</v>
      </c>
      <c r="M55" t="n">
        <v>9</v>
      </c>
      <c r="N55" t="n">
        <v>86</v>
      </c>
      <c r="O55" t="n">
        <v>37333.9</v>
      </c>
      <c r="P55" t="n">
        <v>191.53</v>
      </c>
      <c r="Q55" t="n">
        <v>988.1</v>
      </c>
      <c r="R55" t="n">
        <v>43.81</v>
      </c>
      <c r="S55" t="n">
        <v>35.43</v>
      </c>
      <c r="T55" t="n">
        <v>3162.68</v>
      </c>
      <c r="U55" t="n">
        <v>0.8100000000000001</v>
      </c>
      <c r="V55" t="n">
        <v>0.88</v>
      </c>
      <c r="W55" t="n">
        <v>2.98</v>
      </c>
      <c r="X55" t="n">
        <v>0.2</v>
      </c>
      <c r="Y55" t="n">
        <v>1</v>
      </c>
      <c r="Z55" t="n">
        <v>10</v>
      </c>
      <c r="AA55" t="n">
        <v>583.229852336505</v>
      </c>
      <c r="AB55" t="n">
        <v>798.0008142519397</v>
      </c>
      <c r="AC55" t="n">
        <v>721.8407365409108</v>
      </c>
      <c r="AD55" t="n">
        <v>583229.852336505</v>
      </c>
      <c r="AE55" t="n">
        <v>798000.8142519396</v>
      </c>
      <c r="AF55" t="n">
        <v>1.239718236777307e-05</v>
      </c>
      <c r="AG55" t="n">
        <v>43</v>
      </c>
      <c r="AH55" t="n">
        <v>721840.7365409108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6.09</v>
      </c>
      <c r="E56" t="n">
        <v>16.42</v>
      </c>
      <c r="F56" t="n">
        <v>12.94</v>
      </c>
      <c r="G56" t="n">
        <v>70.61</v>
      </c>
      <c r="H56" t="n">
        <v>0.86</v>
      </c>
      <c r="I56" t="n">
        <v>11</v>
      </c>
      <c r="J56" t="n">
        <v>301.34</v>
      </c>
      <c r="K56" t="n">
        <v>60.56</v>
      </c>
      <c r="L56" t="n">
        <v>14.5</v>
      </c>
      <c r="M56" t="n">
        <v>9</v>
      </c>
      <c r="N56" t="n">
        <v>86.28</v>
      </c>
      <c r="O56" t="n">
        <v>37399</v>
      </c>
      <c r="P56" t="n">
        <v>190.55</v>
      </c>
      <c r="Q56" t="n">
        <v>988.08</v>
      </c>
      <c r="R56" t="n">
        <v>43.83</v>
      </c>
      <c r="S56" t="n">
        <v>35.43</v>
      </c>
      <c r="T56" t="n">
        <v>3171.67</v>
      </c>
      <c r="U56" t="n">
        <v>0.8100000000000001</v>
      </c>
      <c r="V56" t="n">
        <v>0.88</v>
      </c>
      <c r="W56" t="n">
        <v>2.98</v>
      </c>
      <c r="X56" t="n">
        <v>0.19</v>
      </c>
      <c r="Y56" t="n">
        <v>1</v>
      </c>
      <c r="Z56" t="n">
        <v>10</v>
      </c>
      <c r="AA56" t="n">
        <v>582.2908187133137</v>
      </c>
      <c r="AB56" t="n">
        <v>796.7159870214495</v>
      </c>
      <c r="AC56" t="n">
        <v>720.6785314180324</v>
      </c>
      <c r="AD56" t="n">
        <v>582290.8187133137</v>
      </c>
      <c r="AE56" t="n">
        <v>796715.9870214495</v>
      </c>
      <c r="AF56" t="n">
        <v>1.240003295006044e-05</v>
      </c>
      <c r="AG56" t="n">
        <v>43</v>
      </c>
      <c r="AH56" t="n">
        <v>720678.5314180325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6.0898</v>
      </c>
      <c r="E57" t="n">
        <v>16.42</v>
      </c>
      <c r="F57" t="n">
        <v>12.95</v>
      </c>
      <c r="G57" t="n">
        <v>70.61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189.42</v>
      </c>
      <c r="Q57" t="n">
        <v>988.15</v>
      </c>
      <c r="R57" t="n">
        <v>43.8</v>
      </c>
      <c r="S57" t="n">
        <v>35.43</v>
      </c>
      <c r="T57" t="n">
        <v>3157.91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581.3058714208347</v>
      </c>
      <c r="AB57" t="n">
        <v>795.368338683072</v>
      </c>
      <c r="AC57" t="n">
        <v>719.4595007456332</v>
      </c>
      <c r="AD57" t="n">
        <v>581305.8714208347</v>
      </c>
      <c r="AE57" t="n">
        <v>795368.338683072</v>
      </c>
      <c r="AF57" t="n">
        <v>1.239962572401939e-05</v>
      </c>
      <c r="AG57" t="n">
        <v>43</v>
      </c>
      <c r="AH57" t="n">
        <v>719459.5007456333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6.1156</v>
      </c>
      <c r="E58" t="n">
        <v>16.35</v>
      </c>
      <c r="F58" t="n">
        <v>12.93</v>
      </c>
      <c r="G58" t="n">
        <v>77.56999999999999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187.7</v>
      </c>
      <c r="Q58" t="n">
        <v>988.08</v>
      </c>
      <c r="R58" t="n">
        <v>43.04</v>
      </c>
      <c r="S58" t="n">
        <v>35.43</v>
      </c>
      <c r="T58" t="n">
        <v>2780.17</v>
      </c>
      <c r="U58" t="n">
        <v>0.82</v>
      </c>
      <c r="V58" t="n">
        <v>0.88</v>
      </c>
      <c r="W58" t="n">
        <v>2.98</v>
      </c>
      <c r="X58" t="n">
        <v>0.17</v>
      </c>
      <c r="Y58" t="n">
        <v>1</v>
      </c>
      <c r="Z58" t="n">
        <v>10</v>
      </c>
      <c r="AA58" t="n">
        <v>578.9235796572368</v>
      </c>
      <c r="AB58" t="n">
        <v>792.1087819928225</v>
      </c>
      <c r="AC58" t="n">
        <v>716.5110315710846</v>
      </c>
      <c r="AD58" t="n">
        <v>578923.5796572368</v>
      </c>
      <c r="AE58" t="n">
        <v>792108.7819928225</v>
      </c>
      <c r="AF58" t="n">
        <v>1.245215788331521e-05</v>
      </c>
      <c r="AG58" t="n">
        <v>43</v>
      </c>
      <c r="AH58" t="n">
        <v>716511.0315710845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6.1114</v>
      </c>
      <c r="E59" t="n">
        <v>16.36</v>
      </c>
      <c r="F59" t="n">
        <v>12.94</v>
      </c>
      <c r="G59" t="n">
        <v>77.64</v>
      </c>
      <c r="H59" t="n">
        <v>0.9</v>
      </c>
      <c r="I59" t="n">
        <v>10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187.14</v>
      </c>
      <c r="Q59" t="n">
        <v>988.1799999999999</v>
      </c>
      <c r="R59" t="n">
        <v>43.59</v>
      </c>
      <c r="S59" t="n">
        <v>35.43</v>
      </c>
      <c r="T59" t="n">
        <v>3056.51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578.5744464258092</v>
      </c>
      <c r="AB59" t="n">
        <v>791.6310825029121</v>
      </c>
      <c r="AC59" t="n">
        <v>716.0789230500359</v>
      </c>
      <c r="AD59" t="n">
        <v>578574.4464258093</v>
      </c>
      <c r="AE59" t="n">
        <v>791631.0825029121</v>
      </c>
      <c r="AF59" t="n">
        <v>1.24436061364531e-05</v>
      </c>
      <c r="AG59" t="n">
        <v>43</v>
      </c>
      <c r="AH59" t="n">
        <v>716078.9230500358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6.1164</v>
      </c>
      <c r="E60" t="n">
        <v>16.35</v>
      </c>
      <c r="F60" t="n">
        <v>12.93</v>
      </c>
      <c r="G60" t="n">
        <v>77.56</v>
      </c>
      <c r="H60" t="n">
        <v>0.91</v>
      </c>
      <c r="I60" t="n">
        <v>10</v>
      </c>
      <c r="J60" t="n">
        <v>303.46</v>
      </c>
      <c r="K60" t="n">
        <v>60.56</v>
      </c>
      <c r="L60" t="n">
        <v>15.5</v>
      </c>
      <c r="M60" t="n">
        <v>8</v>
      </c>
      <c r="N60" t="n">
        <v>87.40000000000001</v>
      </c>
      <c r="O60" t="n">
        <v>37660.57</v>
      </c>
      <c r="P60" t="n">
        <v>185.94</v>
      </c>
      <c r="Q60" t="n">
        <v>988.1</v>
      </c>
      <c r="R60" t="n">
        <v>43.13</v>
      </c>
      <c r="S60" t="n">
        <v>35.43</v>
      </c>
      <c r="T60" t="n">
        <v>2824.6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577.3326950962182</v>
      </c>
      <c r="AB60" t="n">
        <v>789.9320635515633</v>
      </c>
      <c r="AC60" t="n">
        <v>714.5420560828157</v>
      </c>
      <c r="AD60" t="n">
        <v>577332.6950962183</v>
      </c>
      <c r="AE60" t="n">
        <v>789932.0635515633</v>
      </c>
      <c r="AF60" t="n">
        <v>1.245378678747942e-05</v>
      </c>
      <c r="AG60" t="n">
        <v>43</v>
      </c>
      <c r="AH60" t="n">
        <v>714542.0560828157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6.1144</v>
      </c>
      <c r="E61" t="n">
        <v>16.35</v>
      </c>
      <c r="F61" t="n">
        <v>12.93</v>
      </c>
      <c r="G61" t="n">
        <v>77.59</v>
      </c>
      <c r="H61" t="n">
        <v>0.92</v>
      </c>
      <c r="I61" t="n">
        <v>10</v>
      </c>
      <c r="J61" t="n">
        <v>303.99</v>
      </c>
      <c r="K61" t="n">
        <v>60.56</v>
      </c>
      <c r="L61" t="n">
        <v>15.75</v>
      </c>
      <c r="M61" t="n">
        <v>8</v>
      </c>
      <c r="N61" t="n">
        <v>87.68000000000001</v>
      </c>
      <c r="O61" t="n">
        <v>37726.27</v>
      </c>
      <c r="P61" t="n">
        <v>186.15</v>
      </c>
      <c r="Q61" t="n">
        <v>988.12</v>
      </c>
      <c r="R61" t="n">
        <v>43.16</v>
      </c>
      <c r="S61" t="n">
        <v>35.43</v>
      </c>
      <c r="T61" t="n">
        <v>2842.71</v>
      </c>
      <c r="U61" t="n">
        <v>0.82</v>
      </c>
      <c r="V61" t="n">
        <v>0.88</v>
      </c>
      <c r="W61" t="n">
        <v>2.98</v>
      </c>
      <c r="X61" t="n">
        <v>0.18</v>
      </c>
      <c r="Y61" t="n">
        <v>1</v>
      </c>
      <c r="Z61" t="n">
        <v>10</v>
      </c>
      <c r="AA61" t="n">
        <v>577.5814893618629</v>
      </c>
      <c r="AB61" t="n">
        <v>790.2724748418466</v>
      </c>
      <c r="AC61" t="n">
        <v>714.8499789973247</v>
      </c>
      <c r="AD61" t="n">
        <v>577581.4893618629</v>
      </c>
      <c r="AE61" t="n">
        <v>790272.4748418466</v>
      </c>
      <c r="AF61" t="n">
        <v>1.244971452706889e-05</v>
      </c>
      <c r="AG61" t="n">
        <v>43</v>
      </c>
      <c r="AH61" t="n">
        <v>714849.9789973247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6.1131</v>
      </c>
      <c r="E62" t="n">
        <v>16.36</v>
      </c>
      <c r="F62" t="n">
        <v>12.94</v>
      </c>
      <c r="G62" t="n">
        <v>77.61</v>
      </c>
      <c r="H62" t="n">
        <v>0.9399999999999999</v>
      </c>
      <c r="I62" t="n">
        <v>10</v>
      </c>
      <c r="J62" t="n">
        <v>304.52</v>
      </c>
      <c r="K62" t="n">
        <v>60.56</v>
      </c>
      <c r="L62" t="n">
        <v>16</v>
      </c>
      <c r="M62" t="n">
        <v>8</v>
      </c>
      <c r="N62" t="n">
        <v>87.97</v>
      </c>
      <c r="O62" t="n">
        <v>37792.08</v>
      </c>
      <c r="P62" t="n">
        <v>185.14</v>
      </c>
      <c r="Q62" t="n">
        <v>988.08</v>
      </c>
      <c r="R62" t="n">
        <v>43.37</v>
      </c>
      <c r="S62" t="n">
        <v>35.43</v>
      </c>
      <c r="T62" t="n">
        <v>2947.3</v>
      </c>
      <c r="U62" t="n">
        <v>0.82</v>
      </c>
      <c r="V62" t="n">
        <v>0.88</v>
      </c>
      <c r="W62" t="n">
        <v>2.98</v>
      </c>
      <c r="X62" t="n">
        <v>0.18</v>
      </c>
      <c r="Y62" t="n">
        <v>1</v>
      </c>
      <c r="Z62" t="n">
        <v>10</v>
      </c>
      <c r="AA62" t="n">
        <v>576.7410587802359</v>
      </c>
      <c r="AB62" t="n">
        <v>789.1225606428841</v>
      </c>
      <c r="AC62" t="n">
        <v>713.8098109955964</v>
      </c>
      <c r="AD62" t="n">
        <v>576741.0587802359</v>
      </c>
      <c r="AE62" t="n">
        <v>789122.5606428841</v>
      </c>
      <c r="AF62" t="n">
        <v>1.244706755780205e-05</v>
      </c>
      <c r="AG62" t="n">
        <v>43</v>
      </c>
      <c r="AH62" t="n">
        <v>713809.8109955965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6.1152</v>
      </c>
      <c r="E63" t="n">
        <v>16.35</v>
      </c>
      <c r="F63" t="n">
        <v>12.93</v>
      </c>
      <c r="G63" t="n">
        <v>77.58</v>
      </c>
      <c r="H63" t="n">
        <v>0.95</v>
      </c>
      <c r="I63" t="n">
        <v>10</v>
      </c>
      <c r="J63" t="n">
        <v>305.06</v>
      </c>
      <c r="K63" t="n">
        <v>60.56</v>
      </c>
      <c r="L63" t="n">
        <v>16.25</v>
      </c>
      <c r="M63" t="n">
        <v>8</v>
      </c>
      <c r="N63" t="n">
        <v>88.25</v>
      </c>
      <c r="O63" t="n">
        <v>37858.02</v>
      </c>
      <c r="P63" t="n">
        <v>184.14</v>
      </c>
      <c r="Q63" t="n">
        <v>988.1</v>
      </c>
      <c r="R63" t="n">
        <v>43.25</v>
      </c>
      <c r="S63" t="n">
        <v>35.43</v>
      </c>
      <c r="T63" t="n">
        <v>2886.65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575.7679914716028</v>
      </c>
      <c r="AB63" t="n">
        <v>787.7911670225126</v>
      </c>
      <c r="AC63" t="n">
        <v>712.6054837137305</v>
      </c>
      <c r="AD63" t="n">
        <v>575767.9914716028</v>
      </c>
      <c r="AE63" t="n">
        <v>787791.1670225125</v>
      </c>
      <c r="AF63" t="n">
        <v>1.24513434312331e-05</v>
      </c>
      <c r="AG63" t="n">
        <v>43</v>
      </c>
      <c r="AH63" t="n">
        <v>712605.4837137305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6.1389</v>
      </c>
      <c r="E64" t="n">
        <v>16.29</v>
      </c>
      <c r="F64" t="n">
        <v>12.92</v>
      </c>
      <c r="G64" t="n">
        <v>86.12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183.05</v>
      </c>
      <c r="Q64" t="n">
        <v>988.11</v>
      </c>
      <c r="R64" t="n">
        <v>42.83</v>
      </c>
      <c r="S64" t="n">
        <v>35.43</v>
      </c>
      <c r="T64" t="n">
        <v>2678.61</v>
      </c>
      <c r="U64" t="n">
        <v>0.83</v>
      </c>
      <c r="V64" t="n">
        <v>0.88</v>
      </c>
      <c r="W64" t="n">
        <v>2.98</v>
      </c>
      <c r="X64" t="n">
        <v>0.16</v>
      </c>
      <c r="Y64" t="n">
        <v>1</v>
      </c>
      <c r="Z64" t="n">
        <v>10</v>
      </c>
      <c r="AA64" t="n">
        <v>574.0589991257202</v>
      </c>
      <c r="AB64" t="n">
        <v>785.4528482994549</v>
      </c>
      <c r="AC64" t="n">
        <v>710.4903308477504</v>
      </c>
      <c r="AD64" t="n">
        <v>574058.9991257202</v>
      </c>
      <c r="AE64" t="n">
        <v>785452.8482994549</v>
      </c>
      <c r="AF64" t="n">
        <v>1.249959971709787e-05</v>
      </c>
      <c r="AG64" t="n">
        <v>43</v>
      </c>
      <c r="AH64" t="n">
        <v>710490.3308477504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6.1402</v>
      </c>
      <c r="E65" t="n">
        <v>16.29</v>
      </c>
      <c r="F65" t="n">
        <v>12.91</v>
      </c>
      <c r="G65" t="n">
        <v>86.09999999999999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183.25</v>
      </c>
      <c r="Q65" t="n">
        <v>988.08</v>
      </c>
      <c r="R65" t="n">
        <v>42.84</v>
      </c>
      <c r="S65" t="n">
        <v>35.43</v>
      </c>
      <c r="T65" t="n">
        <v>2685.46</v>
      </c>
      <c r="U65" t="n">
        <v>0.83</v>
      </c>
      <c r="V65" t="n">
        <v>0.88</v>
      </c>
      <c r="W65" t="n">
        <v>2.98</v>
      </c>
      <c r="X65" t="n">
        <v>0.16</v>
      </c>
      <c r="Y65" t="n">
        <v>1</v>
      </c>
      <c r="Z65" t="n">
        <v>10</v>
      </c>
      <c r="AA65" t="n">
        <v>574.17857649887</v>
      </c>
      <c r="AB65" t="n">
        <v>785.6164593367798</v>
      </c>
      <c r="AC65" t="n">
        <v>710.6383270773024</v>
      </c>
      <c r="AD65" t="n">
        <v>574178.57649887</v>
      </c>
      <c r="AE65" t="n">
        <v>785616.4593367798</v>
      </c>
      <c r="AF65" t="n">
        <v>1.250224668636472e-05</v>
      </c>
      <c r="AG65" t="n">
        <v>43</v>
      </c>
      <c r="AH65" t="n">
        <v>710638.3270773024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6.1394</v>
      </c>
      <c r="E66" t="n">
        <v>16.29</v>
      </c>
      <c r="F66" t="n">
        <v>12.92</v>
      </c>
      <c r="G66" t="n">
        <v>86.11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183.08</v>
      </c>
      <c r="Q66" t="n">
        <v>988.08</v>
      </c>
      <c r="R66" t="n">
        <v>42.88</v>
      </c>
      <c r="S66" t="n">
        <v>35.43</v>
      </c>
      <c r="T66" t="n">
        <v>2707.13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574.0704483740661</v>
      </c>
      <c r="AB66" t="n">
        <v>785.4685136661469</v>
      </c>
      <c r="AC66" t="n">
        <v>710.5045011338318</v>
      </c>
      <c r="AD66" t="n">
        <v>574070.4483740662</v>
      </c>
      <c r="AE66" t="n">
        <v>785468.5136661469</v>
      </c>
      <c r="AF66" t="n">
        <v>1.25006177822005e-05</v>
      </c>
      <c r="AG66" t="n">
        <v>43</v>
      </c>
      <c r="AH66" t="n">
        <v>710504.5011338318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6.1411</v>
      </c>
      <c r="E67" t="n">
        <v>16.28</v>
      </c>
      <c r="F67" t="n">
        <v>12.91</v>
      </c>
      <c r="G67" t="n">
        <v>86.08</v>
      </c>
      <c r="H67" t="n">
        <v>1</v>
      </c>
      <c r="I67" t="n">
        <v>9</v>
      </c>
      <c r="J67" t="n">
        <v>307.21</v>
      </c>
      <c r="K67" t="n">
        <v>60.56</v>
      </c>
      <c r="L67" t="n">
        <v>17.25</v>
      </c>
      <c r="M67" t="n">
        <v>6</v>
      </c>
      <c r="N67" t="n">
        <v>89.40000000000001</v>
      </c>
      <c r="O67" t="n">
        <v>38123.01</v>
      </c>
      <c r="P67" t="n">
        <v>182.32</v>
      </c>
      <c r="Q67" t="n">
        <v>988.1</v>
      </c>
      <c r="R67" t="n">
        <v>42.71</v>
      </c>
      <c r="S67" t="n">
        <v>35.43</v>
      </c>
      <c r="T67" t="n">
        <v>2619.04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573.3271866628484</v>
      </c>
      <c r="AB67" t="n">
        <v>784.4515502024664</v>
      </c>
      <c r="AC67" t="n">
        <v>709.5845952358077</v>
      </c>
      <c r="AD67" t="n">
        <v>573327.1866628483</v>
      </c>
      <c r="AE67" t="n">
        <v>784451.5502024663</v>
      </c>
      <c r="AF67" t="n">
        <v>1.250407920354945e-05</v>
      </c>
      <c r="AG67" t="n">
        <v>43</v>
      </c>
      <c r="AH67" t="n">
        <v>709584.5952358077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6.142</v>
      </c>
      <c r="E68" t="n">
        <v>16.28</v>
      </c>
      <c r="F68" t="n">
        <v>12.91</v>
      </c>
      <c r="G68" t="n">
        <v>86.06999999999999</v>
      </c>
      <c r="H68" t="n">
        <v>1.01</v>
      </c>
      <c r="I68" t="n">
        <v>9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181.33</v>
      </c>
      <c r="Q68" t="n">
        <v>988.1</v>
      </c>
      <c r="R68" t="n">
        <v>42.38</v>
      </c>
      <c r="S68" t="n">
        <v>35.43</v>
      </c>
      <c r="T68" t="n">
        <v>2454.44</v>
      </c>
      <c r="U68" t="n">
        <v>0.84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572.4228849068801</v>
      </c>
      <c r="AB68" t="n">
        <v>783.2142446449727</v>
      </c>
      <c r="AC68" t="n">
        <v>708.4653763841521</v>
      </c>
      <c r="AD68" t="n">
        <v>572422.8849068801</v>
      </c>
      <c r="AE68" t="n">
        <v>783214.2446449727</v>
      </c>
      <c r="AF68" t="n">
        <v>1.250591172073419e-05</v>
      </c>
      <c r="AG68" t="n">
        <v>43</v>
      </c>
      <c r="AH68" t="n">
        <v>708465.3763841521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6.1417</v>
      </c>
      <c r="E69" t="n">
        <v>16.28</v>
      </c>
      <c r="F69" t="n">
        <v>12.91</v>
      </c>
      <c r="G69" t="n">
        <v>86.06999999999999</v>
      </c>
      <c r="H69" t="n">
        <v>1.03</v>
      </c>
      <c r="I69" t="n">
        <v>9</v>
      </c>
      <c r="J69" t="n">
        <v>308.29</v>
      </c>
      <c r="K69" t="n">
        <v>60.56</v>
      </c>
      <c r="L69" t="n">
        <v>17.75</v>
      </c>
      <c r="M69" t="n">
        <v>4</v>
      </c>
      <c r="N69" t="n">
        <v>89.98</v>
      </c>
      <c r="O69" t="n">
        <v>38256.26</v>
      </c>
      <c r="P69" t="n">
        <v>180.73</v>
      </c>
      <c r="Q69" t="n">
        <v>988.08</v>
      </c>
      <c r="R69" t="n">
        <v>42.49</v>
      </c>
      <c r="S69" t="n">
        <v>35.43</v>
      </c>
      <c r="T69" t="n">
        <v>2511.43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571.9002469354044</v>
      </c>
      <c r="AB69" t="n">
        <v>782.4991483152396</v>
      </c>
      <c r="AC69" t="n">
        <v>707.8185278444846</v>
      </c>
      <c r="AD69" t="n">
        <v>571900.2469354044</v>
      </c>
      <c r="AE69" t="n">
        <v>782499.1483152396</v>
      </c>
      <c r="AF69" t="n">
        <v>1.250530088167261e-05</v>
      </c>
      <c r="AG69" t="n">
        <v>43</v>
      </c>
      <c r="AH69" t="n">
        <v>707818.5278444847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6.1394</v>
      </c>
      <c r="E70" t="n">
        <v>16.29</v>
      </c>
      <c r="F70" t="n">
        <v>12.92</v>
      </c>
      <c r="G70" t="n">
        <v>86.11</v>
      </c>
      <c r="H70" t="n">
        <v>1.04</v>
      </c>
      <c r="I70" t="n">
        <v>9</v>
      </c>
      <c r="J70" t="n">
        <v>308.83</v>
      </c>
      <c r="K70" t="n">
        <v>60.56</v>
      </c>
      <c r="L70" t="n">
        <v>18</v>
      </c>
      <c r="M70" t="n">
        <v>3</v>
      </c>
      <c r="N70" t="n">
        <v>90.27</v>
      </c>
      <c r="O70" t="n">
        <v>38323.08</v>
      </c>
      <c r="P70" t="n">
        <v>179.64</v>
      </c>
      <c r="Q70" t="n">
        <v>988.08</v>
      </c>
      <c r="R70" t="n">
        <v>42.62</v>
      </c>
      <c r="S70" t="n">
        <v>35.43</v>
      </c>
      <c r="T70" t="n">
        <v>2574.54</v>
      </c>
      <c r="U70" t="n">
        <v>0.83</v>
      </c>
      <c r="V70" t="n">
        <v>0.88</v>
      </c>
      <c r="W70" t="n">
        <v>2.99</v>
      </c>
      <c r="X70" t="n">
        <v>0.16</v>
      </c>
      <c r="Y70" t="n">
        <v>1</v>
      </c>
      <c r="Z70" t="n">
        <v>10</v>
      </c>
      <c r="AA70" t="n">
        <v>571.0212355079331</v>
      </c>
      <c r="AB70" t="n">
        <v>781.296446100926</v>
      </c>
      <c r="AC70" t="n">
        <v>706.7306098415021</v>
      </c>
      <c r="AD70" t="n">
        <v>571021.2355079331</v>
      </c>
      <c r="AE70" t="n">
        <v>781296.446100926</v>
      </c>
      <c r="AF70" t="n">
        <v>1.25006177822005e-05</v>
      </c>
      <c r="AG70" t="n">
        <v>43</v>
      </c>
      <c r="AH70" t="n">
        <v>706730.609841502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6.1382</v>
      </c>
      <c r="E71" t="n">
        <v>16.29</v>
      </c>
      <c r="F71" t="n">
        <v>12.92</v>
      </c>
      <c r="G71" t="n">
        <v>86.14</v>
      </c>
      <c r="H71" t="n">
        <v>1.05</v>
      </c>
      <c r="I71" t="n">
        <v>9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179.48</v>
      </c>
      <c r="Q71" t="n">
        <v>988.08</v>
      </c>
      <c r="R71" t="n">
        <v>42.73</v>
      </c>
      <c r="S71" t="n">
        <v>35.43</v>
      </c>
      <c r="T71" t="n">
        <v>2632.27</v>
      </c>
      <c r="U71" t="n">
        <v>0.83</v>
      </c>
      <c r="V71" t="n">
        <v>0.88</v>
      </c>
      <c r="W71" t="n">
        <v>2.99</v>
      </c>
      <c r="X71" t="n">
        <v>0.17</v>
      </c>
      <c r="Y71" t="n">
        <v>1</v>
      </c>
      <c r="Z71" t="n">
        <v>10</v>
      </c>
      <c r="AA71" t="n">
        <v>570.9151396969556</v>
      </c>
      <c r="AB71" t="n">
        <v>781.15128113173</v>
      </c>
      <c r="AC71" t="n">
        <v>706.5992992132258</v>
      </c>
      <c r="AD71" t="n">
        <v>570915.1396969557</v>
      </c>
      <c r="AE71" t="n">
        <v>781151.2811317299</v>
      </c>
      <c r="AF71" t="n">
        <v>1.249817442595419e-05</v>
      </c>
      <c r="AG71" t="n">
        <v>43</v>
      </c>
      <c r="AH71" t="n">
        <v>706599.2992132257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6.1375</v>
      </c>
      <c r="E72" t="n">
        <v>16.29</v>
      </c>
      <c r="F72" t="n">
        <v>12.92</v>
      </c>
      <c r="G72" t="n">
        <v>86.15000000000001</v>
      </c>
      <c r="H72" t="n">
        <v>1.06</v>
      </c>
      <c r="I72" t="n">
        <v>9</v>
      </c>
      <c r="J72" t="n">
        <v>309.91</v>
      </c>
      <c r="K72" t="n">
        <v>60.56</v>
      </c>
      <c r="L72" t="n">
        <v>18.5</v>
      </c>
      <c r="M72" t="n">
        <v>2</v>
      </c>
      <c r="N72" t="n">
        <v>90.86</v>
      </c>
      <c r="O72" t="n">
        <v>38457.09</v>
      </c>
      <c r="P72" t="n">
        <v>179.3</v>
      </c>
      <c r="Q72" t="n">
        <v>988.08</v>
      </c>
      <c r="R72" t="n">
        <v>42.71</v>
      </c>
      <c r="S72" t="n">
        <v>35.43</v>
      </c>
      <c r="T72" t="n">
        <v>2619.74</v>
      </c>
      <c r="U72" t="n">
        <v>0.83</v>
      </c>
      <c r="V72" t="n">
        <v>0.88</v>
      </c>
      <c r="W72" t="n">
        <v>2.99</v>
      </c>
      <c r="X72" t="n">
        <v>0.17</v>
      </c>
      <c r="Y72" t="n">
        <v>1</v>
      </c>
      <c r="Z72" t="n">
        <v>10</v>
      </c>
      <c r="AA72" t="n">
        <v>570.7763862785845</v>
      </c>
      <c r="AB72" t="n">
        <v>780.9614325833456</v>
      </c>
      <c r="AC72" t="n">
        <v>706.4275695438452</v>
      </c>
      <c r="AD72" t="n">
        <v>570776.3862785845</v>
      </c>
      <c r="AE72" t="n">
        <v>780961.4325833457</v>
      </c>
      <c r="AF72" t="n">
        <v>1.24967491348105e-05</v>
      </c>
      <c r="AG72" t="n">
        <v>43</v>
      </c>
      <c r="AH72" t="n">
        <v>706427.5695438451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6.1366</v>
      </c>
      <c r="E73" t="n">
        <v>16.3</v>
      </c>
      <c r="F73" t="n">
        <v>12.92</v>
      </c>
      <c r="G73" t="n">
        <v>86.16</v>
      </c>
      <c r="H73" t="n">
        <v>1.08</v>
      </c>
      <c r="I73" t="n">
        <v>9</v>
      </c>
      <c r="J73" t="n">
        <v>310.46</v>
      </c>
      <c r="K73" t="n">
        <v>60.56</v>
      </c>
      <c r="L73" t="n">
        <v>18.75</v>
      </c>
      <c r="M73" t="n">
        <v>1</v>
      </c>
      <c r="N73" t="n">
        <v>91.16</v>
      </c>
      <c r="O73" t="n">
        <v>38524.29</v>
      </c>
      <c r="P73" t="n">
        <v>179.21</v>
      </c>
      <c r="Q73" t="n">
        <v>988.08</v>
      </c>
      <c r="R73" t="n">
        <v>42.76</v>
      </c>
      <c r="S73" t="n">
        <v>35.43</v>
      </c>
      <c r="T73" t="n">
        <v>2645.15</v>
      </c>
      <c r="U73" t="n">
        <v>0.83</v>
      </c>
      <c r="V73" t="n">
        <v>0.88</v>
      </c>
      <c r="W73" t="n">
        <v>2.99</v>
      </c>
      <c r="X73" t="n">
        <v>0.17</v>
      </c>
      <c r="Y73" t="n">
        <v>1</v>
      </c>
      <c r="Z73" t="n">
        <v>10</v>
      </c>
      <c r="AA73" t="n">
        <v>570.7233618697094</v>
      </c>
      <c r="AB73" t="n">
        <v>780.8888822478508</v>
      </c>
      <c r="AC73" t="n">
        <v>706.3619433105448</v>
      </c>
      <c r="AD73" t="n">
        <v>570723.3618697093</v>
      </c>
      <c r="AE73" t="n">
        <v>780888.8822478508</v>
      </c>
      <c r="AF73" t="n">
        <v>1.249491661762576e-05</v>
      </c>
      <c r="AG73" t="n">
        <v>43</v>
      </c>
      <c r="AH73" t="n">
        <v>706361.9433105448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6.1365</v>
      </c>
      <c r="E74" t="n">
        <v>16.3</v>
      </c>
      <c r="F74" t="n">
        <v>12.92</v>
      </c>
      <c r="G74" t="n">
        <v>86.16</v>
      </c>
      <c r="H74" t="n">
        <v>1.09</v>
      </c>
      <c r="I74" t="n">
        <v>9</v>
      </c>
      <c r="J74" t="n">
        <v>311.01</v>
      </c>
      <c r="K74" t="n">
        <v>60.56</v>
      </c>
      <c r="L74" t="n">
        <v>19</v>
      </c>
      <c r="M74" t="n">
        <v>0</v>
      </c>
      <c r="N74" t="n">
        <v>91.45</v>
      </c>
      <c r="O74" t="n">
        <v>38591.62</v>
      </c>
      <c r="P74" t="n">
        <v>179.34</v>
      </c>
      <c r="Q74" t="n">
        <v>988.08</v>
      </c>
      <c r="R74" t="n">
        <v>42.77</v>
      </c>
      <c r="S74" t="n">
        <v>35.43</v>
      </c>
      <c r="T74" t="n">
        <v>2652.63</v>
      </c>
      <c r="U74" t="n">
        <v>0.83</v>
      </c>
      <c r="V74" t="n">
        <v>0.88</v>
      </c>
      <c r="W74" t="n">
        <v>2.99</v>
      </c>
      <c r="X74" t="n">
        <v>0.17</v>
      </c>
      <c r="Y74" t="n">
        <v>1</v>
      </c>
      <c r="Z74" t="n">
        <v>10</v>
      </c>
      <c r="AA74" t="n">
        <v>570.8416238265775</v>
      </c>
      <c r="AB74" t="n">
        <v>781.0506934745871</v>
      </c>
      <c r="AC74" t="n">
        <v>706.5083115009048</v>
      </c>
      <c r="AD74" t="n">
        <v>570841.6238265774</v>
      </c>
      <c r="AE74" t="n">
        <v>781050.6934745871</v>
      </c>
      <c r="AF74" t="n">
        <v>1.249471300460524e-05</v>
      </c>
      <c r="AG74" t="n">
        <v>43</v>
      </c>
      <c r="AH74" t="n">
        <v>706508.3115009048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6.0581</v>
      </c>
      <c r="E2" t="n">
        <v>16.51</v>
      </c>
      <c r="F2" t="n">
        <v>13.91</v>
      </c>
      <c r="G2" t="n">
        <v>14.39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56</v>
      </c>
      <c r="N2" t="n">
        <v>6.84</v>
      </c>
      <c r="O2" t="n">
        <v>7851.41</v>
      </c>
      <c r="P2" t="n">
        <v>78.69</v>
      </c>
      <c r="Q2" t="n">
        <v>988.22</v>
      </c>
      <c r="R2" t="n">
        <v>73.59</v>
      </c>
      <c r="S2" t="n">
        <v>35.43</v>
      </c>
      <c r="T2" t="n">
        <v>17815.61</v>
      </c>
      <c r="U2" t="n">
        <v>0.48</v>
      </c>
      <c r="V2" t="n">
        <v>0.82</v>
      </c>
      <c r="W2" t="n">
        <v>3.06</v>
      </c>
      <c r="X2" t="n">
        <v>1.15</v>
      </c>
      <c r="Y2" t="n">
        <v>1</v>
      </c>
      <c r="Z2" t="n">
        <v>10</v>
      </c>
      <c r="AA2" t="n">
        <v>463.700174008155</v>
      </c>
      <c r="AB2" t="n">
        <v>634.4550350858527</v>
      </c>
      <c r="AC2" t="n">
        <v>573.9035370004925</v>
      </c>
      <c r="AD2" t="n">
        <v>463700.174008155</v>
      </c>
      <c r="AE2" t="n">
        <v>634455.0350858527</v>
      </c>
      <c r="AF2" t="n">
        <v>2.471502388669546e-05</v>
      </c>
      <c r="AG2" t="n">
        <v>43</v>
      </c>
      <c r="AH2" t="n">
        <v>573903.5370004926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6.2338</v>
      </c>
      <c r="E3" t="n">
        <v>16.04</v>
      </c>
      <c r="F3" t="n">
        <v>13.63</v>
      </c>
      <c r="G3" t="n">
        <v>18.59</v>
      </c>
      <c r="H3" t="n">
        <v>0.35</v>
      </c>
      <c r="I3" t="n">
        <v>44</v>
      </c>
      <c r="J3" t="n">
        <v>62.05</v>
      </c>
      <c r="K3" t="n">
        <v>28.92</v>
      </c>
      <c r="L3" t="n">
        <v>1.25</v>
      </c>
      <c r="M3" t="n">
        <v>28</v>
      </c>
      <c r="N3" t="n">
        <v>6.88</v>
      </c>
      <c r="O3" t="n">
        <v>7887.12</v>
      </c>
      <c r="P3" t="n">
        <v>73.48999999999999</v>
      </c>
      <c r="Q3" t="n">
        <v>988.22</v>
      </c>
      <c r="R3" t="n">
        <v>64.45999999999999</v>
      </c>
      <c r="S3" t="n">
        <v>35.43</v>
      </c>
      <c r="T3" t="n">
        <v>13320.04</v>
      </c>
      <c r="U3" t="n">
        <v>0.55</v>
      </c>
      <c r="V3" t="n">
        <v>0.84</v>
      </c>
      <c r="W3" t="n">
        <v>3.06</v>
      </c>
      <c r="X3" t="n">
        <v>0.88</v>
      </c>
      <c r="Y3" t="n">
        <v>1</v>
      </c>
      <c r="Z3" t="n">
        <v>10</v>
      </c>
      <c r="AA3" t="n">
        <v>447.7331720800089</v>
      </c>
      <c r="AB3" t="n">
        <v>612.6082786333532</v>
      </c>
      <c r="AC3" t="n">
        <v>554.1418043217044</v>
      </c>
      <c r="AD3" t="n">
        <v>447733.1720800089</v>
      </c>
      <c r="AE3" t="n">
        <v>612608.2786333532</v>
      </c>
      <c r="AF3" t="n">
        <v>2.543182118236447e-05</v>
      </c>
      <c r="AG3" t="n">
        <v>42</v>
      </c>
      <c r="AH3" t="n">
        <v>554141.8043217044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6.2665</v>
      </c>
      <c r="E4" t="n">
        <v>15.96</v>
      </c>
      <c r="F4" t="n">
        <v>13.59</v>
      </c>
      <c r="G4" t="n">
        <v>19.89</v>
      </c>
      <c r="H4" t="n">
        <v>0.42</v>
      </c>
      <c r="I4" t="n">
        <v>41</v>
      </c>
      <c r="J4" t="n">
        <v>62.34</v>
      </c>
      <c r="K4" t="n">
        <v>28.92</v>
      </c>
      <c r="L4" t="n">
        <v>1.5</v>
      </c>
      <c r="M4" t="n">
        <v>4</v>
      </c>
      <c r="N4" t="n">
        <v>6.92</v>
      </c>
      <c r="O4" t="n">
        <v>7922.85</v>
      </c>
      <c r="P4" t="n">
        <v>72.48</v>
      </c>
      <c r="Q4" t="n">
        <v>988.29</v>
      </c>
      <c r="R4" t="n">
        <v>62.47</v>
      </c>
      <c r="S4" t="n">
        <v>35.43</v>
      </c>
      <c r="T4" t="n">
        <v>12342.88</v>
      </c>
      <c r="U4" t="n">
        <v>0.57</v>
      </c>
      <c r="V4" t="n">
        <v>0.84</v>
      </c>
      <c r="W4" t="n">
        <v>3.07</v>
      </c>
      <c r="X4" t="n">
        <v>0.84</v>
      </c>
      <c r="Y4" t="n">
        <v>1</v>
      </c>
      <c r="Z4" t="n">
        <v>10</v>
      </c>
      <c r="AA4" t="n">
        <v>446.4214363260548</v>
      </c>
      <c r="AB4" t="n">
        <v>610.8135039050961</v>
      </c>
      <c r="AC4" t="n">
        <v>552.5183203745299</v>
      </c>
      <c r="AD4" t="n">
        <v>446421.4363260549</v>
      </c>
      <c r="AE4" t="n">
        <v>610813.5039050961</v>
      </c>
      <c r="AF4" t="n">
        <v>2.556522625674339e-05</v>
      </c>
      <c r="AG4" t="n">
        <v>42</v>
      </c>
      <c r="AH4" t="n">
        <v>552518.3203745299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6.264</v>
      </c>
      <c r="E5" t="n">
        <v>15.96</v>
      </c>
      <c r="F5" t="n">
        <v>13.6</v>
      </c>
      <c r="G5" t="n">
        <v>19.9</v>
      </c>
      <c r="H5" t="n">
        <v>0.49</v>
      </c>
      <c r="I5" t="n">
        <v>41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72.87</v>
      </c>
      <c r="Q5" t="n">
        <v>988.42</v>
      </c>
      <c r="R5" t="n">
        <v>62.36</v>
      </c>
      <c r="S5" t="n">
        <v>35.43</v>
      </c>
      <c r="T5" t="n">
        <v>12287.45</v>
      </c>
      <c r="U5" t="n">
        <v>0.57</v>
      </c>
      <c r="V5" t="n">
        <v>0.84</v>
      </c>
      <c r="W5" t="n">
        <v>3.08</v>
      </c>
      <c r="X5" t="n">
        <v>0.84</v>
      </c>
      <c r="Y5" t="n">
        <v>1</v>
      </c>
      <c r="Z5" t="n">
        <v>10</v>
      </c>
      <c r="AA5" t="n">
        <v>446.7991935260565</v>
      </c>
      <c r="AB5" t="n">
        <v>611.3303679716097</v>
      </c>
      <c r="AC5" t="n">
        <v>552.9858556599588</v>
      </c>
      <c r="AD5" t="n">
        <v>446799.1935260565</v>
      </c>
      <c r="AE5" t="n">
        <v>611330.3679716097</v>
      </c>
      <c r="AF5" t="n">
        <v>2.555502709203552e-05</v>
      </c>
      <c r="AG5" t="n">
        <v>42</v>
      </c>
      <c r="AH5" t="n">
        <v>552985.8556599588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4.3773</v>
      </c>
      <c r="E2" t="n">
        <v>22.85</v>
      </c>
      <c r="F2" t="n">
        <v>15.66</v>
      </c>
      <c r="G2" t="n">
        <v>6.62</v>
      </c>
      <c r="H2" t="n">
        <v>0.11</v>
      </c>
      <c r="I2" t="n">
        <v>142</v>
      </c>
      <c r="J2" t="n">
        <v>167.88</v>
      </c>
      <c r="K2" t="n">
        <v>51.39</v>
      </c>
      <c r="L2" t="n">
        <v>1</v>
      </c>
      <c r="M2" t="n">
        <v>140</v>
      </c>
      <c r="N2" t="n">
        <v>30.49</v>
      </c>
      <c r="O2" t="n">
        <v>20939.59</v>
      </c>
      <c r="P2" t="n">
        <v>196.86</v>
      </c>
      <c r="Q2" t="n">
        <v>988.4400000000001</v>
      </c>
      <c r="R2" t="n">
        <v>127.81</v>
      </c>
      <c r="S2" t="n">
        <v>35.43</v>
      </c>
      <c r="T2" t="n">
        <v>44506.32</v>
      </c>
      <c r="U2" t="n">
        <v>0.28</v>
      </c>
      <c r="V2" t="n">
        <v>0.73</v>
      </c>
      <c r="W2" t="n">
        <v>3.21</v>
      </c>
      <c r="X2" t="n">
        <v>2.9</v>
      </c>
      <c r="Y2" t="n">
        <v>1</v>
      </c>
      <c r="Z2" t="n">
        <v>10</v>
      </c>
      <c r="AA2" t="n">
        <v>814.7981666997906</v>
      </c>
      <c r="AB2" t="n">
        <v>1114.842798036803</v>
      </c>
      <c r="AC2" t="n">
        <v>1008.443766083864</v>
      </c>
      <c r="AD2" t="n">
        <v>814798.1666997906</v>
      </c>
      <c r="AE2" t="n">
        <v>1114842.798036803</v>
      </c>
      <c r="AF2" t="n">
        <v>1.090014596594944e-05</v>
      </c>
      <c r="AG2" t="n">
        <v>60</v>
      </c>
      <c r="AH2" t="n">
        <v>1008443.766083864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4.7661</v>
      </c>
      <c r="E3" t="n">
        <v>20.98</v>
      </c>
      <c r="F3" t="n">
        <v>14.95</v>
      </c>
      <c r="G3" t="n">
        <v>8.300000000000001</v>
      </c>
      <c r="H3" t="n">
        <v>0.13</v>
      </c>
      <c r="I3" t="n">
        <v>108</v>
      </c>
      <c r="J3" t="n">
        <v>168.25</v>
      </c>
      <c r="K3" t="n">
        <v>51.39</v>
      </c>
      <c r="L3" t="n">
        <v>1.25</v>
      </c>
      <c r="M3" t="n">
        <v>106</v>
      </c>
      <c r="N3" t="n">
        <v>30.6</v>
      </c>
      <c r="O3" t="n">
        <v>20984.25</v>
      </c>
      <c r="P3" t="n">
        <v>186.7</v>
      </c>
      <c r="Q3" t="n">
        <v>988.6</v>
      </c>
      <c r="R3" t="n">
        <v>105.51</v>
      </c>
      <c r="S3" t="n">
        <v>35.43</v>
      </c>
      <c r="T3" t="n">
        <v>33526.24</v>
      </c>
      <c r="U3" t="n">
        <v>0.34</v>
      </c>
      <c r="V3" t="n">
        <v>0.76</v>
      </c>
      <c r="W3" t="n">
        <v>3.16</v>
      </c>
      <c r="X3" t="n">
        <v>2.19</v>
      </c>
      <c r="Y3" t="n">
        <v>1</v>
      </c>
      <c r="Z3" t="n">
        <v>10</v>
      </c>
      <c r="AA3" t="n">
        <v>734.4882247656833</v>
      </c>
      <c r="AB3" t="n">
        <v>1004.959192457973</v>
      </c>
      <c r="AC3" t="n">
        <v>909.0472975988683</v>
      </c>
      <c r="AD3" t="n">
        <v>734488.2247656833</v>
      </c>
      <c r="AE3" t="n">
        <v>1004959.192457973</v>
      </c>
      <c r="AF3" t="n">
        <v>1.186831738476039e-05</v>
      </c>
      <c r="AG3" t="n">
        <v>55</v>
      </c>
      <c r="AH3" t="n">
        <v>909047.2975988684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5.0466</v>
      </c>
      <c r="E4" t="n">
        <v>19.82</v>
      </c>
      <c r="F4" t="n">
        <v>14.49</v>
      </c>
      <c r="G4" t="n">
        <v>10</v>
      </c>
      <c r="H4" t="n">
        <v>0.16</v>
      </c>
      <c r="I4" t="n">
        <v>87</v>
      </c>
      <c r="J4" t="n">
        <v>168.61</v>
      </c>
      <c r="K4" t="n">
        <v>51.39</v>
      </c>
      <c r="L4" t="n">
        <v>1.5</v>
      </c>
      <c r="M4" t="n">
        <v>85</v>
      </c>
      <c r="N4" t="n">
        <v>30.71</v>
      </c>
      <c r="O4" t="n">
        <v>21028.94</v>
      </c>
      <c r="P4" t="n">
        <v>179.85</v>
      </c>
      <c r="Q4" t="n">
        <v>988.2</v>
      </c>
      <c r="R4" t="n">
        <v>92.06999999999999</v>
      </c>
      <c r="S4" t="n">
        <v>35.43</v>
      </c>
      <c r="T4" t="n">
        <v>26912.9</v>
      </c>
      <c r="U4" t="n">
        <v>0.38</v>
      </c>
      <c r="V4" t="n">
        <v>0.79</v>
      </c>
      <c r="W4" t="n">
        <v>3.1</v>
      </c>
      <c r="X4" t="n">
        <v>1.74</v>
      </c>
      <c r="Y4" t="n">
        <v>1</v>
      </c>
      <c r="Z4" t="n">
        <v>10</v>
      </c>
      <c r="AA4" t="n">
        <v>685.9970954173735</v>
      </c>
      <c r="AB4" t="n">
        <v>938.6114900059712</v>
      </c>
      <c r="AC4" t="n">
        <v>849.0317267493004</v>
      </c>
      <c r="AD4" t="n">
        <v>685997.0954173736</v>
      </c>
      <c r="AE4" t="n">
        <v>938611.4900059712</v>
      </c>
      <c r="AF4" t="n">
        <v>1.256680525249822e-05</v>
      </c>
      <c r="AG4" t="n">
        <v>52</v>
      </c>
      <c r="AH4" t="n">
        <v>849031.7267493005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5.2482</v>
      </c>
      <c r="E5" t="n">
        <v>19.05</v>
      </c>
      <c r="F5" t="n">
        <v>14.21</v>
      </c>
      <c r="G5" t="n">
        <v>11.68</v>
      </c>
      <c r="H5" t="n">
        <v>0.18</v>
      </c>
      <c r="I5" t="n">
        <v>73</v>
      </c>
      <c r="J5" t="n">
        <v>168.97</v>
      </c>
      <c r="K5" t="n">
        <v>51.39</v>
      </c>
      <c r="L5" t="n">
        <v>1.75</v>
      </c>
      <c r="M5" t="n">
        <v>71</v>
      </c>
      <c r="N5" t="n">
        <v>30.83</v>
      </c>
      <c r="O5" t="n">
        <v>21073.68</v>
      </c>
      <c r="P5" t="n">
        <v>175.14</v>
      </c>
      <c r="Q5" t="n">
        <v>988.27</v>
      </c>
      <c r="R5" t="n">
        <v>82.73</v>
      </c>
      <c r="S5" t="n">
        <v>35.43</v>
      </c>
      <c r="T5" t="n">
        <v>22310.74</v>
      </c>
      <c r="U5" t="n">
        <v>0.43</v>
      </c>
      <c r="V5" t="n">
        <v>0.8</v>
      </c>
      <c r="W5" t="n">
        <v>3.09</v>
      </c>
      <c r="X5" t="n">
        <v>1.45</v>
      </c>
      <c r="Y5" t="n">
        <v>1</v>
      </c>
      <c r="Z5" t="n">
        <v>10</v>
      </c>
      <c r="AA5" t="n">
        <v>654.2822724664524</v>
      </c>
      <c r="AB5" t="n">
        <v>895.2178700852797</v>
      </c>
      <c r="AC5" t="n">
        <v>809.7795330105118</v>
      </c>
      <c r="AD5" t="n">
        <v>654282.2724664523</v>
      </c>
      <c r="AE5" t="n">
        <v>895217.8700852797</v>
      </c>
      <c r="AF5" t="n">
        <v>1.306882006225204e-05</v>
      </c>
      <c r="AG5" t="n">
        <v>50</v>
      </c>
      <c r="AH5" t="n">
        <v>809779.5330105119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5.4014</v>
      </c>
      <c r="E6" t="n">
        <v>18.51</v>
      </c>
      <c r="F6" t="n">
        <v>14.01</v>
      </c>
      <c r="G6" t="n">
        <v>13.34</v>
      </c>
      <c r="H6" t="n">
        <v>0.21</v>
      </c>
      <c r="I6" t="n">
        <v>63</v>
      </c>
      <c r="J6" t="n">
        <v>169.33</v>
      </c>
      <c r="K6" t="n">
        <v>51.39</v>
      </c>
      <c r="L6" t="n">
        <v>2</v>
      </c>
      <c r="M6" t="n">
        <v>61</v>
      </c>
      <c r="N6" t="n">
        <v>30.94</v>
      </c>
      <c r="O6" t="n">
        <v>21118.46</v>
      </c>
      <c r="P6" t="n">
        <v>171.45</v>
      </c>
      <c r="Q6" t="n">
        <v>988.29</v>
      </c>
      <c r="R6" t="n">
        <v>76.56</v>
      </c>
      <c r="S6" t="n">
        <v>35.43</v>
      </c>
      <c r="T6" t="n">
        <v>19277.67</v>
      </c>
      <c r="U6" t="n">
        <v>0.46</v>
      </c>
      <c r="V6" t="n">
        <v>0.8100000000000001</v>
      </c>
      <c r="W6" t="n">
        <v>3.07</v>
      </c>
      <c r="X6" t="n">
        <v>1.25</v>
      </c>
      <c r="Y6" t="n">
        <v>1</v>
      </c>
      <c r="Z6" t="n">
        <v>10</v>
      </c>
      <c r="AA6" t="n">
        <v>635.4288931290382</v>
      </c>
      <c r="AB6" t="n">
        <v>869.4218447234354</v>
      </c>
      <c r="AC6" t="n">
        <v>786.4454441042529</v>
      </c>
      <c r="AD6" t="n">
        <v>635428.8931290382</v>
      </c>
      <c r="AE6" t="n">
        <v>869421.8447234354</v>
      </c>
      <c r="AF6" t="n">
        <v>1.345031147521973e-05</v>
      </c>
      <c r="AG6" t="n">
        <v>49</v>
      </c>
      <c r="AH6" t="n">
        <v>786445.444104253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5.5329</v>
      </c>
      <c r="E7" t="n">
        <v>18.07</v>
      </c>
      <c r="F7" t="n">
        <v>13.84</v>
      </c>
      <c r="G7" t="n">
        <v>15.1</v>
      </c>
      <c r="H7" t="n">
        <v>0.24</v>
      </c>
      <c r="I7" t="n">
        <v>55</v>
      </c>
      <c r="J7" t="n">
        <v>169.7</v>
      </c>
      <c r="K7" t="n">
        <v>51.39</v>
      </c>
      <c r="L7" t="n">
        <v>2.25</v>
      </c>
      <c r="M7" t="n">
        <v>53</v>
      </c>
      <c r="N7" t="n">
        <v>31.05</v>
      </c>
      <c r="O7" t="n">
        <v>21163.27</v>
      </c>
      <c r="P7" t="n">
        <v>168.27</v>
      </c>
      <c r="Q7" t="n">
        <v>988.22</v>
      </c>
      <c r="R7" t="n">
        <v>71.43000000000001</v>
      </c>
      <c r="S7" t="n">
        <v>35.43</v>
      </c>
      <c r="T7" t="n">
        <v>16749.96</v>
      </c>
      <c r="U7" t="n">
        <v>0.5</v>
      </c>
      <c r="V7" t="n">
        <v>0.82</v>
      </c>
      <c r="W7" t="n">
        <v>3.06</v>
      </c>
      <c r="X7" t="n">
        <v>1.08</v>
      </c>
      <c r="Y7" t="n">
        <v>1</v>
      </c>
      <c r="Z7" t="n">
        <v>10</v>
      </c>
      <c r="AA7" t="n">
        <v>618.4081867131388</v>
      </c>
      <c r="AB7" t="n">
        <v>846.1333633046308</v>
      </c>
      <c r="AC7" t="n">
        <v>765.3795826664701</v>
      </c>
      <c r="AD7" t="n">
        <v>618408.1867131388</v>
      </c>
      <c r="AE7" t="n">
        <v>846133.3633046309</v>
      </c>
      <c r="AF7" t="n">
        <v>1.377776657185974e-05</v>
      </c>
      <c r="AG7" t="n">
        <v>48</v>
      </c>
      <c r="AH7" t="n">
        <v>765379.5826664701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5.6357</v>
      </c>
      <c r="E8" t="n">
        <v>17.74</v>
      </c>
      <c r="F8" t="n">
        <v>13.71</v>
      </c>
      <c r="G8" t="n">
        <v>16.79</v>
      </c>
      <c r="H8" t="n">
        <v>0.26</v>
      </c>
      <c r="I8" t="n">
        <v>49</v>
      </c>
      <c r="J8" t="n">
        <v>170.06</v>
      </c>
      <c r="K8" t="n">
        <v>51.39</v>
      </c>
      <c r="L8" t="n">
        <v>2.5</v>
      </c>
      <c r="M8" t="n">
        <v>47</v>
      </c>
      <c r="N8" t="n">
        <v>31.17</v>
      </c>
      <c r="O8" t="n">
        <v>21208.12</v>
      </c>
      <c r="P8" t="n">
        <v>165.5</v>
      </c>
      <c r="Q8" t="n">
        <v>988.27</v>
      </c>
      <c r="R8" t="n">
        <v>67.53</v>
      </c>
      <c r="S8" t="n">
        <v>35.43</v>
      </c>
      <c r="T8" t="n">
        <v>14830.14</v>
      </c>
      <c r="U8" t="n">
        <v>0.52</v>
      </c>
      <c r="V8" t="n">
        <v>0.83</v>
      </c>
      <c r="W8" t="n">
        <v>3.04</v>
      </c>
      <c r="X8" t="n">
        <v>0.96</v>
      </c>
      <c r="Y8" t="n">
        <v>1</v>
      </c>
      <c r="Z8" t="n">
        <v>10</v>
      </c>
      <c r="AA8" t="n">
        <v>603.144628727959</v>
      </c>
      <c r="AB8" t="n">
        <v>825.2490898886546</v>
      </c>
      <c r="AC8" t="n">
        <v>746.4884749940527</v>
      </c>
      <c r="AD8" t="n">
        <v>603144.628727959</v>
      </c>
      <c r="AE8" t="n">
        <v>825249.0898886545</v>
      </c>
      <c r="AF8" t="n">
        <v>1.403375428238898e-05</v>
      </c>
      <c r="AG8" t="n">
        <v>47</v>
      </c>
      <c r="AH8" t="n">
        <v>746488.4749940527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5.7172</v>
      </c>
      <c r="E9" t="n">
        <v>17.49</v>
      </c>
      <c r="F9" t="n">
        <v>13.63</v>
      </c>
      <c r="G9" t="n">
        <v>18.58</v>
      </c>
      <c r="H9" t="n">
        <v>0.29</v>
      </c>
      <c r="I9" t="n">
        <v>44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163.36</v>
      </c>
      <c r="Q9" t="n">
        <v>988.26</v>
      </c>
      <c r="R9" t="n">
        <v>65.02</v>
      </c>
      <c r="S9" t="n">
        <v>35.43</v>
      </c>
      <c r="T9" t="n">
        <v>13601.33</v>
      </c>
      <c r="U9" t="n">
        <v>0.54</v>
      </c>
      <c r="V9" t="n">
        <v>0.84</v>
      </c>
      <c r="W9" t="n">
        <v>3.03</v>
      </c>
      <c r="X9" t="n">
        <v>0.87</v>
      </c>
      <c r="Y9" t="n">
        <v>1</v>
      </c>
      <c r="Z9" t="n">
        <v>10</v>
      </c>
      <c r="AA9" t="n">
        <v>589.4437790285</v>
      </c>
      <c r="AB9" t="n">
        <v>806.502982891025</v>
      </c>
      <c r="AC9" t="n">
        <v>729.5314701379505</v>
      </c>
      <c r="AD9" t="n">
        <v>589443.7790285</v>
      </c>
      <c r="AE9" t="n">
        <v>806502.982891025</v>
      </c>
      <c r="AF9" t="n">
        <v>1.4236701737721e-05</v>
      </c>
      <c r="AG9" t="n">
        <v>46</v>
      </c>
      <c r="AH9" t="n">
        <v>729531.4701379505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5.7936</v>
      </c>
      <c r="E10" t="n">
        <v>17.26</v>
      </c>
      <c r="F10" t="n">
        <v>13.53</v>
      </c>
      <c r="G10" t="n">
        <v>20.3</v>
      </c>
      <c r="H10" t="n">
        <v>0.31</v>
      </c>
      <c r="I10" t="n">
        <v>40</v>
      </c>
      <c r="J10" t="n">
        <v>170.79</v>
      </c>
      <c r="K10" t="n">
        <v>51.39</v>
      </c>
      <c r="L10" t="n">
        <v>3</v>
      </c>
      <c r="M10" t="n">
        <v>38</v>
      </c>
      <c r="N10" t="n">
        <v>31.4</v>
      </c>
      <c r="O10" t="n">
        <v>21297.94</v>
      </c>
      <c r="P10" t="n">
        <v>160.92</v>
      </c>
      <c r="Q10" t="n">
        <v>988.35</v>
      </c>
      <c r="R10" t="n">
        <v>61.66</v>
      </c>
      <c r="S10" t="n">
        <v>35.43</v>
      </c>
      <c r="T10" t="n">
        <v>11939.13</v>
      </c>
      <c r="U10" t="n">
        <v>0.57</v>
      </c>
      <c r="V10" t="n">
        <v>0.84</v>
      </c>
      <c r="W10" t="n">
        <v>3.03</v>
      </c>
      <c r="X10" t="n">
        <v>0.78</v>
      </c>
      <c r="Y10" t="n">
        <v>1</v>
      </c>
      <c r="Z10" t="n">
        <v>10</v>
      </c>
      <c r="AA10" t="n">
        <v>575.7153746113638</v>
      </c>
      <c r="AB10" t="n">
        <v>787.7191743130414</v>
      </c>
      <c r="AC10" t="n">
        <v>712.5403618874088</v>
      </c>
      <c r="AD10" t="n">
        <v>575715.3746113639</v>
      </c>
      <c r="AE10" t="n">
        <v>787719.1743130414</v>
      </c>
      <c r="AF10" t="n">
        <v>1.442694941363961e-05</v>
      </c>
      <c r="AG10" t="n">
        <v>45</v>
      </c>
      <c r="AH10" t="n">
        <v>712540.3618874089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5.8631</v>
      </c>
      <c r="E11" t="n">
        <v>17.06</v>
      </c>
      <c r="F11" t="n">
        <v>13.46</v>
      </c>
      <c r="G11" t="n">
        <v>22.44</v>
      </c>
      <c r="H11" t="n">
        <v>0.34</v>
      </c>
      <c r="I11" t="n">
        <v>36</v>
      </c>
      <c r="J11" t="n">
        <v>171.15</v>
      </c>
      <c r="K11" t="n">
        <v>51.39</v>
      </c>
      <c r="L11" t="n">
        <v>3.25</v>
      </c>
      <c r="M11" t="n">
        <v>34</v>
      </c>
      <c r="N11" t="n">
        <v>31.51</v>
      </c>
      <c r="O11" t="n">
        <v>21342.91</v>
      </c>
      <c r="P11" t="n">
        <v>158.69</v>
      </c>
      <c r="Q11" t="n">
        <v>988.23</v>
      </c>
      <c r="R11" t="n">
        <v>59.74</v>
      </c>
      <c r="S11" t="n">
        <v>35.43</v>
      </c>
      <c r="T11" t="n">
        <v>11002.67</v>
      </c>
      <c r="U11" t="n">
        <v>0.59</v>
      </c>
      <c r="V11" t="n">
        <v>0.85</v>
      </c>
      <c r="W11" t="n">
        <v>3.03</v>
      </c>
      <c r="X11" t="n">
        <v>0.71</v>
      </c>
      <c r="Y11" t="n">
        <v>1</v>
      </c>
      <c r="Z11" t="n">
        <v>10</v>
      </c>
      <c r="AA11" t="n">
        <v>571.4895128630102</v>
      </c>
      <c r="AB11" t="n">
        <v>781.9371638370812</v>
      </c>
      <c r="AC11" t="n">
        <v>707.3101783761717</v>
      </c>
      <c r="AD11" t="n">
        <v>571489.5128630102</v>
      </c>
      <c r="AE11" t="n">
        <v>781937.1638370813</v>
      </c>
      <c r="AF11" t="n">
        <v>1.460001503505772e-05</v>
      </c>
      <c r="AG11" t="n">
        <v>45</v>
      </c>
      <c r="AH11" t="n">
        <v>707310.1783761717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5.9216</v>
      </c>
      <c r="E12" t="n">
        <v>16.89</v>
      </c>
      <c r="F12" t="n">
        <v>13.4</v>
      </c>
      <c r="G12" t="n">
        <v>24.36</v>
      </c>
      <c r="H12" t="n">
        <v>0.36</v>
      </c>
      <c r="I12" t="n">
        <v>33</v>
      </c>
      <c r="J12" t="n">
        <v>171.52</v>
      </c>
      <c r="K12" t="n">
        <v>51.39</v>
      </c>
      <c r="L12" t="n">
        <v>3.5</v>
      </c>
      <c r="M12" t="n">
        <v>31</v>
      </c>
      <c r="N12" t="n">
        <v>31.63</v>
      </c>
      <c r="O12" t="n">
        <v>21387.92</v>
      </c>
      <c r="P12" t="n">
        <v>156.49</v>
      </c>
      <c r="Q12" t="n">
        <v>988.14</v>
      </c>
      <c r="R12" t="n">
        <v>57.53</v>
      </c>
      <c r="S12" t="n">
        <v>35.43</v>
      </c>
      <c r="T12" t="n">
        <v>9912.860000000001</v>
      </c>
      <c r="U12" t="n">
        <v>0.62</v>
      </c>
      <c r="V12" t="n">
        <v>0.85</v>
      </c>
      <c r="W12" t="n">
        <v>3.02</v>
      </c>
      <c r="X12" t="n">
        <v>0.64</v>
      </c>
      <c r="Y12" t="n">
        <v>1</v>
      </c>
      <c r="Z12" t="n">
        <v>10</v>
      </c>
      <c r="AA12" t="n">
        <v>558.7726884431223</v>
      </c>
      <c r="AB12" t="n">
        <v>764.5374436390927</v>
      </c>
      <c r="AC12" t="n">
        <v>691.5710630532184</v>
      </c>
      <c r="AD12" t="n">
        <v>558772.6884431223</v>
      </c>
      <c r="AE12" t="n">
        <v>764537.4436390926</v>
      </c>
      <c r="AF12" t="n">
        <v>1.474568897538807e-05</v>
      </c>
      <c r="AG12" t="n">
        <v>44</v>
      </c>
      <c r="AH12" t="n">
        <v>691571.0630532184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5.9571</v>
      </c>
      <c r="E13" t="n">
        <v>16.79</v>
      </c>
      <c r="F13" t="n">
        <v>13.36</v>
      </c>
      <c r="G13" t="n">
        <v>25.87</v>
      </c>
      <c r="H13" t="n">
        <v>0.39</v>
      </c>
      <c r="I13" t="n">
        <v>31</v>
      </c>
      <c r="J13" t="n">
        <v>171.88</v>
      </c>
      <c r="K13" t="n">
        <v>51.39</v>
      </c>
      <c r="L13" t="n">
        <v>3.75</v>
      </c>
      <c r="M13" t="n">
        <v>29</v>
      </c>
      <c r="N13" t="n">
        <v>31.74</v>
      </c>
      <c r="O13" t="n">
        <v>21432.96</v>
      </c>
      <c r="P13" t="n">
        <v>155.4</v>
      </c>
      <c r="Q13" t="n">
        <v>988.1900000000001</v>
      </c>
      <c r="R13" t="n">
        <v>56.73</v>
      </c>
      <c r="S13" t="n">
        <v>35.43</v>
      </c>
      <c r="T13" t="n">
        <v>9519.860000000001</v>
      </c>
      <c r="U13" t="n">
        <v>0.62</v>
      </c>
      <c r="V13" t="n">
        <v>0.85</v>
      </c>
      <c r="W13" t="n">
        <v>3.01</v>
      </c>
      <c r="X13" t="n">
        <v>0.61</v>
      </c>
      <c r="Y13" t="n">
        <v>1</v>
      </c>
      <c r="Z13" t="n">
        <v>10</v>
      </c>
      <c r="AA13" t="n">
        <v>556.7341865716739</v>
      </c>
      <c r="AB13" t="n">
        <v>761.7482754462213</v>
      </c>
      <c r="AC13" t="n">
        <v>689.0480891580526</v>
      </c>
      <c r="AD13" t="n">
        <v>556734.186571674</v>
      </c>
      <c r="AE13" t="n">
        <v>761748.2754462213</v>
      </c>
      <c r="AF13" t="n">
        <v>1.483408940071675e-05</v>
      </c>
      <c r="AG13" t="n">
        <v>44</v>
      </c>
      <c r="AH13" t="n">
        <v>689048.0891580526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5.9975</v>
      </c>
      <c r="E14" t="n">
        <v>16.67</v>
      </c>
      <c r="F14" t="n">
        <v>13.32</v>
      </c>
      <c r="G14" t="n">
        <v>27.56</v>
      </c>
      <c r="H14" t="n">
        <v>0.41</v>
      </c>
      <c r="I14" t="n">
        <v>29</v>
      </c>
      <c r="J14" t="n">
        <v>172.25</v>
      </c>
      <c r="K14" t="n">
        <v>51.39</v>
      </c>
      <c r="L14" t="n">
        <v>4</v>
      </c>
      <c r="M14" t="n">
        <v>27</v>
      </c>
      <c r="N14" t="n">
        <v>31.86</v>
      </c>
      <c r="O14" t="n">
        <v>21478.05</v>
      </c>
      <c r="P14" t="n">
        <v>153.64</v>
      </c>
      <c r="Q14" t="n">
        <v>988.22</v>
      </c>
      <c r="R14" t="n">
        <v>55.32</v>
      </c>
      <c r="S14" t="n">
        <v>35.43</v>
      </c>
      <c r="T14" t="n">
        <v>8827.620000000001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553.9807128371322</v>
      </c>
      <c r="AB14" t="n">
        <v>757.9808512079334</v>
      </c>
      <c r="AC14" t="n">
        <v>685.6402226014537</v>
      </c>
      <c r="AD14" t="n">
        <v>553980.7128371322</v>
      </c>
      <c r="AE14" t="n">
        <v>757980.8512079334</v>
      </c>
      <c r="AF14" t="n">
        <v>1.49346915748936e-05</v>
      </c>
      <c r="AG14" t="n">
        <v>44</v>
      </c>
      <c r="AH14" t="n">
        <v>685640.2226014538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6.0366</v>
      </c>
      <c r="E15" t="n">
        <v>16.57</v>
      </c>
      <c r="F15" t="n">
        <v>13.28</v>
      </c>
      <c r="G15" t="n">
        <v>29.51</v>
      </c>
      <c r="H15" t="n">
        <v>0.44</v>
      </c>
      <c r="I15" t="n">
        <v>27</v>
      </c>
      <c r="J15" t="n">
        <v>172.61</v>
      </c>
      <c r="K15" t="n">
        <v>51.39</v>
      </c>
      <c r="L15" t="n">
        <v>4.25</v>
      </c>
      <c r="M15" t="n">
        <v>25</v>
      </c>
      <c r="N15" t="n">
        <v>31.97</v>
      </c>
      <c r="O15" t="n">
        <v>21523.17</v>
      </c>
      <c r="P15" t="n">
        <v>151.72</v>
      </c>
      <c r="Q15" t="n">
        <v>988.3</v>
      </c>
      <c r="R15" t="n">
        <v>53.89</v>
      </c>
      <c r="S15" t="n">
        <v>35.43</v>
      </c>
      <c r="T15" t="n">
        <v>8120.16</v>
      </c>
      <c r="U15" t="n">
        <v>0.66</v>
      </c>
      <c r="V15" t="n">
        <v>0.86</v>
      </c>
      <c r="W15" t="n">
        <v>3.01</v>
      </c>
      <c r="X15" t="n">
        <v>0.52</v>
      </c>
      <c r="Y15" t="n">
        <v>1</v>
      </c>
      <c r="Z15" t="n">
        <v>10</v>
      </c>
      <c r="AA15" t="n">
        <v>551.1536820350735</v>
      </c>
      <c r="AB15" t="n">
        <v>754.1127829447601</v>
      </c>
      <c r="AC15" t="n">
        <v>682.1413173444497</v>
      </c>
      <c r="AD15" t="n">
        <v>551153.6820350735</v>
      </c>
      <c r="AE15" t="n">
        <v>754112.7829447601</v>
      </c>
      <c r="AF15" t="n">
        <v>1.503205655039646e-05</v>
      </c>
      <c r="AG15" t="n">
        <v>44</v>
      </c>
      <c r="AH15" t="n">
        <v>682141.3173444497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6.0767</v>
      </c>
      <c r="E16" t="n">
        <v>16.46</v>
      </c>
      <c r="F16" t="n">
        <v>13.24</v>
      </c>
      <c r="G16" t="n">
        <v>31.77</v>
      </c>
      <c r="H16" t="n">
        <v>0.46</v>
      </c>
      <c r="I16" t="n">
        <v>25</v>
      </c>
      <c r="J16" t="n">
        <v>172.98</v>
      </c>
      <c r="K16" t="n">
        <v>51.39</v>
      </c>
      <c r="L16" t="n">
        <v>4.5</v>
      </c>
      <c r="M16" t="n">
        <v>23</v>
      </c>
      <c r="N16" t="n">
        <v>32.09</v>
      </c>
      <c r="O16" t="n">
        <v>21568.34</v>
      </c>
      <c r="P16" t="n">
        <v>149.98</v>
      </c>
      <c r="Q16" t="n">
        <v>988.28</v>
      </c>
      <c r="R16" t="n">
        <v>52.86</v>
      </c>
      <c r="S16" t="n">
        <v>35.43</v>
      </c>
      <c r="T16" t="n">
        <v>7614.07</v>
      </c>
      <c r="U16" t="n">
        <v>0.67</v>
      </c>
      <c r="V16" t="n">
        <v>0.86</v>
      </c>
      <c r="W16" t="n">
        <v>3</v>
      </c>
      <c r="X16" t="n">
        <v>0.48</v>
      </c>
      <c r="Y16" t="n">
        <v>1</v>
      </c>
      <c r="Z16" t="n">
        <v>10</v>
      </c>
      <c r="AA16" t="n">
        <v>539.5606333211348</v>
      </c>
      <c r="AB16" t="n">
        <v>738.2506622451363</v>
      </c>
      <c r="AC16" t="n">
        <v>667.7930551817717</v>
      </c>
      <c r="AD16" t="n">
        <v>539560.6333211348</v>
      </c>
      <c r="AE16" t="n">
        <v>738250.6622451362</v>
      </c>
      <c r="AF16" t="n">
        <v>1.513191167872546e-05</v>
      </c>
      <c r="AG16" t="n">
        <v>43</v>
      </c>
      <c r="AH16" t="n">
        <v>667793.0551817717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6.1049</v>
      </c>
      <c r="E17" t="n">
        <v>16.38</v>
      </c>
      <c r="F17" t="n">
        <v>13.19</v>
      </c>
      <c r="G17" t="n">
        <v>32.99</v>
      </c>
      <c r="H17" t="n">
        <v>0.49</v>
      </c>
      <c r="I17" t="n">
        <v>24</v>
      </c>
      <c r="J17" t="n">
        <v>173.35</v>
      </c>
      <c r="K17" t="n">
        <v>51.39</v>
      </c>
      <c r="L17" t="n">
        <v>4.75</v>
      </c>
      <c r="M17" t="n">
        <v>22</v>
      </c>
      <c r="N17" t="n">
        <v>32.2</v>
      </c>
      <c r="O17" t="n">
        <v>21613.54</v>
      </c>
      <c r="P17" t="n">
        <v>147.98</v>
      </c>
      <c r="Q17" t="n">
        <v>988.08</v>
      </c>
      <c r="R17" t="n">
        <v>51.46</v>
      </c>
      <c r="S17" t="n">
        <v>35.43</v>
      </c>
      <c r="T17" t="n">
        <v>6923.12</v>
      </c>
      <c r="U17" t="n">
        <v>0.6899999999999999</v>
      </c>
      <c r="V17" t="n">
        <v>0.86</v>
      </c>
      <c r="W17" t="n">
        <v>3</v>
      </c>
      <c r="X17" t="n">
        <v>0.44</v>
      </c>
      <c r="Y17" t="n">
        <v>1</v>
      </c>
      <c r="Z17" t="n">
        <v>10</v>
      </c>
      <c r="AA17" t="n">
        <v>536.9895457145062</v>
      </c>
      <c r="AB17" t="n">
        <v>734.7327867533671</v>
      </c>
      <c r="AC17" t="n">
        <v>664.610920789568</v>
      </c>
      <c r="AD17" t="n">
        <v>536989.5457145062</v>
      </c>
      <c r="AE17" t="n">
        <v>734732.7867533672</v>
      </c>
      <c r="AF17" t="n">
        <v>1.520213398842317e-05</v>
      </c>
      <c r="AG17" t="n">
        <v>43</v>
      </c>
      <c r="AH17" t="n">
        <v>664610.920789568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6.1395</v>
      </c>
      <c r="E18" t="n">
        <v>16.29</v>
      </c>
      <c r="F18" t="n">
        <v>13.17</v>
      </c>
      <c r="G18" t="n">
        <v>35.92</v>
      </c>
      <c r="H18" t="n">
        <v>0.51</v>
      </c>
      <c r="I18" t="n">
        <v>22</v>
      </c>
      <c r="J18" t="n">
        <v>173.71</v>
      </c>
      <c r="K18" t="n">
        <v>51.39</v>
      </c>
      <c r="L18" t="n">
        <v>5</v>
      </c>
      <c r="M18" t="n">
        <v>20</v>
      </c>
      <c r="N18" t="n">
        <v>32.32</v>
      </c>
      <c r="O18" t="n">
        <v>21658.78</v>
      </c>
      <c r="P18" t="n">
        <v>146.63</v>
      </c>
      <c r="Q18" t="n">
        <v>988.1799999999999</v>
      </c>
      <c r="R18" t="n">
        <v>50.57</v>
      </c>
      <c r="S18" t="n">
        <v>35.43</v>
      </c>
      <c r="T18" t="n">
        <v>6486.78</v>
      </c>
      <c r="U18" t="n">
        <v>0.7</v>
      </c>
      <c r="V18" t="n">
        <v>0.87</v>
      </c>
      <c r="W18" t="n">
        <v>3</v>
      </c>
      <c r="X18" t="n">
        <v>0.42</v>
      </c>
      <c r="Y18" t="n">
        <v>1</v>
      </c>
      <c r="Z18" t="n">
        <v>10</v>
      </c>
      <c r="AA18" t="n">
        <v>534.9076197296883</v>
      </c>
      <c r="AB18" t="n">
        <v>731.8842037728473</v>
      </c>
      <c r="AC18" t="n">
        <v>662.0342025706975</v>
      </c>
      <c r="AD18" t="n">
        <v>534907.6197296884</v>
      </c>
      <c r="AE18" t="n">
        <v>731884.2037728473</v>
      </c>
      <c r="AF18" t="n">
        <v>1.52882932762083e-05</v>
      </c>
      <c r="AG18" t="n">
        <v>43</v>
      </c>
      <c r="AH18" t="n">
        <v>662034.2025706975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6.1578</v>
      </c>
      <c r="E19" t="n">
        <v>16.24</v>
      </c>
      <c r="F19" t="n">
        <v>13.16</v>
      </c>
      <c r="G19" t="n">
        <v>37.59</v>
      </c>
      <c r="H19" t="n">
        <v>0.53</v>
      </c>
      <c r="I19" t="n">
        <v>21</v>
      </c>
      <c r="J19" t="n">
        <v>174.08</v>
      </c>
      <c r="K19" t="n">
        <v>51.39</v>
      </c>
      <c r="L19" t="n">
        <v>5.25</v>
      </c>
      <c r="M19" t="n">
        <v>19</v>
      </c>
      <c r="N19" t="n">
        <v>32.44</v>
      </c>
      <c r="O19" t="n">
        <v>21704.07</v>
      </c>
      <c r="P19" t="n">
        <v>145.14</v>
      </c>
      <c r="Q19" t="n">
        <v>988.1</v>
      </c>
      <c r="R19" t="n">
        <v>50.21</v>
      </c>
      <c r="S19" t="n">
        <v>35.43</v>
      </c>
      <c r="T19" t="n">
        <v>6312.6</v>
      </c>
      <c r="U19" t="n">
        <v>0.71</v>
      </c>
      <c r="V19" t="n">
        <v>0.87</v>
      </c>
      <c r="W19" t="n">
        <v>3</v>
      </c>
      <c r="X19" t="n">
        <v>0.4</v>
      </c>
      <c r="Y19" t="n">
        <v>1</v>
      </c>
      <c r="Z19" t="n">
        <v>10</v>
      </c>
      <c r="AA19" t="n">
        <v>533.1310330800602</v>
      </c>
      <c r="AB19" t="n">
        <v>729.4533995413545</v>
      </c>
      <c r="AC19" t="n">
        <v>659.8353908834034</v>
      </c>
      <c r="AD19" t="n">
        <v>533131.0330800602</v>
      </c>
      <c r="AE19" t="n">
        <v>729453.3995413545</v>
      </c>
      <c r="AF19" t="n">
        <v>1.533386307292703e-05</v>
      </c>
      <c r="AG19" t="n">
        <v>43</v>
      </c>
      <c r="AH19" t="n">
        <v>659835.3908834034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6.1842</v>
      </c>
      <c r="E20" t="n">
        <v>16.17</v>
      </c>
      <c r="F20" t="n">
        <v>13.12</v>
      </c>
      <c r="G20" t="n">
        <v>39.36</v>
      </c>
      <c r="H20" t="n">
        <v>0.5600000000000001</v>
      </c>
      <c r="I20" t="n">
        <v>20</v>
      </c>
      <c r="J20" t="n">
        <v>174.45</v>
      </c>
      <c r="K20" t="n">
        <v>51.39</v>
      </c>
      <c r="L20" t="n">
        <v>5.5</v>
      </c>
      <c r="M20" t="n">
        <v>18</v>
      </c>
      <c r="N20" t="n">
        <v>32.56</v>
      </c>
      <c r="O20" t="n">
        <v>21749.39</v>
      </c>
      <c r="P20" t="n">
        <v>143.64</v>
      </c>
      <c r="Q20" t="n">
        <v>988.17</v>
      </c>
      <c r="R20" t="n">
        <v>49.2</v>
      </c>
      <c r="S20" t="n">
        <v>35.43</v>
      </c>
      <c r="T20" t="n">
        <v>5811.17</v>
      </c>
      <c r="U20" t="n">
        <v>0.72</v>
      </c>
      <c r="V20" t="n">
        <v>0.87</v>
      </c>
      <c r="W20" t="n">
        <v>2.99</v>
      </c>
      <c r="X20" t="n">
        <v>0.37</v>
      </c>
      <c r="Y20" t="n">
        <v>1</v>
      </c>
      <c r="Z20" t="n">
        <v>10</v>
      </c>
      <c r="AA20" t="n">
        <v>531.120143770394</v>
      </c>
      <c r="AB20" t="n">
        <v>726.7020120736939</v>
      </c>
      <c r="AC20" t="n">
        <v>657.3465919740596</v>
      </c>
      <c r="AD20" t="n">
        <v>531120.1437703939</v>
      </c>
      <c r="AE20" t="n">
        <v>726702.0120736939</v>
      </c>
      <c r="AF20" t="n">
        <v>1.539960310753765e-05</v>
      </c>
      <c r="AG20" t="n">
        <v>43</v>
      </c>
      <c r="AH20" t="n">
        <v>657346.5919740596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6.2016</v>
      </c>
      <c r="E21" t="n">
        <v>16.12</v>
      </c>
      <c r="F21" t="n">
        <v>13.11</v>
      </c>
      <c r="G21" t="n">
        <v>41.4</v>
      </c>
      <c r="H21" t="n">
        <v>0.58</v>
      </c>
      <c r="I21" t="n">
        <v>19</v>
      </c>
      <c r="J21" t="n">
        <v>174.82</v>
      </c>
      <c r="K21" t="n">
        <v>51.39</v>
      </c>
      <c r="L21" t="n">
        <v>5.75</v>
      </c>
      <c r="M21" t="n">
        <v>17</v>
      </c>
      <c r="N21" t="n">
        <v>32.67</v>
      </c>
      <c r="O21" t="n">
        <v>21794.75</v>
      </c>
      <c r="P21" t="n">
        <v>141.9</v>
      </c>
      <c r="Q21" t="n">
        <v>988.2</v>
      </c>
      <c r="R21" t="n">
        <v>48.74</v>
      </c>
      <c r="S21" t="n">
        <v>35.43</v>
      </c>
      <c r="T21" t="n">
        <v>5588.33</v>
      </c>
      <c r="U21" t="n">
        <v>0.73</v>
      </c>
      <c r="V21" t="n">
        <v>0.87</v>
      </c>
      <c r="W21" t="n">
        <v>3</v>
      </c>
      <c r="X21" t="n">
        <v>0.35</v>
      </c>
      <c r="Y21" t="n">
        <v>1</v>
      </c>
      <c r="Z21" t="n">
        <v>10</v>
      </c>
      <c r="AA21" t="n">
        <v>520.2308531018298</v>
      </c>
      <c r="AB21" t="n">
        <v>711.8028041793652</v>
      </c>
      <c r="AC21" t="n">
        <v>643.8693435699961</v>
      </c>
      <c r="AD21" t="n">
        <v>520230.8531018298</v>
      </c>
      <c r="AE21" t="n">
        <v>711802.8041793653</v>
      </c>
      <c r="AF21" t="n">
        <v>1.544293176671283e-05</v>
      </c>
      <c r="AG21" t="n">
        <v>42</v>
      </c>
      <c r="AH21" t="n">
        <v>643869.3435699961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6.218</v>
      </c>
      <c r="E22" t="n">
        <v>16.08</v>
      </c>
      <c r="F22" t="n">
        <v>13.1</v>
      </c>
      <c r="G22" t="n">
        <v>43.67</v>
      </c>
      <c r="H22" t="n">
        <v>0.61</v>
      </c>
      <c r="I22" t="n">
        <v>18</v>
      </c>
      <c r="J22" t="n">
        <v>175.18</v>
      </c>
      <c r="K22" t="n">
        <v>51.39</v>
      </c>
      <c r="L22" t="n">
        <v>6</v>
      </c>
      <c r="M22" t="n">
        <v>16</v>
      </c>
      <c r="N22" t="n">
        <v>32.79</v>
      </c>
      <c r="O22" t="n">
        <v>21840.16</v>
      </c>
      <c r="P22" t="n">
        <v>140.21</v>
      </c>
      <c r="Q22" t="n">
        <v>988.08</v>
      </c>
      <c r="R22" t="n">
        <v>48.26</v>
      </c>
      <c r="S22" t="n">
        <v>35.43</v>
      </c>
      <c r="T22" t="n">
        <v>5350.94</v>
      </c>
      <c r="U22" t="n">
        <v>0.73</v>
      </c>
      <c r="V22" t="n">
        <v>0.87</v>
      </c>
      <c r="W22" t="n">
        <v>3</v>
      </c>
      <c r="X22" t="n">
        <v>0.35</v>
      </c>
      <c r="Y22" t="n">
        <v>1</v>
      </c>
      <c r="Z22" t="n">
        <v>10</v>
      </c>
      <c r="AA22" t="n">
        <v>518.3573043438798</v>
      </c>
      <c r="AB22" t="n">
        <v>709.2393321136004</v>
      </c>
      <c r="AC22" t="n">
        <v>641.5505256803322</v>
      </c>
      <c r="AD22" t="n">
        <v>518357.3043438798</v>
      </c>
      <c r="AE22" t="n">
        <v>709239.3321136005</v>
      </c>
      <c r="AF22" t="n">
        <v>1.548377027306185e-05</v>
      </c>
      <c r="AG22" t="n">
        <v>42</v>
      </c>
      <c r="AH22" t="n">
        <v>641550.5256803322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6.2441</v>
      </c>
      <c r="E23" t="n">
        <v>16.02</v>
      </c>
      <c r="F23" t="n">
        <v>13.07</v>
      </c>
      <c r="G23" t="n">
        <v>46.12</v>
      </c>
      <c r="H23" t="n">
        <v>0.63</v>
      </c>
      <c r="I23" t="n">
        <v>17</v>
      </c>
      <c r="J23" t="n">
        <v>175.55</v>
      </c>
      <c r="K23" t="n">
        <v>51.39</v>
      </c>
      <c r="L23" t="n">
        <v>6.25</v>
      </c>
      <c r="M23" t="n">
        <v>15</v>
      </c>
      <c r="N23" t="n">
        <v>32.91</v>
      </c>
      <c r="O23" t="n">
        <v>21885.6</v>
      </c>
      <c r="P23" t="n">
        <v>137.48</v>
      </c>
      <c r="Q23" t="n">
        <v>988.08</v>
      </c>
      <c r="R23" t="n">
        <v>47.53</v>
      </c>
      <c r="S23" t="n">
        <v>35.43</v>
      </c>
      <c r="T23" t="n">
        <v>4989.16</v>
      </c>
      <c r="U23" t="n">
        <v>0.75</v>
      </c>
      <c r="V23" t="n">
        <v>0.87</v>
      </c>
      <c r="W23" t="n">
        <v>2.99</v>
      </c>
      <c r="X23" t="n">
        <v>0.31</v>
      </c>
      <c r="Y23" t="n">
        <v>1</v>
      </c>
      <c r="Z23" t="n">
        <v>10</v>
      </c>
      <c r="AA23" t="n">
        <v>515.3399402352086</v>
      </c>
      <c r="AB23" t="n">
        <v>705.110841423407</v>
      </c>
      <c r="AC23" t="n">
        <v>637.8160523472377</v>
      </c>
      <c r="AD23" t="n">
        <v>515339.9402352086</v>
      </c>
      <c r="AE23" t="n">
        <v>705110.841423407</v>
      </c>
      <c r="AF23" t="n">
        <v>1.554876326182462e-05</v>
      </c>
      <c r="AG23" t="n">
        <v>42</v>
      </c>
      <c r="AH23" t="n">
        <v>637816.0523472377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6.2625</v>
      </c>
      <c r="E24" t="n">
        <v>15.97</v>
      </c>
      <c r="F24" t="n">
        <v>13.05</v>
      </c>
      <c r="G24" t="n">
        <v>48.95</v>
      </c>
      <c r="H24" t="n">
        <v>0.66</v>
      </c>
      <c r="I24" t="n">
        <v>16</v>
      </c>
      <c r="J24" t="n">
        <v>175.92</v>
      </c>
      <c r="K24" t="n">
        <v>51.39</v>
      </c>
      <c r="L24" t="n">
        <v>6.5</v>
      </c>
      <c r="M24" t="n">
        <v>14</v>
      </c>
      <c r="N24" t="n">
        <v>33.03</v>
      </c>
      <c r="O24" t="n">
        <v>21931.08</v>
      </c>
      <c r="P24" t="n">
        <v>136.32</v>
      </c>
      <c r="Q24" t="n">
        <v>988.13</v>
      </c>
      <c r="R24" t="n">
        <v>47.11</v>
      </c>
      <c r="S24" t="n">
        <v>35.43</v>
      </c>
      <c r="T24" t="n">
        <v>4787.57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513.8939758477352</v>
      </c>
      <c r="AB24" t="n">
        <v>703.1324091570193</v>
      </c>
      <c r="AC24" t="n">
        <v>636.0264388796069</v>
      </c>
      <c r="AD24" t="n">
        <v>513893.9758477352</v>
      </c>
      <c r="AE24" t="n">
        <v>703132.4091570193</v>
      </c>
      <c r="AF24" t="n">
        <v>1.559458207382596e-05</v>
      </c>
      <c r="AG24" t="n">
        <v>42</v>
      </c>
      <c r="AH24" t="n">
        <v>636026.4388796069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6.2601</v>
      </c>
      <c r="E25" t="n">
        <v>15.97</v>
      </c>
      <c r="F25" t="n">
        <v>13.06</v>
      </c>
      <c r="G25" t="n">
        <v>48.97</v>
      </c>
      <c r="H25" t="n">
        <v>0.68</v>
      </c>
      <c r="I25" t="n">
        <v>16</v>
      </c>
      <c r="J25" t="n">
        <v>176.29</v>
      </c>
      <c r="K25" t="n">
        <v>51.39</v>
      </c>
      <c r="L25" t="n">
        <v>6.75</v>
      </c>
      <c r="M25" t="n">
        <v>14</v>
      </c>
      <c r="N25" t="n">
        <v>33.15</v>
      </c>
      <c r="O25" t="n">
        <v>21976.61</v>
      </c>
      <c r="P25" t="n">
        <v>135.2</v>
      </c>
      <c r="Q25" t="n">
        <v>988.12</v>
      </c>
      <c r="R25" t="n">
        <v>47.35</v>
      </c>
      <c r="S25" t="n">
        <v>35.43</v>
      </c>
      <c r="T25" t="n">
        <v>4903.6</v>
      </c>
      <c r="U25" t="n">
        <v>0.75</v>
      </c>
      <c r="V25" t="n">
        <v>0.87</v>
      </c>
      <c r="W25" t="n">
        <v>2.99</v>
      </c>
      <c r="X25" t="n">
        <v>0.31</v>
      </c>
      <c r="Y25" t="n">
        <v>1</v>
      </c>
      <c r="Z25" t="n">
        <v>10</v>
      </c>
      <c r="AA25" t="n">
        <v>512.9877981103992</v>
      </c>
      <c r="AB25" t="n">
        <v>701.892536799056</v>
      </c>
      <c r="AC25" t="n">
        <v>634.9048981993159</v>
      </c>
      <c r="AD25" t="n">
        <v>512987.7981103993</v>
      </c>
      <c r="AE25" t="n">
        <v>701892.536799056</v>
      </c>
      <c r="AF25" t="n">
        <v>1.558860570704318e-05</v>
      </c>
      <c r="AG25" t="n">
        <v>42</v>
      </c>
      <c r="AH25" t="n">
        <v>634904.8981993159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6.2821</v>
      </c>
      <c r="E26" t="n">
        <v>15.92</v>
      </c>
      <c r="F26" t="n">
        <v>13.04</v>
      </c>
      <c r="G26" t="n">
        <v>52.15</v>
      </c>
      <c r="H26" t="n">
        <v>0.7</v>
      </c>
      <c r="I26" t="n">
        <v>15</v>
      </c>
      <c r="J26" t="n">
        <v>176.66</v>
      </c>
      <c r="K26" t="n">
        <v>51.39</v>
      </c>
      <c r="L26" t="n">
        <v>7</v>
      </c>
      <c r="M26" t="n">
        <v>13</v>
      </c>
      <c r="N26" t="n">
        <v>33.27</v>
      </c>
      <c r="O26" t="n">
        <v>22022.17</v>
      </c>
      <c r="P26" t="n">
        <v>133.19</v>
      </c>
      <c r="Q26" t="n">
        <v>988.08</v>
      </c>
      <c r="R26" t="n">
        <v>46.62</v>
      </c>
      <c r="S26" t="n">
        <v>35.43</v>
      </c>
      <c r="T26" t="n">
        <v>4547.2</v>
      </c>
      <c r="U26" t="n">
        <v>0.76</v>
      </c>
      <c r="V26" t="n">
        <v>0.87</v>
      </c>
      <c r="W26" t="n">
        <v>2.99</v>
      </c>
      <c r="X26" t="n">
        <v>0.28</v>
      </c>
      <c r="Y26" t="n">
        <v>1</v>
      </c>
      <c r="Z26" t="n">
        <v>10</v>
      </c>
      <c r="AA26" t="n">
        <v>510.7385658097544</v>
      </c>
      <c r="AB26" t="n">
        <v>698.8150379361878</v>
      </c>
      <c r="AC26" t="n">
        <v>632.121111508623</v>
      </c>
      <c r="AD26" t="n">
        <v>510738.5658097544</v>
      </c>
      <c r="AE26" t="n">
        <v>698815.0379361878</v>
      </c>
      <c r="AF26" t="n">
        <v>1.564338906921869e-05</v>
      </c>
      <c r="AG26" t="n">
        <v>42</v>
      </c>
      <c r="AH26" t="n">
        <v>632121.111508623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6.3012</v>
      </c>
      <c r="E27" t="n">
        <v>15.87</v>
      </c>
      <c r="F27" t="n">
        <v>13.02</v>
      </c>
      <c r="G27" t="n">
        <v>55.81</v>
      </c>
      <c r="H27" t="n">
        <v>0.73</v>
      </c>
      <c r="I27" t="n">
        <v>14</v>
      </c>
      <c r="J27" t="n">
        <v>177.03</v>
      </c>
      <c r="K27" t="n">
        <v>51.39</v>
      </c>
      <c r="L27" t="n">
        <v>7.25</v>
      </c>
      <c r="M27" t="n">
        <v>10</v>
      </c>
      <c r="N27" t="n">
        <v>33.39</v>
      </c>
      <c r="O27" t="n">
        <v>22067.77</v>
      </c>
      <c r="P27" t="n">
        <v>131.38</v>
      </c>
      <c r="Q27" t="n">
        <v>988.09</v>
      </c>
      <c r="R27" t="n">
        <v>45.91</v>
      </c>
      <c r="S27" t="n">
        <v>35.43</v>
      </c>
      <c r="T27" t="n">
        <v>4197.6</v>
      </c>
      <c r="U27" t="n">
        <v>0.77</v>
      </c>
      <c r="V27" t="n">
        <v>0.88</v>
      </c>
      <c r="W27" t="n">
        <v>3</v>
      </c>
      <c r="X27" t="n">
        <v>0.27</v>
      </c>
      <c r="Y27" t="n">
        <v>1</v>
      </c>
      <c r="Z27" t="n">
        <v>10</v>
      </c>
      <c r="AA27" t="n">
        <v>508.7386159554194</v>
      </c>
      <c r="AB27" t="n">
        <v>696.0786183139263</v>
      </c>
      <c r="AC27" t="n">
        <v>629.645851934521</v>
      </c>
      <c r="AD27" t="n">
        <v>508738.6159554194</v>
      </c>
      <c r="AE27" t="n">
        <v>696078.6183139263</v>
      </c>
      <c r="AF27" t="n">
        <v>1.569095098819835e-05</v>
      </c>
      <c r="AG27" t="n">
        <v>42</v>
      </c>
      <c r="AH27" t="n">
        <v>629645.851934521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6.3079</v>
      </c>
      <c r="E28" t="n">
        <v>15.85</v>
      </c>
      <c r="F28" t="n">
        <v>13.01</v>
      </c>
      <c r="G28" t="n">
        <v>55.74</v>
      </c>
      <c r="H28" t="n">
        <v>0.75</v>
      </c>
      <c r="I28" t="n">
        <v>14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130.32</v>
      </c>
      <c r="Q28" t="n">
        <v>988.12</v>
      </c>
      <c r="R28" t="n">
        <v>45.56</v>
      </c>
      <c r="S28" t="n">
        <v>35.43</v>
      </c>
      <c r="T28" t="n">
        <v>4021.76</v>
      </c>
      <c r="U28" t="n">
        <v>0.78</v>
      </c>
      <c r="V28" t="n">
        <v>0.88</v>
      </c>
      <c r="W28" t="n">
        <v>2.99</v>
      </c>
      <c r="X28" t="n">
        <v>0.25</v>
      </c>
      <c r="Y28" t="n">
        <v>1</v>
      </c>
      <c r="Z28" t="n">
        <v>10</v>
      </c>
      <c r="AA28" t="n">
        <v>507.6688580808375</v>
      </c>
      <c r="AB28" t="n">
        <v>694.6149283955367</v>
      </c>
      <c r="AC28" t="n">
        <v>628.3218545276409</v>
      </c>
      <c r="AD28" t="n">
        <v>507668.8580808375</v>
      </c>
      <c r="AE28" t="n">
        <v>694614.9283955367</v>
      </c>
      <c r="AF28" t="n">
        <v>1.570763501213362e-05</v>
      </c>
      <c r="AG28" t="n">
        <v>42</v>
      </c>
      <c r="AH28" t="n">
        <v>628321.8545276409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6.3053</v>
      </c>
      <c r="E29" t="n">
        <v>15.86</v>
      </c>
      <c r="F29" t="n">
        <v>13.01</v>
      </c>
      <c r="G29" t="n">
        <v>55.77</v>
      </c>
      <c r="H29" t="n">
        <v>0.77</v>
      </c>
      <c r="I29" t="n">
        <v>14</v>
      </c>
      <c r="J29" t="n">
        <v>177.77</v>
      </c>
      <c r="K29" t="n">
        <v>51.39</v>
      </c>
      <c r="L29" t="n">
        <v>7.75</v>
      </c>
      <c r="M29" t="n">
        <v>7</v>
      </c>
      <c r="N29" t="n">
        <v>33.63</v>
      </c>
      <c r="O29" t="n">
        <v>22159.1</v>
      </c>
      <c r="P29" t="n">
        <v>128.93</v>
      </c>
      <c r="Q29" t="n">
        <v>988.12</v>
      </c>
      <c r="R29" t="n">
        <v>45.53</v>
      </c>
      <c r="S29" t="n">
        <v>35.43</v>
      </c>
      <c r="T29" t="n">
        <v>4007.64</v>
      </c>
      <c r="U29" t="n">
        <v>0.78</v>
      </c>
      <c r="V29" t="n">
        <v>0.88</v>
      </c>
      <c r="W29" t="n">
        <v>2.99</v>
      </c>
      <c r="X29" t="n">
        <v>0.26</v>
      </c>
      <c r="Y29" t="n">
        <v>1</v>
      </c>
      <c r="Z29" t="n">
        <v>10</v>
      </c>
      <c r="AA29" t="n">
        <v>506.5233615573129</v>
      </c>
      <c r="AB29" t="n">
        <v>693.0476095163101</v>
      </c>
      <c r="AC29" t="n">
        <v>626.9041183625019</v>
      </c>
      <c r="AD29" t="n">
        <v>506523.3615573129</v>
      </c>
      <c r="AE29" t="n">
        <v>693047.6095163102</v>
      </c>
      <c r="AF29" t="n">
        <v>1.57011606147856e-05</v>
      </c>
      <c r="AG29" t="n">
        <v>42</v>
      </c>
      <c r="AH29" t="n">
        <v>626904.1183625018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6.3248</v>
      </c>
      <c r="E30" t="n">
        <v>15.81</v>
      </c>
      <c r="F30" t="n">
        <v>13</v>
      </c>
      <c r="G30" t="n">
        <v>59.99</v>
      </c>
      <c r="H30" t="n">
        <v>0.8</v>
      </c>
      <c r="I30" t="n">
        <v>13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128.45</v>
      </c>
      <c r="Q30" t="n">
        <v>988.22</v>
      </c>
      <c r="R30" t="n">
        <v>45.16</v>
      </c>
      <c r="S30" t="n">
        <v>35.43</v>
      </c>
      <c r="T30" t="n">
        <v>3828.51</v>
      </c>
      <c r="U30" t="n">
        <v>0.78</v>
      </c>
      <c r="V30" t="n">
        <v>0.88</v>
      </c>
      <c r="W30" t="n">
        <v>2.99</v>
      </c>
      <c r="X30" t="n">
        <v>0.24</v>
      </c>
      <c r="Y30" t="n">
        <v>1</v>
      </c>
      <c r="Z30" t="n">
        <v>10</v>
      </c>
      <c r="AA30" t="n">
        <v>505.6942567075614</v>
      </c>
      <c r="AB30" t="n">
        <v>691.9131916833558</v>
      </c>
      <c r="AC30" t="n">
        <v>625.8779677753591</v>
      </c>
      <c r="AD30" t="n">
        <v>505694.2567075614</v>
      </c>
      <c r="AE30" t="n">
        <v>691913.1916833557</v>
      </c>
      <c r="AF30" t="n">
        <v>1.574971859489572e-05</v>
      </c>
      <c r="AG30" t="n">
        <v>42</v>
      </c>
      <c r="AH30" t="n">
        <v>625877.9677753592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6.3218</v>
      </c>
      <c r="E31" t="n">
        <v>15.82</v>
      </c>
      <c r="F31" t="n">
        <v>13.01</v>
      </c>
      <c r="G31" t="n">
        <v>60.02</v>
      </c>
      <c r="H31" t="n">
        <v>0.82</v>
      </c>
      <c r="I31" t="n">
        <v>13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128.62</v>
      </c>
      <c r="Q31" t="n">
        <v>988.23</v>
      </c>
      <c r="R31" t="n">
        <v>45.3</v>
      </c>
      <c r="S31" t="n">
        <v>35.43</v>
      </c>
      <c r="T31" t="n">
        <v>3893.86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505.9165565793047</v>
      </c>
      <c r="AB31" t="n">
        <v>692.2173521750532</v>
      </c>
      <c r="AC31" t="n">
        <v>626.1530996166209</v>
      </c>
      <c r="AD31" t="n">
        <v>505916.5565793047</v>
      </c>
      <c r="AE31" t="n">
        <v>692217.3521750532</v>
      </c>
      <c r="AF31" t="n">
        <v>1.574224813641724e-05</v>
      </c>
      <c r="AG31" t="n">
        <v>42</v>
      </c>
      <c r="AH31" t="n">
        <v>626153.0996166209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6.321</v>
      </c>
      <c r="E32" t="n">
        <v>15.82</v>
      </c>
      <c r="F32" t="n">
        <v>13.01</v>
      </c>
      <c r="G32" t="n">
        <v>60.03</v>
      </c>
      <c r="H32" t="n">
        <v>0.84</v>
      </c>
      <c r="I32" t="n">
        <v>13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128.74</v>
      </c>
      <c r="Q32" t="n">
        <v>988.2</v>
      </c>
      <c r="R32" t="n">
        <v>45.32</v>
      </c>
      <c r="S32" t="n">
        <v>35.43</v>
      </c>
      <c r="T32" t="n">
        <v>3905.26</v>
      </c>
      <c r="U32" t="n">
        <v>0.78</v>
      </c>
      <c r="V32" t="n">
        <v>0.88</v>
      </c>
      <c r="W32" t="n">
        <v>3</v>
      </c>
      <c r="X32" t="n">
        <v>0.25</v>
      </c>
      <c r="Y32" t="n">
        <v>1</v>
      </c>
      <c r="Z32" t="n">
        <v>10</v>
      </c>
      <c r="AA32" t="n">
        <v>506.0362762456428</v>
      </c>
      <c r="AB32" t="n">
        <v>692.3811579041958</v>
      </c>
      <c r="AC32" t="n">
        <v>626.301271956877</v>
      </c>
      <c r="AD32" t="n">
        <v>506036.2762456428</v>
      </c>
      <c r="AE32" t="n">
        <v>692381.1579041958</v>
      </c>
      <c r="AF32" t="n">
        <v>1.574025601415631e-05</v>
      </c>
      <c r="AG32" t="n">
        <v>42</v>
      </c>
      <c r="AH32" t="n">
        <v>626301.2719568771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6.1668</v>
      </c>
      <c r="E2" t="n">
        <v>16.22</v>
      </c>
      <c r="F2" t="n">
        <v>13.83</v>
      </c>
      <c r="G2" t="n">
        <v>15.96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11</v>
      </c>
      <c r="N2" t="n">
        <v>5.51</v>
      </c>
      <c r="O2" t="n">
        <v>6564.78</v>
      </c>
      <c r="P2" t="n">
        <v>65.18000000000001</v>
      </c>
      <c r="Q2" t="n">
        <v>988.38</v>
      </c>
      <c r="R2" t="n">
        <v>69.94</v>
      </c>
      <c r="S2" t="n">
        <v>35.43</v>
      </c>
      <c r="T2" t="n">
        <v>16019.94</v>
      </c>
      <c r="U2" t="n">
        <v>0.51</v>
      </c>
      <c r="V2" t="n">
        <v>0.82</v>
      </c>
      <c r="W2" t="n">
        <v>3.09</v>
      </c>
      <c r="X2" t="n">
        <v>1.08</v>
      </c>
      <c r="Y2" t="n">
        <v>1</v>
      </c>
      <c r="Z2" t="n">
        <v>10</v>
      </c>
      <c r="AA2" t="n">
        <v>448.4628095179978</v>
      </c>
      <c r="AB2" t="n">
        <v>613.6066007653417</v>
      </c>
      <c r="AC2" t="n">
        <v>555.0448479905697</v>
      </c>
      <c r="AD2" t="n">
        <v>448462.8095179978</v>
      </c>
      <c r="AE2" t="n">
        <v>613606.6007653417</v>
      </c>
      <c r="AF2" t="n">
        <v>2.752820917468045e-05</v>
      </c>
      <c r="AG2" t="n">
        <v>43</v>
      </c>
      <c r="AH2" t="n">
        <v>555044.8479905697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6.1812</v>
      </c>
      <c r="E3" t="n">
        <v>16.18</v>
      </c>
      <c r="F3" t="n">
        <v>13.81</v>
      </c>
      <c r="G3" t="n">
        <v>16.24</v>
      </c>
      <c r="H3" t="n">
        <v>0.42</v>
      </c>
      <c r="I3" t="n">
        <v>51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65.27</v>
      </c>
      <c r="Q3" t="n">
        <v>988.45</v>
      </c>
      <c r="R3" t="n">
        <v>68.39</v>
      </c>
      <c r="S3" t="n">
        <v>35.43</v>
      </c>
      <c r="T3" t="n">
        <v>15250.5</v>
      </c>
      <c r="U3" t="n">
        <v>0.52</v>
      </c>
      <c r="V3" t="n">
        <v>0.83</v>
      </c>
      <c r="W3" t="n">
        <v>3.11</v>
      </c>
      <c r="X3" t="n">
        <v>1.05</v>
      </c>
      <c r="Y3" t="n">
        <v>1</v>
      </c>
      <c r="Z3" t="n">
        <v>10</v>
      </c>
      <c r="AA3" t="n">
        <v>448.3646546140753</v>
      </c>
      <c r="AB3" t="n">
        <v>613.472300895506</v>
      </c>
      <c r="AC3" t="n">
        <v>554.9233655118202</v>
      </c>
      <c r="AD3" t="n">
        <v>448364.6546140753</v>
      </c>
      <c r="AE3" t="n">
        <v>613472.3008955061</v>
      </c>
      <c r="AF3" t="n">
        <v>2.759248987327865e-05</v>
      </c>
      <c r="AG3" t="n">
        <v>43</v>
      </c>
      <c r="AH3" t="n">
        <v>554923.3655118202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3.6052</v>
      </c>
      <c r="E2" t="n">
        <v>27.74</v>
      </c>
      <c r="F2" t="n">
        <v>16.56</v>
      </c>
      <c r="G2" t="n">
        <v>5.34</v>
      </c>
      <c r="H2" t="n">
        <v>0.08</v>
      </c>
      <c r="I2" t="n">
        <v>186</v>
      </c>
      <c r="J2" t="n">
        <v>232.68</v>
      </c>
      <c r="K2" t="n">
        <v>57.72</v>
      </c>
      <c r="L2" t="n">
        <v>1</v>
      </c>
      <c r="M2" t="n">
        <v>184</v>
      </c>
      <c r="N2" t="n">
        <v>53.95</v>
      </c>
      <c r="O2" t="n">
        <v>28931.02</v>
      </c>
      <c r="P2" t="n">
        <v>257.98</v>
      </c>
      <c r="Q2" t="n">
        <v>988.61</v>
      </c>
      <c r="R2" t="n">
        <v>156.39</v>
      </c>
      <c r="S2" t="n">
        <v>35.43</v>
      </c>
      <c r="T2" t="n">
        <v>58576.78</v>
      </c>
      <c r="U2" t="n">
        <v>0.23</v>
      </c>
      <c r="V2" t="n">
        <v>0.6899999999999999</v>
      </c>
      <c r="W2" t="n">
        <v>3.26</v>
      </c>
      <c r="X2" t="n">
        <v>3.8</v>
      </c>
      <c r="Y2" t="n">
        <v>1</v>
      </c>
      <c r="Z2" t="n">
        <v>10</v>
      </c>
      <c r="AA2" t="n">
        <v>1094.61968992084</v>
      </c>
      <c r="AB2" t="n">
        <v>1497.706950962191</v>
      </c>
      <c r="AC2" t="n">
        <v>1354.767901607266</v>
      </c>
      <c r="AD2" t="n">
        <v>1094619.68992084</v>
      </c>
      <c r="AE2" t="n">
        <v>1497706.950962191</v>
      </c>
      <c r="AF2" t="n">
        <v>7.811622432326906e-06</v>
      </c>
      <c r="AG2" t="n">
        <v>73</v>
      </c>
      <c r="AH2" t="n">
        <v>1354767.901607266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4.0526</v>
      </c>
      <c r="E3" t="n">
        <v>24.68</v>
      </c>
      <c r="F3" t="n">
        <v>15.59</v>
      </c>
      <c r="G3" t="n">
        <v>6.68</v>
      </c>
      <c r="H3" t="n">
        <v>0.1</v>
      </c>
      <c r="I3" t="n">
        <v>140</v>
      </c>
      <c r="J3" t="n">
        <v>233.1</v>
      </c>
      <c r="K3" t="n">
        <v>57.72</v>
      </c>
      <c r="L3" t="n">
        <v>1.25</v>
      </c>
      <c r="M3" t="n">
        <v>138</v>
      </c>
      <c r="N3" t="n">
        <v>54.13</v>
      </c>
      <c r="O3" t="n">
        <v>28983.75</v>
      </c>
      <c r="P3" t="n">
        <v>242.15</v>
      </c>
      <c r="Q3" t="n">
        <v>988.47</v>
      </c>
      <c r="R3" t="n">
        <v>126.1</v>
      </c>
      <c r="S3" t="n">
        <v>35.43</v>
      </c>
      <c r="T3" t="n">
        <v>43661.11</v>
      </c>
      <c r="U3" t="n">
        <v>0.28</v>
      </c>
      <c r="V3" t="n">
        <v>0.73</v>
      </c>
      <c r="W3" t="n">
        <v>3.19</v>
      </c>
      <c r="X3" t="n">
        <v>2.83</v>
      </c>
      <c r="Y3" t="n">
        <v>1</v>
      </c>
      <c r="Z3" t="n">
        <v>10</v>
      </c>
      <c r="AA3" t="n">
        <v>950.6160761225143</v>
      </c>
      <c r="AB3" t="n">
        <v>1300.674853572252</v>
      </c>
      <c r="AC3" t="n">
        <v>1176.540271055938</v>
      </c>
      <c r="AD3" t="n">
        <v>950616.0761225143</v>
      </c>
      <c r="AE3" t="n">
        <v>1300674.853572252</v>
      </c>
      <c r="AF3" t="n">
        <v>8.781033248987024e-06</v>
      </c>
      <c r="AG3" t="n">
        <v>65</v>
      </c>
      <c r="AH3" t="n">
        <v>1176540.271055938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4.3797</v>
      </c>
      <c r="E4" t="n">
        <v>22.83</v>
      </c>
      <c r="F4" t="n">
        <v>15.02</v>
      </c>
      <c r="G4" t="n">
        <v>8.050000000000001</v>
      </c>
      <c r="H4" t="n">
        <v>0.11</v>
      </c>
      <c r="I4" t="n">
        <v>112</v>
      </c>
      <c r="J4" t="n">
        <v>233.53</v>
      </c>
      <c r="K4" t="n">
        <v>57.72</v>
      </c>
      <c r="L4" t="n">
        <v>1.5</v>
      </c>
      <c r="M4" t="n">
        <v>110</v>
      </c>
      <c r="N4" t="n">
        <v>54.31</v>
      </c>
      <c r="O4" t="n">
        <v>29036.54</v>
      </c>
      <c r="P4" t="n">
        <v>232.53</v>
      </c>
      <c r="Q4" t="n">
        <v>988.23</v>
      </c>
      <c r="R4" t="n">
        <v>108.11</v>
      </c>
      <c r="S4" t="n">
        <v>35.43</v>
      </c>
      <c r="T4" t="n">
        <v>34805.4</v>
      </c>
      <c r="U4" t="n">
        <v>0.33</v>
      </c>
      <c r="V4" t="n">
        <v>0.76</v>
      </c>
      <c r="W4" t="n">
        <v>3.16</v>
      </c>
      <c r="X4" t="n">
        <v>2.27</v>
      </c>
      <c r="Y4" t="n">
        <v>1</v>
      </c>
      <c r="Z4" t="n">
        <v>10</v>
      </c>
      <c r="AA4" t="n">
        <v>865.048746355568</v>
      </c>
      <c r="AB4" t="n">
        <v>1183.597858020951</v>
      </c>
      <c r="AC4" t="n">
        <v>1070.636939641457</v>
      </c>
      <c r="AD4" t="n">
        <v>865048.7463555681</v>
      </c>
      <c r="AE4" t="n">
        <v>1183597.858020951</v>
      </c>
      <c r="AF4" t="n">
        <v>9.489782194292174e-06</v>
      </c>
      <c r="AG4" t="n">
        <v>60</v>
      </c>
      <c r="AH4" t="n">
        <v>1070636.939641457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4.6251</v>
      </c>
      <c r="E5" t="n">
        <v>21.62</v>
      </c>
      <c r="F5" t="n">
        <v>14.63</v>
      </c>
      <c r="G5" t="n">
        <v>9.34</v>
      </c>
      <c r="H5" t="n">
        <v>0.13</v>
      </c>
      <c r="I5" t="n">
        <v>94</v>
      </c>
      <c r="J5" t="n">
        <v>233.96</v>
      </c>
      <c r="K5" t="n">
        <v>57.72</v>
      </c>
      <c r="L5" t="n">
        <v>1.75</v>
      </c>
      <c r="M5" t="n">
        <v>92</v>
      </c>
      <c r="N5" t="n">
        <v>54.49</v>
      </c>
      <c r="O5" t="n">
        <v>29089.39</v>
      </c>
      <c r="P5" t="n">
        <v>225.73</v>
      </c>
      <c r="Q5" t="n">
        <v>988.55</v>
      </c>
      <c r="R5" t="n">
        <v>96.13</v>
      </c>
      <c r="S5" t="n">
        <v>35.43</v>
      </c>
      <c r="T5" t="n">
        <v>28906.06</v>
      </c>
      <c r="U5" t="n">
        <v>0.37</v>
      </c>
      <c r="V5" t="n">
        <v>0.78</v>
      </c>
      <c r="W5" t="n">
        <v>3.11</v>
      </c>
      <c r="X5" t="n">
        <v>1.87</v>
      </c>
      <c r="Y5" t="n">
        <v>1</v>
      </c>
      <c r="Z5" t="n">
        <v>10</v>
      </c>
      <c r="AA5" t="n">
        <v>811.9533424354205</v>
      </c>
      <c r="AB5" t="n">
        <v>1110.950383973502</v>
      </c>
      <c r="AC5" t="n">
        <v>1004.922838555727</v>
      </c>
      <c r="AD5" t="n">
        <v>811953.3424354205</v>
      </c>
      <c r="AE5" t="n">
        <v>1110950.383973502</v>
      </c>
      <c r="AF5" t="n">
        <v>1.002150641067213e-05</v>
      </c>
      <c r="AG5" t="n">
        <v>57</v>
      </c>
      <c r="AH5" t="n">
        <v>1004922.838555727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4.8321</v>
      </c>
      <c r="E6" t="n">
        <v>20.69</v>
      </c>
      <c r="F6" t="n">
        <v>14.34</v>
      </c>
      <c r="G6" t="n">
        <v>10.76</v>
      </c>
      <c r="H6" t="n">
        <v>0.15</v>
      </c>
      <c r="I6" t="n">
        <v>80</v>
      </c>
      <c r="J6" t="n">
        <v>234.39</v>
      </c>
      <c r="K6" t="n">
        <v>57.72</v>
      </c>
      <c r="L6" t="n">
        <v>2</v>
      </c>
      <c r="M6" t="n">
        <v>78</v>
      </c>
      <c r="N6" t="n">
        <v>54.67</v>
      </c>
      <c r="O6" t="n">
        <v>29142.31</v>
      </c>
      <c r="P6" t="n">
        <v>220.55</v>
      </c>
      <c r="Q6" t="n">
        <v>988.27</v>
      </c>
      <c r="R6" t="n">
        <v>87.18000000000001</v>
      </c>
      <c r="S6" t="n">
        <v>35.43</v>
      </c>
      <c r="T6" t="n">
        <v>24499.9</v>
      </c>
      <c r="U6" t="n">
        <v>0.41</v>
      </c>
      <c r="V6" t="n">
        <v>0.79</v>
      </c>
      <c r="W6" t="n">
        <v>3.09</v>
      </c>
      <c r="X6" t="n">
        <v>1.58</v>
      </c>
      <c r="Y6" t="n">
        <v>1</v>
      </c>
      <c r="Z6" t="n">
        <v>10</v>
      </c>
      <c r="AA6" t="n">
        <v>765.7251395326839</v>
      </c>
      <c r="AB6" t="n">
        <v>1047.698917317603</v>
      </c>
      <c r="AC6" t="n">
        <v>947.7080031034758</v>
      </c>
      <c r="AD6" t="n">
        <v>765725.1395326839</v>
      </c>
      <c r="AE6" t="n">
        <v>1047698.917317603</v>
      </c>
      <c r="AF6" t="n">
        <v>1.04700268376919e-05</v>
      </c>
      <c r="AG6" t="n">
        <v>54</v>
      </c>
      <c r="AH6" t="n">
        <v>947708.0031034758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4.9844</v>
      </c>
      <c r="E7" t="n">
        <v>20.06</v>
      </c>
      <c r="F7" t="n">
        <v>14.16</v>
      </c>
      <c r="G7" t="n">
        <v>12.14</v>
      </c>
      <c r="H7" t="n">
        <v>0.17</v>
      </c>
      <c r="I7" t="n">
        <v>70</v>
      </c>
      <c r="J7" t="n">
        <v>234.82</v>
      </c>
      <c r="K7" t="n">
        <v>57.72</v>
      </c>
      <c r="L7" t="n">
        <v>2.25</v>
      </c>
      <c r="M7" t="n">
        <v>68</v>
      </c>
      <c r="N7" t="n">
        <v>54.85</v>
      </c>
      <c r="O7" t="n">
        <v>29195.29</v>
      </c>
      <c r="P7" t="n">
        <v>217</v>
      </c>
      <c r="Q7" t="n">
        <v>988.3</v>
      </c>
      <c r="R7" t="n">
        <v>81.27</v>
      </c>
      <c r="S7" t="n">
        <v>35.43</v>
      </c>
      <c r="T7" t="n">
        <v>21595.58</v>
      </c>
      <c r="U7" t="n">
        <v>0.44</v>
      </c>
      <c r="V7" t="n">
        <v>0.8</v>
      </c>
      <c r="W7" t="n">
        <v>3.09</v>
      </c>
      <c r="X7" t="n">
        <v>1.41</v>
      </c>
      <c r="Y7" t="n">
        <v>1</v>
      </c>
      <c r="Z7" t="n">
        <v>10</v>
      </c>
      <c r="AA7" t="n">
        <v>743.9364429990898</v>
      </c>
      <c r="AB7" t="n">
        <v>1017.88666147089</v>
      </c>
      <c r="AC7" t="n">
        <v>920.7409871130093</v>
      </c>
      <c r="AD7" t="n">
        <v>743936.4429990897</v>
      </c>
      <c r="AE7" t="n">
        <v>1017886.66147089</v>
      </c>
      <c r="AF7" t="n">
        <v>1.080002520018036e-05</v>
      </c>
      <c r="AG7" t="n">
        <v>53</v>
      </c>
      <c r="AH7" t="n">
        <v>920740.9871130093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5.1054</v>
      </c>
      <c r="E8" t="n">
        <v>19.59</v>
      </c>
      <c r="F8" t="n">
        <v>14.01</v>
      </c>
      <c r="G8" t="n">
        <v>13.34</v>
      </c>
      <c r="H8" t="n">
        <v>0.19</v>
      </c>
      <c r="I8" t="n">
        <v>63</v>
      </c>
      <c r="J8" t="n">
        <v>235.25</v>
      </c>
      <c r="K8" t="n">
        <v>57.72</v>
      </c>
      <c r="L8" t="n">
        <v>2.5</v>
      </c>
      <c r="M8" t="n">
        <v>61</v>
      </c>
      <c r="N8" t="n">
        <v>55.03</v>
      </c>
      <c r="O8" t="n">
        <v>29248.33</v>
      </c>
      <c r="P8" t="n">
        <v>213.76</v>
      </c>
      <c r="Q8" t="n">
        <v>988.25</v>
      </c>
      <c r="R8" t="n">
        <v>76.59</v>
      </c>
      <c r="S8" t="n">
        <v>35.43</v>
      </c>
      <c r="T8" t="n">
        <v>19293.41</v>
      </c>
      <c r="U8" t="n">
        <v>0.46</v>
      </c>
      <c r="V8" t="n">
        <v>0.8100000000000001</v>
      </c>
      <c r="W8" t="n">
        <v>3.07</v>
      </c>
      <c r="X8" t="n">
        <v>1.25</v>
      </c>
      <c r="Y8" t="n">
        <v>1</v>
      </c>
      <c r="Z8" t="n">
        <v>10</v>
      </c>
      <c r="AA8" t="n">
        <v>724.8622952570978</v>
      </c>
      <c r="AB8" t="n">
        <v>991.7885710382876</v>
      </c>
      <c r="AC8" t="n">
        <v>897.1336618023946</v>
      </c>
      <c r="AD8" t="n">
        <v>724862.2952570978</v>
      </c>
      <c r="AE8" t="n">
        <v>991788.5710382876</v>
      </c>
      <c r="AF8" t="n">
        <v>1.106220380727887e-05</v>
      </c>
      <c r="AG8" t="n">
        <v>52</v>
      </c>
      <c r="AH8" t="n">
        <v>897133.6618023947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5.2297</v>
      </c>
      <c r="E9" t="n">
        <v>19.12</v>
      </c>
      <c r="F9" t="n">
        <v>13.86</v>
      </c>
      <c r="G9" t="n">
        <v>14.85</v>
      </c>
      <c r="H9" t="n">
        <v>0.21</v>
      </c>
      <c r="I9" t="n">
        <v>56</v>
      </c>
      <c r="J9" t="n">
        <v>235.68</v>
      </c>
      <c r="K9" t="n">
        <v>57.72</v>
      </c>
      <c r="L9" t="n">
        <v>2.75</v>
      </c>
      <c r="M9" t="n">
        <v>54</v>
      </c>
      <c r="N9" t="n">
        <v>55.21</v>
      </c>
      <c r="O9" t="n">
        <v>29301.44</v>
      </c>
      <c r="P9" t="n">
        <v>210.66</v>
      </c>
      <c r="Q9" t="n">
        <v>988.16</v>
      </c>
      <c r="R9" t="n">
        <v>72.14</v>
      </c>
      <c r="S9" t="n">
        <v>35.43</v>
      </c>
      <c r="T9" t="n">
        <v>17101.7</v>
      </c>
      <c r="U9" t="n">
        <v>0.49</v>
      </c>
      <c r="V9" t="n">
        <v>0.82</v>
      </c>
      <c r="W9" t="n">
        <v>3.06</v>
      </c>
      <c r="X9" t="n">
        <v>1.11</v>
      </c>
      <c r="Y9" t="n">
        <v>1</v>
      </c>
      <c r="Z9" t="n">
        <v>10</v>
      </c>
      <c r="AA9" t="n">
        <v>697.2615207654865</v>
      </c>
      <c r="AB9" t="n">
        <v>954.0239737186326</v>
      </c>
      <c r="AC9" t="n">
        <v>862.9732646479823</v>
      </c>
      <c r="AD9" t="n">
        <v>697261.5207654865</v>
      </c>
      <c r="AE9" t="n">
        <v>954023.9737186326</v>
      </c>
      <c r="AF9" t="n">
        <v>1.133153274002552e-05</v>
      </c>
      <c r="AG9" t="n">
        <v>50</v>
      </c>
      <c r="AH9" t="n">
        <v>862973.2646479823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5.3135</v>
      </c>
      <c r="E10" t="n">
        <v>18.82</v>
      </c>
      <c r="F10" t="n">
        <v>13.79</v>
      </c>
      <c r="G10" t="n">
        <v>16.22</v>
      </c>
      <c r="H10" t="n">
        <v>0.23</v>
      </c>
      <c r="I10" t="n">
        <v>51</v>
      </c>
      <c r="J10" t="n">
        <v>236.11</v>
      </c>
      <c r="K10" t="n">
        <v>57.72</v>
      </c>
      <c r="L10" t="n">
        <v>3</v>
      </c>
      <c r="M10" t="n">
        <v>49</v>
      </c>
      <c r="N10" t="n">
        <v>55.39</v>
      </c>
      <c r="O10" t="n">
        <v>29354.61</v>
      </c>
      <c r="P10" t="n">
        <v>208.78</v>
      </c>
      <c r="Q10" t="n">
        <v>988.23</v>
      </c>
      <c r="R10" t="n">
        <v>69.64</v>
      </c>
      <c r="S10" t="n">
        <v>35.43</v>
      </c>
      <c r="T10" t="n">
        <v>15873.78</v>
      </c>
      <c r="U10" t="n">
        <v>0.51</v>
      </c>
      <c r="V10" t="n">
        <v>0.83</v>
      </c>
      <c r="W10" t="n">
        <v>3.06</v>
      </c>
      <c r="X10" t="n">
        <v>1.03</v>
      </c>
      <c r="Y10" t="n">
        <v>1</v>
      </c>
      <c r="Z10" t="n">
        <v>10</v>
      </c>
      <c r="AA10" t="n">
        <v>691.2980009116142</v>
      </c>
      <c r="AB10" t="n">
        <v>945.8644227626365</v>
      </c>
      <c r="AC10" t="n">
        <v>855.5924497832249</v>
      </c>
      <c r="AD10" t="n">
        <v>691298.0009116142</v>
      </c>
      <c r="AE10" t="n">
        <v>945864.4227626366</v>
      </c>
      <c r="AF10" t="n">
        <v>1.151310767618135e-05</v>
      </c>
      <c r="AG10" t="n">
        <v>50</v>
      </c>
      <c r="AH10" t="n">
        <v>855592.4497832248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5.3961</v>
      </c>
      <c r="E11" t="n">
        <v>18.53</v>
      </c>
      <c r="F11" t="n">
        <v>13.68</v>
      </c>
      <c r="G11" t="n">
        <v>17.47</v>
      </c>
      <c r="H11" t="n">
        <v>0.24</v>
      </c>
      <c r="I11" t="n">
        <v>47</v>
      </c>
      <c r="J11" t="n">
        <v>236.54</v>
      </c>
      <c r="K11" t="n">
        <v>57.72</v>
      </c>
      <c r="L11" t="n">
        <v>3.25</v>
      </c>
      <c r="M11" t="n">
        <v>45</v>
      </c>
      <c r="N11" t="n">
        <v>55.57</v>
      </c>
      <c r="O11" t="n">
        <v>29407.85</v>
      </c>
      <c r="P11" t="n">
        <v>206.44</v>
      </c>
      <c r="Q11" t="n">
        <v>988.1900000000001</v>
      </c>
      <c r="R11" t="n">
        <v>66.54000000000001</v>
      </c>
      <c r="S11" t="n">
        <v>35.43</v>
      </c>
      <c r="T11" t="n">
        <v>14347.93</v>
      </c>
      <c r="U11" t="n">
        <v>0.53</v>
      </c>
      <c r="V11" t="n">
        <v>0.83</v>
      </c>
      <c r="W11" t="n">
        <v>3.04</v>
      </c>
      <c r="X11" t="n">
        <v>0.93</v>
      </c>
      <c r="Y11" t="n">
        <v>1</v>
      </c>
      <c r="Z11" t="n">
        <v>10</v>
      </c>
      <c r="AA11" t="n">
        <v>676.0462535322155</v>
      </c>
      <c r="AB11" t="n">
        <v>924.996309138537</v>
      </c>
      <c r="AC11" t="n">
        <v>836.7159596348279</v>
      </c>
      <c r="AD11" t="n">
        <v>676046.2535322155</v>
      </c>
      <c r="AE11" t="n">
        <v>924996.3091385369</v>
      </c>
      <c r="AF11" t="n">
        <v>1.169208249391967e-05</v>
      </c>
      <c r="AG11" t="n">
        <v>49</v>
      </c>
      <c r="AH11" t="n">
        <v>836715.9596348279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5.4775</v>
      </c>
      <c r="E12" t="n">
        <v>18.26</v>
      </c>
      <c r="F12" t="n">
        <v>13.59</v>
      </c>
      <c r="G12" t="n">
        <v>18.96</v>
      </c>
      <c r="H12" t="n">
        <v>0.26</v>
      </c>
      <c r="I12" t="n">
        <v>43</v>
      </c>
      <c r="J12" t="n">
        <v>236.98</v>
      </c>
      <c r="K12" t="n">
        <v>57.72</v>
      </c>
      <c r="L12" t="n">
        <v>3.5</v>
      </c>
      <c r="M12" t="n">
        <v>41</v>
      </c>
      <c r="N12" t="n">
        <v>55.75</v>
      </c>
      <c r="O12" t="n">
        <v>29461.15</v>
      </c>
      <c r="P12" t="n">
        <v>204.35</v>
      </c>
      <c r="Q12" t="n">
        <v>988.16</v>
      </c>
      <c r="R12" t="n">
        <v>63.73</v>
      </c>
      <c r="S12" t="n">
        <v>35.43</v>
      </c>
      <c r="T12" t="n">
        <v>12959.72</v>
      </c>
      <c r="U12" t="n">
        <v>0.5600000000000001</v>
      </c>
      <c r="V12" t="n">
        <v>0.84</v>
      </c>
      <c r="W12" t="n">
        <v>3.03</v>
      </c>
      <c r="X12" t="n">
        <v>0.83</v>
      </c>
      <c r="Y12" t="n">
        <v>1</v>
      </c>
      <c r="Z12" t="n">
        <v>10</v>
      </c>
      <c r="AA12" t="n">
        <v>661.3206207438046</v>
      </c>
      <c r="AB12" t="n">
        <v>904.8480487083647</v>
      </c>
      <c r="AC12" t="n">
        <v>818.4906209018502</v>
      </c>
      <c r="AD12" t="n">
        <v>661320.6207438046</v>
      </c>
      <c r="AE12" t="n">
        <v>904848.0487083647</v>
      </c>
      <c r="AF12" t="n">
        <v>1.186845719324049e-05</v>
      </c>
      <c r="AG12" t="n">
        <v>48</v>
      </c>
      <c r="AH12" t="n">
        <v>818490.6209018502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5.5365</v>
      </c>
      <c r="E13" t="n">
        <v>18.06</v>
      </c>
      <c r="F13" t="n">
        <v>13.53</v>
      </c>
      <c r="G13" t="n">
        <v>20.3</v>
      </c>
      <c r="H13" t="n">
        <v>0.28</v>
      </c>
      <c r="I13" t="n">
        <v>40</v>
      </c>
      <c r="J13" t="n">
        <v>237.41</v>
      </c>
      <c r="K13" t="n">
        <v>57.72</v>
      </c>
      <c r="L13" t="n">
        <v>3.75</v>
      </c>
      <c r="M13" t="n">
        <v>38</v>
      </c>
      <c r="N13" t="n">
        <v>55.93</v>
      </c>
      <c r="O13" t="n">
        <v>29514.51</v>
      </c>
      <c r="P13" t="n">
        <v>202.71</v>
      </c>
      <c r="Q13" t="n">
        <v>988.11</v>
      </c>
      <c r="R13" t="n">
        <v>61.73</v>
      </c>
      <c r="S13" t="n">
        <v>35.43</v>
      </c>
      <c r="T13" t="n">
        <v>11977.73</v>
      </c>
      <c r="U13" t="n">
        <v>0.57</v>
      </c>
      <c r="V13" t="n">
        <v>0.84</v>
      </c>
      <c r="W13" t="n">
        <v>3.03</v>
      </c>
      <c r="X13" t="n">
        <v>0.78</v>
      </c>
      <c r="Y13" t="n">
        <v>1</v>
      </c>
      <c r="Z13" t="n">
        <v>10</v>
      </c>
      <c r="AA13" t="n">
        <v>657.1511922330006</v>
      </c>
      <c r="AB13" t="n">
        <v>899.1432526776787</v>
      </c>
      <c r="AC13" t="n">
        <v>813.3302825976014</v>
      </c>
      <c r="AD13" t="n">
        <v>657151.1922330006</v>
      </c>
      <c r="AE13" t="n">
        <v>899143.2526776787</v>
      </c>
      <c r="AF13" t="n">
        <v>1.199629634876787e-05</v>
      </c>
      <c r="AG13" t="n">
        <v>48</v>
      </c>
      <c r="AH13" t="n">
        <v>813330.2825976013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5.5963</v>
      </c>
      <c r="E14" t="n">
        <v>17.87</v>
      </c>
      <c r="F14" t="n">
        <v>13.47</v>
      </c>
      <c r="G14" t="n">
        <v>21.85</v>
      </c>
      <c r="H14" t="n">
        <v>0.3</v>
      </c>
      <c r="I14" t="n">
        <v>37</v>
      </c>
      <c r="J14" t="n">
        <v>237.84</v>
      </c>
      <c r="K14" t="n">
        <v>57.72</v>
      </c>
      <c r="L14" t="n">
        <v>4</v>
      </c>
      <c r="M14" t="n">
        <v>35</v>
      </c>
      <c r="N14" t="n">
        <v>56.12</v>
      </c>
      <c r="O14" t="n">
        <v>29567.95</v>
      </c>
      <c r="P14" t="n">
        <v>200.94</v>
      </c>
      <c r="Q14" t="n">
        <v>988.3</v>
      </c>
      <c r="R14" t="n">
        <v>60.25</v>
      </c>
      <c r="S14" t="n">
        <v>35.43</v>
      </c>
      <c r="T14" t="n">
        <v>11249.09</v>
      </c>
      <c r="U14" t="n">
        <v>0.59</v>
      </c>
      <c r="V14" t="n">
        <v>0.85</v>
      </c>
      <c r="W14" t="n">
        <v>3.02</v>
      </c>
      <c r="X14" t="n">
        <v>0.72</v>
      </c>
      <c r="Y14" t="n">
        <v>1</v>
      </c>
      <c r="Z14" t="n">
        <v>10</v>
      </c>
      <c r="AA14" t="n">
        <v>643.9281480893927</v>
      </c>
      <c r="AB14" t="n">
        <v>881.0509003208582</v>
      </c>
      <c r="AC14" t="n">
        <v>796.9646389569397</v>
      </c>
      <c r="AD14" t="n">
        <v>643928.1480893927</v>
      </c>
      <c r="AE14" t="n">
        <v>881050.9003208582</v>
      </c>
      <c r="AF14" t="n">
        <v>1.212586891657358e-05</v>
      </c>
      <c r="AG14" t="n">
        <v>47</v>
      </c>
      <c r="AH14" t="n">
        <v>796964.6389569397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5.638</v>
      </c>
      <c r="E15" t="n">
        <v>17.74</v>
      </c>
      <c r="F15" t="n">
        <v>13.43</v>
      </c>
      <c r="G15" t="n">
        <v>23.03</v>
      </c>
      <c r="H15" t="n">
        <v>0.32</v>
      </c>
      <c r="I15" t="n">
        <v>35</v>
      </c>
      <c r="J15" t="n">
        <v>238.28</v>
      </c>
      <c r="K15" t="n">
        <v>57.72</v>
      </c>
      <c r="L15" t="n">
        <v>4.25</v>
      </c>
      <c r="M15" t="n">
        <v>33</v>
      </c>
      <c r="N15" t="n">
        <v>56.3</v>
      </c>
      <c r="O15" t="n">
        <v>29621.44</v>
      </c>
      <c r="P15" t="n">
        <v>199.75</v>
      </c>
      <c r="Q15" t="n">
        <v>988.16</v>
      </c>
      <c r="R15" t="n">
        <v>58.84</v>
      </c>
      <c r="S15" t="n">
        <v>35.43</v>
      </c>
      <c r="T15" t="n">
        <v>10556.99</v>
      </c>
      <c r="U15" t="n">
        <v>0.6</v>
      </c>
      <c r="V15" t="n">
        <v>0.85</v>
      </c>
      <c r="W15" t="n">
        <v>3.02</v>
      </c>
      <c r="X15" t="n">
        <v>0.68</v>
      </c>
      <c r="Y15" t="n">
        <v>1</v>
      </c>
      <c r="Z15" t="n">
        <v>10</v>
      </c>
      <c r="AA15" t="n">
        <v>641.0712305633631</v>
      </c>
      <c r="AB15" t="n">
        <v>877.1419397234384</v>
      </c>
      <c r="AC15" t="n">
        <v>793.4287440726771</v>
      </c>
      <c r="AD15" t="n">
        <v>641071.2305633631</v>
      </c>
      <c r="AE15" t="n">
        <v>877141.9397234385</v>
      </c>
      <c r="AF15" t="n">
        <v>1.221622303158191e-05</v>
      </c>
      <c r="AG15" t="n">
        <v>47</v>
      </c>
      <c r="AH15" t="n">
        <v>793428.7440726771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5.6824</v>
      </c>
      <c r="E16" t="n">
        <v>17.6</v>
      </c>
      <c r="F16" t="n">
        <v>13.39</v>
      </c>
      <c r="G16" t="n">
        <v>24.34</v>
      </c>
      <c r="H16" t="n">
        <v>0.34</v>
      </c>
      <c r="I16" t="n">
        <v>33</v>
      </c>
      <c r="J16" t="n">
        <v>238.71</v>
      </c>
      <c r="K16" t="n">
        <v>57.72</v>
      </c>
      <c r="L16" t="n">
        <v>4.5</v>
      </c>
      <c r="M16" t="n">
        <v>31</v>
      </c>
      <c r="N16" t="n">
        <v>56.49</v>
      </c>
      <c r="O16" t="n">
        <v>29675.01</v>
      </c>
      <c r="P16" t="n">
        <v>198.07</v>
      </c>
      <c r="Q16" t="n">
        <v>988.23</v>
      </c>
      <c r="R16" t="n">
        <v>57.39</v>
      </c>
      <c r="S16" t="n">
        <v>35.43</v>
      </c>
      <c r="T16" t="n">
        <v>9839.709999999999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628.7012270385035</v>
      </c>
      <c r="AB16" t="n">
        <v>860.2167551746855</v>
      </c>
      <c r="AC16" t="n">
        <v>778.1188753826115</v>
      </c>
      <c r="AD16" t="n">
        <v>628701.2270385035</v>
      </c>
      <c r="AE16" t="n">
        <v>860216.7551746855</v>
      </c>
      <c r="AF16" t="n">
        <v>1.231242741302963e-05</v>
      </c>
      <c r="AG16" t="n">
        <v>46</v>
      </c>
      <c r="AH16" t="n">
        <v>778118.8753826114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5.7209</v>
      </c>
      <c r="E17" t="n">
        <v>17.48</v>
      </c>
      <c r="F17" t="n">
        <v>13.36</v>
      </c>
      <c r="G17" t="n">
        <v>25.86</v>
      </c>
      <c r="H17" t="n">
        <v>0.35</v>
      </c>
      <c r="I17" t="n">
        <v>31</v>
      </c>
      <c r="J17" t="n">
        <v>239.14</v>
      </c>
      <c r="K17" t="n">
        <v>57.72</v>
      </c>
      <c r="L17" t="n">
        <v>4.75</v>
      </c>
      <c r="M17" t="n">
        <v>29</v>
      </c>
      <c r="N17" t="n">
        <v>56.67</v>
      </c>
      <c r="O17" t="n">
        <v>29728.63</v>
      </c>
      <c r="P17" t="n">
        <v>197.03</v>
      </c>
      <c r="Q17" t="n">
        <v>988.09</v>
      </c>
      <c r="R17" t="n">
        <v>56.74</v>
      </c>
      <c r="S17" t="n">
        <v>35.43</v>
      </c>
      <c r="T17" t="n">
        <v>9526.35</v>
      </c>
      <c r="U17" t="n">
        <v>0.62</v>
      </c>
      <c r="V17" t="n">
        <v>0.85</v>
      </c>
      <c r="W17" t="n">
        <v>3.01</v>
      </c>
      <c r="X17" t="n">
        <v>0.6</v>
      </c>
      <c r="Y17" t="n">
        <v>1</v>
      </c>
      <c r="Z17" t="n">
        <v>10</v>
      </c>
      <c r="AA17" t="n">
        <v>626.2124043069095</v>
      </c>
      <c r="AB17" t="n">
        <v>856.811438114209</v>
      </c>
      <c r="AC17" t="n">
        <v>775.0385570029943</v>
      </c>
      <c r="AD17" t="n">
        <v>626212.4043069095</v>
      </c>
      <c r="AE17" t="n">
        <v>856811.438114209</v>
      </c>
      <c r="AF17" t="n">
        <v>1.239584787892461e-05</v>
      </c>
      <c r="AG17" t="n">
        <v>46</v>
      </c>
      <c r="AH17" t="n">
        <v>775038.5570029942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5.7674</v>
      </c>
      <c r="E18" t="n">
        <v>17.34</v>
      </c>
      <c r="F18" t="n">
        <v>13.31</v>
      </c>
      <c r="G18" t="n">
        <v>27.54</v>
      </c>
      <c r="H18" t="n">
        <v>0.37</v>
      </c>
      <c r="I18" t="n">
        <v>29</v>
      </c>
      <c r="J18" t="n">
        <v>239.58</v>
      </c>
      <c r="K18" t="n">
        <v>57.72</v>
      </c>
      <c r="L18" t="n">
        <v>5</v>
      </c>
      <c r="M18" t="n">
        <v>27</v>
      </c>
      <c r="N18" t="n">
        <v>56.86</v>
      </c>
      <c r="O18" t="n">
        <v>29782.33</v>
      </c>
      <c r="P18" t="n">
        <v>195.35</v>
      </c>
      <c r="Q18" t="n">
        <v>988.08</v>
      </c>
      <c r="R18" t="n">
        <v>54.97</v>
      </c>
      <c r="S18" t="n">
        <v>35.43</v>
      </c>
      <c r="T18" t="n">
        <v>8651.629999999999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622.8255271487158</v>
      </c>
      <c r="AB18" t="n">
        <v>852.1773633678935</v>
      </c>
      <c r="AC18" t="n">
        <v>770.8467518465023</v>
      </c>
      <c r="AD18" t="n">
        <v>622825.5271487158</v>
      </c>
      <c r="AE18" t="n">
        <v>852177.3633678935</v>
      </c>
      <c r="AF18" t="n">
        <v>1.249660246760296e-05</v>
      </c>
      <c r="AG18" t="n">
        <v>46</v>
      </c>
      <c r="AH18" t="n">
        <v>770846.7518465023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5.7877</v>
      </c>
      <c r="E19" t="n">
        <v>17.28</v>
      </c>
      <c r="F19" t="n">
        <v>13.29</v>
      </c>
      <c r="G19" t="n">
        <v>28.49</v>
      </c>
      <c r="H19" t="n">
        <v>0.39</v>
      </c>
      <c r="I19" t="n">
        <v>28</v>
      </c>
      <c r="J19" t="n">
        <v>240.02</v>
      </c>
      <c r="K19" t="n">
        <v>57.72</v>
      </c>
      <c r="L19" t="n">
        <v>5.25</v>
      </c>
      <c r="M19" t="n">
        <v>26</v>
      </c>
      <c r="N19" t="n">
        <v>57.04</v>
      </c>
      <c r="O19" t="n">
        <v>29836.09</v>
      </c>
      <c r="P19" t="n">
        <v>194.38</v>
      </c>
      <c r="Q19" t="n">
        <v>988.11</v>
      </c>
      <c r="R19" t="n">
        <v>54.59</v>
      </c>
      <c r="S19" t="n">
        <v>35.43</v>
      </c>
      <c r="T19" t="n">
        <v>8466.719999999999</v>
      </c>
      <c r="U19" t="n">
        <v>0.65</v>
      </c>
      <c r="V19" t="n">
        <v>0.86</v>
      </c>
      <c r="W19" t="n">
        <v>3.01</v>
      </c>
      <c r="X19" t="n">
        <v>0.54</v>
      </c>
      <c r="Y19" t="n">
        <v>1</v>
      </c>
      <c r="Z19" t="n">
        <v>10</v>
      </c>
      <c r="AA19" t="n">
        <v>612.1613731293079</v>
      </c>
      <c r="AB19" t="n">
        <v>837.5861973692682</v>
      </c>
      <c r="AC19" t="n">
        <v>757.6481462519557</v>
      </c>
      <c r="AD19" t="n">
        <v>612161.3731293079</v>
      </c>
      <c r="AE19" t="n">
        <v>837586.1973692683</v>
      </c>
      <c r="AF19" t="n">
        <v>1.254058780416577e-05</v>
      </c>
      <c r="AG19" t="n">
        <v>45</v>
      </c>
      <c r="AH19" t="n">
        <v>757648.1462519558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5.8113</v>
      </c>
      <c r="E20" t="n">
        <v>17.21</v>
      </c>
      <c r="F20" t="n">
        <v>13.27</v>
      </c>
      <c r="G20" t="n">
        <v>29.49</v>
      </c>
      <c r="H20" t="n">
        <v>0.41</v>
      </c>
      <c r="I20" t="n">
        <v>27</v>
      </c>
      <c r="J20" t="n">
        <v>240.45</v>
      </c>
      <c r="K20" t="n">
        <v>57.72</v>
      </c>
      <c r="L20" t="n">
        <v>5.5</v>
      </c>
      <c r="M20" t="n">
        <v>25</v>
      </c>
      <c r="N20" t="n">
        <v>57.23</v>
      </c>
      <c r="O20" t="n">
        <v>29890.04</v>
      </c>
      <c r="P20" t="n">
        <v>193.22</v>
      </c>
      <c r="Q20" t="n">
        <v>988.24</v>
      </c>
      <c r="R20" t="n">
        <v>53.58</v>
      </c>
      <c r="S20" t="n">
        <v>35.43</v>
      </c>
      <c r="T20" t="n">
        <v>7967.9</v>
      </c>
      <c r="U20" t="n">
        <v>0.66</v>
      </c>
      <c r="V20" t="n">
        <v>0.86</v>
      </c>
      <c r="W20" t="n">
        <v>3.01</v>
      </c>
      <c r="X20" t="n">
        <v>0.51</v>
      </c>
      <c r="Y20" t="n">
        <v>1</v>
      </c>
      <c r="Z20" t="n">
        <v>10</v>
      </c>
      <c r="AA20" t="n">
        <v>610.1979617942426</v>
      </c>
      <c r="AB20" t="n">
        <v>834.8997713610374</v>
      </c>
      <c r="AC20" t="n">
        <v>755.2181089715277</v>
      </c>
      <c r="AD20" t="n">
        <v>610197.9617942426</v>
      </c>
      <c r="AE20" t="n">
        <v>834899.7713610374</v>
      </c>
      <c r="AF20" t="n">
        <v>1.259172346637672e-05</v>
      </c>
      <c r="AG20" t="n">
        <v>45</v>
      </c>
      <c r="AH20" t="n">
        <v>755218.1089715278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5.8557</v>
      </c>
      <c r="E21" t="n">
        <v>17.08</v>
      </c>
      <c r="F21" t="n">
        <v>13.23</v>
      </c>
      <c r="G21" t="n">
        <v>31.75</v>
      </c>
      <c r="H21" t="n">
        <v>0.42</v>
      </c>
      <c r="I21" t="n">
        <v>25</v>
      </c>
      <c r="J21" t="n">
        <v>240.89</v>
      </c>
      <c r="K21" t="n">
        <v>57.72</v>
      </c>
      <c r="L21" t="n">
        <v>5.75</v>
      </c>
      <c r="M21" t="n">
        <v>23</v>
      </c>
      <c r="N21" t="n">
        <v>57.42</v>
      </c>
      <c r="O21" t="n">
        <v>29943.94</v>
      </c>
      <c r="P21" t="n">
        <v>191.89</v>
      </c>
      <c r="Q21" t="n">
        <v>988.1</v>
      </c>
      <c r="R21" t="n">
        <v>52.57</v>
      </c>
      <c r="S21" t="n">
        <v>35.43</v>
      </c>
      <c r="T21" t="n">
        <v>7469.13</v>
      </c>
      <c r="U21" t="n">
        <v>0.67</v>
      </c>
      <c r="V21" t="n">
        <v>0.86</v>
      </c>
      <c r="W21" t="n">
        <v>3</v>
      </c>
      <c r="X21" t="n">
        <v>0.48</v>
      </c>
      <c r="Y21" t="n">
        <v>1</v>
      </c>
      <c r="Z21" t="n">
        <v>10</v>
      </c>
      <c r="AA21" t="n">
        <v>607.3348473006561</v>
      </c>
      <c r="AB21" t="n">
        <v>830.9823317992153</v>
      </c>
      <c r="AC21" t="n">
        <v>751.6745443433251</v>
      </c>
      <c r="AD21" t="n">
        <v>607334.847300656</v>
      </c>
      <c r="AE21" t="n">
        <v>830982.3317992153</v>
      </c>
      <c r="AF21" t="n">
        <v>1.268792784782444e-05</v>
      </c>
      <c r="AG21" t="n">
        <v>45</v>
      </c>
      <c r="AH21" t="n">
        <v>751674.5443433251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5.8764</v>
      </c>
      <c r="E22" t="n">
        <v>17.02</v>
      </c>
      <c r="F22" t="n">
        <v>13.21</v>
      </c>
      <c r="G22" t="n">
        <v>33.04</v>
      </c>
      <c r="H22" t="n">
        <v>0.44</v>
      </c>
      <c r="I22" t="n">
        <v>24</v>
      </c>
      <c r="J22" t="n">
        <v>241.33</v>
      </c>
      <c r="K22" t="n">
        <v>57.72</v>
      </c>
      <c r="L22" t="n">
        <v>6</v>
      </c>
      <c r="M22" t="n">
        <v>22</v>
      </c>
      <c r="N22" t="n">
        <v>57.6</v>
      </c>
      <c r="O22" t="n">
        <v>29997.9</v>
      </c>
      <c r="P22" t="n">
        <v>190.8</v>
      </c>
      <c r="Q22" t="n">
        <v>988.15</v>
      </c>
      <c r="R22" t="n">
        <v>52.07</v>
      </c>
      <c r="S22" t="n">
        <v>35.43</v>
      </c>
      <c r="T22" t="n">
        <v>7225.1</v>
      </c>
      <c r="U22" t="n">
        <v>0.68</v>
      </c>
      <c r="V22" t="n">
        <v>0.86</v>
      </c>
      <c r="W22" t="n">
        <v>3</v>
      </c>
      <c r="X22" t="n">
        <v>0.46</v>
      </c>
      <c r="Y22" t="n">
        <v>1</v>
      </c>
      <c r="Z22" t="n">
        <v>10</v>
      </c>
      <c r="AA22" t="n">
        <v>605.577184059011</v>
      </c>
      <c r="AB22" t="n">
        <v>828.5774194093669</v>
      </c>
      <c r="AC22" t="n">
        <v>749.499153416648</v>
      </c>
      <c r="AD22" t="n">
        <v>605577.1840590109</v>
      </c>
      <c r="AE22" t="n">
        <v>828577.4194093669</v>
      </c>
      <c r="AF22" t="n">
        <v>1.273277989052641e-05</v>
      </c>
      <c r="AG22" t="n">
        <v>45</v>
      </c>
      <c r="AH22" t="n">
        <v>749499.153416648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5.8963</v>
      </c>
      <c r="E23" t="n">
        <v>16.96</v>
      </c>
      <c r="F23" t="n">
        <v>13.2</v>
      </c>
      <c r="G23" t="n">
        <v>34.44</v>
      </c>
      <c r="H23" t="n">
        <v>0.46</v>
      </c>
      <c r="I23" t="n">
        <v>23</v>
      </c>
      <c r="J23" t="n">
        <v>241.77</v>
      </c>
      <c r="K23" t="n">
        <v>57.72</v>
      </c>
      <c r="L23" t="n">
        <v>6.25</v>
      </c>
      <c r="M23" t="n">
        <v>21</v>
      </c>
      <c r="N23" t="n">
        <v>57.79</v>
      </c>
      <c r="O23" t="n">
        <v>30051.93</v>
      </c>
      <c r="P23" t="n">
        <v>189.89</v>
      </c>
      <c r="Q23" t="n">
        <v>988.1799999999999</v>
      </c>
      <c r="R23" t="n">
        <v>51.68</v>
      </c>
      <c r="S23" t="n">
        <v>35.43</v>
      </c>
      <c r="T23" t="n">
        <v>7037.07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604.0428711512253</v>
      </c>
      <c r="AB23" t="n">
        <v>826.4781047998264</v>
      </c>
      <c r="AC23" t="n">
        <v>747.6001944470356</v>
      </c>
      <c r="AD23" t="n">
        <v>604042.8711512253</v>
      </c>
      <c r="AE23" t="n">
        <v>826478.1047998264</v>
      </c>
      <c r="AF23" t="n">
        <v>1.277589852095005e-05</v>
      </c>
      <c r="AG23" t="n">
        <v>45</v>
      </c>
      <c r="AH23" t="n">
        <v>747600.1944470357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5.9245</v>
      </c>
      <c r="E24" t="n">
        <v>16.88</v>
      </c>
      <c r="F24" t="n">
        <v>13.17</v>
      </c>
      <c r="G24" t="n">
        <v>35.91</v>
      </c>
      <c r="H24" t="n">
        <v>0.48</v>
      </c>
      <c r="I24" t="n">
        <v>22</v>
      </c>
      <c r="J24" t="n">
        <v>242.2</v>
      </c>
      <c r="K24" t="n">
        <v>57.72</v>
      </c>
      <c r="L24" t="n">
        <v>6.5</v>
      </c>
      <c r="M24" t="n">
        <v>20</v>
      </c>
      <c r="N24" t="n">
        <v>57.98</v>
      </c>
      <c r="O24" t="n">
        <v>30106.03</v>
      </c>
      <c r="P24" t="n">
        <v>188.62</v>
      </c>
      <c r="Q24" t="n">
        <v>988.14</v>
      </c>
      <c r="R24" t="n">
        <v>50.62</v>
      </c>
      <c r="S24" t="n">
        <v>35.43</v>
      </c>
      <c r="T24" t="n">
        <v>6509.31</v>
      </c>
      <c r="U24" t="n">
        <v>0.7</v>
      </c>
      <c r="V24" t="n">
        <v>0.87</v>
      </c>
      <c r="W24" t="n">
        <v>3</v>
      </c>
      <c r="X24" t="n">
        <v>0.41</v>
      </c>
      <c r="Y24" t="n">
        <v>1</v>
      </c>
      <c r="Z24" t="n">
        <v>10</v>
      </c>
      <c r="AA24" t="n">
        <v>592.8924575671242</v>
      </c>
      <c r="AB24" t="n">
        <v>811.2216170125299</v>
      </c>
      <c r="AC24" t="n">
        <v>733.7997644415436</v>
      </c>
      <c r="AD24" t="n">
        <v>592892.4575671242</v>
      </c>
      <c r="AE24" t="n">
        <v>811221.6170125299</v>
      </c>
      <c r="AF24" t="n">
        <v>1.283700130376144e-05</v>
      </c>
      <c r="AG24" t="n">
        <v>44</v>
      </c>
      <c r="AH24" t="n">
        <v>733799.7644415436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5.9422</v>
      </c>
      <c r="E25" t="n">
        <v>16.83</v>
      </c>
      <c r="F25" t="n">
        <v>13.16</v>
      </c>
      <c r="G25" t="n">
        <v>37.61</v>
      </c>
      <c r="H25" t="n">
        <v>0.49</v>
      </c>
      <c r="I25" t="n">
        <v>21</v>
      </c>
      <c r="J25" t="n">
        <v>242.64</v>
      </c>
      <c r="K25" t="n">
        <v>57.72</v>
      </c>
      <c r="L25" t="n">
        <v>6.75</v>
      </c>
      <c r="M25" t="n">
        <v>19</v>
      </c>
      <c r="N25" t="n">
        <v>58.17</v>
      </c>
      <c r="O25" t="n">
        <v>30160.2</v>
      </c>
      <c r="P25" t="n">
        <v>187.71</v>
      </c>
      <c r="Q25" t="n">
        <v>988.13</v>
      </c>
      <c r="R25" t="n">
        <v>50.39</v>
      </c>
      <c r="S25" t="n">
        <v>35.43</v>
      </c>
      <c r="T25" t="n">
        <v>6402.4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591.4552336151854</v>
      </c>
      <c r="AB25" t="n">
        <v>809.2551437956415</v>
      </c>
      <c r="AC25" t="n">
        <v>732.0209686685125</v>
      </c>
      <c r="AD25" t="n">
        <v>591455.2336151854</v>
      </c>
      <c r="AE25" t="n">
        <v>809255.1437956415</v>
      </c>
      <c r="AF25" t="n">
        <v>1.287535305041965e-05</v>
      </c>
      <c r="AG25" t="n">
        <v>44</v>
      </c>
      <c r="AH25" t="n">
        <v>732020.9686685125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5.9469</v>
      </c>
      <c r="E26" t="n">
        <v>16.82</v>
      </c>
      <c r="F26" t="n">
        <v>13.15</v>
      </c>
      <c r="G26" t="n">
        <v>37.57</v>
      </c>
      <c r="H26" t="n">
        <v>0.51</v>
      </c>
      <c r="I26" t="n">
        <v>21</v>
      </c>
      <c r="J26" t="n">
        <v>243.08</v>
      </c>
      <c r="K26" t="n">
        <v>57.72</v>
      </c>
      <c r="L26" t="n">
        <v>7</v>
      </c>
      <c r="M26" t="n">
        <v>19</v>
      </c>
      <c r="N26" t="n">
        <v>58.36</v>
      </c>
      <c r="O26" t="n">
        <v>30214.44</v>
      </c>
      <c r="P26" t="n">
        <v>186.65</v>
      </c>
      <c r="Q26" t="n">
        <v>988.2</v>
      </c>
      <c r="R26" t="n">
        <v>50</v>
      </c>
      <c r="S26" t="n">
        <v>35.43</v>
      </c>
      <c r="T26" t="n">
        <v>6206.73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590.3131090977965</v>
      </c>
      <c r="AB26" t="n">
        <v>807.6924386439724</v>
      </c>
      <c r="AC26" t="n">
        <v>730.6074059032484</v>
      </c>
      <c r="AD26" t="n">
        <v>590313.1090977965</v>
      </c>
      <c r="AE26" t="n">
        <v>807692.4386439724</v>
      </c>
      <c r="AF26" t="n">
        <v>1.288553684755489e-05</v>
      </c>
      <c r="AG26" t="n">
        <v>44</v>
      </c>
      <c r="AH26" t="n">
        <v>730607.4059032483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5.9727</v>
      </c>
      <c r="E27" t="n">
        <v>16.74</v>
      </c>
      <c r="F27" t="n">
        <v>13.12</v>
      </c>
      <c r="G27" t="n">
        <v>39.37</v>
      </c>
      <c r="H27" t="n">
        <v>0.53</v>
      </c>
      <c r="I27" t="n">
        <v>20</v>
      </c>
      <c r="J27" t="n">
        <v>243.52</v>
      </c>
      <c r="K27" t="n">
        <v>57.72</v>
      </c>
      <c r="L27" t="n">
        <v>7.25</v>
      </c>
      <c r="M27" t="n">
        <v>18</v>
      </c>
      <c r="N27" t="n">
        <v>58.55</v>
      </c>
      <c r="O27" t="n">
        <v>30268.74</v>
      </c>
      <c r="P27" t="n">
        <v>185.61</v>
      </c>
      <c r="Q27" t="n">
        <v>988.11</v>
      </c>
      <c r="R27" t="n">
        <v>49.12</v>
      </c>
      <c r="S27" t="n">
        <v>35.43</v>
      </c>
      <c r="T27" t="n">
        <v>5772.79</v>
      </c>
      <c r="U27" t="n">
        <v>0.72</v>
      </c>
      <c r="V27" t="n">
        <v>0.87</v>
      </c>
      <c r="W27" t="n">
        <v>3</v>
      </c>
      <c r="X27" t="n">
        <v>0.37</v>
      </c>
      <c r="Y27" t="n">
        <v>1</v>
      </c>
      <c r="Z27" t="n">
        <v>10</v>
      </c>
      <c r="AA27" t="n">
        <v>588.4737120331856</v>
      </c>
      <c r="AB27" t="n">
        <v>805.1756944317007</v>
      </c>
      <c r="AC27" t="n">
        <v>728.330856226323</v>
      </c>
      <c r="AD27" t="n">
        <v>588473.7120331856</v>
      </c>
      <c r="AE27" t="n">
        <v>805175.6944317006</v>
      </c>
      <c r="AF27" t="n">
        <v>1.294143939353126e-05</v>
      </c>
      <c r="AG27" t="n">
        <v>44</v>
      </c>
      <c r="AH27" t="n">
        <v>728330.8562263231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5.9937</v>
      </c>
      <c r="E28" t="n">
        <v>16.68</v>
      </c>
      <c r="F28" t="n">
        <v>13.11</v>
      </c>
      <c r="G28" t="n">
        <v>41.4</v>
      </c>
      <c r="H28" t="n">
        <v>0.55</v>
      </c>
      <c r="I28" t="n">
        <v>19</v>
      </c>
      <c r="J28" t="n">
        <v>243.96</v>
      </c>
      <c r="K28" t="n">
        <v>57.72</v>
      </c>
      <c r="L28" t="n">
        <v>7.5</v>
      </c>
      <c r="M28" t="n">
        <v>17</v>
      </c>
      <c r="N28" t="n">
        <v>58.74</v>
      </c>
      <c r="O28" t="n">
        <v>30323.11</v>
      </c>
      <c r="P28" t="n">
        <v>184.6</v>
      </c>
      <c r="Q28" t="n">
        <v>988.13</v>
      </c>
      <c r="R28" t="n">
        <v>48.85</v>
      </c>
      <c r="S28" t="n">
        <v>35.43</v>
      </c>
      <c r="T28" t="n">
        <v>5640.79</v>
      </c>
      <c r="U28" t="n">
        <v>0.73</v>
      </c>
      <c r="V28" t="n">
        <v>0.87</v>
      </c>
      <c r="W28" t="n">
        <v>2.99</v>
      </c>
      <c r="X28" t="n">
        <v>0.36</v>
      </c>
      <c r="Y28" t="n">
        <v>1</v>
      </c>
      <c r="Z28" t="n">
        <v>10</v>
      </c>
      <c r="AA28" t="n">
        <v>586.8651998631784</v>
      </c>
      <c r="AB28" t="n">
        <v>802.974857118148</v>
      </c>
      <c r="AC28" t="n">
        <v>726.3400637370813</v>
      </c>
      <c r="AD28" t="n">
        <v>586865.1998631784</v>
      </c>
      <c r="AE28" t="n">
        <v>802974.857118148</v>
      </c>
      <c r="AF28" t="n">
        <v>1.298694146583762e-05</v>
      </c>
      <c r="AG28" t="n">
        <v>44</v>
      </c>
      <c r="AH28" t="n">
        <v>726340.0637370814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6.0149</v>
      </c>
      <c r="E29" t="n">
        <v>16.63</v>
      </c>
      <c r="F29" t="n">
        <v>13.1</v>
      </c>
      <c r="G29" t="n">
        <v>43.65</v>
      </c>
      <c r="H29" t="n">
        <v>0.5600000000000001</v>
      </c>
      <c r="I29" t="n">
        <v>18</v>
      </c>
      <c r="J29" t="n">
        <v>244.41</v>
      </c>
      <c r="K29" t="n">
        <v>57.72</v>
      </c>
      <c r="L29" t="n">
        <v>7.75</v>
      </c>
      <c r="M29" t="n">
        <v>16</v>
      </c>
      <c r="N29" t="n">
        <v>58.93</v>
      </c>
      <c r="O29" t="n">
        <v>30377.55</v>
      </c>
      <c r="P29" t="n">
        <v>183.43</v>
      </c>
      <c r="Q29" t="n">
        <v>988.1</v>
      </c>
      <c r="R29" t="n">
        <v>48.41</v>
      </c>
      <c r="S29" t="n">
        <v>35.43</v>
      </c>
      <c r="T29" t="n">
        <v>5425.19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585.1168718855778</v>
      </c>
      <c r="AB29" t="n">
        <v>800.582717648408</v>
      </c>
      <c r="AC29" t="n">
        <v>724.1762267009445</v>
      </c>
      <c r="AD29" t="n">
        <v>585116.8718855778</v>
      </c>
      <c r="AE29" t="n">
        <v>800582.717648408</v>
      </c>
      <c r="AF29" t="n">
        <v>1.303287689121355e-05</v>
      </c>
      <c r="AG29" t="n">
        <v>44</v>
      </c>
      <c r="AH29" t="n">
        <v>724176.2267009446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6.0163</v>
      </c>
      <c r="E30" t="n">
        <v>16.62</v>
      </c>
      <c r="F30" t="n">
        <v>13.09</v>
      </c>
      <c r="G30" t="n">
        <v>43.64</v>
      </c>
      <c r="H30" t="n">
        <v>0.58</v>
      </c>
      <c r="I30" t="n">
        <v>18</v>
      </c>
      <c r="J30" t="n">
        <v>244.85</v>
      </c>
      <c r="K30" t="n">
        <v>57.72</v>
      </c>
      <c r="L30" t="n">
        <v>8</v>
      </c>
      <c r="M30" t="n">
        <v>16</v>
      </c>
      <c r="N30" t="n">
        <v>59.12</v>
      </c>
      <c r="O30" t="n">
        <v>30432.06</v>
      </c>
      <c r="P30" t="n">
        <v>182.51</v>
      </c>
      <c r="Q30" t="n">
        <v>988.17</v>
      </c>
      <c r="R30" t="n">
        <v>48.23</v>
      </c>
      <c r="S30" t="n">
        <v>35.43</v>
      </c>
      <c r="T30" t="n">
        <v>5338.23</v>
      </c>
      <c r="U30" t="n">
        <v>0.73</v>
      </c>
      <c r="V30" t="n">
        <v>0.87</v>
      </c>
      <c r="W30" t="n">
        <v>2.99</v>
      </c>
      <c r="X30" t="n">
        <v>0.34</v>
      </c>
      <c r="Y30" t="n">
        <v>1</v>
      </c>
      <c r="Z30" t="n">
        <v>10</v>
      </c>
      <c r="AA30" t="n">
        <v>584.2231614323047</v>
      </c>
      <c r="AB30" t="n">
        <v>799.3599035785171</v>
      </c>
      <c r="AC30" t="n">
        <v>723.0701162896537</v>
      </c>
      <c r="AD30" t="n">
        <v>584223.1614323047</v>
      </c>
      <c r="AE30" t="n">
        <v>799359.9035785171</v>
      </c>
      <c r="AF30" t="n">
        <v>1.303591036270064e-05</v>
      </c>
      <c r="AG30" t="n">
        <v>44</v>
      </c>
      <c r="AH30" t="n">
        <v>723070.1162896537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6.0426</v>
      </c>
      <c r="E31" t="n">
        <v>16.55</v>
      </c>
      <c r="F31" t="n">
        <v>13.07</v>
      </c>
      <c r="G31" t="n">
        <v>46.11</v>
      </c>
      <c r="H31" t="n">
        <v>0.6</v>
      </c>
      <c r="I31" t="n">
        <v>17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180.48</v>
      </c>
      <c r="Q31" t="n">
        <v>988.16</v>
      </c>
      <c r="R31" t="n">
        <v>47.43</v>
      </c>
      <c r="S31" t="n">
        <v>35.43</v>
      </c>
      <c r="T31" t="n">
        <v>4941.88</v>
      </c>
      <c r="U31" t="n">
        <v>0.75</v>
      </c>
      <c r="V31" t="n">
        <v>0.87</v>
      </c>
      <c r="W31" t="n">
        <v>2.99</v>
      </c>
      <c r="X31" t="n">
        <v>0.31</v>
      </c>
      <c r="Y31" t="n">
        <v>1</v>
      </c>
      <c r="Z31" t="n">
        <v>10</v>
      </c>
      <c r="AA31" t="n">
        <v>581.541376166015</v>
      </c>
      <c r="AB31" t="n">
        <v>795.6905666651637</v>
      </c>
      <c r="AC31" t="n">
        <v>719.7509757413641</v>
      </c>
      <c r="AD31" t="n">
        <v>581541.3761660149</v>
      </c>
      <c r="AE31" t="n">
        <v>795690.5666651637</v>
      </c>
      <c r="AF31" t="n">
        <v>1.309289629135098e-05</v>
      </c>
      <c r="AG31" t="n">
        <v>44</v>
      </c>
      <c r="AH31" t="n">
        <v>719750.9757413641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6.0392</v>
      </c>
      <c r="E32" t="n">
        <v>16.56</v>
      </c>
      <c r="F32" t="n">
        <v>13.08</v>
      </c>
      <c r="G32" t="n">
        <v>46.15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179.83</v>
      </c>
      <c r="Q32" t="n">
        <v>988.1</v>
      </c>
      <c r="R32" t="n">
        <v>47.63</v>
      </c>
      <c r="S32" t="n">
        <v>35.43</v>
      </c>
      <c r="T32" t="n">
        <v>5041.99</v>
      </c>
      <c r="U32" t="n">
        <v>0.74</v>
      </c>
      <c r="V32" t="n">
        <v>0.87</v>
      </c>
      <c r="W32" t="n">
        <v>3</v>
      </c>
      <c r="X32" t="n">
        <v>0.32</v>
      </c>
      <c r="Y32" t="n">
        <v>1</v>
      </c>
      <c r="Z32" t="n">
        <v>10</v>
      </c>
      <c r="AA32" t="n">
        <v>581.0775301844361</v>
      </c>
      <c r="AB32" t="n">
        <v>795.0559121297272</v>
      </c>
      <c r="AC32" t="n">
        <v>719.1768917440462</v>
      </c>
      <c r="AD32" t="n">
        <v>581077.5301844361</v>
      </c>
      <c r="AE32" t="n">
        <v>795055.9121297272</v>
      </c>
      <c r="AF32" t="n">
        <v>1.308552928916805e-05</v>
      </c>
      <c r="AG32" t="n">
        <v>44</v>
      </c>
      <c r="AH32" t="n">
        <v>719176.8917440462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6.0619</v>
      </c>
      <c r="E33" t="n">
        <v>16.5</v>
      </c>
      <c r="F33" t="n">
        <v>13.06</v>
      </c>
      <c r="G33" t="n">
        <v>48.97</v>
      </c>
      <c r="H33" t="n">
        <v>0.63</v>
      </c>
      <c r="I33" t="n">
        <v>16</v>
      </c>
      <c r="J33" t="n">
        <v>246.18</v>
      </c>
      <c r="K33" t="n">
        <v>57.72</v>
      </c>
      <c r="L33" t="n">
        <v>8.75</v>
      </c>
      <c r="M33" t="n">
        <v>14</v>
      </c>
      <c r="N33" t="n">
        <v>59.7</v>
      </c>
      <c r="O33" t="n">
        <v>30596.01</v>
      </c>
      <c r="P33" t="n">
        <v>179.57</v>
      </c>
      <c r="Q33" t="n">
        <v>988.34</v>
      </c>
      <c r="R33" t="n">
        <v>47.08</v>
      </c>
      <c r="S33" t="n">
        <v>35.43</v>
      </c>
      <c r="T33" t="n">
        <v>4769.53</v>
      </c>
      <c r="U33" t="n">
        <v>0.75</v>
      </c>
      <c r="V33" t="n">
        <v>0.87</v>
      </c>
      <c r="W33" t="n">
        <v>2.99</v>
      </c>
      <c r="X33" t="n">
        <v>0.3</v>
      </c>
      <c r="Y33" t="n">
        <v>1</v>
      </c>
      <c r="Z33" t="n">
        <v>10</v>
      </c>
      <c r="AA33" t="n">
        <v>571.133205218207</v>
      </c>
      <c r="AB33" t="n">
        <v>781.4496479982777</v>
      </c>
      <c r="AC33" t="n">
        <v>706.8691903647906</v>
      </c>
      <c r="AD33" t="n">
        <v>571133.205218207</v>
      </c>
      <c r="AE33" t="n">
        <v>781449.6479982777</v>
      </c>
      <c r="AF33" t="n">
        <v>1.313471486256587e-05</v>
      </c>
      <c r="AG33" t="n">
        <v>43</v>
      </c>
      <c r="AH33" t="n">
        <v>706869.1903647906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6.0624</v>
      </c>
      <c r="E34" t="n">
        <v>16.5</v>
      </c>
      <c r="F34" t="n">
        <v>13.06</v>
      </c>
      <c r="G34" t="n">
        <v>48.96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178.35</v>
      </c>
      <c r="Q34" t="n">
        <v>988.25</v>
      </c>
      <c r="R34" t="n">
        <v>47.29</v>
      </c>
      <c r="S34" t="n">
        <v>35.43</v>
      </c>
      <c r="T34" t="n">
        <v>4876.05</v>
      </c>
      <c r="U34" t="n">
        <v>0.75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570.022889982902</v>
      </c>
      <c r="AB34" t="n">
        <v>779.9304657096823</v>
      </c>
      <c r="AC34" t="n">
        <v>705.4949967016333</v>
      </c>
      <c r="AD34" t="n">
        <v>570022.889982902</v>
      </c>
      <c r="AE34" t="n">
        <v>779930.4657096823</v>
      </c>
      <c r="AF34" t="n">
        <v>1.313579824523983e-05</v>
      </c>
      <c r="AG34" t="n">
        <v>43</v>
      </c>
      <c r="AH34" t="n">
        <v>705494.9967016333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6.0849</v>
      </c>
      <c r="E35" t="n">
        <v>16.43</v>
      </c>
      <c r="F35" t="n">
        <v>13.04</v>
      </c>
      <c r="G35" t="n">
        <v>52.17</v>
      </c>
      <c r="H35" t="n">
        <v>0.67</v>
      </c>
      <c r="I35" t="n">
        <v>15</v>
      </c>
      <c r="J35" t="n">
        <v>247.07</v>
      </c>
      <c r="K35" t="n">
        <v>57.72</v>
      </c>
      <c r="L35" t="n">
        <v>9.25</v>
      </c>
      <c r="M35" t="n">
        <v>13</v>
      </c>
      <c r="N35" t="n">
        <v>60.09</v>
      </c>
      <c r="O35" t="n">
        <v>30705.66</v>
      </c>
      <c r="P35" t="n">
        <v>177.22</v>
      </c>
      <c r="Q35" t="n">
        <v>988.11</v>
      </c>
      <c r="R35" t="n">
        <v>46.74</v>
      </c>
      <c r="S35" t="n">
        <v>35.43</v>
      </c>
      <c r="T35" t="n">
        <v>4608.35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568.3013955927362</v>
      </c>
      <c r="AB35" t="n">
        <v>777.5750411380851</v>
      </c>
      <c r="AC35" t="n">
        <v>703.3643705452899</v>
      </c>
      <c r="AD35" t="n">
        <v>568301.3955927362</v>
      </c>
      <c r="AE35" t="n">
        <v>777575.0411380851</v>
      </c>
      <c r="AF35" t="n">
        <v>1.318455046556807e-05</v>
      </c>
      <c r="AG35" t="n">
        <v>43</v>
      </c>
      <c r="AH35" t="n">
        <v>703364.3705452899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6.0902</v>
      </c>
      <c r="E36" t="n">
        <v>16.42</v>
      </c>
      <c r="F36" t="n">
        <v>13.03</v>
      </c>
      <c r="G36" t="n">
        <v>52.11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13</v>
      </c>
      <c r="N36" t="n">
        <v>60.29</v>
      </c>
      <c r="O36" t="n">
        <v>30760.6</v>
      </c>
      <c r="P36" t="n">
        <v>176.31</v>
      </c>
      <c r="Q36" t="n">
        <v>988.28</v>
      </c>
      <c r="R36" t="n">
        <v>46.25</v>
      </c>
      <c r="S36" t="n">
        <v>35.43</v>
      </c>
      <c r="T36" t="n">
        <v>4359.43</v>
      </c>
      <c r="U36" t="n">
        <v>0.77</v>
      </c>
      <c r="V36" t="n">
        <v>0.87</v>
      </c>
      <c r="W36" t="n">
        <v>2.99</v>
      </c>
      <c r="X36" t="n">
        <v>0.27</v>
      </c>
      <c r="Y36" t="n">
        <v>1</v>
      </c>
      <c r="Z36" t="n">
        <v>10</v>
      </c>
      <c r="AA36" t="n">
        <v>567.3132688051842</v>
      </c>
      <c r="AB36" t="n">
        <v>776.2230424742791</v>
      </c>
      <c r="AC36" t="n">
        <v>702.1414047364154</v>
      </c>
      <c r="AD36" t="n">
        <v>567313.2688051842</v>
      </c>
      <c r="AE36" t="n">
        <v>776223.0424742791</v>
      </c>
      <c r="AF36" t="n">
        <v>1.319603432191205e-05</v>
      </c>
      <c r="AG36" t="n">
        <v>43</v>
      </c>
      <c r="AH36" t="n">
        <v>702141.4047364155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6.1142</v>
      </c>
      <c r="E37" t="n">
        <v>16.36</v>
      </c>
      <c r="F37" t="n">
        <v>13.01</v>
      </c>
      <c r="G37" t="n">
        <v>55.75</v>
      </c>
      <c r="H37" t="n">
        <v>0.7</v>
      </c>
      <c r="I37" t="n">
        <v>14</v>
      </c>
      <c r="J37" t="n">
        <v>247.96</v>
      </c>
      <c r="K37" t="n">
        <v>57.72</v>
      </c>
      <c r="L37" t="n">
        <v>9.75</v>
      </c>
      <c r="M37" t="n">
        <v>12</v>
      </c>
      <c r="N37" t="n">
        <v>60.48</v>
      </c>
      <c r="O37" t="n">
        <v>30815.6</v>
      </c>
      <c r="P37" t="n">
        <v>174.91</v>
      </c>
      <c r="Q37" t="n">
        <v>988.08</v>
      </c>
      <c r="R37" t="n">
        <v>45.57</v>
      </c>
      <c r="S37" t="n">
        <v>35.43</v>
      </c>
      <c r="T37" t="n">
        <v>4025.04</v>
      </c>
      <c r="U37" t="n">
        <v>0.78</v>
      </c>
      <c r="V37" t="n">
        <v>0.88</v>
      </c>
      <c r="W37" t="n">
        <v>2.99</v>
      </c>
      <c r="X37" t="n">
        <v>0.26</v>
      </c>
      <c r="Y37" t="n">
        <v>1</v>
      </c>
      <c r="Z37" t="n">
        <v>10</v>
      </c>
      <c r="AA37" t="n">
        <v>565.3254845424597</v>
      </c>
      <c r="AB37" t="n">
        <v>773.5032683511672</v>
      </c>
      <c r="AC37" t="n">
        <v>699.6812020383865</v>
      </c>
      <c r="AD37" t="n">
        <v>565325.4845424597</v>
      </c>
      <c r="AE37" t="n">
        <v>773503.2683511672</v>
      </c>
      <c r="AF37" t="n">
        <v>1.324803669026217e-05</v>
      </c>
      <c r="AG37" t="n">
        <v>43</v>
      </c>
      <c r="AH37" t="n">
        <v>699681.2020383865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6.1146</v>
      </c>
      <c r="E38" t="n">
        <v>16.35</v>
      </c>
      <c r="F38" t="n">
        <v>13.01</v>
      </c>
      <c r="G38" t="n">
        <v>55.75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12</v>
      </c>
      <c r="N38" t="n">
        <v>60.68</v>
      </c>
      <c r="O38" t="n">
        <v>30870.67</v>
      </c>
      <c r="P38" t="n">
        <v>174.65</v>
      </c>
      <c r="Q38" t="n">
        <v>988.08</v>
      </c>
      <c r="R38" t="n">
        <v>45.69</v>
      </c>
      <c r="S38" t="n">
        <v>35.43</v>
      </c>
      <c r="T38" t="n">
        <v>4086.99</v>
      </c>
      <c r="U38" t="n">
        <v>0.78</v>
      </c>
      <c r="V38" t="n">
        <v>0.88</v>
      </c>
      <c r="W38" t="n">
        <v>2.99</v>
      </c>
      <c r="X38" t="n">
        <v>0.25</v>
      </c>
      <c r="Y38" t="n">
        <v>1</v>
      </c>
      <c r="Z38" t="n">
        <v>10</v>
      </c>
      <c r="AA38" t="n">
        <v>565.0824310894461</v>
      </c>
      <c r="AB38" t="n">
        <v>773.1707118939922</v>
      </c>
      <c r="AC38" t="n">
        <v>699.3803843027384</v>
      </c>
      <c r="AD38" t="n">
        <v>565082.4310894461</v>
      </c>
      <c r="AE38" t="n">
        <v>773170.7118939923</v>
      </c>
      <c r="AF38" t="n">
        <v>1.324890339640134e-05</v>
      </c>
      <c r="AG38" t="n">
        <v>43</v>
      </c>
      <c r="AH38" t="n">
        <v>699380.3843027385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6.142</v>
      </c>
      <c r="E39" t="n">
        <v>16.28</v>
      </c>
      <c r="F39" t="n">
        <v>12.98</v>
      </c>
      <c r="G39" t="n">
        <v>59.91</v>
      </c>
      <c r="H39" t="n">
        <v>0.73</v>
      </c>
      <c r="I39" t="n">
        <v>13</v>
      </c>
      <c r="J39" t="n">
        <v>248.85</v>
      </c>
      <c r="K39" t="n">
        <v>57.72</v>
      </c>
      <c r="L39" t="n">
        <v>10.25</v>
      </c>
      <c r="M39" t="n">
        <v>11</v>
      </c>
      <c r="N39" t="n">
        <v>60.88</v>
      </c>
      <c r="O39" t="n">
        <v>30925.82</v>
      </c>
      <c r="P39" t="n">
        <v>171.94</v>
      </c>
      <c r="Q39" t="n">
        <v>988.08</v>
      </c>
      <c r="R39" t="n">
        <v>44.81</v>
      </c>
      <c r="S39" t="n">
        <v>35.43</v>
      </c>
      <c r="T39" t="n">
        <v>3650.78</v>
      </c>
      <c r="U39" t="n">
        <v>0.79</v>
      </c>
      <c r="V39" t="n">
        <v>0.88</v>
      </c>
      <c r="W39" t="n">
        <v>2.98</v>
      </c>
      <c r="X39" t="n">
        <v>0.23</v>
      </c>
      <c r="Y39" t="n">
        <v>1</v>
      </c>
      <c r="Z39" t="n">
        <v>10</v>
      </c>
      <c r="AA39" t="n">
        <v>561.8359748562719</v>
      </c>
      <c r="AB39" t="n">
        <v>768.7287672522226</v>
      </c>
      <c r="AC39" t="n">
        <v>695.3623726232709</v>
      </c>
      <c r="AD39" t="n">
        <v>561835.974856272</v>
      </c>
      <c r="AE39" t="n">
        <v>768728.7672522226</v>
      </c>
      <c r="AF39" t="n">
        <v>1.330827276693439e-05</v>
      </c>
      <c r="AG39" t="n">
        <v>43</v>
      </c>
      <c r="AH39" t="n">
        <v>695362.3726232708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6.1353</v>
      </c>
      <c r="E40" t="n">
        <v>16.3</v>
      </c>
      <c r="F40" t="n">
        <v>13</v>
      </c>
      <c r="G40" t="n">
        <v>59.99</v>
      </c>
      <c r="H40" t="n">
        <v>0.75</v>
      </c>
      <c r="I40" t="n">
        <v>13</v>
      </c>
      <c r="J40" t="n">
        <v>249.3</v>
      </c>
      <c r="K40" t="n">
        <v>57.72</v>
      </c>
      <c r="L40" t="n">
        <v>10.5</v>
      </c>
      <c r="M40" t="n">
        <v>11</v>
      </c>
      <c r="N40" t="n">
        <v>61.07</v>
      </c>
      <c r="O40" t="n">
        <v>30981.04</v>
      </c>
      <c r="P40" t="n">
        <v>171.68</v>
      </c>
      <c r="Q40" t="n">
        <v>988.13</v>
      </c>
      <c r="R40" t="n">
        <v>45.48</v>
      </c>
      <c r="S40" t="n">
        <v>35.43</v>
      </c>
      <c r="T40" t="n">
        <v>3986.87</v>
      </c>
      <c r="U40" t="n">
        <v>0.78</v>
      </c>
      <c r="V40" t="n">
        <v>0.88</v>
      </c>
      <c r="W40" t="n">
        <v>2.98</v>
      </c>
      <c r="X40" t="n">
        <v>0.24</v>
      </c>
      <c r="Y40" t="n">
        <v>1</v>
      </c>
      <c r="Z40" t="n">
        <v>10</v>
      </c>
      <c r="AA40" t="n">
        <v>561.8305543425258</v>
      </c>
      <c r="AB40" t="n">
        <v>768.7213506661789</v>
      </c>
      <c r="AC40" t="n">
        <v>695.3556638657899</v>
      </c>
      <c r="AD40" t="n">
        <v>561830.5543425258</v>
      </c>
      <c r="AE40" t="n">
        <v>768721.3506661789</v>
      </c>
      <c r="AF40" t="n">
        <v>1.329375543910331e-05</v>
      </c>
      <c r="AG40" t="n">
        <v>43</v>
      </c>
      <c r="AH40" t="n">
        <v>695355.6638657899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6.1361</v>
      </c>
      <c r="E41" t="n">
        <v>16.3</v>
      </c>
      <c r="F41" t="n">
        <v>13</v>
      </c>
      <c r="G41" t="n">
        <v>59.98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11</v>
      </c>
      <c r="N41" t="n">
        <v>61.27</v>
      </c>
      <c r="O41" t="n">
        <v>31036.33</v>
      </c>
      <c r="P41" t="n">
        <v>171.55</v>
      </c>
      <c r="Q41" t="n">
        <v>988.14</v>
      </c>
      <c r="R41" t="n">
        <v>45.31</v>
      </c>
      <c r="S41" t="n">
        <v>35.43</v>
      </c>
      <c r="T41" t="n">
        <v>3899.09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561.6924878992929</v>
      </c>
      <c r="AB41" t="n">
        <v>768.5324420674863</v>
      </c>
      <c r="AC41" t="n">
        <v>695.1847844386215</v>
      </c>
      <c r="AD41" t="n">
        <v>561692.487899293</v>
      </c>
      <c r="AE41" t="n">
        <v>768532.4420674862</v>
      </c>
      <c r="AF41" t="n">
        <v>1.329548885138165e-05</v>
      </c>
      <c r="AG41" t="n">
        <v>43</v>
      </c>
      <c r="AH41" t="n">
        <v>695184.7844386215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6.1625</v>
      </c>
      <c r="E42" t="n">
        <v>16.23</v>
      </c>
      <c r="F42" t="n">
        <v>12.97</v>
      </c>
      <c r="G42" t="n">
        <v>64.86</v>
      </c>
      <c r="H42" t="n">
        <v>0.78</v>
      </c>
      <c r="I42" t="n">
        <v>12</v>
      </c>
      <c r="J42" t="n">
        <v>250.2</v>
      </c>
      <c r="K42" t="n">
        <v>57.72</v>
      </c>
      <c r="L42" t="n">
        <v>11</v>
      </c>
      <c r="M42" t="n">
        <v>10</v>
      </c>
      <c r="N42" t="n">
        <v>61.47</v>
      </c>
      <c r="O42" t="n">
        <v>31091.69</v>
      </c>
      <c r="P42" t="n">
        <v>168.98</v>
      </c>
      <c r="Q42" t="n">
        <v>988.12</v>
      </c>
      <c r="R42" t="n">
        <v>44.5</v>
      </c>
      <c r="S42" t="n">
        <v>35.43</v>
      </c>
      <c r="T42" t="n">
        <v>3499.64</v>
      </c>
      <c r="U42" t="n">
        <v>0.8</v>
      </c>
      <c r="V42" t="n">
        <v>0.88</v>
      </c>
      <c r="W42" t="n">
        <v>2.98</v>
      </c>
      <c r="X42" t="n">
        <v>0.22</v>
      </c>
      <c r="Y42" t="n">
        <v>1</v>
      </c>
      <c r="Z42" t="n">
        <v>10</v>
      </c>
      <c r="AA42" t="n">
        <v>558.6238558510911</v>
      </c>
      <c r="AB42" t="n">
        <v>764.333804320645</v>
      </c>
      <c r="AC42" t="n">
        <v>691.3868587855138</v>
      </c>
      <c r="AD42" t="n">
        <v>558623.8558510911</v>
      </c>
      <c r="AE42" t="n">
        <v>764333.8043206449</v>
      </c>
      <c r="AF42" t="n">
        <v>1.335269145656678e-05</v>
      </c>
      <c r="AG42" t="n">
        <v>43</v>
      </c>
      <c r="AH42" t="n">
        <v>691386.8587855138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6.1638</v>
      </c>
      <c r="E43" t="n">
        <v>16.22</v>
      </c>
      <c r="F43" t="n">
        <v>12.97</v>
      </c>
      <c r="G43" t="n">
        <v>64.84</v>
      </c>
      <c r="H43" t="n">
        <v>0.8</v>
      </c>
      <c r="I43" t="n">
        <v>12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168.56</v>
      </c>
      <c r="Q43" t="n">
        <v>988.08</v>
      </c>
      <c r="R43" t="n">
        <v>44.46</v>
      </c>
      <c r="S43" t="n">
        <v>35.43</v>
      </c>
      <c r="T43" t="n">
        <v>3482.63</v>
      </c>
      <c r="U43" t="n">
        <v>0.8</v>
      </c>
      <c r="V43" t="n">
        <v>0.88</v>
      </c>
      <c r="W43" t="n">
        <v>2.98</v>
      </c>
      <c r="X43" t="n">
        <v>0.21</v>
      </c>
      <c r="Y43" t="n">
        <v>1</v>
      </c>
      <c r="Z43" t="n">
        <v>10</v>
      </c>
      <c r="AA43" t="n">
        <v>558.2168791347659</v>
      </c>
      <c r="AB43" t="n">
        <v>763.7769608228233</v>
      </c>
      <c r="AC43" t="n">
        <v>690.8831596495894</v>
      </c>
      <c r="AD43" t="n">
        <v>558216.8791347659</v>
      </c>
      <c r="AE43" t="n">
        <v>763776.9608228233</v>
      </c>
      <c r="AF43" t="n">
        <v>1.335550825151908e-05</v>
      </c>
      <c r="AG43" t="n">
        <v>43</v>
      </c>
      <c r="AH43" t="n">
        <v>690883.1596495894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6.1674</v>
      </c>
      <c r="E44" t="n">
        <v>16.21</v>
      </c>
      <c r="F44" t="n">
        <v>12.96</v>
      </c>
      <c r="G44" t="n">
        <v>64.79000000000001</v>
      </c>
      <c r="H44" t="n">
        <v>0.8100000000000001</v>
      </c>
      <c r="I44" t="n">
        <v>12</v>
      </c>
      <c r="J44" t="n">
        <v>251.1</v>
      </c>
      <c r="K44" t="n">
        <v>57.72</v>
      </c>
      <c r="L44" t="n">
        <v>11.5</v>
      </c>
      <c r="M44" t="n">
        <v>10</v>
      </c>
      <c r="N44" t="n">
        <v>61.87</v>
      </c>
      <c r="O44" t="n">
        <v>31202.63</v>
      </c>
      <c r="P44" t="n">
        <v>167.81</v>
      </c>
      <c r="Q44" t="n">
        <v>988.15</v>
      </c>
      <c r="R44" t="n">
        <v>44.08</v>
      </c>
      <c r="S44" t="n">
        <v>35.43</v>
      </c>
      <c r="T44" t="n">
        <v>3291.46</v>
      </c>
      <c r="U44" t="n">
        <v>0.8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557.4381174097031</v>
      </c>
      <c r="AB44" t="n">
        <v>762.7114246740497</v>
      </c>
      <c r="AC44" t="n">
        <v>689.9193167753654</v>
      </c>
      <c r="AD44" t="n">
        <v>557438.1174097031</v>
      </c>
      <c r="AE44" t="n">
        <v>762711.4246740497</v>
      </c>
      <c r="AF44" t="n">
        <v>1.33633086067716e-05</v>
      </c>
      <c r="AG44" t="n">
        <v>43</v>
      </c>
      <c r="AH44" t="n">
        <v>689919.3167753654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6.1615</v>
      </c>
      <c r="E45" t="n">
        <v>16.23</v>
      </c>
      <c r="F45" t="n">
        <v>12.97</v>
      </c>
      <c r="G45" t="n">
        <v>64.87</v>
      </c>
      <c r="H45" t="n">
        <v>0.83</v>
      </c>
      <c r="I45" t="n">
        <v>12</v>
      </c>
      <c r="J45" t="n">
        <v>251.55</v>
      </c>
      <c r="K45" t="n">
        <v>57.72</v>
      </c>
      <c r="L45" t="n">
        <v>11.75</v>
      </c>
      <c r="M45" t="n">
        <v>10</v>
      </c>
      <c r="N45" t="n">
        <v>62.07</v>
      </c>
      <c r="O45" t="n">
        <v>31258.21</v>
      </c>
      <c r="P45" t="n">
        <v>166.91</v>
      </c>
      <c r="Q45" t="n">
        <v>988.15</v>
      </c>
      <c r="R45" t="n">
        <v>44.58</v>
      </c>
      <c r="S45" t="n">
        <v>35.43</v>
      </c>
      <c r="T45" t="n">
        <v>3540.66</v>
      </c>
      <c r="U45" t="n">
        <v>0.79</v>
      </c>
      <c r="V45" t="n">
        <v>0.88</v>
      </c>
      <c r="W45" t="n">
        <v>2.99</v>
      </c>
      <c r="X45" t="n">
        <v>0.22</v>
      </c>
      <c r="Y45" t="n">
        <v>1</v>
      </c>
      <c r="Z45" t="n">
        <v>10</v>
      </c>
      <c r="AA45" t="n">
        <v>556.8234188923432</v>
      </c>
      <c r="AB45" t="n">
        <v>761.8703670440134</v>
      </c>
      <c r="AC45" t="n">
        <v>689.1585285051078</v>
      </c>
      <c r="AD45" t="n">
        <v>556823.4188923432</v>
      </c>
      <c r="AE45" t="n">
        <v>761870.3670440133</v>
      </c>
      <c r="AF45" t="n">
        <v>1.335052469121886e-05</v>
      </c>
      <c r="AG45" t="n">
        <v>43</v>
      </c>
      <c r="AH45" t="n">
        <v>689158.5285051079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6.1848</v>
      </c>
      <c r="E46" t="n">
        <v>16.17</v>
      </c>
      <c r="F46" t="n">
        <v>12.96</v>
      </c>
      <c r="G46" t="n">
        <v>70.68000000000001</v>
      </c>
      <c r="H46" t="n">
        <v>0.85</v>
      </c>
      <c r="I46" t="n">
        <v>11</v>
      </c>
      <c r="J46" t="n">
        <v>252</v>
      </c>
      <c r="K46" t="n">
        <v>57.72</v>
      </c>
      <c r="L46" t="n">
        <v>12</v>
      </c>
      <c r="M46" t="n">
        <v>9</v>
      </c>
      <c r="N46" t="n">
        <v>62.27</v>
      </c>
      <c r="O46" t="n">
        <v>31313.87</v>
      </c>
      <c r="P46" t="n">
        <v>165.64</v>
      </c>
      <c r="Q46" t="n">
        <v>988.08</v>
      </c>
      <c r="R46" t="n">
        <v>44.14</v>
      </c>
      <c r="S46" t="n">
        <v>35.43</v>
      </c>
      <c r="T46" t="n">
        <v>3325.06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555.0497046049122</v>
      </c>
      <c r="AB46" t="n">
        <v>759.4434929051986</v>
      </c>
      <c r="AC46" t="n">
        <v>686.9632718279623</v>
      </c>
      <c r="AD46" t="n">
        <v>555049.7046049122</v>
      </c>
      <c r="AE46" t="n">
        <v>759443.4929051986</v>
      </c>
      <c r="AF46" t="n">
        <v>1.340101032382543e-05</v>
      </c>
      <c r="AG46" t="n">
        <v>43</v>
      </c>
      <c r="AH46" t="n">
        <v>686963.2718279624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6.1898</v>
      </c>
      <c r="E47" t="n">
        <v>16.16</v>
      </c>
      <c r="F47" t="n">
        <v>12.95</v>
      </c>
      <c r="G47" t="n">
        <v>70.61</v>
      </c>
      <c r="H47" t="n">
        <v>0.86</v>
      </c>
      <c r="I47" t="n">
        <v>11</v>
      </c>
      <c r="J47" t="n">
        <v>252.45</v>
      </c>
      <c r="K47" t="n">
        <v>57.72</v>
      </c>
      <c r="L47" t="n">
        <v>12.25</v>
      </c>
      <c r="M47" t="n">
        <v>9</v>
      </c>
      <c r="N47" t="n">
        <v>62.48</v>
      </c>
      <c r="O47" t="n">
        <v>31369.6</v>
      </c>
      <c r="P47" t="n">
        <v>164.87</v>
      </c>
      <c r="Q47" t="n">
        <v>988.09</v>
      </c>
      <c r="R47" t="n">
        <v>43.8</v>
      </c>
      <c r="S47" t="n">
        <v>35.43</v>
      </c>
      <c r="T47" t="n">
        <v>3153.99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554.2200468984225</v>
      </c>
      <c r="AB47" t="n">
        <v>758.3083186292646</v>
      </c>
      <c r="AC47" t="n">
        <v>685.9364369916964</v>
      </c>
      <c r="AD47" t="n">
        <v>554220.0468984225</v>
      </c>
      <c r="AE47" t="n">
        <v>758308.3186292646</v>
      </c>
      <c r="AF47" t="n">
        <v>1.341184415056504e-05</v>
      </c>
      <c r="AG47" t="n">
        <v>43</v>
      </c>
      <c r="AH47" t="n">
        <v>685936.4369916964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6.1899</v>
      </c>
      <c r="E48" t="n">
        <v>16.16</v>
      </c>
      <c r="F48" t="n">
        <v>12.95</v>
      </c>
      <c r="G48" t="n">
        <v>70.61</v>
      </c>
      <c r="H48" t="n">
        <v>0.88</v>
      </c>
      <c r="I48" t="n">
        <v>11</v>
      </c>
      <c r="J48" t="n">
        <v>252.9</v>
      </c>
      <c r="K48" t="n">
        <v>57.72</v>
      </c>
      <c r="L48" t="n">
        <v>12.5</v>
      </c>
      <c r="M48" t="n">
        <v>9</v>
      </c>
      <c r="N48" t="n">
        <v>62.68</v>
      </c>
      <c r="O48" t="n">
        <v>31425.4</v>
      </c>
      <c r="P48" t="n">
        <v>163.77</v>
      </c>
      <c r="Q48" t="n">
        <v>988.08</v>
      </c>
      <c r="R48" t="n">
        <v>43.79</v>
      </c>
      <c r="S48" t="n">
        <v>35.43</v>
      </c>
      <c r="T48" t="n">
        <v>3150.61</v>
      </c>
      <c r="U48" t="n">
        <v>0.8100000000000001</v>
      </c>
      <c r="V48" t="n">
        <v>0.88</v>
      </c>
      <c r="W48" t="n">
        <v>2.98</v>
      </c>
      <c r="X48" t="n">
        <v>0.19</v>
      </c>
      <c r="Y48" t="n">
        <v>1</v>
      </c>
      <c r="Z48" t="n">
        <v>10</v>
      </c>
      <c r="AA48" t="n">
        <v>553.2502638269694</v>
      </c>
      <c r="AB48" t="n">
        <v>756.9814186470929</v>
      </c>
      <c r="AC48" t="n">
        <v>684.7361744815074</v>
      </c>
      <c r="AD48" t="n">
        <v>553250.2638269694</v>
      </c>
      <c r="AE48" t="n">
        <v>756981.4186470929</v>
      </c>
      <c r="AF48" t="n">
        <v>1.341206082709983e-05</v>
      </c>
      <c r="AG48" t="n">
        <v>43</v>
      </c>
      <c r="AH48" t="n">
        <v>684736.1744815074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6.1902</v>
      </c>
      <c r="E49" t="n">
        <v>16.15</v>
      </c>
      <c r="F49" t="n">
        <v>12.94</v>
      </c>
      <c r="G49" t="n">
        <v>70.61</v>
      </c>
      <c r="H49" t="n">
        <v>0.9</v>
      </c>
      <c r="I49" t="n">
        <v>11</v>
      </c>
      <c r="J49" t="n">
        <v>253.35</v>
      </c>
      <c r="K49" t="n">
        <v>57.72</v>
      </c>
      <c r="L49" t="n">
        <v>12.75</v>
      </c>
      <c r="M49" t="n">
        <v>9</v>
      </c>
      <c r="N49" t="n">
        <v>62.88</v>
      </c>
      <c r="O49" t="n">
        <v>31481.28</v>
      </c>
      <c r="P49" t="n">
        <v>161.01</v>
      </c>
      <c r="Q49" t="n">
        <v>988.08</v>
      </c>
      <c r="R49" t="n">
        <v>43.67</v>
      </c>
      <c r="S49" t="n">
        <v>35.43</v>
      </c>
      <c r="T49" t="n">
        <v>3090.84</v>
      </c>
      <c r="U49" t="n">
        <v>0.8100000000000001</v>
      </c>
      <c r="V49" t="n">
        <v>0.88</v>
      </c>
      <c r="W49" t="n">
        <v>2.98</v>
      </c>
      <c r="X49" t="n">
        <v>0.19</v>
      </c>
      <c r="Y49" t="n">
        <v>1</v>
      </c>
      <c r="Z49" t="n">
        <v>10</v>
      </c>
      <c r="AA49" t="n">
        <v>550.7987597542752</v>
      </c>
      <c r="AB49" t="n">
        <v>753.6271626221061</v>
      </c>
      <c r="AC49" t="n">
        <v>681.7020439438173</v>
      </c>
      <c r="AD49" t="n">
        <v>550798.7597542752</v>
      </c>
      <c r="AE49" t="n">
        <v>753627.162622106</v>
      </c>
      <c r="AF49" t="n">
        <v>1.341271085670421e-05</v>
      </c>
      <c r="AG49" t="n">
        <v>43</v>
      </c>
      <c r="AH49" t="n">
        <v>681702.0439438174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6.2151</v>
      </c>
      <c r="E50" t="n">
        <v>16.09</v>
      </c>
      <c r="F50" t="n">
        <v>12.93</v>
      </c>
      <c r="G50" t="n">
        <v>77.55</v>
      </c>
      <c r="H50" t="n">
        <v>0.91</v>
      </c>
      <c r="I50" t="n">
        <v>10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160.75</v>
      </c>
      <c r="Q50" t="n">
        <v>988.12</v>
      </c>
      <c r="R50" t="n">
        <v>43.09</v>
      </c>
      <c r="S50" t="n">
        <v>35.43</v>
      </c>
      <c r="T50" t="n">
        <v>2806.83</v>
      </c>
      <c r="U50" t="n">
        <v>0.82</v>
      </c>
      <c r="V50" t="n">
        <v>0.88</v>
      </c>
      <c r="W50" t="n">
        <v>2.98</v>
      </c>
      <c r="X50" t="n">
        <v>0.17</v>
      </c>
      <c r="Y50" t="n">
        <v>1</v>
      </c>
      <c r="Z50" t="n">
        <v>10</v>
      </c>
      <c r="AA50" t="n">
        <v>540.9149747591931</v>
      </c>
      <c r="AB50" t="n">
        <v>740.1037319500151</v>
      </c>
      <c r="AC50" t="n">
        <v>669.4692705148166</v>
      </c>
      <c r="AD50" t="n">
        <v>540914.9747591931</v>
      </c>
      <c r="AE50" t="n">
        <v>740103.7319500151</v>
      </c>
      <c r="AF50" t="n">
        <v>1.346666331386746e-05</v>
      </c>
      <c r="AG50" t="n">
        <v>42</v>
      </c>
      <c r="AH50" t="n">
        <v>669469.2705148166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6.2113</v>
      </c>
      <c r="E51" t="n">
        <v>16.1</v>
      </c>
      <c r="F51" t="n">
        <v>12.94</v>
      </c>
      <c r="G51" t="n">
        <v>77.61</v>
      </c>
      <c r="H51" t="n">
        <v>0.93</v>
      </c>
      <c r="I51" t="n">
        <v>10</v>
      </c>
      <c r="J51" t="n">
        <v>254.26</v>
      </c>
      <c r="K51" t="n">
        <v>57.72</v>
      </c>
      <c r="L51" t="n">
        <v>13.25</v>
      </c>
      <c r="M51" t="n">
        <v>5</v>
      </c>
      <c r="N51" t="n">
        <v>63.29</v>
      </c>
      <c r="O51" t="n">
        <v>31593.26</v>
      </c>
      <c r="P51" t="n">
        <v>159.63</v>
      </c>
      <c r="Q51" t="n">
        <v>988.15</v>
      </c>
      <c r="R51" t="n">
        <v>43.25</v>
      </c>
      <c r="S51" t="n">
        <v>35.43</v>
      </c>
      <c r="T51" t="n">
        <v>2885.77</v>
      </c>
      <c r="U51" t="n">
        <v>0.82</v>
      </c>
      <c r="V51" t="n">
        <v>0.88</v>
      </c>
      <c r="W51" t="n">
        <v>2.99</v>
      </c>
      <c r="X51" t="n">
        <v>0.18</v>
      </c>
      <c r="Y51" t="n">
        <v>1</v>
      </c>
      <c r="Z51" t="n">
        <v>10</v>
      </c>
      <c r="AA51" t="n">
        <v>540.0502723188324</v>
      </c>
      <c r="AB51" t="n">
        <v>738.9206079231344</v>
      </c>
      <c r="AC51" t="n">
        <v>668.3990621845363</v>
      </c>
      <c r="AD51" t="n">
        <v>540050.2723188325</v>
      </c>
      <c r="AE51" t="n">
        <v>738920.6079231345</v>
      </c>
      <c r="AF51" t="n">
        <v>1.345842960554535e-05</v>
      </c>
      <c r="AG51" t="n">
        <v>42</v>
      </c>
      <c r="AH51" t="n">
        <v>668399.0621845364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6.2103</v>
      </c>
      <c r="E52" t="n">
        <v>16.1</v>
      </c>
      <c r="F52" t="n">
        <v>12.94</v>
      </c>
      <c r="G52" t="n">
        <v>77.63</v>
      </c>
      <c r="H52" t="n">
        <v>0.9399999999999999</v>
      </c>
      <c r="I52" t="n">
        <v>10</v>
      </c>
      <c r="J52" t="n">
        <v>254.72</v>
      </c>
      <c r="K52" t="n">
        <v>57.72</v>
      </c>
      <c r="L52" t="n">
        <v>13.5</v>
      </c>
      <c r="M52" t="n">
        <v>4</v>
      </c>
      <c r="N52" t="n">
        <v>63.49</v>
      </c>
      <c r="O52" t="n">
        <v>31649.36</v>
      </c>
      <c r="P52" t="n">
        <v>158.86</v>
      </c>
      <c r="Q52" t="n">
        <v>988.12</v>
      </c>
      <c r="R52" t="n">
        <v>43.27</v>
      </c>
      <c r="S52" t="n">
        <v>35.43</v>
      </c>
      <c r="T52" t="n">
        <v>2898.31</v>
      </c>
      <c r="U52" t="n">
        <v>0.82</v>
      </c>
      <c r="V52" t="n">
        <v>0.88</v>
      </c>
      <c r="W52" t="n">
        <v>2.99</v>
      </c>
      <c r="X52" t="n">
        <v>0.18</v>
      </c>
      <c r="Y52" t="n">
        <v>1</v>
      </c>
      <c r="Z52" t="n">
        <v>10</v>
      </c>
      <c r="AA52" t="n">
        <v>539.4016021690337</v>
      </c>
      <c r="AB52" t="n">
        <v>738.0330688068725</v>
      </c>
      <c r="AC52" t="n">
        <v>667.5962285558616</v>
      </c>
      <c r="AD52" t="n">
        <v>539401.6021690337</v>
      </c>
      <c r="AE52" t="n">
        <v>738033.0688068725</v>
      </c>
      <c r="AF52" t="n">
        <v>1.345626284019743e-05</v>
      </c>
      <c r="AG52" t="n">
        <v>42</v>
      </c>
      <c r="AH52" t="n">
        <v>667596.2285558615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6.21</v>
      </c>
      <c r="E53" t="n">
        <v>16.1</v>
      </c>
      <c r="F53" t="n">
        <v>12.94</v>
      </c>
      <c r="G53" t="n">
        <v>77.63</v>
      </c>
      <c r="H53" t="n">
        <v>0.96</v>
      </c>
      <c r="I53" t="n">
        <v>10</v>
      </c>
      <c r="J53" t="n">
        <v>255.17</v>
      </c>
      <c r="K53" t="n">
        <v>57.72</v>
      </c>
      <c r="L53" t="n">
        <v>13.75</v>
      </c>
      <c r="M53" t="n">
        <v>4</v>
      </c>
      <c r="N53" t="n">
        <v>63.7</v>
      </c>
      <c r="O53" t="n">
        <v>31705.54</v>
      </c>
      <c r="P53" t="n">
        <v>158.99</v>
      </c>
      <c r="Q53" t="n">
        <v>988.11</v>
      </c>
      <c r="R53" t="n">
        <v>43.36</v>
      </c>
      <c r="S53" t="n">
        <v>35.43</v>
      </c>
      <c r="T53" t="n">
        <v>2942.39</v>
      </c>
      <c r="U53" t="n">
        <v>0.82</v>
      </c>
      <c r="V53" t="n">
        <v>0.88</v>
      </c>
      <c r="W53" t="n">
        <v>2.99</v>
      </c>
      <c r="X53" t="n">
        <v>0.18</v>
      </c>
      <c r="Y53" t="n">
        <v>1</v>
      </c>
      <c r="Z53" t="n">
        <v>10</v>
      </c>
      <c r="AA53" t="n">
        <v>539.5233125671398</v>
      </c>
      <c r="AB53" t="n">
        <v>738.1995983430448</v>
      </c>
      <c r="AC53" t="n">
        <v>667.7468647468273</v>
      </c>
      <c r="AD53" t="n">
        <v>539523.3125671397</v>
      </c>
      <c r="AE53" t="n">
        <v>738199.5983430449</v>
      </c>
      <c r="AF53" t="n">
        <v>1.345561281059306e-05</v>
      </c>
      <c r="AG53" t="n">
        <v>42</v>
      </c>
      <c r="AH53" t="n">
        <v>667746.8647468273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6.2119</v>
      </c>
      <c r="E54" t="n">
        <v>16.1</v>
      </c>
      <c r="F54" t="n">
        <v>12.93</v>
      </c>
      <c r="G54" t="n">
        <v>77.59999999999999</v>
      </c>
      <c r="H54" t="n">
        <v>0.97</v>
      </c>
      <c r="I54" t="n">
        <v>10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158.95</v>
      </c>
      <c r="Q54" t="n">
        <v>988.16</v>
      </c>
      <c r="R54" t="n">
        <v>43.2</v>
      </c>
      <c r="S54" t="n">
        <v>35.43</v>
      </c>
      <c r="T54" t="n">
        <v>2863.4</v>
      </c>
      <c r="U54" t="n">
        <v>0.82</v>
      </c>
      <c r="V54" t="n">
        <v>0.88</v>
      </c>
      <c r="W54" t="n">
        <v>2.98</v>
      </c>
      <c r="X54" t="n">
        <v>0.18</v>
      </c>
      <c r="Y54" t="n">
        <v>1</v>
      </c>
      <c r="Z54" t="n">
        <v>10</v>
      </c>
      <c r="AA54" t="n">
        <v>539.4219100923641</v>
      </c>
      <c r="AB54" t="n">
        <v>738.0608550034952</v>
      </c>
      <c r="AC54" t="n">
        <v>667.6213628768769</v>
      </c>
      <c r="AD54" t="n">
        <v>539421.9100923641</v>
      </c>
      <c r="AE54" t="n">
        <v>738060.8550034952</v>
      </c>
      <c r="AF54" t="n">
        <v>1.345972966475411e-05</v>
      </c>
      <c r="AG54" t="n">
        <v>42</v>
      </c>
      <c r="AH54" t="n">
        <v>667621.362876877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6.2099</v>
      </c>
      <c r="E55" t="n">
        <v>16.1</v>
      </c>
      <c r="F55" t="n">
        <v>12.94</v>
      </c>
      <c r="G55" t="n">
        <v>77.63</v>
      </c>
      <c r="H55" t="n">
        <v>0.99</v>
      </c>
      <c r="I55" t="n">
        <v>10</v>
      </c>
      <c r="J55" t="n">
        <v>256.09</v>
      </c>
      <c r="K55" t="n">
        <v>57.72</v>
      </c>
      <c r="L55" t="n">
        <v>14.25</v>
      </c>
      <c r="M55" t="n">
        <v>1</v>
      </c>
      <c r="N55" t="n">
        <v>64.11</v>
      </c>
      <c r="O55" t="n">
        <v>31818.13</v>
      </c>
      <c r="P55" t="n">
        <v>158.87</v>
      </c>
      <c r="Q55" t="n">
        <v>988.16</v>
      </c>
      <c r="R55" t="n">
        <v>43.28</v>
      </c>
      <c r="S55" t="n">
        <v>35.43</v>
      </c>
      <c r="T55" t="n">
        <v>2901.71</v>
      </c>
      <c r="U55" t="n">
        <v>0.82</v>
      </c>
      <c r="V55" t="n">
        <v>0.88</v>
      </c>
      <c r="W55" t="n">
        <v>2.99</v>
      </c>
      <c r="X55" t="n">
        <v>0.18</v>
      </c>
      <c r="Y55" t="n">
        <v>1</v>
      </c>
      <c r="Z55" t="n">
        <v>10</v>
      </c>
      <c r="AA55" t="n">
        <v>539.420750442551</v>
      </c>
      <c r="AB55" t="n">
        <v>738.059268319461</v>
      </c>
      <c r="AC55" t="n">
        <v>667.6199276237398</v>
      </c>
      <c r="AD55" t="n">
        <v>539420.750442551</v>
      </c>
      <c r="AE55" t="n">
        <v>738059.268319461</v>
      </c>
      <c r="AF55" t="n">
        <v>1.345539613405826e-05</v>
      </c>
      <c r="AG55" t="n">
        <v>42</v>
      </c>
      <c r="AH55" t="n">
        <v>667619.9276237398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6.2099</v>
      </c>
      <c r="E56" t="n">
        <v>16.1</v>
      </c>
      <c r="F56" t="n">
        <v>12.94</v>
      </c>
      <c r="G56" t="n">
        <v>77.63</v>
      </c>
      <c r="H56" t="n">
        <v>1.01</v>
      </c>
      <c r="I56" t="n">
        <v>10</v>
      </c>
      <c r="J56" t="n">
        <v>256.54</v>
      </c>
      <c r="K56" t="n">
        <v>57.72</v>
      </c>
      <c r="L56" t="n">
        <v>14.5</v>
      </c>
      <c r="M56" t="n">
        <v>0</v>
      </c>
      <c r="N56" t="n">
        <v>64.31999999999999</v>
      </c>
      <c r="O56" t="n">
        <v>31874.54</v>
      </c>
      <c r="P56" t="n">
        <v>159.12</v>
      </c>
      <c r="Q56" t="n">
        <v>988.16</v>
      </c>
      <c r="R56" t="n">
        <v>43.29</v>
      </c>
      <c r="S56" t="n">
        <v>35.43</v>
      </c>
      <c r="T56" t="n">
        <v>2903.59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539.6398344280805</v>
      </c>
      <c r="AB56" t="n">
        <v>738.3590286937656</v>
      </c>
      <c r="AC56" t="n">
        <v>667.8910792886372</v>
      </c>
      <c r="AD56" t="n">
        <v>539639.8344280805</v>
      </c>
      <c r="AE56" t="n">
        <v>738359.0286937656</v>
      </c>
      <c r="AF56" t="n">
        <v>1.345539613405826e-05</v>
      </c>
      <c r="AG56" t="n">
        <v>42</v>
      </c>
      <c r="AH56" t="n">
        <v>667891.0792886373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3.1005</v>
      </c>
      <c r="E2" t="n">
        <v>32.25</v>
      </c>
      <c r="F2" t="n">
        <v>17.34</v>
      </c>
      <c r="G2" t="n">
        <v>4.69</v>
      </c>
      <c r="H2" t="n">
        <v>0.06</v>
      </c>
      <c r="I2" t="n">
        <v>222</v>
      </c>
      <c r="J2" t="n">
        <v>285.18</v>
      </c>
      <c r="K2" t="n">
        <v>61.2</v>
      </c>
      <c r="L2" t="n">
        <v>1</v>
      </c>
      <c r="M2" t="n">
        <v>220</v>
      </c>
      <c r="N2" t="n">
        <v>77.98</v>
      </c>
      <c r="O2" t="n">
        <v>35406.83</v>
      </c>
      <c r="P2" t="n">
        <v>307.76</v>
      </c>
      <c r="Q2" t="n">
        <v>988.7</v>
      </c>
      <c r="R2" t="n">
        <v>180.73</v>
      </c>
      <c r="S2" t="n">
        <v>35.43</v>
      </c>
      <c r="T2" t="n">
        <v>70563.86</v>
      </c>
      <c r="U2" t="n">
        <v>0.2</v>
      </c>
      <c r="V2" t="n">
        <v>0.66</v>
      </c>
      <c r="W2" t="n">
        <v>3.33</v>
      </c>
      <c r="X2" t="n">
        <v>4.58</v>
      </c>
      <c r="Y2" t="n">
        <v>1</v>
      </c>
      <c r="Z2" t="n">
        <v>10</v>
      </c>
      <c r="AA2" t="n">
        <v>1361.773130170828</v>
      </c>
      <c r="AB2" t="n">
        <v>1863.238073890195</v>
      </c>
      <c r="AC2" t="n">
        <v>1685.413247189176</v>
      </c>
      <c r="AD2" t="n">
        <v>1361773.130170828</v>
      </c>
      <c r="AE2" t="n">
        <v>1863238.073890195</v>
      </c>
      <c r="AF2" t="n">
        <v>6.224285138355605e-06</v>
      </c>
      <c r="AG2" t="n">
        <v>84</v>
      </c>
      <c r="AH2" t="n">
        <v>1685413.247189176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3.5789</v>
      </c>
      <c r="E3" t="n">
        <v>27.94</v>
      </c>
      <c r="F3" t="n">
        <v>16.1</v>
      </c>
      <c r="G3" t="n">
        <v>5.85</v>
      </c>
      <c r="H3" t="n">
        <v>0.08</v>
      </c>
      <c r="I3" t="n">
        <v>165</v>
      </c>
      <c r="J3" t="n">
        <v>285.68</v>
      </c>
      <c r="K3" t="n">
        <v>61.2</v>
      </c>
      <c r="L3" t="n">
        <v>1.25</v>
      </c>
      <c r="M3" t="n">
        <v>163</v>
      </c>
      <c r="N3" t="n">
        <v>78.23999999999999</v>
      </c>
      <c r="O3" t="n">
        <v>35468.6</v>
      </c>
      <c r="P3" t="n">
        <v>285.16</v>
      </c>
      <c r="Q3" t="n">
        <v>988.54</v>
      </c>
      <c r="R3" t="n">
        <v>142.18</v>
      </c>
      <c r="S3" t="n">
        <v>35.43</v>
      </c>
      <c r="T3" t="n">
        <v>51577.47</v>
      </c>
      <c r="U3" t="n">
        <v>0.25</v>
      </c>
      <c r="V3" t="n">
        <v>0.71</v>
      </c>
      <c r="W3" t="n">
        <v>3.23</v>
      </c>
      <c r="X3" t="n">
        <v>3.34</v>
      </c>
      <c r="Y3" t="n">
        <v>1</v>
      </c>
      <c r="Z3" t="n">
        <v>10</v>
      </c>
      <c r="AA3" t="n">
        <v>1143.600441213798</v>
      </c>
      <c r="AB3" t="n">
        <v>1564.724575759456</v>
      </c>
      <c r="AC3" t="n">
        <v>1415.389458353708</v>
      </c>
      <c r="AD3" t="n">
        <v>1143600.441213798</v>
      </c>
      <c r="AE3" t="n">
        <v>1564724.575759456</v>
      </c>
      <c r="AF3" t="n">
        <v>7.184677981506491e-06</v>
      </c>
      <c r="AG3" t="n">
        <v>73</v>
      </c>
      <c r="AH3" t="n">
        <v>1415389.458353708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3.9205</v>
      </c>
      <c r="E4" t="n">
        <v>25.51</v>
      </c>
      <c r="F4" t="n">
        <v>15.44</v>
      </c>
      <c r="G4" t="n">
        <v>7.02</v>
      </c>
      <c r="H4" t="n">
        <v>0.09</v>
      </c>
      <c r="I4" t="n">
        <v>132</v>
      </c>
      <c r="J4" t="n">
        <v>286.19</v>
      </c>
      <c r="K4" t="n">
        <v>61.2</v>
      </c>
      <c r="L4" t="n">
        <v>1.5</v>
      </c>
      <c r="M4" t="n">
        <v>130</v>
      </c>
      <c r="N4" t="n">
        <v>78.48999999999999</v>
      </c>
      <c r="O4" t="n">
        <v>35530.47</v>
      </c>
      <c r="P4" t="n">
        <v>272.95</v>
      </c>
      <c r="Q4" t="n">
        <v>988.5700000000001</v>
      </c>
      <c r="R4" t="n">
        <v>121.03</v>
      </c>
      <c r="S4" t="n">
        <v>35.43</v>
      </c>
      <c r="T4" t="n">
        <v>41168.39</v>
      </c>
      <c r="U4" t="n">
        <v>0.29</v>
      </c>
      <c r="V4" t="n">
        <v>0.74</v>
      </c>
      <c r="W4" t="n">
        <v>3.19</v>
      </c>
      <c r="X4" t="n">
        <v>2.69</v>
      </c>
      <c r="Y4" t="n">
        <v>1</v>
      </c>
      <c r="Z4" t="n">
        <v>10</v>
      </c>
      <c r="AA4" t="n">
        <v>1028.413504144896</v>
      </c>
      <c r="AB4" t="n">
        <v>1407.120726772768</v>
      </c>
      <c r="AC4" t="n">
        <v>1272.827099515918</v>
      </c>
      <c r="AD4" t="n">
        <v>1028413.504144896</v>
      </c>
      <c r="AE4" t="n">
        <v>1407120.726772767</v>
      </c>
      <c r="AF4" t="n">
        <v>7.870443439742993e-06</v>
      </c>
      <c r="AG4" t="n">
        <v>67</v>
      </c>
      <c r="AH4" t="n">
        <v>1272827.099515918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4.2073</v>
      </c>
      <c r="E5" t="n">
        <v>23.77</v>
      </c>
      <c r="F5" t="n">
        <v>14.95</v>
      </c>
      <c r="G5" t="n">
        <v>8.23</v>
      </c>
      <c r="H5" t="n">
        <v>0.11</v>
      </c>
      <c r="I5" t="n">
        <v>109</v>
      </c>
      <c r="J5" t="n">
        <v>286.69</v>
      </c>
      <c r="K5" t="n">
        <v>61.2</v>
      </c>
      <c r="L5" t="n">
        <v>1.75</v>
      </c>
      <c r="M5" t="n">
        <v>107</v>
      </c>
      <c r="N5" t="n">
        <v>78.73999999999999</v>
      </c>
      <c r="O5" t="n">
        <v>35592.57</v>
      </c>
      <c r="P5" t="n">
        <v>263.54</v>
      </c>
      <c r="Q5" t="n">
        <v>988.33</v>
      </c>
      <c r="R5" t="n">
        <v>105.86</v>
      </c>
      <c r="S5" t="n">
        <v>35.43</v>
      </c>
      <c r="T5" t="n">
        <v>33694.91</v>
      </c>
      <c r="U5" t="n">
        <v>0.33</v>
      </c>
      <c r="V5" t="n">
        <v>0.76</v>
      </c>
      <c r="W5" t="n">
        <v>3.14</v>
      </c>
      <c r="X5" t="n">
        <v>2.19</v>
      </c>
      <c r="Y5" t="n">
        <v>1</v>
      </c>
      <c r="Z5" t="n">
        <v>10</v>
      </c>
      <c r="AA5" t="n">
        <v>940.9689756127119</v>
      </c>
      <c r="AB5" t="n">
        <v>1287.475265054703</v>
      </c>
      <c r="AC5" t="n">
        <v>1164.600432740765</v>
      </c>
      <c r="AD5" t="n">
        <v>940968.9756127119</v>
      </c>
      <c r="AE5" t="n">
        <v>1287475.265054703</v>
      </c>
      <c r="AF5" t="n">
        <v>8.446197343203851e-06</v>
      </c>
      <c r="AG5" t="n">
        <v>62</v>
      </c>
      <c r="AH5" t="n">
        <v>1164600.432740765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4.4135</v>
      </c>
      <c r="E6" t="n">
        <v>22.66</v>
      </c>
      <c r="F6" t="n">
        <v>14.64</v>
      </c>
      <c r="G6" t="n">
        <v>9.35</v>
      </c>
      <c r="H6" t="n">
        <v>0.12</v>
      </c>
      <c r="I6" t="n">
        <v>94</v>
      </c>
      <c r="J6" t="n">
        <v>287.19</v>
      </c>
      <c r="K6" t="n">
        <v>61.2</v>
      </c>
      <c r="L6" t="n">
        <v>2</v>
      </c>
      <c r="M6" t="n">
        <v>92</v>
      </c>
      <c r="N6" t="n">
        <v>78.98999999999999</v>
      </c>
      <c r="O6" t="n">
        <v>35654.65</v>
      </c>
      <c r="P6" t="n">
        <v>257.63</v>
      </c>
      <c r="Q6" t="n">
        <v>988.4</v>
      </c>
      <c r="R6" t="n">
        <v>96.44</v>
      </c>
      <c r="S6" t="n">
        <v>35.43</v>
      </c>
      <c r="T6" t="n">
        <v>29060</v>
      </c>
      <c r="U6" t="n">
        <v>0.37</v>
      </c>
      <c r="V6" t="n">
        <v>0.78</v>
      </c>
      <c r="W6" t="n">
        <v>3.12</v>
      </c>
      <c r="X6" t="n">
        <v>1.89</v>
      </c>
      <c r="Y6" t="n">
        <v>1</v>
      </c>
      <c r="Z6" t="n">
        <v>10</v>
      </c>
      <c r="AA6" t="n">
        <v>897.0389862272748</v>
      </c>
      <c r="AB6" t="n">
        <v>1227.368315523197</v>
      </c>
      <c r="AC6" t="n">
        <v>1110.230006111913</v>
      </c>
      <c r="AD6" t="n">
        <v>897038.9862272748</v>
      </c>
      <c r="AE6" t="n">
        <v>1227368.315523197</v>
      </c>
      <c r="AF6" t="n">
        <v>8.860145930699069e-06</v>
      </c>
      <c r="AG6" t="n">
        <v>60</v>
      </c>
      <c r="AH6" t="n">
        <v>1110230.006111913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4.598</v>
      </c>
      <c r="E7" t="n">
        <v>21.75</v>
      </c>
      <c r="F7" t="n">
        <v>14.38</v>
      </c>
      <c r="G7" t="n">
        <v>10.52</v>
      </c>
      <c r="H7" t="n">
        <v>0.14</v>
      </c>
      <c r="I7" t="n">
        <v>82</v>
      </c>
      <c r="J7" t="n">
        <v>287.7</v>
      </c>
      <c r="K7" t="n">
        <v>61.2</v>
      </c>
      <c r="L7" t="n">
        <v>2.25</v>
      </c>
      <c r="M7" t="n">
        <v>80</v>
      </c>
      <c r="N7" t="n">
        <v>79.25</v>
      </c>
      <c r="O7" t="n">
        <v>35716.83</v>
      </c>
      <c r="P7" t="n">
        <v>252.44</v>
      </c>
      <c r="Q7" t="n">
        <v>988.4</v>
      </c>
      <c r="R7" t="n">
        <v>88.48999999999999</v>
      </c>
      <c r="S7" t="n">
        <v>35.43</v>
      </c>
      <c r="T7" t="n">
        <v>25145.85</v>
      </c>
      <c r="U7" t="n">
        <v>0.4</v>
      </c>
      <c r="V7" t="n">
        <v>0.79</v>
      </c>
      <c r="W7" t="n">
        <v>3.09</v>
      </c>
      <c r="X7" t="n">
        <v>1.62</v>
      </c>
      <c r="Y7" t="n">
        <v>1</v>
      </c>
      <c r="Z7" t="n">
        <v>10</v>
      </c>
      <c r="AA7" t="n">
        <v>848.9531134641297</v>
      </c>
      <c r="AB7" t="n">
        <v>1161.575103009677</v>
      </c>
      <c r="AC7" t="n">
        <v>1050.716005459329</v>
      </c>
      <c r="AD7" t="n">
        <v>848953.1134641297</v>
      </c>
      <c r="AE7" t="n">
        <v>1161575.103009677</v>
      </c>
      <c r="AF7" t="n">
        <v>9.230531548511232e-06</v>
      </c>
      <c r="AG7" t="n">
        <v>57</v>
      </c>
      <c r="AH7" t="n">
        <v>1050716.005459329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4.7405</v>
      </c>
      <c r="E8" t="n">
        <v>21.09</v>
      </c>
      <c r="F8" t="n">
        <v>14.21</v>
      </c>
      <c r="G8" t="n">
        <v>11.68</v>
      </c>
      <c r="H8" t="n">
        <v>0.15</v>
      </c>
      <c r="I8" t="n">
        <v>73</v>
      </c>
      <c r="J8" t="n">
        <v>288.2</v>
      </c>
      <c r="K8" t="n">
        <v>61.2</v>
      </c>
      <c r="L8" t="n">
        <v>2.5</v>
      </c>
      <c r="M8" t="n">
        <v>71</v>
      </c>
      <c r="N8" t="n">
        <v>79.5</v>
      </c>
      <c r="O8" t="n">
        <v>35779.11</v>
      </c>
      <c r="P8" t="n">
        <v>248.83</v>
      </c>
      <c r="Q8" t="n">
        <v>988.47</v>
      </c>
      <c r="R8" t="n">
        <v>82.87</v>
      </c>
      <c r="S8" t="n">
        <v>35.43</v>
      </c>
      <c r="T8" t="n">
        <v>22382.47</v>
      </c>
      <c r="U8" t="n">
        <v>0.43</v>
      </c>
      <c r="V8" t="n">
        <v>0.8</v>
      </c>
      <c r="W8" t="n">
        <v>3.09</v>
      </c>
      <c r="X8" t="n">
        <v>1.45</v>
      </c>
      <c r="Y8" t="n">
        <v>1</v>
      </c>
      <c r="Z8" t="n">
        <v>10</v>
      </c>
      <c r="AA8" t="n">
        <v>816.3240795484984</v>
      </c>
      <c r="AB8" t="n">
        <v>1116.930619314928</v>
      </c>
      <c r="AC8" t="n">
        <v>1010.332328629481</v>
      </c>
      <c r="AD8" t="n">
        <v>816324.0795484984</v>
      </c>
      <c r="AE8" t="n">
        <v>1116930.619314928</v>
      </c>
      <c r="AF8" t="n">
        <v>9.516601741130382e-06</v>
      </c>
      <c r="AG8" t="n">
        <v>55</v>
      </c>
      <c r="AH8" t="n">
        <v>1010332.328629481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4.8816</v>
      </c>
      <c r="E9" t="n">
        <v>20.48</v>
      </c>
      <c r="F9" t="n">
        <v>14.03</v>
      </c>
      <c r="G9" t="n">
        <v>12.95</v>
      </c>
      <c r="H9" t="n">
        <v>0.17</v>
      </c>
      <c r="I9" t="n">
        <v>65</v>
      </c>
      <c r="J9" t="n">
        <v>288.71</v>
      </c>
      <c r="K9" t="n">
        <v>61.2</v>
      </c>
      <c r="L9" t="n">
        <v>2.75</v>
      </c>
      <c r="M9" t="n">
        <v>63</v>
      </c>
      <c r="N9" t="n">
        <v>79.76000000000001</v>
      </c>
      <c r="O9" t="n">
        <v>35841.5</v>
      </c>
      <c r="P9" t="n">
        <v>245.2</v>
      </c>
      <c r="Q9" t="n">
        <v>988.3</v>
      </c>
      <c r="R9" t="n">
        <v>77.34999999999999</v>
      </c>
      <c r="S9" t="n">
        <v>35.43</v>
      </c>
      <c r="T9" t="n">
        <v>19662.72</v>
      </c>
      <c r="U9" t="n">
        <v>0.46</v>
      </c>
      <c r="V9" t="n">
        <v>0.8100000000000001</v>
      </c>
      <c r="W9" t="n">
        <v>3.07</v>
      </c>
      <c r="X9" t="n">
        <v>1.28</v>
      </c>
      <c r="Y9" t="n">
        <v>1</v>
      </c>
      <c r="Z9" t="n">
        <v>10</v>
      </c>
      <c r="AA9" t="n">
        <v>793.6009091292608</v>
      </c>
      <c r="AB9" t="n">
        <v>1085.839775071799</v>
      </c>
      <c r="AC9" t="n">
        <v>982.2087509246422</v>
      </c>
      <c r="AD9" t="n">
        <v>793600.9091292608</v>
      </c>
      <c r="AE9" t="n">
        <v>1085839.775071799</v>
      </c>
      <c r="AF9" t="n">
        <v>9.79986141957643e-06</v>
      </c>
      <c r="AG9" t="n">
        <v>54</v>
      </c>
      <c r="AH9" t="n">
        <v>982208.7509246422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4.9882</v>
      </c>
      <c r="E10" t="n">
        <v>20.05</v>
      </c>
      <c r="F10" t="n">
        <v>13.92</v>
      </c>
      <c r="G10" t="n">
        <v>14.15</v>
      </c>
      <c r="H10" t="n">
        <v>0.18</v>
      </c>
      <c r="I10" t="n">
        <v>59</v>
      </c>
      <c r="J10" t="n">
        <v>289.21</v>
      </c>
      <c r="K10" t="n">
        <v>61.2</v>
      </c>
      <c r="L10" t="n">
        <v>3</v>
      </c>
      <c r="M10" t="n">
        <v>57</v>
      </c>
      <c r="N10" t="n">
        <v>80.02</v>
      </c>
      <c r="O10" t="n">
        <v>35903.99</v>
      </c>
      <c r="P10" t="n">
        <v>242.66</v>
      </c>
      <c r="Q10" t="n">
        <v>988.36</v>
      </c>
      <c r="R10" t="n">
        <v>73.62</v>
      </c>
      <c r="S10" t="n">
        <v>35.43</v>
      </c>
      <c r="T10" t="n">
        <v>17824.08</v>
      </c>
      <c r="U10" t="n">
        <v>0.48</v>
      </c>
      <c r="V10" t="n">
        <v>0.82</v>
      </c>
      <c r="W10" t="n">
        <v>3.07</v>
      </c>
      <c r="X10" t="n">
        <v>1.16</v>
      </c>
      <c r="Y10" t="n">
        <v>1</v>
      </c>
      <c r="Z10" t="n">
        <v>10</v>
      </c>
      <c r="AA10" t="n">
        <v>775.0251004705763</v>
      </c>
      <c r="AB10" t="n">
        <v>1060.423534158147</v>
      </c>
      <c r="AC10" t="n">
        <v>959.2182003718708</v>
      </c>
      <c r="AD10" t="n">
        <v>775025.1004705763</v>
      </c>
      <c r="AE10" t="n">
        <v>1060423.534158147</v>
      </c>
      <c r="AF10" t="n">
        <v>1.001386199875679e-05</v>
      </c>
      <c r="AG10" t="n">
        <v>53</v>
      </c>
      <c r="AH10" t="n">
        <v>959218.2003718708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5.0819</v>
      </c>
      <c r="E11" t="n">
        <v>19.68</v>
      </c>
      <c r="F11" t="n">
        <v>13.82</v>
      </c>
      <c r="G11" t="n">
        <v>15.35</v>
      </c>
      <c r="H11" t="n">
        <v>0.2</v>
      </c>
      <c r="I11" t="n">
        <v>54</v>
      </c>
      <c r="J11" t="n">
        <v>289.72</v>
      </c>
      <c r="K11" t="n">
        <v>61.2</v>
      </c>
      <c r="L11" t="n">
        <v>3.25</v>
      </c>
      <c r="M11" t="n">
        <v>52</v>
      </c>
      <c r="N11" t="n">
        <v>80.27</v>
      </c>
      <c r="O11" t="n">
        <v>35966.59</v>
      </c>
      <c r="P11" t="n">
        <v>240.26</v>
      </c>
      <c r="Q11" t="n">
        <v>988.2</v>
      </c>
      <c r="R11" t="n">
        <v>70.45999999999999</v>
      </c>
      <c r="S11" t="n">
        <v>35.43</v>
      </c>
      <c r="T11" t="n">
        <v>16272.55</v>
      </c>
      <c r="U11" t="n">
        <v>0.5</v>
      </c>
      <c r="V11" t="n">
        <v>0.82</v>
      </c>
      <c r="W11" t="n">
        <v>3.06</v>
      </c>
      <c r="X11" t="n">
        <v>1.06</v>
      </c>
      <c r="Y11" t="n">
        <v>1</v>
      </c>
      <c r="Z11" t="n">
        <v>10</v>
      </c>
      <c r="AA11" t="n">
        <v>757.7514323165444</v>
      </c>
      <c r="AB11" t="n">
        <v>1036.788939329346</v>
      </c>
      <c r="AC11" t="n">
        <v>937.8392581021676</v>
      </c>
      <c r="AD11" t="n">
        <v>757751.4323165445</v>
      </c>
      <c r="AE11" t="n">
        <v>1036788.939329345</v>
      </c>
      <c r="AF11" t="n">
        <v>1.020196569734216e-05</v>
      </c>
      <c r="AG11" t="n">
        <v>52</v>
      </c>
      <c r="AH11" t="n">
        <v>937839.2581021676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5.1541</v>
      </c>
      <c r="E12" t="n">
        <v>19.4</v>
      </c>
      <c r="F12" t="n">
        <v>13.76</v>
      </c>
      <c r="G12" t="n">
        <v>16.51</v>
      </c>
      <c r="H12" t="n">
        <v>0.21</v>
      </c>
      <c r="I12" t="n">
        <v>50</v>
      </c>
      <c r="J12" t="n">
        <v>290.23</v>
      </c>
      <c r="K12" t="n">
        <v>61.2</v>
      </c>
      <c r="L12" t="n">
        <v>3.5</v>
      </c>
      <c r="M12" t="n">
        <v>48</v>
      </c>
      <c r="N12" t="n">
        <v>80.53</v>
      </c>
      <c r="O12" t="n">
        <v>36029.29</v>
      </c>
      <c r="P12" t="n">
        <v>238.74</v>
      </c>
      <c r="Q12" t="n">
        <v>988.5700000000001</v>
      </c>
      <c r="R12" t="n">
        <v>68.97</v>
      </c>
      <c r="S12" t="n">
        <v>35.43</v>
      </c>
      <c r="T12" t="n">
        <v>15547.4</v>
      </c>
      <c r="U12" t="n">
        <v>0.51</v>
      </c>
      <c r="V12" t="n">
        <v>0.83</v>
      </c>
      <c r="W12" t="n">
        <v>3.05</v>
      </c>
      <c r="X12" t="n">
        <v>1</v>
      </c>
      <c r="Y12" t="n">
        <v>1</v>
      </c>
      <c r="Z12" t="n">
        <v>10</v>
      </c>
      <c r="AA12" t="n">
        <v>742.9639951994631</v>
      </c>
      <c r="AB12" t="n">
        <v>1016.556115490071</v>
      </c>
      <c r="AC12" t="n">
        <v>919.5374265731673</v>
      </c>
      <c r="AD12" t="n">
        <v>742963.9951994631</v>
      </c>
      <c r="AE12" t="n">
        <v>1016556.115490071</v>
      </c>
      <c r="AF12" t="n">
        <v>1.034690792826919e-05</v>
      </c>
      <c r="AG12" t="n">
        <v>51</v>
      </c>
      <c r="AH12" t="n">
        <v>919537.4265731673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5.217</v>
      </c>
      <c r="E13" t="n">
        <v>19.17</v>
      </c>
      <c r="F13" t="n">
        <v>13.69</v>
      </c>
      <c r="G13" t="n">
        <v>17.47</v>
      </c>
      <c r="H13" t="n">
        <v>0.23</v>
      </c>
      <c r="I13" t="n">
        <v>47</v>
      </c>
      <c r="J13" t="n">
        <v>290.74</v>
      </c>
      <c r="K13" t="n">
        <v>61.2</v>
      </c>
      <c r="L13" t="n">
        <v>3.75</v>
      </c>
      <c r="M13" t="n">
        <v>45</v>
      </c>
      <c r="N13" t="n">
        <v>80.79000000000001</v>
      </c>
      <c r="O13" t="n">
        <v>36092.1</v>
      </c>
      <c r="P13" t="n">
        <v>236.84</v>
      </c>
      <c r="Q13" t="n">
        <v>988.21</v>
      </c>
      <c r="R13" t="n">
        <v>66.5</v>
      </c>
      <c r="S13" t="n">
        <v>35.43</v>
      </c>
      <c r="T13" t="n">
        <v>14326.94</v>
      </c>
      <c r="U13" t="n">
        <v>0.53</v>
      </c>
      <c r="V13" t="n">
        <v>0.83</v>
      </c>
      <c r="W13" t="n">
        <v>3.05</v>
      </c>
      <c r="X13" t="n">
        <v>0.93</v>
      </c>
      <c r="Y13" t="n">
        <v>1</v>
      </c>
      <c r="Z13" t="n">
        <v>10</v>
      </c>
      <c r="AA13" t="n">
        <v>728.4115261182759</v>
      </c>
      <c r="AB13" t="n">
        <v>996.6447852835662</v>
      </c>
      <c r="AC13" t="n">
        <v>901.5264057758434</v>
      </c>
      <c r="AD13" t="n">
        <v>728411.5261182759</v>
      </c>
      <c r="AE13" t="n">
        <v>996644.7852835662</v>
      </c>
      <c r="AF13" t="n">
        <v>1.047318031504634e-05</v>
      </c>
      <c r="AG13" t="n">
        <v>50</v>
      </c>
      <c r="AH13" t="n">
        <v>901526.4057758434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5.3007</v>
      </c>
      <c r="E14" t="n">
        <v>18.87</v>
      </c>
      <c r="F14" t="n">
        <v>13.6</v>
      </c>
      <c r="G14" t="n">
        <v>18.98</v>
      </c>
      <c r="H14" t="n">
        <v>0.24</v>
      </c>
      <c r="I14" t="n">
        <v>43</v>
      </c>
      <c r="J14" t="n">
        <v>291.25</v>
      </c>
      <c r="K14" t="n">
        <v>61.2</v>
      </c>
      <c r="L14" t="n">
        <v>4</v>
      </c>
      <c r="M14" t="n">
        <v>41</v>
      </c>
      <c r="N14" t="n">
        <v>81.05</v>
      </c>
      <c r="O14" t="n">
        <v>36155.02</v>
      </c>
      <c r="P14" t="n">
        <v>234.77</v>
      </c>
      <c r="Q14" t="n">
        <v>988.15</v>
      </c>
      <c r="R14" t="n">
        <v>64.09</v>
      </c>
      <c r="S14" t="n">
        <v>35.43</v>
      </c>
      <c r="T14" t="n">
        <v>13142.62</v>
      </c>
      <c r="U14" t="n">
        <v>0.55</v>
      </c>
      <c r="V14" t="n">
        <v>0.84</v>
      </c>
      <c r="W14" t="n">
        <v>3.03</v>
      </c>
      <c r="X14" t="n">
        <v>0.84</v>
      </c>
      <c r="Y14" t="n">
        <v>1</v>
      </c>
      <c r="Z14" t="n">
        <v>10</v>
      </c>
      <c r="AA14" t="n">
        <v>721.7190866593118</v>
      </c>
      <c r="AB14" t="n">
        <v>987.4878943662203</v>
      </c>
      <c r="AC14" t="n">
        <v>893.2434356758718</v>
      </c>
      <c r="AD14" t="n">
        <v>721719.0866593118</v>
      </c>
      <c r="AE14" t="n">
        <v>987487.8943662203</v>
      </c>
      <c r="AF14" t="n">
        <v>1.064120891239528e-05</v>
      </c>
      <c r="AG14" t="n">
        <v>50</v>
      </c>
      <c r="AH14" t="n">
        <v>893243.4356758718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5.3405</v>
      </c>
      <c r="E15" t="n">
        <v>18.72</v>
      </c>
      <c r="F15" t="n">
        <v>13.57</v>
      </c>
      <c r="G15" t="n">
        <v>19.85</v>
      </c>
      <c r="H15" t="n">
        <v>0.26</v>
      </c>
      <c r="I15" t="n">
        <v>41</v>
      </c>
      <c r="J15" t="n">
        <v>291.76</v>
      </c>
      <c r="K15" t="n">
        <v>61.2</v>
      </c>
      <c r="L15" t="n">
        <v>4.25</v>
      </c>
      <c r="M15" t="n">
        <v>39</v>
      </c>
      <c r="N15" t="n">
        <v>81.31</v>
      </c>
      <c r="O15" t="n">
        <v>36218.04</v>
      </c>
      <c r="P15" t="n">
        <v>233.73</v>
      </c>
      <c r="Q15" t="n">
        <v>988.25</v>
      </c>
      <c r="R15" t="n">
        <v>62.61</v>
      </c>
      <c r="S15" t="n">
        <v>35.43</v>
      </c>
      <c r="T15" t="n">
        <v>12408.89</v>
      </c>
      <c r="U15" t="n">
        <v>0.57</v>
      </c>
      <c r="V15" t="n">
        <v>0.84</v>
      </c>
      <c r="W15" t="n">
        <v>3.04</v>
      </c>
      <c r="X15" t="n">
        <v>0.8100000000000001</v>
      </c>
      <c r="Y15" t="n">
        <v>1</v>
      </c>
      <c r="Z15" t="n">
        <v>10</v>
      </c>
      <c r="AA15" t="n">
        <v>709.5697251112463</v>
      </c>
      <c r="AB15" t="n">
        <v>970.8646019041538</v>
      </c>
      <c r="AC15" t="n">
        <v>878.2066469154477</v>
      </c>
      <c r="AD15" t="n">
        <v>709569.7251112462</v>
      </c>
      <c r="AE15" t="n">
        <v>970864.6019041538</v>
      </c>
      <c r="AF15" t="n">
        <v>1.072110781531627e-05</v>
      </c>
      <c r="AG15" t="n">
        <v>49</v>
      </c>
      <c r="AH15" t="n">
        <v>878206.6469154477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5.4064</v>
      </c>
      <c r="E16" t="n">
        <v>18.5</v>
      </c>
      <c r="F16" t="n">
        <v>13.5</v>
      </c>
      <c r="G16" t="n">
        <v>21.32</v>
      </c>
      <c r="H16" t="n">
        <v>0.27</v>
      </c>
      <c r="I16" t="n">
        <v>38</v>
      </c>
      <c r="J16" t="n">
        <v>292.27</v>
      </c>
      <c r="K16" t="n">
        <v>61.2</v>
      </c>
      <c r="L16" t="n">
        <v>4.5</v>
      </c>
      <c r="M16" t="n">
        <v>36</v>
      </c>
      <c r="N16" t="n">
        <v>81.56999999999999</v>
      </c>
      <c r="O16" t="n">
        <v>36281.16</v>
      </c>
      <c r="P16" t="n">
        <v>232</v>
      </c>
      <c r="Q16" t="n">
        <v>988.24</v>
      </c>
      <c r="R16" t="n">
        <v>60.95</v>
      </c>
      <c r="S16" t="n">
        <v>35.43</v>
      </c>
      <c r="T16" t="n">
        <v>11594.69</v>
      </c>
      <c r="U16" t="n">
        <v>0.58</v>
      </c>
      <c r="V16" t="n">
        <v>0.84</v>
      </c>
      <c r="W16" t="n">
        <v>3.02</v>
      </c>
      <c r="X16" t="n">
        <v>0.74</v>
      </c>
      <c r="Y16" t="n">
        <v>1</v>
      </c>
      <c r="Z16" t="n">
        <v>10</v>
      </c>
      <c r="AA16" t="n">
        <v>704.4243140319564</v>
      </c>
      <c r="AB16" t="n">
        <v>963.8244234659535</v>
      </c>
      <c r="AC16" t="n">
        <v>871.8383732264366</v>
      </c>
      <c r="AD16" t="n">
        <v>704424.3140319565</v>
      </c>
      <c r="AE16" t="n">
        <v>963824.4234659534</v>
      </c>
      <c r="AF16" t="n">
        <v>1.085340273246436e-05</v>
      </c>
      <c r="AG16" t="n">
        <v>49</v>
      </c>
      <c r="AH16" t="n">
        <v>871838.3732264366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5.4551</v>
      </c>
      <c r="E17" t="n">
        <v>18.33</v>
      </c>
      <c r="F17" t="n">
        <v>13.44</v>
      </c>
      <c r="G17" t="n">
        <v>22.4</v>
      </c>
      <c r="H17" t="n">
        <v>0.29</v>
      </c>
      <c r="I17" t="n">
        <v>36</v>
      </c>
      <c r="J17" t="n">
        <v>292.79</v>
      </c>
      <c r="K17" t="n">
        <v>61.2</v>
      </c>
      <c r="L17" t="n">
        <v>4.75</v>
      </c>
      <c r="M17" t="n">
        <v>34</v>
      </c>
      <c r="N17" t="n">
        <v>81.84</v>
      </c>
      <c r="O17" t="n">
        <v>36344.4</v>
      </c>
      <c r="P17" t="n">
        <v>230.37</v>
      </c>
      <c r="Q17" t="n">
        <v>988.21</v>
      </c>
      <c r="R17" t="n">
        <v>59.06</v>
      </c>
      <c r="S17" t="n">
        <v>35.43</v>
      </c>
      <c r="T17" t="n">
        <v>10663.58</v>
      </c>
      <c r="U17" t="n">
        <v>0.6</v>
      </c>
      <c r="V17" t="n">
        <v>0.85</v>
      </c>
      <c r="W17" t="n">
        <v>3.02</v>
      </c>
      <c r="X17" t="n">
        <v>0.6899999999999999</v>
      </c>
      <c r="Y17" t="n">
        <v>1</v>
      </c>
      <c r="Z17" t="n">
        <v>10</v>
      </c>
      <c r="AA17" t="n">
        <v>691.3225528958416</v>
      </c>
      <c r="AB17" t="n">
        <v>945.8980158706136</v>
      </c>
      <c r="AC17" t="n">
        <v>855.6228368121248</v>
      </c>
      <c r="AD17" t="n">
        <v>691322.5528958415</v>
      </c>
      <c r="AE17" t="n">
        <v>945898.0158706135</v>
      </c>
      <c r="AF17" t="n">
        <v>1.095116847548578e-05</v>
      </c>
      <c r="AG17" t="n">
        <v>48</v>
      </c>
      <c r="AH17" t="n">
        <v>855622.8368121248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5.4912</v>
      </c>
      <c r="E18" t="n">
        <v>18.21</v>
      </c>
      <c r="F18" t="n">
        <v>13.43</v>
      </c>
      <c r="G18" t="n">
        <v>23.7</v>
      </c>
      <c r="H18" t="n">
        <v>0.3</v>
      </c>
      <c r="I18" t="n">
        <v>34</v>
      </c>
      <c r="J18" t="n">
        <v>293.3</v>
      </c>
      <c r="K18" t="n">
        <v>61.2</v>
      </c>
      <c r="L18" t="n">
        <v>5</v>
      </c>
      <c r="M18" t="n">
        <v>32</v>
      </c>
      <c r="N18" t="n">
        <v>82.09999999999999</v>
      </c>
      <c r="O18" t="n">
        <v>36407.75</v>
      </c>
      <c r="P18" t="n">
        <v>229.59</v>
      </c>
      <c r="Q18" t="n">
        <v>988.22</v>
      </c>
      <c r="R18" t="n">
        <v>58.78</v>
      </c>
      <c r="S18" t="n">
        <v>35.43</v>
      </c>
      <c r="T18" t="n">
        <v>10533.58</v>
      </c>
      <c r="U18" t="n">
        <v>0.6</v>
      </c>
      <c r="V18" t="n">
        <v>0.85</v>
      </c>
      <c r="W18" t="n">
        <v>3.02</v>
      </c>
      <c r="X18" t="n">
        <v>0.68</v>
      </c>
      <c r="Y18" t="n">
        <v>1</v>
      </c>
      <c r="Z18" t="n">
        <v>10</v>
      </c>
      <c r="AA18" t="n">
        <v>688.833208739352</v>
      </c>
      <c r="AB18" t="n">
        <v>942.4919853735915</v>
      </c>
      <c r="AC18" t="n">
        <v>852.5418730853447</v>
      </c>
      <c r="AD18" t="n">
        <v>688833.2087393521</v>
      </c>
      <c r="AE18" t="n">
        <v>942491.9853735915</v>
      </c>
      <c r="AF18" t="n">
        <v>1.10236395909493e-05</v>
      </c>
      <c r="AG18" t="n">
        <v>48</v>
      </c>
      <c r="AH18" t="n">
        <v>852541.8730853447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5.5208</v>
      </c>
      <c r="E19" t="n">
        <v>18.11</v>
      </c>
      <c r="F19" t="n">
        <v>13.39</v>
      </c>
      <c r="G19" t="n">
        <v>24.34</v>
      </c>
      <c r="H19" t="n">
        <v>0.32</v>
      </c>
      <c r="I19" t="n">
        <v>33</v>
      </c>
      <c r="J19" t="n">
        <v>293.81</v>
      </c>
      <c r="K19" t="n">
        <v>61.2</v>
      </c>
      <c r="L19" t="n">
        <v>5.25</v>
      </c>
      <c r="M19" t="n">
        <v>31</v>
      </c>
      <c r="N19" t="n">
        <v>82.36</v>
      </c>
      <c r="O19" t="n">
        <v>36471.2</v>
      </c>
      <c r="P19" t="n">
        <v>228.36</v>
      </c>
      <c r="Q19" t="n">
        <v>988.2</v>
      </c>
      <c r="R19" t="n">
        <v>57.49</v>
      </c>
      <c r="S19" t="n">
        <v>35.43</v>
      </c>
      <c r="T19" t="n">
        <v>9891.190000000001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686.1686686037873</v>
      </c>
      <c r="AB19" t="n">
        <v>938.8462440088973</v>
      </c>
      <c r="AC19" t="n">
        <v>849.2440761596667</v>
      </c>
      <c r="AD19" t="n">
        <v>686168.6686037873</v>
      </c>
      <c r="AE19" t="n">
        <v>938846.2440088973</v>
      </c>
      <c r="AF19" t="n">
        <v>1.108306189060914e-05</v>
      </c>
      <c r="AG19" t="n">
        <v>48</v>
      </c>
      <c r="AH19" t="n">
        <v>849244.0761596668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5.5604</v>
      </c>
      <c r="E20" t="n">
        <v>17.98</v>
      </c>
      <c r="F20" t="n">
        <v>13.36</v>
      </c>
      <c r="G20" t="n">
        <v>25.87</v>
      </c>
      <c r="H20" t="n">
        <v>0.33</v>
      </c>
      <c r="I20" t="n">
        <v>31</v>
      </c>
      <c r="J20" t="n">
        <v>294.33</v>
      </c>
      <c r="K20" t="n">
        <v>61.2</v>
      </c>
      <c r="L20" t="n">
        <v>5.5</v>
      </c>
      <c r="M20" t="n">
        <v>29</v>
      </c>
      <c r="N20" t="n">
        <v>82.63</v>
      </c>
      <c r="O20" t="n">
        <v>36534.76</v>
      </c>
      <c r="P20" t="n">
        <v>227.48</v>
      </c>
      <c r="Q20" t="n">
        <v>988.15</v>
      </c>
      <c r="R20" t="n">
        <v>56.7</v>
      </c>
      <c r="S20" t="n">
        <v>35.43</v>
      </c>
      <c r="T20" t="n">
        <v>9507.08</v>
      </c>
      <c r="U20" t="n">
        <v>0.62</v>
      </c>
      <c r="V20" t="n">
        <v>0.85</v>
      </c>
      <c r="W20" t="n">
        <v>3.02</v>
      </c>
      <c r="X20" t="n">
        <v>0.61</v>
      </c>
      <c r="Y20" t="n">
        <v>1</v>
      </c>
      <c r="Z20" t="n">
        <v>10</v>
      </c>
      <c r="AA20" t="n">
        <v>674.4345573502197</v>
      </c>
      <c r="AB20" t="n">
        <v>922.791115319313</v>
      </c>
      <c r="AC20" t="n">
        <v>834.7212264187017</v>
      </c>
      <c r="AD20" t="n">
        <v>674434.5573502197</v>
      </c>
      <c r="AE20" t="n">
        <v>922791.115319313</v>
      </c>
      <c r="AF20" t="n">
        <v>1.11625592915054e-05</v>
      </c>
      <c r="AG20" t="n">
        <v>47</v>
      </c>
      <c r="AH20" t="n">
        <v>834721.2264187017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5.5897</v>
      </c>
      <c r="E21" t="n">
        <v>17.89</v>
      </c>
      <c r="F21" t="n">
        <v>13.32</v>
      </c>
      <c r="G21" t="n">
        <v>26.65</v>
      </c>
      <c r="H21" t="n">
        <v>0.35</v>
      </c>
      <c r="I21" t="n">
        <v>30</v>
      </c>
      <c r="J21" t="n">
        <v>294.84</v>
      </c>
      <c r="K21" t="n">
        <v>61.2</v>
      </c>
      <c r="L21" t="n">
        <v>5.75</v>
      </c>
      <c r="M21" t="n">
        <v>28</v>
      </c>
      <c r="N21" t="n">
        <v>82.90000000000001</v>
      </c>
      <c r="O21" t="n">
        <v>36598.44</v>
      </c>
      <c r="P21" t="n">
        <v>225.95</v>
      </c>
      <c r="Q21" t="n">
        <v>988.12</v>
      </c>
      <c r="R21" t="n">
        <v>55.48</v>
      </c>
      <c r="S21" t="n">
        <v>35.43</v>
      </c>
      <c r="T21" t="n">
        <v>8903.049999999999</v>
      </c>
      <c r="U21" t="n">
        <v>0.64</v>
      </c>
      <c r="V21" t="n">
        <v>0.86</v>
      </c>
      <c r="W21" t="n">
        <v>3.01</v>
      </c>
      <c r="X21" t="n">
        <v>0.57</v>
      </c>
      <c r="Y21" t="n">
        <v>1</v>
      </c>
      <c r="Z21" t="n">
        <v>10</v>
      </c>
      <c r="AA21" t="n">
        <v>671.5527387605214</v>
      </c>
      <c r="AB21" t="n">
        <v>918.8480839880245</v>
      </c>
      <c r="AC21" t="n">
        <v>831.154512463592</v>
      </c>
      <c r="AD21" t="n">
        <v>671552.7387605214</v>
      </c>
      <c r="AE21" t="n">
        <v>918848.0839880245</v>
      </c>
      <c r="AF21" t="n">
        <v>1.122137933812815e-05</v>
      </c>
      <c r="AG21" t="n">
        <v>47</v>
      </c>
      <c r="AH21" t="n">
        <v>831154.512463592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5.6284</v>
      </c>
      <c r="E22" t="n">
        <v>17.77</v>
      </c>
      <c r="F22" t="n">
        <v>13.31</v>
      </c>
      <c r="G22" t="n">
        <v>28.52</v>
      </c>
      <c r="H22" t="n">
        <v>0.36</v>
      </c>
      <c r="I22" t="n">
        <v>28</v>
      </c>
      <c r="J22" t="n">
        <v>295.36</v>
      </c>
      <c r="K22" t="n">
        <v>61.2</v>
      </c>
      <c r="L22" t="n">
        <v>6</v>
      </c>
      <c r="M22" t="n">
        <v>26</v>
      </c>
      <c r="N22" t="n">
        <v>83.16</v>
      </c>
      <c r="O22" t="n">
        <v>36662.22</v>
      </c>
      <c r="P22" t="n">
        <v>225.14</v>
      </c>
      <c r="Q22" t="n">
        <v>988.11</v>
      </c>
      <c r="R22" t="n">
        <v>54.9</v>
      </c>
      <c r="S22" t="n">
        <v>35.43</v>
      </c>
      <c r="T22" t="n">
        <v>8620.24</v>
      </c>
      <c r="U22" t="n">
        <v>0.65</v>
      </c>
      <c r="V22" t="n">
        <v>0.86</v>
      </c>
      <c r="W22" t="n">
        <v>3.01</v>
      </c>
      <c r="X22" t="n">
        <v>0.55</v>
      </c>
      <c r="Y22" t="n">
        <v>1</v>
      </c>
      <c r="Z22" t="n">
        <v>10</v>
      </c>
      <c r="AA22" t="n">
        <v>669.0499022678388</v>
      </c>
      <c r="AB22" t="n">
        <v>915.4235926813831</v>
      </c>
      <c r="AC22" t="n">
        <v>828.0568498009527</v>
      </c>
      <c r="AD22" t="n">
        <v>669049.9022678388</v>
      </c>
      <c r="AE22" t="n">
        <v>915423.592681383</v>
      </c>
      <c r="AF22" t="n">
        <v>1.129906997991314e-05</v>
      </c>
      <c r="AG22" t="n">
        <v>47</v>
      </c>
      <c r="AH22" t="n">
        <v>828056.8498009527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5.657</v>
      </c>
      <c r="E23" t="n">
        <v>17.68</v>
      </c>
      <c r="F23" t="n">
        <v>13.27</v>
      </c>
      <c r="G23" t="n">
        <v>29.5</v>
      </c>
      <c r="H23" t="n">
        <v>0.38</v>
      </c>
      <c r="I23" t="n">
        <v>27</v>
      </c>
      <c r="J23" t="n">
        <v>295.88</v>
      </c>
      <c r="K23" t="n">
        <v>61.2</v>
      </c>
      <c r="L23" t="n">
        <v>6.25</v>
      </c>
      <c r="M23" t="n">
        <v>25</v>
      </c>
      <c r="N23" t="n">
        <v>83.43000000000001</v>
      </c>
      <c r="O23" t="n">
        <v>36726.12</v>
      </c>
      <c r="P23" t="n">
        <v>223.9</v>
      </c>
      <c r="Q23" t="n">
        <v>988.08</v>
      </c>
      <c r="R23" t="n">
        <v>53.93</v>
      </c>
      <c r="S23" t="n">
        <v>35.43</v>
      </c>
      <c r="T23" t="n">
        <v>8142.95</v>
      </c>
      <c r="U23" t="n">
        <v>0.66</v>
      </c>
      <c r="V23" t="n">
        <v>0.86</v>
      </c>
      <c r="W23" t="n">
        <v>3.01</v>
      </c>
      <c r="X23" t="n">
        <v>0.52</v>
      </c>
      <c r="Y23" t="n">
        <v>1</v>
      </c>
      <c r="Z23" t="n">
        <v>10</v>
      </c>
      <c r="AA23" t="n">
        <v>666.5395070134355</v>
      </c>
      <c r="AB23" t="n">
        <v>911.9887591434862</v>
      </c>
      <c r="AC23" t="n">
        <v>824.9498319550935</v>
      </c>
      <c r="AD23" t="n">
        <v>666539.5070134355</v>
      </c>
      <c r="AE23" t="n">
        <v>911988.7591434862</v>
      </c>
      <c r="AF23" t="n">
        <v>1.135648476944933e-05</v>
      </c>
      <c r="AG23" t="n">
        <v>47</v>
      </c>
      <c r="AH23" t="n">
        <v>824949.8319550935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5.681</v>
      </c>
      <c r="E24" t="n">
        <v>17.6</v>
      </c>
      <c r="F24" t="n">
        <v>13.25</v>
      </c>
      <c r="G24" t="n">
        <v>30.58</v>
      </c>
      <c r="H24" t="n">
        <v>0.39</v>
      </c>
      <c r="I24" t="n">
        <v>26</v>
      </c>
      <c r="J24" t="n">
        <v>296.4</v>
      </c>
      <c r="K24" t="n">
        <v>61.2</v>
      </c>
      <c r="L24" t="n">
        <v>6.5</v>
      </c>
      <c r="M24" t="n">
        <v>24</v>
      </c>
      <c r="N24" t="n">
        <v>83.7</v>
      </c>
      <c r="O24" t="n">
        <v>36790.13</v>
      </c>
      <c r="P24" t="n">
        <v>223.19</v>
      </c>
      <c r="Q24" t="n">
        <v>988.2</v>
      </c>
      <c r="R24" t="n">
        <v>53.21</v>
      </c>
      <c r="S24" t="n">
        <v>35.43</v>
      </c>
      <c r="T24" t="n">
        <v>7785.02</v>
      </c>
      <c r="U24" t="n">
        <v>0.67</v>
      </c>
      <c r="V24" t="n">
        <v>0.86</v>
      </c>
      <c r="W24" t="n">
        <v>3.01</v>
      </c>
      <c r="X24" t="n">
        <v>0.5</v>
      </c>
      <c r="Y24" t="n">
        <v>1</v>
      </c>
      <c r="Z24" t="n">
        <v>10</v>
      </c>
      <c r="AA24" t="n">
        <v>655.7850576435631</v>
      </c>
      <c r="AB24" t="n">
        <v>897.2740470628056</v>
      </c>
      <c r="AC24" t="n">
        <v>811.639471343165</v>
      </c>
      <c r="AD24" t="n">
        <v>655785.057643563</v>
      </c>
      <c r="AE24" t="n">
        <v>897274.0470628056</v>
      </c>
      <c r="AF24" t="n">
        <v>1.140466501241677e-05</v>
      </c>
      <c r="AG24" t="n">
        <v>46</v>
      </c>
      <c r="AH24" t="n">
        <v>811639.471343165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5.7035</v>
      </c>
      <c r="E25" t="n">
        <v>17.53</v>
      </c>
      <c r="F25" t="n">
        <v>13.24</v>
      </c>
      <c r="G25" t="n">
        <v>31.77</v>
      </c>
      <c r="H25" t="n">
        <v>0.4</v>
      </c>
      <c r="I25" t="n">
        <v>25</v>
      </c>
      <c r="J25" t="n">
        <v>296.92</v>
      </c>
      <c r="K25" t="n">
        <v>61.2</v>
      </c>
      <c r="L25" t="n">
        <v>6.75</v>
      </c>
      <c r="M25" t="n">
        <v>23</v>
      </c>
      <c r="N25" t="n">
        <v>83.97</v>
      </c>
      <c r="O25" t="n">
        <v>36854.25</v>
      </c>
      <c r="P25" t="n">
        <v>222.43</v>
      </c>
      <c r="Q25" t="n">
        <v>988.21</v>
      </c>
      <c r="R25" t="n">
        <v>52.85</v>
      </c>
      <c r="S25" t="n">
        <v>35.43</v>
      </c>
      <c r="T25" t="n">
        <v>7613.37</v>
      </c>
      <c r="U25" t="n">
        <v>0.67</v>
      </c>
      <c r="V25" t="n">
        <v>0.86</v>
      </c>
      <c r="W25" t="n">
        <v>3</v>
      </c>
      <c r="X25" t="n">
        <v>0.48</v>
      </c>
      <c r="Y25" t="n">
        <v>1</v>
      </c>
      <c r="Z25" t="n">
        <v>10</v>
      </c>
      <c r="AA25" t="n">
        <v>654.0915495553968</v>
      </c>
      <c r="AB25" t="n">
        <v>894.9569145842727</v>
      </c>
      <c r="AC25" t="n">
        <v>809.5434827362676</v>
      </c>
      <c r="AD25" t="n">
        <v>654091.5495553968</v>
      </c>
      <c r="AE25" t="n">
        <v>894956.9145842727</v>
      </c>
      <c r="AF25" t="n">
        <v>1.144983399019874e-05</v>
      </c>
      <c r="AG25" t="n">
        <v>46</v>
      </c>
      <c r="AH25" t="n">
        <v>809543.4827362676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5.7267</v>
      </c>
      <c r="E26" t="n">
        <v>17.46</v>
      </c>
      <c r="F26" t="n">
        <v>13.22</v>
      </c>
      <c r="G26" t="n">
        <v>33.05</v>
      </c>
      <c r="H26" t="n">
        <v>0.42</v>
      </c>
      <c r="I26" t="n">
        <v>24</v>
      </c>
      <c r="J26" t="n">
        <v>297.44</v>
      </c>
      <c r="K26" t="n">
        <v>61.2</v>
      </c>
      <c r="L26" t="n">
        <v>7</v>
      </c>
      <c r="M26" t="n">
        <v>22</v>
      </c>
      <c r="N26" t="n">
        <v>84.23999999999999</v>
      </c>
      <c r="O26" t="n">
        <v>36918.48</v>
      </c>
      <c r="P26" t="n">
        <v>221.58</v>
      </c>
      <c r="Q26" t="n">
        <v>988.1</v>
      </c>
      <c r="R26" t="n">
        <v>52.17</v>
      </c>
      <c r="S26" t="n">
        <v>35.43</v>
      </c>
      <c r="T26" t="n">
        <v>7275.45</v>
      </c>
      <c r="U26" t="n">
        <v>0.68</v>
      </c>
      <c r="V26" t="n">
        <v>0.86</v>
      </c>
      <c r="W26" t="n">
        <v>3.01</v>
      </c>
      <c r="X26" t="n">
        <v>0.47</v>
      </c>
      <c r="Y26" t="n">
        <v>1</v>
      </c>
      <c r="Z26" t="n">
        <v>10</v>
      </c>
      <c r="AA26" t="n">
        <v>652.2769371652652</v>
      </c>
      <c r="AB26" t="n">
        <v>892.4740818570461</v>
      </c>
      <c r="AC26" t="n">
        <v>807.2976080798497</v>
      </c>
      <c r="AD26" t="n">
        <v>652276.9371652652</v>
      </c>
      <c r="AE26" t="n">
        <v>892474.0818570461</v>
      </c>
      <c r="AF26" t="n">
        <v>1.149640822506726e-05</v>
      </c>
      <c r="AG26" t="n">
        <v>46</v>
      </c>
      <c r="AH26" t="n">
        <v>807297.6080798497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5.7491</v>
      </c>
      <c r="E27" t="n">
        <v>17.39</v>
      </c>
      <c r="F27" t="n">
        <v>13.21</v>
      </c>
      <c r="G27" t="n">
        <v>34.45</v>
      </c>
      <c r="H27" t="n">
        <v>0.43</v>
      </c>
      <c r="I27" t="n">
        <v>23</v>
      </c>
      <c r="J27" t="n">
        <v>297.96</v>
      </c>
      <c r="K27" t="n">
        <v>61.2</v>
      </c>
      <c r="L27" t="n">
        <v>7.25</v>
      </c>
      <c r="M27" t="n">
        <v>21</v>
      </c>
      <c r="N27" t="n">
        <v>84.51000000000001</v>
      </c>
      <c r="O27" t="n">
        <v>36982.83</v>
      </c>
      <c r="P27" t="n">
        <v>220.69</v>
      </c>
      <c r="Q27" t="n">
        <v>988.15</v>
      </c>
      <c r="R27" t="n">
        <v>51.76</v>
      </c>
      <c r="S27" t="n">
        <v>35.43</v>
      </c>
      <c r="T27" t="n">
        <v>7078.31</v>
      </c>
      <c r="U27" t="n">
        <v>0.68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650.4916566574307</v>
      </c>
      <c r="AB27" t="n">
        <v>890.0313823052095</v>
      </c>
      <c r="AC27" t="n">
        <v>805.08803634489</v>
      </c>
      <c r="AD27" t="n">
        <v>650491.6566574307</v>
      </c>
      <c r="AE27" t="n">
        <v>890031.3823052095</v>
      </c>
      <c r="AF27" t="n">
        <v>1.154137645183687e-05</v>
      </c>
      <c r="AG27" t="n">
        <v>46</v>
      </c>
      <c r="AH27" t="n">
        <v>805088.03634489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5.7784</v>
      </c>
      <c r="E28" t="n">
        <v>17.31</v>
      </c>
      <c r="F28" t="n">
        <v>13.17</v>
      </c>
      <c r="G28" t="n">
        <v>35.92</v>
      </c>
      <c r="H28" t="n">
        <v>0.45</v>
      </c>
      <c r="I28" t="n">
        <v>22</v>
      </c>
      <c r="J28" t="n">
        <v>298.48</v>
      </c>
      <c r="K28" t="n">
        <v>61.2</v>
      </c>
      <c r="L28" t="n">
        <v>7.5</v>
      </c>
      <c r="M28" t="n">
        <v>20</v>
      </c>
      <c r="N28" t="n">
        <v>84.79000000000001</v>
      </c>
      <c r="O28" t="n">
        <v>37047.29</v>
      </c>
      <c r="P28" t="n">
        <v>219.65</v>
      </c>
      <c r="Q28" t="n">
        <v>988.27</v>
      </c>
      <c r="R28" t="n">
        <v>50.61</v>
      </c>
      <c r="S28" t="n">
        <v>35.43</v>
      </c>
      <c r="T28" t="n">
        <v>6506.33</v>
      </c>
      <c r="U28" t="n">
        <v>0.7</v>
      </c>
      <c r="V28" t="n">
        <v>0.87</v>
      </c>
      <c r="W28" t="n">
        <v>3</v>
      </c>
      <c r="X28" t="n">
        <v>0.42</v>
      </c>
      <c r="Y28" t="n">
        <v>1</v>
      </c>
      <c r="Z28" t="n">
        <v>10</v>
      </c>
      <c r="AA28" t="n">
        <v>648.2411299909323</v>
      </c>
      <c r="AB28" t="n">
        <v>886.9521124338771</v>
      </c>
      <c r="AC28" t="n">
        <v>802.3026476682953</v>
      </c>
      <c r="AD28" t="n">
        <v>648241.1299909323</v>
      </c>
      <c r="AE28" t="n">
        <v>886952.1124338771</v>
      </c>
      <c r="AF28" t="n">
        <v>1.160019649845961e-05</v>
      </c>
      <c r="AG28" t="n">
        <v>46</v>
      </c>
      <c r="AH28" t="n">
        <v>802302.6476682953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5.7768</v>
      </c>
      <c r="E29" t="n">
        <v>17.31</v>
      </c>
      <c r="F29" t="n">
        <v>13.18</v>
      </c>
      <c r="G29" t="n">
        <v>35.93</v>
      </c>
      <c r="H29" t="n">
        <v>0.46</v>
      </c>
      <c r="I29" t="n">
        <v>22</v>
      </c>
      <c r="J29" t="n">
        <v>299.01</v>
      </c>
      <c r="K29" t="n">
        <v>61.2</v>
      </c>
      <c r="L29" t="n">
        <v>7.75</v>
      </c>
      <c r="M29" t="n">
        <v>20</v>
      </c>
      <c r="N29" t="n">
        <v>85.06</v>
      </c>
      <c r="O29" t="n">
        <v>37111.87</v>
      </c>
      <c r="P29" t="n">
        <v>219.2</v>
      </c>
      <c r="Q29" t="n">
        <v>988.17</v>
      </c>
      <c r="R29" t="n">
        <v>50.91</v>
      </c>
      <c r="S29" t="n">
        <v>35.43</v>
      </c>
      <c r="T29" t="n">
        <v>6655.3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647.9014502764278</v>
      </c>
      <c r="AB29" t="n">
        <v>886.4873476628808</v>
      </c>
      <c r="AC29" t="n">
        <v>801.8822393947414</v>
      </c>
      <c r="AD29" t="n">
        <v>647901.4502764278</v>
      </c>
      <c r="AE29" t="n">
        <v>886487.3476628808</v>
      </c>
      <c r="AF29" t="n">
        <v>1.159698448226178e-05</v>
      </c>
      <c r="AG29" t="n">
        <v>46</v>
      </c>
      <c r="AH29" t="n">
        <v>801882.2393947414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5.798</v>
      </c>
      <c r="E30" t="n">
        <v>17.25</v>
      </c>
      <c r="F30" t="n">
        <v>13.17</v>
      </c>
      <c r="G30" t="n">
        <v>37.62</v>
      </c>
      <c r="H30" t="n">
        <v>0.48</v>
      </c>
      <c r="I30" t="n">
        <v>21</v>
      </c>
      <c r="J30" t="n">
        <v>299.53</v>
      </c>
      <c r="K30" t="n">
        <v>61.2</v>
      </c>
      <c r="L30" t="n">
        <v>8</v>
      </c>
      <c r="M30" t="n">
        <v>19</v>
      </c>
      <c r="N30" t="n">
        <v>85.33</v>
      </c>
      <c r="O30" t="n">
        <v>37176.68</v>
      </c>
      <c r="P30" t="n">
        <v>218.26</v>
      </c>
      <c r="Q30" t="n">
        <v>988.13</v>
      </c>
      <c r="R30" t="n">
        <v>50.56</v>
      </c>
      <c r="S30" t="n">
        <v>35.43</v>
      </c>
      <c r="T30" t="n">
        <v>6485.97</v>
      </c>
      <c r="U30" t="n">
        <v>0.7</v>
      </c>
      <c r="V30" t="n">
        <v>0.87</v>
      </c>
      <c r="W30" t="n">
        <v>3</v>
      </c>
      <c r="X30" t="n">
        <v>0.41</v>
      </c>
      <c r="Y30" t="n">
        <v>1</v>
      </c>
      <c r="Z30" t="n">
        <v>10</v>
      </c>
      <c r="AA30" t="n">
        <v>637.1381093956369</v>
      </c>
      <c r="AB30" t="n">
        <v>871.760469824696</v>
      </c>
      <c r="AC30" t="n">
        <v>788.5608741081301</v>
      </c>
      <c r="AD30" t="n">
        <v>637138.1093956369</v>
      </c>
      <c r="AE30" t="n">
        <v>871760.469824696</v>
      </c>
      <c r="AF30" t="n">
        <v>1.163954369688302e-05</v>
      </c>
      <c r="AG30" t="n">
        <v>45</v>
      </c>
      <c r="AH30" t="n">
        <v>788560.8741081301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5.829</v>
      </c>
      <c r="E31" t="n">
        <v>17.16</v>
      </c>
      <c r="F31" t="n">
        <v>13.13</v>
      </c>
      <c r="G31" t="n">
        <v>39.39</v>
      </c>
      <c r="H31" t="n">
        <v>0.49</v>
      </c>
      <c r="I31" t="n">
        <v>20</v>
      </c>
      <c r="J31" t="n">
        <v>300.06</v>
      </c>
      <c r="K31" t="n">
        <v>61.2</v>
      </c>
      <c r="L31" t="n">
        <v>8.25</v>
      </c>
      <c r="M31" t="n">
        <v>18</v>
      </c>
      <c r="N31" t="n">
        <v>85.61</v>
      </c>
      <c r="O31" t="n">
        <v>37241.49</v>
      </c>
      <c r="P31" t="n">
        <v>217.55</v>
      </c>
      <c r="Q31" t="n">
        <v>988.1799999999999</v>
      </c>
      <c r="R31" t="n">
        <v>49.3</v>
      </c>
      <c r="S31" t="n">
        <v>35.43</v>
      </c>
      <c r="T31" t="n">
        <v>5861.86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635.1697332300778</v>
      </c>
      <c r="AB31" t="n">
        <v>869.0672507163503</v>
      </c>
      <c r="AC31" t="n">
        <v>786.1246920515281</v>
      </c>
      <c r="AD31" t="n">
        <v>635169.7332300778</v>
      </c>
      <c r="AE31" t="n">
        <v>869067.2507163503</v>
      </c>
      <c r="AF31" t="n">
        <v>1.170177651071596e-05</v>
      </c>
      <c r="AG31" t="n">
        <v>45</v>
      </c>
      <c r="AH31" t="n">
        <v>786124.6920515281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5.8317</v>
      </c>
      <c r="E32" t="n">
        <v>17.15</v>
      </c>
      <c r="F32" t="n">
        <v>13.12</v>
      </c>
      <c r="G32" t="n">
        <v>39.36</v>
      </c>
      <c r="H32" t="n">
        <v>0.5</v>
      </c>
      <c r="I32" t="n">
        <v>20</v>
      </c>
      <c r="J32" t="n">
        <v>300.59</v>
      </c>
      <c r="K32" t="n">
        <v>61.2</v>
      </c>
      <c r="L32" t="n">
        <v>8.5</v>
      </c>
      <c r="M32" t="n">
        <v>18</v>
      </c>
      <c r="N32" t="n">
        <v>85.89</v>
      </c>
      <c r="O32" t="n">
        <v>37306.42</v>
      </c>
      <c r="P32" t="n">
        <v>216.6</v>
      </c>
      <c r="Q32" t="n">
        <v>988.1</v>
      </c>
      <c r="R32" t="n">
        <v>49.03</v>
      </c>
      <c r="S32" t="n">
        <v>35.43</v>
      </c>
      <c r="T32" t="n">
        <v>5727.2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634.157736964955</v>
      </c>
      <c r="AB32" t="n">
        <v>867.6825927802851</v>
      </c>
      <c r="AC32" t="n">
        <v>784.8721839255015</v>
      </c>
      <c r="AD32" t="n">
        <v>634157.736964955</v>
      </c>
      <c r="AE32" t="n">
        <v>867682.592780285</v>
      </c>
      <c r="AF32" t="n">
        <v>1.170719678804979e-05</v>
      </c>
      <c r="AG32" t="n">
        <v>45</v>
      </c>
      <c r="AH32" t="n">
        <v>784872.1839255015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5.8543</v>
      </c>
      <c r="E33" t="n">
        <v>17.08</v>
      </c>
      <c r="F33" t="n">
        <v>13.11</v>
      </c>
      <c r="G33" t="n">
        <v>41.39</v>
      </c>
      <c r="H33" t="n">
        <v>0.52</v>
      </c>
      <c r="I33" t="n">
        <v>19</v>
      </c>
      <c r="J33" t="n">
        <v>301.11</v>
      </c>
      <c r="K33" t="n">
        <v>61.2</v>
      </c>
      <c r="L33" t="n">
        <v>8.75</v>
      </c>
      <c r="M33" t="n">
        <v>17</v>
      </c>
      <c r="N33" t="n">
        <v>86.16</v>
      </c>
      <c r="O33" t="n">
        <v>37371.47</v>
      </c>
      <c r="P33" t="n">
        <v>215.82</v>
      </c>
      <c r="Q33" t="n">
        <v>988.3</v>
      </c>
      <c r="R33" t="n">
        <v>48.71</v>
      </c>
      <c r="S33" t="n">
        <v>35.43</v>
      </c>
      <c r="T33" t="n">
        <v>5569.29</v>
      </c>
      <c r="U33" t="n">
        <v>0.73</v>
      </c>
      <c r="V33" t="n">
        <v>0.87</v>
      </c>
      <c r="W33" t="n">
        <v>2.99</v>
      </c>
      <c r="X33" t="n">
        <v>0.35</v>
      </c>
      <c r="Y33" t="n">
        <v>1</v>
      </c>
      <c r="Z33" t="n">
        <v>10</v>
      </c>
      <c r="AA33" t="n">
        <v>632.5338573383776</v>
      </c>
      <c r="AB33" t="n">
        <v>865.4607290346888</v>
      </c>
      <c r="AC33" t="n">
        <v>782.8623717373796</v>
      </c>
      <c r="AD33" t="n">
        <v>632533.8573383776</v>
      </c>
      <c r="AE33" t="n">
        <v>865460.7290346888</v>
      </c>
      <c r="AF33" t="n">
        <v>1.175256651684413e-05</v>
      </c>
      <c r="AG33" t="n">
        <v>45</v>
      </c>
      <c r="AH33" t="n">
        <v>782862.3717373796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5.8554</v>
      </c>
      <c r="E34" t="n">
        <v>17.08</v>
      </c>
      <c r="F34" t="n">
        <v>13.11</v>
      </c>
      <c r="G34" t="n">
        <v>41.39</v>
      </c>
      <c r="H34" t="n">
        <v>0.53</v>
      </c>
      <c r="I34" t="n">
        <v>19</v>
      </c>
      <c r="J34" t="n">
        <v>301.64</v>
      </c>
      <c r="K34" t="n">
        <v>61.2</v>
      </c>
      <c r="L34" t="n">
        <v>9</v>
      </c>
      <c r="M34" t="n">
        <v>17</v>
      </c>
      <c r="N34" t="n">
        <v>86.44</v>
      </c>
      <c r="O34" t="n">
        <v>37436.63</v>
      </c>
      <c r="P34" t="n">
        <v>214.85</v>
      </c>
      <c r="Q34" t="n">
        <v>988.17</v>
      </c>
      <c r="R34" t="n">
        <v>48.79</v>
      </c>
      <c r="S34" t="n">
        <v>35.43</v>
      </c>
      <c r="T34" t="n">
        <v>5611.97</v>
      </c>
      <c r="U34" t="n">
        <v>0.73</v>
      </c>
      <c r="V34" t="n">
        <v>0.87</v>
      </c>
      <c r="W34" t="n">
        <v>2.99</v>
      </c>
      <c r="X34" t="n">
        <v>0.35</v>
      </c>
      <c r="Y34" t="n">
        <v>1</v>
      </c>
      <c r="Z34" t="n">
        <v>10</v>
      </c>
      <c r="AA34" t="n">
        <v>631.5898611917092</v>
      </c>
      <c r="AB34" t="n">
        <v>864.1691118606464</v>
      </c>
      <c r="AC34" t="n">
        <v>781.6940246936316</v>
      </c>
      <c r="AD34" t="n">
        <v>631589.8611917093</v>
      </c>
      <c r="AE34" t="n">
        <v>864169.1118606464</v>
      </c>
      <c r="AF34" t="n">
        <v>1.175477477798014e-05</v>
      </c>
      <c r="AG34" t="n">
        <v>45</v>
      </c>
      <c r="AH34" t="n">
        <v>781694.0246936316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5.8769</v>
      </c>
      <c r="E35" t="n">
        <v>17.02</v>
      </c>
      <c r="F35" t="n">
        <v>13.1</v>
      </c>
      <c r="G35" t="n">
        <v>43.66</v>
      </c>
      <c r="H35" t="n">
        <v>0.55</v>
      </c>
      <c r="I35" t="n">
        <v>18</v>
      </c>
      <c r="J35" t="n">
        <v>302.17</v>
      </c>
      <c r="K35" t="n">
        <v>61.2</v>
      </c>
      <c r="L35" t="n">
        <v>9.25</v>
      </c>
      <c r="M35" t="n">
        <v>16</v>
      </c>
      <c r="N35" t="n">
        <v>86.72</v>
      </c>
      <c r="O35" t="n">
        <v>37501.91</v>
      </c>
      <c r="P35" t="n">
        <v>214.58</v>
      </c>
      <c r="Q35" t="n">
        <v>988.17</v>
      </c>
      <c r="R35" t="n">
        <v>48.08</v>
      </c>
      <c r="S35" t="n">
        <v>35.43</v>
      </c>
      <c r="T35" t="n">
        <v>5262.68</v>
      </c>
      <c r="U35" t="n">
        <v>0.74</v>
      </c>
      <c r="V35" t="n">
        <v>0.87</v>
      </c>
      <c r="W35" t="n">
        <v>3</v>
      </c>
      <c r="X35" t="n">
        <v>0.34</v>
      </c>
      <c r="Y35" t="n">
        <v>1</v>
      </c>
      <c r="Z35" t="n">
        <v>10</v>
      </c>
      <c r="AA35" t="n">
        <v>630.4965111594206</v>
      </c>
      <c r="AB35" t="n">
        <v>862.6731421112698</v>
      </c>
      <c r="AC35" t="n">
        <v>780.3408281975288</v>
      </c>
      <c r="AD35" t="n">
        <v>630496.5111594206</v>
      </c>
      <c r="AE35" t="n">
        <v>862673.1421112699</v>
      </c>
      <c r="AF35" t="n">
        <v>1.179793624563846e-05</v>
      </c>
      <c r="AG35" t="n">
        <v>45</v>
      </c>
      <c r="AH35" t="n">
        <v>780340.8281975288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5.9079</v>
      </c>
      <c r="E36" t="n">
        <v>16.93</v>
      </c>
      <c r="F36" t="n">
        <v>13.06</v>
      </c>
      <c r="G36" t="n">
        <v>46.1</v>
      </c>
      <c r="H36" t="n">
        <v>0.5600000000000001</v>
      </c>
      <c r="I36" t="n">
        <v>17</v>
      </c>
      <c r="J36" t="n">
        <v>302.7</v>
      </c>
      <c r="K36" t="n">
        <v>61.2</v>
      </c>
      <c r="L36" t="n">
        <v>9.5</v>
      </c>
      <c r="M36" t="n">
        <v>15</v>
      </c>
      <c r="N36" t="n">
        <v>87</v>
      </c>
      <c r="O36" t="n">
        <v>37567.32</v>
      </c>
      <c r="P36" t="n">
        <v>212.01</v>
      </c>
      <c r="Q36" t="n">
        <v>988.08</v>
      </c>
      <c r="R36" t="n">
        <v>47.34</v>
      </c>
      <c r="S36" t="n">
        <v>35.43</v>
      </c>
      <c r="T36" t="n">
        <v>4897.48</v>
      </c>
      <c r="U36" t="n">
        <v>0.75</v>
      </c>
      <c r="V36" t="n">
        <v>0.87</v>
      </c>
      <c r="W36" t="n">
        <v>2.99</v>
      </c>
      <c r="X36" t="n">
        <v>0.31</v>
      </c>
      <c r="Y36" t="n">
        <v>1</v>
      </c>
      <c r="Z36" t="n">
        <v>10</v>
      </c>
      <c r="AA36" t="n">
        <v>626.8759661166363</v>
      </c>
      <c r="AB36" t="n">
        <v>857.7193526565584</v>
      </c>
      <c r="AC36" t="n">
        <v>775.8598214556878</v>
      </c>
      <c r="AD36" t="n">
        <v>626875.9661166363</v>
      </c>
      <c r="AE36" t="n">
        <v>857719.3526565584</v>
      </c>
      <c r="AF36" t="n">
        <v>1.18601690594714e-05</v>
      </c>
      <c r="AG36" t="n">
        <v>45</v>
      </c>
      <c r="AH36" t="n">
        <v>775859.8214556878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5.9062</v>
      </c>
      <c r="E37" t="n">
        <v>16.93</v>
      </c>
      <c r="F37" t="n">
        <v>13.07</v>
      </c>
      <c r="G37" t="n">
        <v>46.12</v>
      </c>
      <c r="H37" t="n">
        <v>0.57</v>
      </c>
      <c r="I37" t="n">
        <v>17</v>
      </c>
      <c r="J37" t="n">
        <v>303.23</v>
      </c>
      <c r="K37" t="n">
        <v>61.2</v>
      </c>
      <c r="L37" t="n">
        <v>9.75</v>
      </c>
      <c r="M37" t="n">
        <v>15</v>
      </c>
      <c r="N37" t="n">
        <v>87.28</v>
      </c>
      <c r="O37" t="n">
        <v>37632.84</v>
      </c>
      <c r="P37" t="n">
        <v>212.32</v>
      </c>
      <c r="Q37" t="n">
        <v>988.12</v>
      </c>
      <c r="R37" t="n">
        <v>47.66</v>
      </c>
      <c r="S37" t="n">
        <v>35.43</v>
      </c>
      <c r="T37" t="n">
        <v>5058.13</v>
      </c>
      <c r="U37" t="n">
        <v>0.74</v>
      </c>
      <c r="V37" t="n">
        <v>0.87</v>
      </c>
      <c r="W37" t="n">
        <v>2.98</v>
      </c>
      <c r="X37" t="n">
        <v>0.31</v>
      </c>
      <c r="Y37" t="n">
        <v>1</v>
      </c>
      <c r="Z37" t="n">
        <v>10</v>
      </c>
      <c r="AA37" t="n">
        <v>627.2443773724314</v>
      </c>
      <c r="AB37" t="n">
        <v>858.2234291898945</v>
      </c>
      <c r="AC37" t="n">
        <v>776.3157896321582</v>
      </c>
      <c r="AD37" t="n">
        <v>627244.3773724313</v>
      </c>
      <c r="AE37" t="n">
        <v>858223.4291898946</v>
      </c>
      <c r="AF37" t="n">
        <v>1.185675629226121e-05</v>
      </c>
      <c r="AG37" t="n">
        <v>45</v>
      </c>
      <c r="AH37" t="n">
        <v>776315.7896321581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5.9051</v>
      </c>
      <c r="E38" t="n">
        <v>16.93</v>
      </c>
      <c r="F38" t="n">
        <v>13.07</v>
      </c>
      <c r="G38" t="n">
        <v>46.13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211.4</v>
      </c>
      <c r="Q38" t="n">
        <v>988.1</v>
      </c>
      <c r="R38" t="n">
        <v>47.58</v>
      </c>
      <c r="S38" t="n">
        <v>35.43</v>
      </c>
      <c r="T38" t="n">
        <v>5014.36</v>
      </c>
      <c r="U38" t="n">
        <v>0.74</v>
      </c>
      <c r="V38" t="n">
        <v>0.87</v>
      </c>
      <c r="W38" t="n">
        <v>2.99</v>
      </c>
      <c r="X38" t="n">
        <v>0.32</v>
      </c>
      <c r="Y38" t="n">
        <v>1</v>
      </c>
      <c r="Z38" t="n">
        <v>10</v>
      </c>
      <c r="AA38" t="n">
        <v>626.4376772179356</v>
      </c>
      <c r="AB38" t="n">
        <v>857.1196664494146</v>
      </c>
      <c r="AC38" t="n">
        <v>775.3173684584888</v>
      </c>
      <c r="AD38" t="n">
        <v>626437.6772179357</v>
      </c>
      <c r="AE38" t="n">
        <v>857119.6664494146</v>
      </c>
      <c r="AF38" t="n">
        <v>1.18545480311252e-05</v>
      </c>
      <c r="AG38" t="n">
        <v>45</v>
      </c>
      <c r="AH38" t="n">
        <v>775317.3684584887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5.9285</v>
      </c>
      <c r="E39" t="n">
        <v>16.87</v>
      </c>
      <c r="F39" t="n">
        <v>13.06</v>
      </c>
      <c r="G39" t="n">
        <v>48.96</v>
      </c>
      <c r="H39" t="n">
        <v>0.6</v>
      </c>
      <c r="I39" t="n">
        <v>16</v>
      </c>
      <c r="J39" t="n">
        <v>304.3</v>
      </c>
      <c r="K39" t="n">
        <v>61.2</v>
      </c>
      <c r="L39" t="n">
        <v>10.25</v>
      </c>
      <c r="M39" t="n">
        <v>14</v>
      </c>
      <c r="N39" t="n">
        <v>87.84999999999999</v>
      </c>
      <c r="O39" t="n">
        <v>37764.25</v>
      </c>
      <c r="P39" t="n">
        <v>211.16</v>
      </c>
      <c r="Q39" t="n">
        <v>988.1</v>
      </c>
      <c r="R39" t="n">
        <v>46.88</v>
      </c>
      <c r="S39" t="n">
        <v>35.43</v>
      </c>
      <c r="T39" t="n">
        <v>4668.66</v>
      </c>
      <c r="U39" t="n">
        <v>0.76</v>
      </c>
      <c r="V39" t="n">
        <v>0.87</v>
      </c>
      <c r="W39" t="n">
        <v>3</v>
      </c>
      <c r="X39" t="n">
        <v>0.3</v>
      </c>
      <c r="Y39" t="n">
        <v>1</v>
      </c>
      <c r="Z39" t="n">
        <v>10</v>
      </c>
      <c r="AA39" t="n">
        <v>616.318323645614</v>
      </c>
      <c r="AB39" t="n">
        <v>843.273920457392</v>
      </c>
      <c r="AC39" t="n">
        <v>762.7930410313186</v>
      </c>
      <c r="AD39" t="n">
        <v>616318.323645614</v>
      </c>
      <c r="AE39" t="n">
        <v>843273.920457392</v>
      </c>
      <c r="AF39" t="n">
        <v>1.190152376801845e-05</v>
      </c>
      <c r="AG39" t="n">
        <v>44</v>
      </c>
      <c r="AH39" t="n">
        <v>762793.0410313186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5.9271</v>
      </c>
      <c r="E40" t="n">
        <v>16.87</v>
      </c>
      <c r="F40" t="n">
        <v>13.06</v>
      </c>
      <c r="G40" t="n">
        <v>48.98</v>
      </c>
      <c r="H40" t="n">
        <v>0.61</v>
      </c>
      <c r="I40" t="n">
        <v>16</v>
      </c>
      <c r="J40" t="n">
        <v>304.83</v>
      </c>
      <c r="K40" t="n">
        <v>61.2</v>
      </c>
      <c r="L40" t="n">
        <v>10.5</v>
      </c>
      <c r="M40" t="n">
        <v>14</v>
      </c>
      <c r="N40" t="n">
        <v>88.13</v>
      </c>
      <c r="O40" t="n">
        <v>37830.13</v>
      </c>
      <c r="P40" t="n">
        <v>210.7</v>
      </c>
      <c r="Q40" t="n">
        <v>988.13</v>
      </c>
      <c r="R40" t="n">
        <v>47.3</v>
      </c>
      <c r="S40" t="n">
        <v>35.43</v>
      </c>
      <c r="T40" t="n">
        <v>4883.48</v>
      </c>
      <c r="U40" t="n">
        <v>0.75</v>
      </c>
      <c r="V40" t="n">
        <v>0.87</v>
      </c>
      <c r="W40" t="n">
        <v>2.99</v>
      </c>
      <c r="X40" t="n">
        <v>0.31</v>
      </c>
      <c r="Y40" t="n">
        <v>1</v>
      </c>
      <c r="Z40" t="n">
        <v>10</v>
      </c>
      <c r="AA40" t="n">
        <v>615.9476931568233</v>
      </c>
      <c r="AB40" t="n">
        <v>842.7668074715655</v>
      </c>
      <c r="AC40" t="n">
        <v>762.3343261971215</v>
      </c>
      <c r="AD40" t="n">
        <v>615947.6931568233</v>
      </c>
      <c r="AE40" t="n">
        <v>842766.8074715654</v>
      </c>
      <c r="AF40" t="n">
        <v>1.189871325384535e-05</v>
      </c>
      <c r="AG40" t="n">
        <v>44</v>
      </c>
      <c r="AH40" t="n">
        <v>762334.3261971215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5.9547</v>
      </c>
      <c r="E41" t="n">
        <v>16.79</v>
      </c>
      <c r="F41" t="n">
        <v>13.04</v>
      </c>
      <c r="G41" t="n">
        <v>52.14</v>
      </c>
      <c r="H41" t="n">
        <v>0.63</v>
      </c>
      <c r="I41" t="n">
        <v>15</v>
      </c>
      <c r="J41" t="n">
        <v>305.37</v>
      </c>
      <c r="K41" t="n">
        <v>61.2</v>
      </c>
      <c r="L41" t="n">
        <v>10.75</v>
      </c>
      <c r="M41" t="n">
        <v>13</v>
      </c>
      <c r="N41" t="n">
        <v>88.42</v>
      </c>
      <c r="O41" t="n">
        <v>37896.14</v>
      </c>
      <c r="P41" t="n">
        <v>209.38</v>
      </c>
      <c r="Q41" t="n">
        <v>988.1</v>
      </c>
      <c r="R41" t="n">
        <v>46.64</v>
      </c>
      <c r="S41" t="n">
        <v>35.43</v>
      </c>
      <c r="T41" t="n">
        <v>4557.33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613.6899110092519</v>
      </c>
      <c r="AB41" t="n">
        <v>839.6776103309397</v>
      </c>
      <c r="AC41" t="n">
        <v>759.5399576958819</v>
      </c>
      <c r="AD41" t="n">
        <v>613689.9110092518</v>
      </c>
      <c r="AE41" t="n">
        <v>839677.6103309398</v>
      </c>
      <c r="AF41" t="n">
        <v>1.19541205332579e-05</v>
      </c>
      <c r="AG41" t="n">
        <v>44</v>
      </c>
      <c r="AH41" t="n">
        <v>759539.9576958818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5.9545</v>
      </c>
      <c r="E42" t="n">
        <v>16.79</v>
      </c>
      <c r="F42" t="n">
        <v>13.04</v>
      </c>
      <c r="G42" t="n">
        <v>52.15</v>
      </c>
      <c r="H42" t="n">
        <v>0.64</v>
      </c>
      <c r="I42" t="n">
        <v>15</v>
      </c>
      <c r="J42" t="n">
        <v>305.9</v>
      </c>
      <c r="K42" t="n">
        <v>61.2</v>
      </c>
      <c r="L42" t="n">
        <v>11</v>
      </c>
      <c r="M42" t="n">
        <v>13</v>
      </c>
      <c r="N42" t="n">
        <v>88.7</v>
      </c>
      <c r="O42" t="n">
        <v>37962.28</v>
      </c>
      <c r="P42" t="n">
        <v>209.01</v>
      </c>
      <c r="Q42" t="n">
        <v>988.11</v>
      </c>
      <c r="R42" t="n">
        <v>46.57</v>
      </c>
      <c r="S42" t="n">
        <v>35.43</v>
      </c>
      <c r="T42" t="n">
        <v>4519.84</v>
      </c>
      <c r="U42" t="n">
        <v>0.76</v>
      </c>
      <c r="V42" t="n">
        <v>0.87</v>
      </c>
      <c r="W42" t="n">
        <v>2.99</v>
      </c>
      <c r="X42" t="n">
        <v>0.28</v>
      </c>
      <c r="Y42" t="n">
        <v>1</v>
      </c>
      <c r="Z42" t="n">
        <v>10</v>
      </c>
      <c r="AA42" t="n">
        <v>613.3590252326981</v>
      </c>
      <c r="AB42" t="n">
        <v>839.2248778138086</v>
      </c>
      <c r="AC42" t="n">
        <v>759.1304333347716</v>
      </c>
      <c r="AD42" t="n">
        <v>613359.0252326981</v>
      </c>
      <c r="AE42" t="n">
        <v>839224.8778138086</v>
      </c>
      <c r="AF42" t="n">
        <v>1.195371903123317e-05</v>
      </c>
      <c r="AG42" t="n">
        <v>44</v>
      </c>
      <c r="AH42" t="n">
        <v>759130.4333347717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5.9587</v>
      </c>
      <c r="E43" t="n">
        <v>16.78</v>
      </c>
      <c r="F43" t="n">
        <v>13.02</v>
      </c>
      <c r="G43" t="n">
        <v>52.1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208.37</v>
      </c>
      <c r="Q43" t="n">
        <v>988.1</v>
      </c>
      <c r="R43" t="n">
        <v>46.2</v>
      </c>
      <c r="S43" t="n">
        <v>35.43</v>
      </c>
      <c r="T43" t="n">
        <v>4337.12</v>
      </c>
      <c r="U43" t="n">
        <v>0.77</v>
      </c>
      <c r="V43" t="n">
        <v>0.88</v>
      </c>
      <c r="W43" t="n">
        <v>2.99</v>
      </c>
      <c r="X43" t="n">
        <v>0.27</v>
      </c>
      <c r="Y43" t="n">
        <v>1</v>
      </c>
      <c r="Z43" t="n">
        <v>10</v>
      </c>
      <c r="AA43" t="n">
        <v>612.5840009209064</v>
      </c>
      <c r="AB43" t="n">
        <v>838.1644553587555</v>
      </c>
      <c r="AC43" t="n">
        <v>758.1712161105166</v>
      </c>
      <c r="AD43" t="n">
        <v>612584.0009209064</v>
      </c>
      <c r="AE43" t="n">
        <v>838164.4553587555</v>
      </c>
      <c r="AF43" t="n">
        <v>1.196215057375248e-05</v>
      </c>
      <c r="AG43" t="n">
        <v>44</v>
      </c>
      <c r="AH43" t="n">
        <v>758171.2161105167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5.9828</v>
      </c>
      <c r="E44" t="n">
        <v>16.71</v>
      </c>
      <c r="F44" t="n">
        <v>13.01</v>
      </c>
      <c r="G44" t="n">
        <v>55.76</v>
      </c>
      <c r="H44" t="n">
        <v>0.67</v>
      </c>
      <c r="I44" t="n">
        <v>14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207.36</v>
      </c>
      <c r="Q44" t="n">
        <v>988.13</v>
      </c>
      <c r="R44" t="n">
        <v>45.58</v>
      </c>
      <c r="S44" t="n">
        <v>35.43</v>
      </c>
      <c r="T44" t="n">
        <v>4033.19</v>
      </c>
      <c r="U44" t="n">
        <v>0.78</v>
      </c>
      <c r="V44" t="n">
        <v>0.88</v>
      </c>
      <c r="W44" t="n">
        <v>2.99</v>
      </c>
      <c r="X44" t="n">
        <v>0.26</v>
      </c>
      <c r="Y44" t="n">
        <v>1</v>
      </c>
      <c r="Z44" t="n">
        <v>10</v>
      </c>
      <c r="AA44" t="n">
        <v>610.7792862416684</v>
      </c>
      <c r="AB44" t="n">
        <v>835.6951651162298</v>
      </c>
      <c r="AC44" t="n">
        <v>755.9375914630668</v>
      </c>
      <c r="AD44" t="n">
        <v>610779.2862416684</v>
      </c>
      <c r="AE44" t="n">
        <v>835695.1651162298</v>
      </c>
      <c r="AF44" t="n">
        <v>1.201053156773227e-05</v>
      </c>
      <c r="AG44" t="n">
        <v>44</v>
      </c>
      <c r="AH44" t="n">
        <v>755937.5914630669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5.9861</v>
      </c>
      <c r="E45" t="n">
        <v>16.71</v>
      </c>
      <c r="F45" t="n">
        <v>13</v>
      </c>
      <c r="G45" t="n">
        <v>55.72</v>
      </c>
      <c r="H45" t="n">
        <v>0.68</v>
      </c>
      <c r="I45" t="n">
        <v>14</v>
      </c>
      <c r="J45" t="n">
        <v>307.52</v>
      </c>
      <c r="K45" t="n">
        <v>61.2</v>
      </c>
      <c r="L45" t="n">
        <v>11.75</v>
      </c>
      <c r="M45" t="n">
        <v>12</v>
      </c>
      <c r="N45" t="n">
        <v>89.56999999999999</v>
      </c>
      <c r="O45" t="n">
        <v>38161.42</v>
      </c>
      <c r="P45" t="n">
        <v>207.21</v>
      </c>
      <c r="Q45" t="n">
        <v>988.17</v>
      </c>
      <c r="R45" t="n">
        <v>45.48</v>
      </c>
      <c r="S45" t="n">
        <v>35.43</v>
      </c>
      <c r="T45" t="n">
        <v>3981.96</v>
      </c>
      <c r="U45" t="n">
        <v>0.78</v>
      </c>
      <c r="V45" t="n">
        <v>0.88</v>
      </c>
      <c r="W45" t="n">
        <v>2.99</v>
      </c>
      <c r="X45" t="n">
        <v>0.25</v>
      </c>
      <c r="Y45" t="n">
        <v>1</v>
      </c>
      <c r="Z45" t="n">
        <v>10</v>
      </c>
      <c r="AA45" t="n">
        <v>610.5062173980032</v>
      </c>
      <c r="AB45" t="n">
        <v>835.3215402773798</v>
      </c>
      <c r="AC45" t="n">
        <v>755.599624854451</v>
      </c>
      <c r="AD45" t="n">
        <v>610506.2173980032</v>
      </c>
      <c r="AE45" t="n">
        <v>835321.5402773798</v>
      </c>
      <c r="AF45" t="n">
        <v>1.20171563511403e-05</v>
      </c>
      <c r="AG45" t="n">
        <v>44</v>
      </c>
      <c r="AH45" t="n">
        <v>755599.624854451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5.9863</v>
      </c>
      <c r="E46" t="n">
        <v>16.7</v>
      </c>
      <c r="F46" t="n">
        <v>13</v>
      </c>
      <c r="G46" t="n">
        <v>55.72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206.3</v>
      </c>
      <c r="Q46" t="n">
        <v>988.12</v>
      </c>
      <c r="R46" t="n">
        <v>45.23</v>
      </c>
      <c r="S46" t="n">
        <v>35.43</v>
      </c>
      <c r="T46" t="n">
        <v>3858.57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609.6718437664618</v>
      </c>
      <c r="AB46" t="n">
        <v>834.1799134647384</v>
      </c>
      <c r="AC46" t="n">
        <v>754.5669533025248</v>
      </c>
      <c r="AD46" t="n">
        <v>609671.8437664618</v>
      </c>
      <c r="AE46" t="n">
        <v>834179.9134647384</v>
      </c>
      <c r="AF46" t="n">
        <v>1.201755785316502e-05</v>
      </c>
      <c r="AG46" t="n">
        <v>44</v>
      </c>
      <c r="AH46" t="n">
        <v>754566.9533025248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6.0117</v>
      </c>
      <c r="E47" t="n">
        <v>16.63</v>
      </c>
      <c r="F47" t="n">
        <v>12.98</v>
      </c>
      <c r="G47" t="n">
        <v>59.93</v>
      </c>
      <c r="H47" t="n">
        <v>0.71</v>
      </c>
      <c r="I47" t="n">
        <v>13</v>
      </c>
      <c r="J47" t="n">
        <v>308.6</v>
      </c>
      <c r="K47" t="n">
        <v>61.2</v>
      </c>
      <c r="L47" t="n">
        <v>12.25</v>
      </c>
      <c r="M47" t="n">
        <v>11</v>
      </c>
      <c r="N47" t="n">
        <v>90.15000000000001</v>
      </c>
      <c r="O47" t="n">
        <v>38294.82</v>
      </c>
      <c r="P47" t="n">
        <v>204.67</v>
      </c>
      <c r="Q47" t="n">
        <v>988.09</v>
      </c>
      <c r="R47" t="n">
        <v>44.97</v>
      </c>
      <c r="S47" t="n">
        <v>35.43</v>
      </c>
      <c r="T47" t="n">
        <v>3730.52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607.2613558231978</v>
      </c>
      <c r="AB47" t="n">
        <v>830.8817775175418</v>
      </c>
      <c r="AC47" t="n">
        <v>751.5835868211657</v>
      </c>
      <c r="AD47" t="n">
        <v>607261.3558231979</v>
      </c>
      <c r="AE47" t="n">
        <v>830881.7775175418</v>
      </c>
      <c r="AF47" t="n">
        <v>1.206854861030556e-05</v>
      </c>
      <c r="AG47" t="n">
        <v>44</v>
      </c>
      <c r="AH47" t="n">
        <v>751583.5868211656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6.0076</v>
      </c>
      <c r="E48" t="n">
        <v>16.65</v>
      </c>
      <c r="F48" t="n">
        <v>13</v>
      </c>
      <c r="G48" t="n">
        <v>59.98</v>
      </c>
      <c r="H48" t="n">
        <v>0.72</v>
      </c>
      <c r="I48" t="n">
        <v>13</v>
      </c>
      <c r="J48" t="n">
        <v>309.14</v>
      </c>
      <c r="K48" t="n">
        <v>61.2</v>
      </c>
      <c r="L48" t="n">
        <v>12.5</v>
      </c>
      <c r="M48" t="n">
        <v>11</v>
      </c>
      <c r="N48" t="n">
        <v>90.44</v>
      </c>
      <c r="O48" t="n">
        <v>38361.7</v>
      </c>
      <c r="P48" t="n">
        <v>204.64</v>
      </c>
      <c r="Q48" t="n">
        <v>988.13</v>
      </c>
      <c r="R48" t="n">
        <v>45.32</v>
      </c>
      <c r="S48" t="n">
        <v>35.43</v>
      </c>
      <c r="T48" t="n">
        <v>3905.17</v>
      </c>
      <c r="U48" t="n">
        <v>0.78</v>
      </c>
      <c r="V48" t="n">
        <v>0.88</v>
      </c>
      <c r="W48" t="n">
        <v>2.98</v>
      </c>
      <c r="X48" t="n">
        <v>0.24</v>
      </c>
      <c r="Y48" t="n">
        <v>1</v>
      </c>
      <c r="Z48" t="n">
        <v>10</v>
      </c>
      <c r="AA48" t="n">
        <v>607.415398221854</v>
      </c>
      <c r="AB48" t="n">
        <v>831.0925451232541</v>
      </c>
      <c r="AC48" t="n">
        <v>751.7742390624032</v>
      </c>
      <c r="AD48" t="n">
        <v>607415.398221854</v>
      </c>
      <c r="AE48" t="n">
        <v>831092.5451232542</v>
      </c>
      <c r="AF48" t="n">
        <v>1.206031781879863e-05</v>
      </c>
      <c r="AG48" t="n">
        <v>44</v>
      </c>
      <c r="AH48" t="n">
        <v>751774.2390624032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6.0085</v>
      </c>
      <c r="E49" t="n">
        <v>16.64</v>
      </c>
      <c r="F49" t="n">
        <v>12.99</v>
      </c>
      <c r="G49" t="n">
        <v>59.97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204.09</v>
      </c>
      <c r="Q49" t="n">
        <v>988.15</v>
      </c>
      <c r="R49" t="n">
        <v>45.12</v>
      </c>
      <c r="S49" t="n">
        <v>35.43</v>
      </c>
      <c r="T49" t="n">
        <v>3808.43</v>
      </c>
      <c r="U49" t="n">
        <v>0.79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606.8668128723249</v>
      </c>
      <c r="AB49" t="n">
        <v>830.3419464461508</v>
      </c>
      <c r="AC49" t="n">
        <v>751.0952764695705</v>
      </c>
      <c r="AD49" t="n">
        <v>606866.8128723248</v>
      </c>
      <c r="AE49" t="n">
        <v>830341.9464461508</v>
      </c>
      <c r="AF49" t="n">
        <v>1.20621245779099e-05</v>
      </c>
      <c r="AG49" t="n">
        <v>44</v>
      </c>
      <c r="AH49" t="n">
        <v>751095.2764695706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6.0143</v>
      </c>
      <c r="E50" t="n">
        <v>16.63</v>
      </c>
      <c r="F50" t="n">
        <v>12.98</v>
      </c>
      <c r="G50" t="n">
        <v>59.89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202.84</v>
      </c>
      <c r="Q50" t="n">
        <v>988.08</v>
      </c>
      <c r="R50" t="n">
        <v>44.68</v>
      </c>
      <c r="S50" t="n">
        <v>35.43</v>
      </c>
      <c r="T50" t="n">
        <v>3586.44</v>
      </c>
      <c r="U50" t="n">
        <v>0.79</v>
      </c>
      <c r="V50" t="n">
        <v>0.88</v>
      </c>
      <c r="W50" t="n">
        <v>2.98</v>
      </c>
      <c r="X50" t="n">
        <v>0.22</v>
      </c>
      <c r="Y50" t="n">
        <v>1</v>
      </c>
      <c r="Z50" t="n">
        <v>10</v>
      </c>
      <c r="AA50" t="n">
        <v>605.5147653626683</v>
      </c>
      <c r="AB50" t="n">
        <v>828.4920153953126</v>
      </c>
      <c r="AC50" t="n">
        <v>749.4219002418297</v>
      </c>
      <c r="AD50" t="n">
        <v>605514.7653626683</v>
      </c>
      <c r="AE50" t="n">
        <v>828492.0153953126</v>
      </c>
      <c r="AF50" t="n">
        <v>1.207376813662703e-05</v>
      </c>
      <c r="AG50" t="n">
        <v>44</v>
      </c>
      <c r="AH50" t="n">
        <v>749421.9002418297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6.0378</v>
      </c>
      <c r="E51" t="n">
        <v>16.56</v>
      </c>
      <c r="F51" t="n">
        <v>12.97</v>
      </c>
      <c r="G51" t="n">
        <v>64.83</v>
      </c>
      <c r="H51" t="n">
        <v>0.76</v>
      </c>
      <c r="I51" t="n">
        <v>12</v>
      </c>
      <c r="J51" t="n">
        <v>310.77</v>
      </c>
      <c r="K51" t="n">
        <v>61.2</v>
      </c>
      <c r="L51" t="n">
        <v>13.25</v>
      </c>
      <c r="M51" t="n">
        <v>10</v>
      </c>
      <c r="N51" t="n">
        <v>91.33</v>
      </c>
      <c r="O51" t="n">
        <v>38563.14</v>
      </c>
      <c r="P51" t="n">
        <v>201.94</v>
      </c>
      <c r="Q51" t="n">
        <v>988.08</v>
      </c>
      <c r="R51" t="n">
        <v>44.42</v>
      </c>
      <c r="S51" t="n">
        <v>35.43</v>
      </c>
      <c r="T51" t="n">
        <v>3458.75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603.8745367841865</v>
      </c>
      <c r="AB51" t="n">
        <v>826.2477822924557</v>
      </c>
      <c r="AC51" t="n">
        <v>747.3918535965088</v>
      </c>
      <c r="AD51" t="n">
        <v>603874.5367841865</v>
      </c>
      <c r="AE51" t="n">
        <v>826247.7822924557</v>
      </c>
      <c r="AF51" t="n">
        <v>1.212094462453265e-05</v>
      </c>
      <c r="AG51" t="n">
        <v>44</v>
      </c>
      <c r="AH51" t="n">
        <v>747391.8535965087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6.0362</v>
      </c>
      <c r="E52" t="n">
        <v>16.57</v>
      </c>
      <c r="F52" t="n">
        <v>12.97</v>
      </c>
      <c r="G52" t="n">
        <v>64.84999999999999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10</v>
      </c>
      <c r="N52" t="n">
        <v>91.62</v>
      </c>
      <c r="O52" t="n">
        <v>38630.55</v>
      </c>
      <c r="P52" t="n">
        <v>201.59</v>
      </c>
      <c r="Q52" t="n">
        <v>988.15</v>
      </c>
      <c r="R52" t="n">
        <v>44.41</v>
      </c>
      <c r="S52" t="n">
        <v>35.43</v>
      </c>
      <c r="T52" t="n">
        <v>3457.76</v>
      </c>
      <c r="U52" t="n">
        <v>0.8</v>
      </c>
      <c r="V52" t="n">
        <v>0.88</v>
      </c>
      <c r="W52" t="n">
        <v>2.99</v>
      </c>
      <c r="X52" t="n">
        <v>0.22</v>
      </c>
      <c r="Y52" t="n">
        <v>1</v>
      </c>
      <c r="Z52" t="n">
        <v>10</v>
      </c>
      <c r="AA52" t="n">
        <v>603.6137323723195</v>
      </c>
      <c r="AB52" t="n">
        <v>825.890938190261</v>
      </c>
      <c r="AC52" t="n">
        <v>747.0690661945935</v>
      </c>
      <c r="AD52" t="n">
        <v>603613.7323723196</v>
      </c>
      <c r="AE52" t="n">
        <v>825890.9381902609</v>
      </c>
      <c r="AF52" t="n">
        <v>1.211773260833482e-05</v>
      </c>
      <c r="AG52" t="n">
        <v>44</v>
      </c>
      <c r="AH52" t="n">
        <v>747069.0661945934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6.0363</v>
      </c>
      <c r="E53" t="n">
        <v>16.57</v>
      </c>
      <c r="F53" t="n">
        <v>12.97</v>
      </c>
      <c r="G53" t="n">
        <v>64.84999999999999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201.34</v>
      </c>
      <c r="Q53" t="n">
        <v>988.11</v>
      </c>
      <c r="R53" t="n">
        <v>44.27</v>
      </c>
      <c r="S53" t="n">
        <v>35.43</v>
      </c>
      <c r="T53" t="n">
        <v>3385.06</v>
      </c>
      <c r="U53" t="n">
        <v>0.8</v>
      </c>
      <c r="V53" t="n">
        <v>0.88</v>
      </c>
      <c r="W53" t="n">
        <v>2.99</v>
      </c>
      <c r="X53" t="n">
        <v>0.22</v>
      </c>
      <c r="Y53" t="n">
        <v>1</v>
      </c>
      <c r="Z53" t="n">
        <v>10</v>
      </c>
      <c r="AA53" t="n">
        <v>603.3849308414946</v>
      </c>
      <c r="AB53" t="n">
        <v>825.5778818417749</v>
      </c>
      <c r="AC53" t="n">
        <v>746.7858875046298</v>
      </c>
      <c r="AD53" t="n">
        <v>603384.9308414946</v>
      </c>
      <c r="AE53" t="n">
        <v>825577.8818417749</v>
      </c>
      <c r="AF53" t="n">
        <v>1.211793335934718e-05</v>
      </c>
      <c r="AG53" t="n">
        <v>44</v>
      </c>
      <c r="AH53" t="n">
        <v>746785.8875046298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6.0378</v>
      </c>
      <c r="E54" t="n">
        <v>16.56</v>
      </c>
      <c r="F54" t="n">
        <v>12.97</v>
      </c>
      <c r="G54" t="n">
        <v>64.83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10</v>
      </c>
      <c r="N54" t="n">
        <v>92.22</v>
      </c>
      <c r="O54" t="n">
        <v>38765.89</v>
      </c>
      <c r="P54" t="n">
        <v>200.02</v>
      </c>
      <c r="Q54" t="n">
        <v>988.08</v>
      </c>
      <c r="R54" t="n">
        <v>44.4</v>
      </c>
      <c r="S54" t="n">
        <v>35.43</v>
      </c>
      <c r="T54" t="n">
        <v>3450.5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602.144012346716</v>
      </c>
      <c r="AB54" t="n">
        <v>823.8800024117584</v>
      </c>
      <c r="AC54" t="n">
        <v>745.2500513044254</v>
      </c>
      <c r="AD54" t="n">
        <v>602144.0123467159</v>
      </c>
      <c r="AE54" t="n">
        <v>823880.0024117584</v>
      </c>
      <c r="AF54" t="n">
        <v>1.212094462453265e-05</v>
      </c>
      <c r="AG54" t="n">
        <v>44</v>
      </c>
      <c r="AH54" t="n">
        <v>745250.0513044253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6.0643</v>
      </c>
      <c r="E55" t="n">
        <v>16.49</v>
      </c>
      <c r="F55" t="n">
        <v>12.95</v>
      </c>
      <c r="G55" t="n">
        <v>70.63</v>
      </c>
      <c r="H55" t="n">
        <v>0.8100000000000001</v>
      </c>
      <c r="I55" t="n">
        <v>11</v>
      </c>
      <c r="J55" t="n">
        <v>312.97</v>
      </c>
      <c r="K55" t="n">
        <v>61.2</v>
      </c>
      <c r="L55" t="n">
        <v>14.25</v>
      </c>
      <c r="M55" t="n">
        <v>9</v>
      </c>
      <c r="N55" t="n">
        <v>92.52</v>
      </c>
      <c r="O55" t="n">
        <v>38833.69</v>
      </c>
      <c r="P55" t="n">
        <v>198.94</v>
      </c>
      <c r="Q55" t="n">
        <v>988.15</v>
      </c>
      <c r="R55" t="n">
        <v>43.89</v>
      </c>
      <c r="S55" t="n">
        <v>35.43</v>
      </c>
      <c r="T55" t="n">
        <v>3199.85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591.231158819854</v>
      </c>
      <c r="AB55" t="n">
        <v>808.9485547751868</v>
      </c>
      <c r="AC55" t="n">
        <v>731.7436400738698</v>
      </c>
      <c r="AD55" t="n">
        <v>591231.158819854</v>
      </c>
      <c r="AE55" t="n">
        <v>808948.5547751868</v>
      </c>
      <c r="AF55" t="n">
        <v>1.217414364280919e-05</v>
      </c>
      <c r="AG55" t="n">
        <v>43</v>
      </c>
      <c r="AH55" t="n">
        <v>731743.6400738697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6.0587</v>
      </c>
      <c r="E56" t="n">
        <v>16.51</v>
      </c>
      <c r="F56" t="n">
        <v>12.96</v>
      </c>
      <c r="G56" t="n">
        <v>70.70999999999999</v>
      </c>
      <c r="H56" t="n">
        <v>0.82</v>
      </c>
      <c r="I56" t="n">
        <v>11</v>
      </c>
      <c r="J56" t="n">
        <v>313.52</v>
      </c>
      <c r="K56" t="n">
        <v>61.2</v>
      </c>
      <c r="L56" t="n">
        <v>14.5</v>
      </c>
      <c r="M56" t="n">
        <v>9</v>
      </c>
      <c r="N56" t="n">
        <v>92.81999999999999</v>
      </c>
      <c r="O56" t="n">
        <v>38901.63</v>
      </c>
      <c r="P56" t="n">
        <v>199.15</v>
      </c>
      <c r="Q56" t="n">
        <v>988.08</v>
      </c>
      <c r="R56" t="n">
        <v>44.22</v>
      </c>
      <c r="S56" t="n">
        <v>35.43</v>
      </c>
      <c r="T56" t="n">
        <v>3364.56</v>
      </c>
      <c r="U56" t="n">
        <v>0.8</v>
      </c>
      <c r="V56" t="n">
        <v>0.88</v>
      </c>
      <c r="W56" t="n">
        <v>2.99</v>
      </c>
      <c r="X56" t="n">
        <v>0.21</v>
      </c>
      <c r="Y56" t="n">
        <v>1</v>
      </c>
      <c r="Z56" t="n">
        <v>10</v>
      </c>
      <c r="AA56" t="n">
        <v>591.6261255415542</v>
      </c>
      <c r="AB56" t="n">
        <v>809.488965668519</v>
      </c>
      <c r="AC56" t="n">
        <v>732.2324749100136</v>
      </c>
      <c r="AD56" t="n">
        <v>591626.1255415542</v>
      </c>
      <c r="AE56" t="n">
        <v>809488.965668519</v>
      </c>
      <c r="AF56" t="n">
        <v>1.216290158611679e-05</v>
      </c>
      <c r="AG56" t="n">
        <v>43</v>
      </c>
      <c r="AH56" t="n">
        <v>732232.4749100136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6.0646</v>
      </c>
      <c r="E57" t="n">
        <v>16.49</v>
      </c>
      <c r="F57" t="n">
        <v>12.95</v>
      </c>
      <c r="G57" t="n">
        <v>70.62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9</v>
      </c>
      <c r="N57" t="n">
        <v>93.12</v>
      </c>
      <c r="O57" t="n">
        <v>38969.71</v>
      </c>
      <c r="P57" t="n">
        <v>198.56</v>
      </c>
      <c r="Q57" t="n">
        <v>988.08</v>
      </c>
      <c r="R57" t="n">
        <v>43.8</v>
      </c>
      <c r="S57" t="n">
        <v>35.43</v>
      </c>
      <c r="T57" t="n">
        <v>3154.76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590.8801368292377</v>
      </c>
      <c r="AB57" t="n">
        <v>808.4682710016282</v>
      </c>
      <c r="AC57" t="n">
        <v>731.3091939095771</v>
      </c>
      <c r="AD57" t="n">
        <v>590880.1368292377</v>
      </c>
      <c r="AE57" t="n">
        <v>808468.2710016281</v>
      </c>
      <c r="AF57" t="n">
        <v>1.217474589584629e-05</v>
      </c>
      <c r="AG57" t="n">
        <v>43</v>
      </c>
      <c r="AH57" t="n">
        <v>731309.1939095771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6.0622</v>
      </c>
      <c r="E58" t="n">
        <v>16.5</v>
      </c>
      <c r="F58" t="n">
        <v>12.95</v>
      </c>
      <c r="G58" t="n">
        <v>70.66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9</v>
      </c>
      <c r="N58" t="n">
        <v>93.43000000000001</v>
      </c>
      <c r="O58" t="n">
        <v>39037.92</v>
      </c>
      <c r="P58" t="n">
        <v>197.95</v>
      </c>
      <c r="Q58" t="n">
        <v>988.1</v>
      </c>
      <c r="R58" t="n">
        <v>43.97</v>
      </c>
      <c r="S58" t="n">
        <v>35.43</v>
      </c>
      <c r="T58" t="n">
        <v>3239.7</v>
      </c>
      <c r="U58" t="n">
        <v>0.8100000000000001</v>
      </c>
      <c r="V58" t="n">
        <v>0.88</v>
      </c>
      <c r="W58" t="n">
        <v>2.98</v>
      </c>
      <c r="X58" t="n">
        <v>0.2</v>
      </c>
      <c r="Y58" t="n">
        <v>1</v>
      </c>
      <c r="Z58" t="n">
        <v>10</v>
      </c>
      <c r="AA58" t="n">
        <v>590.4127277190402</v>
      </c>
      <c r="AB58" t="n">
        <v>807.8287412364213</v>
      </c>
      <c r="AC58" t="n">
        <v>730.7306999675758</v>
      </c>
      <c r="AD58" t="n">
        <v>590412.7277190401</v>
      </c>
      <c r="AE58" t="n">
        <v>807828.7412364213</v>
      </c>
      <c r="AF58" t="n">
        <v>1.216992787154954e-05</v>
      </c>
      <c r="AG58" t="n">
        <v>43</v>
      </c>
      <c r="AH58" t="n">
        <v>730730.6999675758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6.0645</v>
      </c>
      <c r="E59" t="n">
        <v>16.49</v>
      </c>
      <c r="F59" t="n">
        <v>12.95</v>
      </c>
      <c r="G59" t="n">
        <v>70.62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9</v>
      </c>
      <c r="N59" t="n">
        <v>93.73</v>
      </c>
      <c r="O59" t="n">
        <v>39106.27</v>
      </c>
      <c r="P59" t="n">
        <v>196.73</v>
      </c>
      <c r="Q59" t="n">
        <v>988.08</v>
      </c>
      <c r="R59" t="n">
        <v>43.9</v>
      </c>
      <c r="S59" t="n">
        <v>35.43</v>
      </c>
      <c r="T59" t="n">
        <v>3205.84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589.2413320841169</v>
      </c>
      <c r="AB59" t="n">
        <v>806.2259860503915</v>
      </c>
      <c r="AC59" t="n">
        <v>729.2809094870195</v>
      </c>
      <c r="AD59" t="n">
        <v>589241.332084117</v>
      </c>
      <c r="AE59" t="n">
        <v>806225.9860503915</v>
      </c>
      <c r="AF59" t="n">
        <v>1.217454514483392e-05</v>
      </c>
      <c r="AG59" t="n">
        <v>43</v>
      </c>
      <c r="AH59" t="n">
        <v>729280.9094870195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6.0934</v>
      </c>
      <c r="E60" t="n">
        <v>16.41</v>
      </c>
      <c r="F60" t="n">
        <v>12.92</v>
      </c>
      <c r="G60" t="n">
        <v>77.54000000000001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194.87</v>
      </c>
      <c r="Q60" t="n">
        <v>988.08</v>
      </c>
      <c r="R60" t="n">
        <v>43.05</v>
      </c>
      <c r="S60" t="n">
        <v>35.43</v>
      </c>
      <c r="T60" t="n">
        <v>2785.01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586.5712474135136</v>
      </c>
      <c r="AB60" t="n">
        <v>802.5726584082498</v>
      </c>
      <c r="AC60" t="n">
        <v>725.9762503075665</v>
      </c>
      <c r="AD60" t="n">
        <v>586571.2474135136</v>
      </c>
      <c r="AE60" t="n">
        <v>802572.6584082498</v>
      </c>
      <c r="AF60" t="n">
        <v>1.223256218740721e-05</v>
      </c>
      <c r="AG60" t="n">
        <v>43</v>
      </c>
      <c r="AH60" t="n">
        <v>725976.2503075665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6.0914</v>
      </c>
      <c r="E61" t="n">
        <v>16.42</v>
      </c>
      <c r="F61" t="n">
        <v>12.93</v>
      </c>
      <c r="G61" t="n">
        <v>77.56999999999999</v>
      </c>
      <c r="H61" t="n">
        <v>0.89</v>
      </c>
      <c r="I61" t="n">
        <v>10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194.95</v>
      </c>
      <c r="Q61" t="n">
        <v>988.16</v>
      </c>
      <c r="R61" t="n">
        <v>43.13</v>
      </c>
      <c r="S61" t="n">
        <v>35.43</v>
      </c>
      <c r="T61" t="n">
        <v>2823.78</v>
      </c>
      <c r="U61" t="n">
        <v>0.82</v>
      </c>
      <c r="V61" t="n">
        <v>0.88</v>
      </c>
      <c r="W61" t="n">
        <v>2.98</v>
      </c>
      <c r="X61" t="n">
        <v>0.17</v>
      </c>
      <c r="Y61" t="n">
        <v>1</v>
      </c>
      <c r="Z61" t="n">
        <v>10</v>
      </c>
      <c r="AA61" t="n">
        <v>586.7265230371917</v>
      </c>
      <c r="AB61" t="n">
        <v>802.7851133668432</v>
      </c>
      <c r="AC61" t="n">
        <v>726.1684288630939</v>
      </c>
      <c r="AD61" t="n">
        <v>586726.5230371917</v>
      </c>
      <c r="AE61" t="n">
        <v>802785.1133668432</v>
      </c>
      <c r="AF61" t="n">
        <v>1.222854716715992e-05</v>
      </c>
      <c r="AG61" t="n">
        <v>43</v>
      </c>
      <c r="AH61" t="n">
        <v>726168.428863094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6.0929</v>
      </c>
      <c r="E62" t="n">
        <v>16.41</v>
      </c>
      <c r="F62" t="n">
        <v>12.92</v>
      </c>
      <c r="G62" t="n">
        <v>77.55</v>
      </c>
      <c r="H62" t="n">
        <v>0.9</v>
      </c>
      <c r="I62" t="n">
        <v>10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193.71</v>
      </c>
      <c r="Q62" t="n">
        <v>988.09</v>
      </c>
      <c r="R62" t="n">
        <v>43</v>
      </c>
      <c r="S62" t="n">
        <v>35.43</v>
      </c>
      <c r="T62" t="n">
        <v>2763.4</v>
      </c>
      <c r="U62" t="n">
        <v>0.82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585.5514436454182</v>
      </c>
      <c r="AB62" t="n">
        <v>801.1773179021745</v>
      </c>
      <c r="AC62" t="n">
        <v>724.7140791410184</v>
      </c>
      <c r="AD62" t="n">
        <v>585551.4436454182</v>
      </c>
      <c r="AE62" t="n">
        <v>801177.3179021745</v>
      </c>
      <c r="AF62" t="n">
        <v>1.223155843234539e-05</v>
      </c>
      <c r="AG62" t="n">
        <v>43</v>
      </c>
      <c r="AH62" t="n">
        <v>724714.0791410183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6.0901</v>
      </c>
      <c r="E63" t="n">
        <v>16.42</v>
      </c>
      <c r="F63" t="n">
        <v>12.93</v>
      </c>
      <c r="G63" t="n">
        <v>77.59</v>
      </c>
      <c r="H63" t="n">
        <v>0.91</v>
      </c>
      <c r="I63" t="n">
        <v>10</v>
      </c>
      <c r="J63" t="n">
        <v>317.41</v>
      </c>
      <c r="K63" t="n">
        <v>61.2</v>
      </c>
      <c r="L63" t="n">
        <v>16.25</v>
      </c>
      <c r="M63" t="n">
        <v>8</v>
      </c>
      <c r="N63" t="n">
        <v>94.95999999999999</v>
      </c>
      <c r="O63" t="n">
        <v>39381.03</v>
      </c>
      <c r="P63" t="n">
        <v>193.3</v>
      </c>
      <c r="Q63" t="n">
        <v>988.16</v>
      </c>
      <c r="R63" t="n">
        <v>43.28</v>
      </c>
      <c r="S63" t="n">
        <v>35.43</v>
      </c>
      <c r="T63" t="n">
        <v>2902.19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585.2944702098722</v>
      </c>
      <c r="AB63" t="n">
        <v>800.8257155107929</v>
      </c>
      <c r="AC63" t="n">
        <v>724.3960331883928</v>
      </c>
      <c r="AD63" t="n">
        <v>585294.4702098722</v>
      </c>
      <c r="AE63" t="n">
        <v>800825.7155107929</v>
      </c>
      <c r="AF63" t="n">
        <v>1.222593740399918e-05</v>
      </c>
      <c r="AG63" t="n">
        <v>43</v>
      </c>
      <c r="AH63" t="n">
        <v>724396.0331883929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6.0897</v>
      </c>
      <c r="E64" t="n">
        <v>16.42</v>
      </c>
      <c r="F64" t="n">
        <v>12.93</v>
      </c>
      <c r="G64" t="n">
        <v>77.59999999999999</v>
      </c>
      <c r="H64" t="n">
        <v>0.92</v>
      </c>
      <c r="I64" t="n">
        <v>10</v>
      </c>
      <c r="J64" t="n">
        <v>317.97</v>
      </c>
      <c r="K64" t="n">
        <v>61.2</v>
      </c>
      <c r="L64" t="n">
        <v>16.5</v>
      </c>
      <c r="M64" t="n">
        <v>8</v>
      </c>
      <c r="N64" t="n">
        <v>95.27</v>
      </c>
      <c r="O64" t="n">
        <v>39450.07</v>
      </c>
      <c r="P64" t="n">
        <v>192.98</v>
      </c>
      <c r="Q64" t="n">
        <v>988.11</v>
      </c>
      <c r="R64" t="n">
        <v>43.27</v>
      </c>
      <c r="S64" t="n">
        <v>35.43</v>
      </c>
      <c r="T64" t="n">
        <v>2898.02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585.0214436560069</v>
      </c>
      <c r="AB64" t="n">
        <v>800.4521485347129</v>
      </c>
      <c r="AC64" t="n">
        <v>724.0581189202056</v>
      </c>
      <c r="AD64" t="n">
        <v>585021.4436560069</v>
      </c>
      <c r="AE64" t="n">
        <v>800452.148534713</v>
      </c>
      <c r="AF64" t="n">
        <v>1.222513439994973e-05</v>
      </c>
      <c r="AG64" t="n">
        <v>43</v>
      </c>
      <c r="AH64" t="n">
        <v>724058.1189202056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6.0911</v>
      </c>
      <c r="E65" t="n">
        <v>16.42</v>
      </c>
      <c r="F65" t="n">
        <v>12.93</v>
      </c>
      <c r="G65" t="n">
        <v>77.58</v>
      </c>
      <c r="H65" t="n">
        <v>0.9399999999999999</v>
      </c>
      <c r="I65" t="n">
        <v>10</v>
      </c>
      <c r="J65" t="n">
        <v>318.53</v>
      </c>
      <c r="K65" t="n">
        <v>61.2</v>
      </c>
      <c r="L65" t="n">
        <v>16.75</v>
      </c>
      <c r="M65" t="n">
        <v>8</v>
      </c>
      <c r="N65" t="n">
        <v>95.58</v>
      </c>
      <c r="O65" t="n">
        <v>39519.26</v>
      </c>
      <c r="P65" t="n">
        <v>191.81</v>
      </c>
      <c r="Q65" t="n">
        <v>988.11</v>
      </c>
      <c r="R65" t="n">
        <v>43.1</v>
      </c>
      <c r="S65" t="n">
        <v>35.43</v>
      </c>
      <c r="T65" t="n">
        <v>2813.23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583.9309298631941</v>
      </c>
      <c r="AB65" t="n">
        <v>798.9600594533132</v>
      </c>
      <c r="AC65" t="n">
        <v>722.7084327265746</v>
      </c>
      <c r="AD65" t="n">
        <v>583930.9298631941</v>
      </c>
      <c r="AE65" t="n">
        <v>798960.0594533132</v>
      </c>
      <c r="AF65" t="n">
        <v>1.222794491412283e-05</v>
      </c>
      <c r="AG65" t="n">
        <v>43</v>
      </c>
      <c r="AH65" t="n">
        <v>722708.4327265746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6.1216</v>
      </c>
      <c r="E66" t="n">
        <v>16.34</v>
      </c>
      <c r="F66" t="n">
        <v>12.9</v>
      </c>
      <c r="G66" t="n">
        <v>86.01000000000001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189.8</v>
      </c>
      <c r="Q66" t="n">
        <v>988.08</v>
      </c>
      <c r="R66" t="n">
        <v>42.42</v>
      </c>
      <c r="S66" t="n">
        <v>35.43</v>
      </c>
      <c r="T66" t="n">
        <v>2475</v>
      </c>
      <c r="U66" t="n">
        <v>0.84</v>
      </c>
      <c r="V66" t="n">
        <v>0.88</v>
      </c>
      <c r="W66" t="n">
        <v>2.98</v>
      </c>
      <c r="X66" t="n">
        <v>0.15</v>
      </c>
      <c r="Y66" t="n">
        <v>1</v>
      </c>
      <c r="Z66" t="n">
        <v>10</v>
      </c>
      <c r="AA66" t="n">
        <v>581.1137508293514</v>
      </c>
      <c r="AB66" t="n">
        <v>795.1054708140422</v>
      </c>
      <c r="AC66" t="n">
        <v>719.2217206170864</v>
      </c>
      <c r="AD66" t="n">
        <v>581113.7508293514</v>
      </c>
      <c r="AE66" t="n">
        <v>795105.4708140421</v>
      </c>
      <c r="AF66" t="n">
        <v>1.228917397289394e-05</v>
      </c>
      <c r="AG66" t="n">
        <v>43</v>
      </c>
      <c r="AH66" t="n">
        <v>719221.7206170864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6.1167</v>
      </c>
      <c r="E67" t="n">
        <v>16.35</v>
      </c>
      <c r="F67" t="n">
        <v>12.91</v>
      </c>
      <c r="G67" t="n">
        <v>86.09999999999999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190.25</v>
      </c>
      <c r="Q67" t="n">
        <v>988.08</v>
      </c>
      <c r="R67" t="n">
        <v>42.79</v>
      </c>
      <c r="S67" t="n">
        <v>35.43</v>
      </c>
      <c r="T67" t="n">
        <v>2659.02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581.6871751125492</v>
      </c>
      <c r="AB67" t="n">
        <v>795.8900552160076</v>
      </c>
      <c r="AC67" t="n">
        <v>719.9314253848993</v>
      </c>
      <c r="AD67" t="n">
        <v>581687.1751125492</v>
      </c>
      <c r="AE67" t="n">
        <v>795890.0552160075</v>
      </c>
      <c r="AF67" t="n">
        <v>1.227933717328809e-05</v>
      </c>
      <c r="AG67" t="n">
        <v>43</v>
      </c>
      <c r="AH67" t="n">
        <v>719931.4253848993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6.1161</v>
      </c>
      <c r="E68" t="n">
        <v>16.35</v>
      </c>
      <c r="F68" t="n">
        <v>12.92</v>
      </c>
      <c r="G68" t="n">
        <v>86.11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190.36</v>
      </c>
      <c r="Q68" t="n">
        <v>988.08</v>
      </c>
      <c r="R68" t="n">
        <v>42.95</v>
      </c>
      <c r="S68" t="n">
        <v>35.43</v>
      </c>
      <c r="T68" t="n">
        <v>2743.58</v>
      </c>
      <c r="U68" t="n">
        <v>0.82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581.8226646373083</v>
      </c>
      <c r="AB68" t="n">
        <v>796.0754379611591</v>
      </c>
      <c r="AC68" t="n">
        <v>720.0991154610398</v>
      </c>
      <c r="AD68" t="n">
        <v>581822.6646373083</v>
      </c>
      <c r="AE68" t="n">
        <v>796075.437961159</v>
      </c>
      <c r="AF68" t="n">
        <v>1.227813266721391e-05</v>
      </c>
      <c r="AG68" t="n">
        <v>43</v>
      </c>
      <c r="AH68" t="n">
        <v>720099.1154610398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6.1151</v>
      </c>
      <c r="E69" t="n">
        <v>16.35</v>
      </c>
      <c r="F69" t="n">
        <v>12.92</v>
      </c>
      <c r="G69" t="n">
        <v>86.13</v>
      </c>
      <c r="H69" t="n">
        <v>0.99</v>
      </c>
      <c r="I69" t="n">
        <v>9</v>
      </c>
      <c r="J69" t="n">
        <v>320.78</v>
      </c>
      <c r="K69" t="n">
        <v>61.2</v>
      </c>
      <c r="L69" t="n">
        <v>17.75</v>
      </c>
      <c r="M69" t="n">
        <v>7</v>
      </c>
      <c r="N69" t="n">
        <v>96.83</v>
      </c>
      <c r="O69" t="n">
        <v>39797.41</v>
      </c>
      <c r="P69" t="n">
        <v>190.45</v>
      </c>
      <c r="Q69" t="n">
        <v>988.08</v>
      </c>
      <c r="R69" t="n">
        <v>42.87</v>
      </c>
      <c r="S69" t="n">
        <v>35.43</v>
      </c>
      <c r="T69" t="n">
        <v>2699.35</v>
      </c>
      <c r="U69" t="n">
        <v>0.83</v>
      </c>
      <c r="V69" t="n">
        <v>0.88</v>
      </c>
      <c r="W69" t="n">
        <v>2.98</v>
      </c>
      <c r="X69" t="n">
        <v>0.17</v>
      </c>
      <c r="Y69" t="n">
        <v>1</v>
      </c>
      <c r="Z69" t="n">
        <v>10</v>
      </c>
      <c r="AA69" t="n">
        <v>581.9343957302319</v>
      </c>
      <c r="AB69" t="n">
        <v>796.2283133717249</v>
      </c>
      <c r="AC69" t="n">
        <v>720.2374006569833</v>
      </c>
      <c r="AD69" t="n">
        <v>581934.3957302319</v>
      </c>
      <c r="AE69" t="n">
        <v>796228.3133717249</v>
      </c>
      <c r="AF69" t="n">
        <v>1.227612515709026e-05</v>
      </c>
      <c r="AG69" t="n">
        <v>43</v>
      </c>
      <c r="AH69" t="n">
        <v>720237.4006569833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6.1178</v>
      </c>
      <c r="E70" t="n">
        <v>16.35</v>
      </c>
      <c r="F70" t="n">
        <v>12.91</v>
      </c>
      <c r="G70" t="n">
        <v>86.08</v>
      </c>
      <c r="H70" t="n">
        <v>1</v>
      </c>
      <c r="I70" t="n">
        <v>9</v>
      </c>
      <c r="J70" t="n">
        <v>321.35</v>
      </c>
      <c r="K70" t="n">
        <v>61.2</v>
      </c>
      <c r="L70" t="n">
        <v>18</v>
      </c>
      <c r="M70" t="n">
        <v>7</v>
      </c>
      <c r="N70" t="n">
        <v>97.15000000000001</v>
      </c>
      <c r="O70" t="n">
        <v>39867.32</v>
      </c>
      <c r="P70" t="n">
        <v>189.79</v>
      </c>
      <c r="Q70" t="n">
        <v>988.09</v>
      </c>
      <c r="R70" t="n">
        <v>42.78</v>
      </c>
      <c r="S70" t="n">
        <v>35.43</v>
      </c>
      <c r="T70" t="n">
        <v>2657.15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581.243229659745</v>
      </c>
      <c r="AB70" t="n">
        <v>795.2826294619897</v>
      </c>
      <c r="AC70" t="n">
        <v>719.3819714923175</v>
      </c>
      <c r="AD70" t="n">
        <v>581243.229659745</v>
      </c>
      <c r="AE70" t="n">
        <v>795282.6294619897</v>
      </c>
      <c r="AF70" t="n">
        <v>1.22815454344241e-05</v>
      </c>
      <c r="AG70" t="n">
        <v>43</v>
      </c>
      <c r="AH70" t="n">
        <v>719381.9714923175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6.1188</v>
      </c>
      <c r="E71" t="n">
        <v>16.34</v>
      </c>
      <c r="F71" t="n">
        <v>12.91</v>
      </c>
      <c r="G71" t="n">
        <v>86.06</v>
      </c>
      <c r="H71" t="n">
        <v>1.01</v>
      </c>
      <c r="I71" t="n">
        <v>9</v>
      </c>
      <c r="J71" t="n">
        <v>321.92</v>
      </c>
      <c r="K71" t="n">
        <v>61.2</v>
      </c>
      <c r="L71" t="n">
        <v>18.25</v>
      </c>
      <c r="M71" t="n">
        <v>7</v>
      </c>
      <c r="N71" t="n">
        <v>97.47</v>
      </c>
      <c r="O71" t="n">
        <v>39937.36</v>
      </c>
      <c r="P71" t="n">
        <v>188.86</v>
      </c>
      <c r="Q71" t="n">
        <v>988.13</v>
      </c>
      <c r="R71" t="n">
        <v>42.51</v>
      </c>
      <c r="S71" t="n">
        <v>35.43</v>
      </c>
      <c r="T71" t="n">
        <v>2519.76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580.3845788511545</v>
      </c>
      <c r="AB71" t="n">
        <v>794.1077855446758</v>
      </c>
      <c r="AC71" t="n">
        <v>718.3192530295684</v>
      </c>
      <c r="AD71" t="n">
        <v>580384.5788511545</v>
      </c>
      <c r="AE71" t="n">
        <v>794107.7855446759</v>
      </c>
      <c r="AF71" t="n">
        <v>1.228355294454774e-05</v>
      </c>
      <c r="AG71" t="n">
        <v>43</v>
      </c>
      <c r="AH71" t="n">
        <v>718319.2530295684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6.1188</v>
      </c>
      <c r="E72" t="n">
        <v>16.34</v>
      </c>
      <c r="F72" t="n">
        <v>12.91</v>
      </c>
      <c r="G72" t="n">
        <v>86.06</v>
      </c>
      <c r="H72" t="n">
        <v>1.02</v>
      </c>
      <c r="I72" t="n">
        <v>9</v>
      </c>
      <c r="J72" t="n">
        <v>322.49</v>
      </c>
      <c r="K72" t="n">
        <v>61.2</v>
      </c>
      <c r="L72" t="n">
        <v>18.5</v>
      </c>
      <c r="M72" t="n">
        <v>6</v>
      </c>
      <c r="N72" t="n">
        <v>97.79000000000001</v>
      </c>
      <c r="O72" t="n">
        <v>40007.56</v>
      </c>
      <c r="P72" t="n">
        <v>187.03</v>
      </c>
      <c r="Q72" t="n">
        <v>988.11</v>
      </c>
      <c r="R72" t="n">
        <v>42.65</v>
      </c>
      <c r="S72" t="n">
        <v>35.43</v>
      </c>
      <c r="T72" t="n">
        <v>2589.39</v>
      </c>
      <c r="U72" t="n">
        <v>0.83</v>
      </c>
      <c r="V72" t="n">
        <v>0.88</v>
      </c>
      <c r="W72" t="n">
        <v>2.98</v>
      </c>
      <c r="X72" t="n">
        <v>0.15</v>
      </c>
      <c r="Y72" t="n">
        <v>1</v>
      </c>
      <c r="Z72" t="n">
        <v>10</v>
      </c>
      <c r="AA72" t="n">
        <v>578.7570074029073</v>
      </c>
      <c r="AB72" t="n">
        <v>791.8808704857996</v>
      </c>
      <c r="AC72" t="n">
        <v>716.3048716184162</v>
      </c>
      <c r="AD72" t="n">
        <v>578757.0074029074</v>
      </c>
      <c r="AE72" t="n">
        <v>791880.8704857996</v>
      </c>
      <c r="AF72" t="n">
        <v>1.228355294454774e-05</v>
      </c>
      <c r="AG72" t="n">
        <v>43</v>
      </c>
      <c r="AH72" t="n">
        <v>716304.8716184162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6.1153</v>
      </c>
      <c r="E73" t="n">
        <v>16.35</v>
      </c>
      <c r="F73" t="n">
        <v>12.92</v>
      </c>
      <c r="G73" t="n">
        <v>86.12</v>
      </c>
      <c r="H73" t="n">
        <v>1.03</v>
      </c>
      <c r="I73" t="n">
        <v>9</v>
      </c>
      <c r="J73" t="n">
        <v>323.06</v>
      </c>
      <c r="K73" t="n">
        <v>61.2</v>
      </c>
      <c r="L73" t="n">
        <v>18.75</v>
      </c>
      <c r="M73" t="n">
        <v>4</v>
      </c>
      <c r="N73" t="n">
        <v>98.11</v>
      </c>
      <c r="O73" t="n">
        <v>40077.9</v>
      </c>
      <c r="P73" t="n">
        <v>186.64</v>
      </c>
      <c r="Q73" t="n">
        <v>988.08</v>
      </c>
      <c r="R73" t="n">
        <v>42.76</v>
      </c>
      <c r="S73" t="n">
        <v>35.43</v>
      </c>
      <c r="T73" t="n">
        <v>2644.8</v>
      </c>
      <c r="U73" t="n">
        <v>0.83</v>
      </c>
      <c r="V73" t="n">
        <v>0.88</v>
      </c>
      <c r="W73" t="n">
        <v>2.98</v>
      </c>
      <c r="X73" t="n">
        <v>0.17</v>
      </c>
      <c r="Y73" t="n">
        <v>1</v>
      </c>
      <c r="Z73" t="n">
        <v>10</v>
      </c>
      <c r="AA73" t="n">
        <v>578.5375748721558</v>
      </c>
      <c r="AB73" t="n">
        <v>791.5806332165453</v>
      </c>
      <c r="AC73" t="n">
        <v>716.0332885727539</v>
      </c>
      <c r="AD73" t="n">
        <v>578537.5748721558</v>
      </c>
      <c r="AE73" t="n">
        <v>791580.6332165452</v>
      </c>
      <c r="AF73" t="n">
        <v>1.227652665911499e-05</v>
      </c>
      <c r="AG73" t="n">
        <v>43</v>
      </c>
      <c r="AH73" t="n">
        <v>716033.2885727539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6.1145</v>
      </c>
      <c r="E74" t="n">
        <v>16.35</v>
      </c>
      <c r="F74" t="n">
        <v>12.92</v>
      </c>
      <c r="G74" t="n">
        <v>86.14</v>
      </c>
      <c r="H74" t="n">
        <v>1.05</v>
      </c>
      <c r="I74" t="n">
        <v>9</v>
      </c>
      <c r="J74" t="n">
        <v>323.63</v>
      </c>
      <c r="K74" t="n">
        <v>61.2</v>
      </c>
      <c r="L74" t="n">
        <v>19</v>
      </c>
      <c r="M74" t="n">
        <v>4</v>
      </c>
      <c r="N74" t="n">
        <v>98.43000000000001</v>
      </c>
      <c r="O74" t="n">
        <v>40148.52</v>
      </c>
      <c r="P74" t="n">
        <v>186.18</v>
      </c>
      <c r="Q74" t="n">
        <v>988.11</v>
      </c>
      <c r="R74" t="n">
        <v>42.81</v>
      </c>
      <c r="S74" t="n">
        <v>35.43</v>
      </c>
      <c r="T74" t="n">
        <v>2669.87</v>
      </c>
      <c r="U74" t="n">
        <v>0.83</v>
      </c>
      <c r="V74" t="n">
        <v>0.88</v>
      </c>
      <c r="W74" t="n">
        <v>2.98</v>
      </c>
      <c r="X74" t="n">
        <v>0.17</v>
      </c>
      <c r="Y74" t="n">
        <v>1</v>
      </c>
      <c r="Z74" t="n">
        <v>10</v>
      </c>
      <c r="AA74" t="n">
        <v>578.1530540471717</v>
      </c>
      <c r="AB74" t="n">
        <v>791.0545148599406</v>
      </c>
      <c r="AC74" t="n">
        <v>715.5573822136919</v>
      </c>
      <c r="AD74" t="n">
        <v>578153.0540471717</v>
      </c>
      <c r="AE74" t="n">
        <v>791054.5148599406</v>
      </c>
      <c r="AF74" t="n">
        <v>1.227492065101608e-05</v>
      </c>
      <c r="AG74" t="n">
        <v>43</v>
      </c>
      <c r="AH74" t="n">
        <v>715557.3822136918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6.1425</v>
      </c>
      <c r="E75" t="n">
        <v>16.28</v>
      </c>
      <c r="F75" t="n">
        <v>12.9</v>
      </c>
      <c r="G75" t="n">
        <v>96.75</v>
      </c>
      <c r="H75" t="n">
        <v>1.06</v>
      </c>
      <c r="I75" t="n">
        <v>8</v>
      </c>
      <c r="J75" t="n">
        <v>324.2</v>
      </c>
      <c r="K75" t="n">
        <v>61.2</v>
      </c>
      <c r="L75" t="n">
        <v>19.25</v>
      </c>
      <c r="M75" t="n">
        <v>3</v>
      </c>
      <c r="N75" t="n">
        <v>98.75</v>
      </c>
      <c r="O75" t="n">
        <v>40219.17</v>
      </c>
      <c r="P75" t="n">
        <v>185.01</v>
      </c>
      <c r="Q75" t="n">
        <v>988.08</v>
      </c>
      <c r="R75" t="n">
        <v>42.12</v>
      </c>
      <c r="S75" t="n">
        <v>35.43</v>
      </c>
      <c r="T75" t="n">
        <v>2332.04</v>
      </c>
      <c r="U75" t="n">
        <v>0.84</v>
      </c>
      <c r="V75" t="n">
        <v>0.88</v>
      </c>
      <c r="W75" t="n">
        <v>2.98</v>
      </c>
      <c r="X75" t="n">
        <v>0.15</v>
      </c>
      <c r="Y75" t="n">
        <v>1</v>
      </c>
      <c r="Z75" t="n">
        <v>10</v>
      </c>
      <c r="AA75" t="n">
        <v>576.214166063355</v>
      </c>
      <c r="AB75" t="n">
        <v>788.4016427827817</v>
      </c>
      <c r="AC75" t="n">
        <v>713.1576965242475</v>
      </c>
      <c r="AD75" t="n">
        <v>576214.166063355</v>
      </c>
      <c r="AE75" t="n">
        <v>788401.6427827816</v>
      </c>
      <c r="AF75" t="n">
        <v>1.233113093447809e-05</v>
      </c>
      <c r="AG75" t="n">
        <v>43</v>
      </c>
      <c r="AH75" t="n">
        <v>713157.6965242475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6.1442</v>
      </c>
      <c r="E76" t="n">
        <v>16.28</v>
      </c>
      <c r="F76" t="n">
        <v>12.9</v>
      </c>
      <c r="G76" t="n">
        <v>96.70999999999999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2</v>
      </c>
      <c r="N76" t="n">
        <v>99.08</v>
      </c>
      <c r="O76" t="n">
        <v>40289.97</v>
      </c>
      <c r="P76" t="n">
        <v>185.23</v>
      </c>
      <c r="Q76" t="n">
        <v>988.13</v>
      </c>
      <c r="R76" t="n">
        <v>42.1</v>
      </c>
      <c r="S76" t="n">
        <v>35.43</v>
      </c>
      <c r="T76" t="n">
        <v>2320.49</v>
      </c>
      <c r="U76" t="n">
        <v>0.84</v>
      </c>
      <c r="V76" t="n">
        <v>0.88</v>
      </c>
      <c r="W76" t="n">
        <v>2.98</v>
      </c>
      <c r="X76" t="n">
        <v>0.14</v>
      </c>
      <c r="Y76" t="n">
        <v>1</v>
      </c>
      <c r="Z76" t="n">
        <v>10</v>
      </c>
      <c r="AA76" t="n">
        <v>576.3570431543154</v>
      </c>
      <c r="AB76" t="n">
        <v>788.5971335219261</v>
      </c>
      <c r="AC76" t="n">
        <v>713.334529901621</v>
      </c>
      <c r="AD76" t="n">
        <v>576357.0431543154</v>
      </c>
      <c r="AE76" t="n">
        <v>788597.1335219261</v>
      </c>
      <c r="AF76" t="n">
        <v>1.233454370168828e-05</v>
      </c>
      <c r="AG76" t="n">
        <v>43</v>
      </c>
      <c r="AH76" t="n">
        <v>713334.5299016209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6.1425</v>
      </c>
      <c r="E77" t="n">
        <v>16.28</v>
      </c>
      <c r="F77" t="n">
        <v>12.9</v>
      </c>
      <c r="G77" t="n">
        <v>96.75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1</v>
      </c>
      <c r="N77" t="n">
        <v>99.40000000000001</v>
      </c>
      <c r="O77" t="n">
        <v>40360.92</v>
      </c>
      <c r="P77" t="n">
        <v>185.36</v>
      </c>
      <c r="Q77" t="n">
        <v>988.14</v>
      </c>
      <c r="R77" t="n">
        <v>42.17</v>
      </c>
      <c r="S77" t="n">
        <v>35.43</v>
      </c>
      <c r="T77" t="n">
        <v>2356.26</v>
      </c>
      <c r="U77" t="n">
        <v>0.84</v>
      </c>
      <c r="V77" t="n">
        <v>0.88</v>
      </c>
      <c r="W77" t="n">
        <v>2.98</v>
      </c>
      <c r="X77" t="n">
        <v>0.15</v>
      </c>
      <c r="Y77" t="n">
        <v>1</v>
      </c>
      <c r="Z77" t="n">
        <v>10</v>
      </c>
      <c r="AA77" t="n">
        <v>576.5242491725835</v>
      </c>
      <c r="AB77" t="n">
        <v>788.8259121727294</v>
      </c>
      <c r="AC77" t="n">
        <v>713.5414742390844</v>
      </c>
      <c r="AD77" t="n">
        <v>576524.2491725835</v>
      </c>
      <c r="AE77" t="n">
        <v>788825.9121727294</v>
      </c>
      <c r="AF77" t="n">
        <v>1.233113093447809e-05</v>
      </c>
      <c r="AG77" t="n">
        <v>43</v>
      </c>
      <c r="AH77" t="n">
        <v>713541.4742390844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6.1429</v>
      </c>
      <c r="E78" t="n">
        <v>16.28</v>
      </c>
      <c r="F78" t="n">
        <v>12.9</v>
      </c>
      <c r="G78" t="n">
        <v>96.73999999999999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1</v>
      </c>
      <c r="N78" t="n">
        <v>99.73</v>
      </c>
      <c r="O78" t="n">
        <v>40432.03</v>
      </c>
      <c r="P78" t="n">
        <v>185.66</v>
      </c>
      <c r="Q78" t="n">
        <v>988.08</v>
      </c>
      <c r="R78" t="n">
        <v>42.2</v>
      </c>
      <c r="S78" t="n">
        <v>35.43</v>
      </c>
      <c r="T78" t="n">
        <v>2371.55</v>
      </c>
      <c r="U78" t="n">
        <v>0.84</v>
      </c>
      <c r="V78" t="n">
        <v>0.88</v>
      </c>
      <c r="W78" t="n">
        <v>2.98</v>
      </c>
      <c r="X78" t="n">
        <v>0.15</v>
      </c>
      <c r="Y78" t="n">
        <v>1</v>
      </c>
      <c r="Z78" t="n">
        <v>10</v>
      </c>
      <c r="AA78" t="n">
        <v>576.7777644051527</v>
      </c>
      <c r="AB78" t="n">
        <v>789.1727828982331</v>
      </c>
      <c r="AC78" t="n">
        <v>713.8552401093823</v>
      </c>
      <c r="AD78" t="n">
        <v>576777.7644051526</v>
      </c>
      <c r="AE78" t="n">
        <v>789172.782898233</v>
      </c>
      <c r="AF78" t="n">
        <v>1.233193393852754e-05</v>
      </c>
      <c r="AG78" t="n">
        <v>43</v>
      </c>
      <c r="AH78" t="n">
        <v>713855.2401093823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6.1437</v>
      </c>
      <c r="E79" t="n">
        <v>16.28</v>
      </c>
      <c r="F79" t="n">
        <v>12.9</v>
      </c>
      <c r="G79" t="n">
        <v>96.72</v>
      </c>
      <c r="H79" t="n">
        <v>1.11</v>
      </c>
      <c r="I79" t="n">
        <v>8</v>
      </c>
      <c r="J79" t="n">
        <v>326.51</v>
      </c>
      <c r="K79" t="n">
        <v>61.2</v>
      </c>
      <c r="L79" t="n">
        <v>20.25</v>
      </c>
      <c r="M79" t="n">
        <v>0</v>
      </c>
      <c r="N79" t="n">
        <v>100.06</v>
      </c>
      <c r="O79" t="n">
        <v>40503.29</v>
      </c>
      <c r="P79" t="n">
        <v>185.95</v>
      </c>
      <c r="Q79" t="n">
        <v>988.08</v>
      </c>
      <c r="R79" t="n">
        <v>42.08</v>
      </c>
      <c r="S79" t="n">
        <v>35.43</v>
      </c>
      <c r="T79" t="n">
        <v>2313.01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577.010104440694</v>
      </c>
      <c r="AB79" t="n">
        <v>789.4906807849798</v>
      </c>
      <c r="AC79" t="n">
        <v>714.1427982679902</v>
      </c>
      <c r="AD79" t="n">
        <v>577010.104440694</v>
      </c>
      <c r="AE79" t="n">
        <v>789490.6807849797</v>
      </c>
      <c r="AF79" t="n">
        <v>1.233353994662646e-05</v>
      </c>
      <c r="AG79" t="n">
        <v>43</v>
      </c>
      <c r="AH79" t="n">
        <v>714142.7982679902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4.8873</v>
      </c>
      <c r="E2" t="n">
        <v>20.46</v>
      </c>
      <c r="F2" t="n">
        <v>15.1</v>
      </c>
      <c r="G2" t="n">
        <v>7.74</v>
      </c>
      <c r="H2" t="n">
        <v>0.13</v>
      </c>
      <c r="I2" t="n">
        <v>117</v>
      </c>
      <c r="J2" t="n">
        <v>133.21</v>
      </c>
      <c r="K2" t="n">
        <v>46.47</v>
      </c>
      <c r="L2" t="n">
        <v>1</v>
      </c>
      <c r="M2" t="n">
        <v>115</v>
      </c>
      <c r="N2" t="n">
        <v>20.75</v>
      </c>
      <c r="O2" t="n">
        <v>16663.42</v>
      </c>
      <c r="P2" t="n">
        <v>161.7</v>
      </c>
      <c r="Q2" t="n">
        <v>988.76</v>
      </c>
      <c r="R2" t="n">
        <v>110.65</v>
      </c>
      <c r="S2" t="n">
        <v>35.43</v>
      </c>
      <c r="T2" t="n">
        <v>36049.19</v>
      </c>
      <c r="U2" t="n">
        <v>0.32</v>
      </c>
      <c r="V2" t="n">
        <v>0.76</v>
      </c>
      <c r="W2" t="n">
        <v>3.15</v>
      </c>
      <c r="X2" t="n">
        <v>2.34</v>
      </c>
      <c r="Y2" t="n">
        <v>1</v>
      </c>
      <c r="Z2" t="n">
        <v>10</v>
      </c>
      <c r="AA2" t="n">
        <v>687.3979569099728</v>
      </c>
      <c r="AB2" t="n">
        <v>940.5282105017927</v>
      </c>
      <c r="AC2" t="n">
        <v>850.7655181311351</v>
      </c>
      <c r="AD2" t="n">
        <v>687397.9569099728</v>
      </c>
      <c r="AE2" t="n">
        <v>940528.2105017927</v>
      </c>
      <c r="AF2" t="n">
        <v>1.356105091358958e-05</v>
      </c>
      <c r="AG2" t="n">
        <v>54</v>
      </c>
      <c r="AH2" t="n">
        <v>850765.518131135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5.204</v>
      </c>
      <c r="E3" t="n">
        <v>19.22</v>
      </c>
      <c r="F3" t="n">
        <v>14.59</v>
      </c>
      <c r="G3" t="n">
        <v>9.720000000000001</v>
      </c>
      <c r="H3" t="n">
        <v>0.17</v>
      </c>
      <c r="I3" t="n">
        <v>90</v>
      </c>
      <c r="J3" t="n">
        <v>133.55</v>
      </c>
      <c r="K3" t="n">
        <v>46.47</v>
      </c>
      <c r="L3" t="n">
        <v>1.25</v>
      </c>
      <c r="M3" t="n">
        <v>88</v>
      </c>
      <c r="N3" t="n">
        <v>20.83</v>
      </c>
      <c r="O3" t="n">
        <v>16704.7</v>
      </c>
      <c r="P3" t="n">
        <v>154.77</v>
      </c>
      <c r="Q3" t="n">
        <v>988.37</v>
      </c>
      <c r="R3" t="n">
        <v>94.06999999999999</v>
      </c>
      <c r="S3" t="n">
        <v>35.43</v>
      </c>
      <c r="T3" t="n">
        <v>27895.24</v>
      </c>
      <c r="U3" t="n">
        <v>0.38</v>
      </c>
      <c r="V3" t="n">
        <v>0.78</v>
      </c>
      <c r="W3" t="n">
        <v>3.13</v>
      </c>
      <c r="X3" t="n">
        <v>1.83</v>
      </c>
      <c r="Y3" t="n">
        <v>1</v>
      </c>
      <c r="Z3" t="n">
        <v>10</v>
      </c>
      <c r="AA3" t="n">
        <v>640.1122724751732</v>
      </c>
      <c r="AB3" t="n">
        <v>875.8298509609322</v>
      </c>
      <c r="AC3" t="n">
        <v>792.2418792201362</v>
      </c>
      <c r="AD3" t="n">
        <v>640112.2724751732</v>
      </c>
      <c r="AE3" t="n">
        <v>875829.8509609322</v>
      </c>
      <c r="AF3" t="n">
        <v>1.443981522605941e-05</v>
      </c>
      <c r="AG3" t="n">
        <v>51</v>
      </c>
      <c r="AH3" t="n">
        <v>792241.8792201362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5.4423</v>
      </c>
      <c r="E4" t="n">
        <v>18.37</v>
      </c>
      <c r="F4" t="n">
        <v>14.21</v>
      </c>
      <c r="G4" t="n">
        <v>11.68</v>
      </c>
      <c r="H4" t="n">
        <v>0.2</v>
      </c>
      <c r="I4" t="n">
        <v>73</v>
      </c>
      <c r="J4" t="n">
        <v>133.88</v>
      </c>
      <c r="K4" t="n">
        <v>46.47</v>
      </c>
      <c r="L4" t="n">
        <v>1.5</v>
      </c>
      <c r="M4" t="n">
        <v>71</v>
      </c>
      <c r="N4" t="n">
        <v>20.91</v>
      </c>
      <c r="O4" t="n">
        <v>16746.01</v>
      </c>
      <c r="P4" t="n">
        <v>149.17</v>
      </c>
      <c r="Q4" t="n">
        <v>988.17</v>
      </c>
      <c r="R4" t="n">
        <v>83.09999999999999</v>
      </c>
      <c r="S4" t="n">
        <v>35.43</v>
      </c>
      <c r="T4" t="n">
        <v>22493.92</v>
      </c>
      <c r="U4" t="n">
        <v>0.43</v>
      </c>
      <c r="V4" t="n">
        <v>0.8</v>
      </c>
      <c r="W4" t="n">
        <v>3.08</v>
      </c>
      <c r="X4" t="n">
        <v>1.45</v>
      </c>
      <c r="Y4" t="n">
        <v>1</v>
      </c>
      <c r="Z4" t="n">
        <v>10</v>
      </c>
      <c r="AA4" t="n">
        <v>599.1155224093344</v>
      </c>
      <c r="AB4" t="n">
        <v>819.7362888718867</v>
      </c>
      <c r="AC4" t="n">
        <v>741.5018079690602</v>
      </c>
      <c r="AD4" t="n">
        <v>599115.5224093344</v>
      </c>
      <c r="AE4" t="n">
        <v>819736.2888718867</v>
      </c>
      <c r="AF4" t="n">
        <v>1.510103889407824e-05</v>
      </c>
      <c r="AG4" t="n">
        <v>48</v>
      </c>
      <c r="AH4" t="n">
        <v>741501.8079690603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5.6161</v>
      </c>
      <c r="E5" t="n">
        <v>17.81</v>
      </c>
      <c r="F5" t="n">
        <v>13.96</v>
      </c>
      <c r="G5" t="n">
        <v>13.74</v>
      </c>
      <c r="H5" t="n">
        <v>0.23</v>
      </c>
      <c r="I5" t="n">
        <v>61</v>
      </c>
      <c r="J5" t="n">
        <v>134.22</v>
      </c>
      <c r="K5" t="n">
        <v>46.47</v>
      </c>
      <c r="L5" t="n">
        <v>1.75</v>
      </c>
      <c r="M5" t="n">
        <v>59</v>
      </c>
      <c r="N5" t="n">
        <v>21</v>
      </c>
      <c r="O5" t="n">
        <v>16787.35</v>
      </c>
      <c r="P5" t="n">
        <v>145.06</v>
      </c>
      <c r="Q5" t="n">
        <v>988.13</v>
      </c>
      <c r="R5" t="n">
        <v>75.37</v>
      </c>
      <c r="S5" t="n">
        <v>35.43</v>
      </c>
      <c r="T5" t="n">
        <v>18690.32</v>
      </c>
      <c r="U5" t="n">
        <v>0.47</v>
      </c>
      <c r="V5" t="n">
        <v>0.82</v>
      </c>
      <c r="W5" t="n">
        <v>3.07</v>
      </c>
      <c r="X5" t="n">
        <v>1.21</v>
      </c>
      <c r="Y5" t="n">
        <v>1</v>
      </c>
      <c r="Z5" t="n">
        <v>10</v>
      </c>
      <c r="AA5" t="n">
        <v>580.5757833679544</v>
      </c>
      <c r="AB5" t="n">
        <v>794.3693999999095</v>
      </c>
      <c r="AC5" t="n">
        <v>718.5558993683726</v>
      </c>
      <c r="AD5" t="n">
        <v>580575.7833679544</v>
      </c>
      <c r="AE5" t="n">
        <v>794369.3999999096</v>
      </c>
      <c r="AF5" t="n">
        <v>1.558329098598622e-05</v>
      </c>
      <c r="AG5" t="n">
        <v>47</v>
      </c>
      <c r="AH5" t="n">
        <v>718555.8993683726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5.7593</v>
      </c>
      <c r="E6" t="n">
        <v>17.36</v>
      </c>
      <c r="F6" t="n">
        <v>13.77</v>
      </c>
      <c r="G6" t="n">
        <v>15.89</v>
      </c>
      <c r="H6" t="n">
        <v>0.26</v>
      </c>
      <c r="I6" t="n">
        <v>52</v>
      </c>
      <c r="J6" t="n">
        <v>134.55</v>
      </c>
      <c r="K6" t="n">
        <v>46.47</v>
      </c>
      <c r="L6" t="n">
        <v>2</v>
      </c>
      <c r="M6" t="n">
        <v>50</v>
      </c>
      <c r="N6" t="n">
        <v>21.09</v>
      </c>
      <c r="O6" t="n">
        <v>16828.84</v>
      </c>
      <c r="P6" t="n">
        <v>141.48</v>
      </c>
      <c r="Q6" t="n">
        <v>988.28</v>
      </c>
      <c r="R6" t="n">
        <v>69.09999999999999</v>
      </c>
      <c r="S6" t="n">
        <v>35.43</v>
      </c>
      <c r="T6" t="n">
        <v>15600.33</v>
      </c>
      <c r="U6" t="n">
        <v>0.51</v>
      </c>
      <c r="V6" t="n">
        <v>0.83</v>
      </c>
      <c r="W6" t="n">
        <v>3.05</v>
      </c>
      <c r="X6" t="n">
        <v>1.01</v>
      </c>
      <c r="Y6" t="n">
        <v>1</v>
      </c>
      <c r="Z6" t="n">
        <v>10</v>
      </c>
      <c r="AA6" t="n">
        <v>564.0088029138649</v>
      </c>
      <c r="AB6" t="n">
        <v>771.7017264590298</v>
      </c>
      <c r="AC6" t="n">
        <v>698.051596775955</v>
      </c>
      <c r="AD6" t="n">
        <v>564008.8029138648</v>
      </c>
      <c r="AE6" t="n">
        <v>771701.7264590298</v>
      </c>
      <c r="AF6" t="n">
        <v>1.598063563248347e-05</v>
      </c>
      <c r="AG6" t="n">
        <v>46</v>
      </c>
      <c r="AH6" t="n">
        <v>698051.5967759549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5.8487</v>
      </c>
      <c r="E7" t="n">
        <v>17.1</v>
      </c>
      <c r="F7" t="n">
        <v>13.67</v>
      </c>
      <c r="G7" t="n">
        <v>17.82</v>
      </c>
      <c r="H7" t="n">
        <v>0.29</v>
      </c>
      <c r="I7" t="n">
        <v>46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138.84</v>
      </c>
      <c r="Q7" t="n">
        <v>988.16</v>
      </c>
      <c r="R7" t="n">
        <v>66.06</v>
      </c>
      <c r="S7" t="n">
        <v>35.43</v>
      </c>
      <c r="T7" t="n">
        <v>14111.59</v>
      </c>
      <c r="U7" t="n">
        <v>0.54</v>
      </c>
      <c r="V7" t="n">
        <v>0.83</v>
      </c>
      <c r="W7" t="n">
        <v>3.04</v>
      </c>
      <c r="X7" t="n">
        <v>0.91</v>
      </c>
      <c r="Y7" t="n">
        <v>1</v>
      </c>
      <c r="Z7" t="n">
        <v>10</v>
      </c>
      <c r="AA7" t="n">
        <v>550.1592442902348</v>
      </c>
      <c r="AB7" t="n">
        <v>752.752149350775</v>
      </c>
      <c r="AC7" t="n">
        <v>680.9105407110133</v>
      </c>
      <c r="AD7" t="n">
        <v>550159.2442902349</v>
      </c>
      <c r="AE7" t="n">
        <v>752752.1493507749</v>
      </c>
      <c r="AF7" t="n">
        <v>1.622869856123245e-05</v>
      </c>
      <c r="AG7" t="n">
        <v>45</v>
      </c>
      <c r="AH7" t="n">
        <v>680910.5407110133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5.952</v>
      </c>
      <c r="E8" t="n">
        <v>16.8</v>
      </c>
      <c r="F8" t="n">
        <v>13.53</v>
      </c>
      <c r="G8" t="n">
        <v>20.3</v>
      </c>
      <c r="H8" t="n">
        <v>0.33</v>
      </c>
      <c r="I8" t="n">
        <v>40</v>
      </c>
      <c r="J8" t="n">
        <v>135.22</v>
      </c>
      <c r="K8" t="n">
        <v>46.47</v>
      </c>
      <c r="L8" t="n">
        <v>2.5</v>
      </c>
      <c r="M8" t="n">
        <v>38</v>
      </c>
      <c r="N8" t="n">
        <v>21.26</v>
      </c>
      <c r="O8" t="n">
        <v>16911.68</v>
      </c>
      <c r="P8" t="n">
        <v>135.8</v>
      </c>
      <c r="Q8" t="n">
        <v>988.3099999999999</v>
      </c>
      <c r="R8" t="n">
        <v>61.66</v>
      </c>
      <c r="S8" t="n">
        <v>35.43</v>
      </c>
      <c r="T8" t="n">
        <v>11940.47</v>
      </c>
      <c r="U8" t="n">
        <v>0.57</v>
      </c>
      <c r="V8" t="n">
        <v>0.84</v>
      </c>
      <c r="W8" t="n">
        <v>3.04</v>
      </c>
      <c r="X8" t="n">
        <v>0.78</v>
      </c>
      <c r="Y8" t="n">
        <v>1</v>
      </c>
      <c r="Z8" t="n">
        <v>10</v>
      </c>
      <c r="AA8" t="n">
        <v>535.7017944247763</v>
      </c>
      <c r="AB8" t="n">
        <v>732.9708286271813</v>
      </c>
      <c r="AC8" t="n">
        <v>663.0171214740213</v>
      </c>
      <c r="AD8" t="n">
        <v>535701.7944247762</v>
      </c>
      <c r="AE8" t="n">
        <v>732970.8286271812</v>
      </c>
      <c r="AF8" t="n">
        <v>1.65153305583216e-05</v>
      </c>
      <c r="AG8" t="n">
        <v>44</v>
      </c>
      <c r="AH8" t="n">
        <v>663017.1214740213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6.0185</v>
      </c>
      <c r="E9" t="n">
        <v>16.62</v>
      </c>
      <c r="F9" t="n">
        <v>13.46</v>
      </c>
      <c r="G9" t="n">
        <v>22.43</v>
      </c>
      <c r="H9" t="n">
        <v>0.36</v>
      </c>
      <c r="I9" t="n">
        <v>36</v>
      </c>
      <c r="J9" t="n">
        <v>135.56</v>
      </c>
      <c r="K9" t="n">
        <v>46.47</v>
      </c>
      <c r="L9" t="n">
        <v>2.75</v>
      </c>
      <c r="M9" t="n">
        <v>34</v>
      </c>
      <c r="N9" t="n">
        <v>21.34</v>
      </c>
      <c r="O9" t="n">
        <v>16953.14</v>
      </c>
      <c r="P9" t="n">
        <v>133.47</v>
      </c>
      <c r="Q9" t="n">
        <v>988.11</v>
      </c>
      <c r="R9" t="n">
        <v>59.2</v>
      </c>
      <c r="S9" t="n">
        <v>35.43</v>
      </c>
      <c r="T9" t="n">
        <v>10731.37</v>
      </c>
      <c r="U9" t="n">
        <v>0.6</v>
      </c>
      <c r="V9" t="n">
        <v>0.85</v>
      </c>
      <c r="W9" t="n">
        <v>3.03</v>
      </c>
      <c r="X9" t="n">
        <v>0.7</v>
      </c>
      <c r="Y9" t="n">
        <v>1</v>
      </c>
      <c r="Z9" t="n">
        <v>10</v>
      </c>
      <c r="AA9" t="n">
        <v>531.9198624966591</v>
      </c>
      <c r="AB9" t="n">
        <v>727.7962225160702</v>
      </c>
      <c r="AC9" t="n">
        <v>658.3363725075495</v>
      </c>
      <c r="AD9" t="n">
        <v>531919.8624966592</v>
      </c>
      <c r="AE9" t="n">
        <v>727796.2225160702</v>
      </c>
      <c r="AF9" t="n">
        <v>1.669985164066844e-05</v>
      </c>
      <c r="AG9" t="n">
        <v>44</v>
      </c>
      <c r="AH9" t="n">
        <v>658336.3725075495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6.0726</v>
      </c>
      <c r="E10" t="n">
        <v>16.47</v>
      </c>
      <c r="F10" t="n">
        <v>13.39</v>
      </c>
      <c r="G10" t="n">
        <v>24.34</v>
      </c>
      <c r="H10" t="n">
        <v>0.39</v>
      </c>
      <c r="I10" t="n">
        <v>33</v>
      </c>
      <c r="J10" t="n">
        <v>135.9</v>
      </c>
      <c r="K10" t="n">
        <v>46.47</v>
      </c>
      <c r="L10" t="n">
        <v>3</v>
      </c>
      <c r="M10" t="n">
        <v>31</v>
      </c>
      <c r="N10" t="n">
        <v>21.43</v>
      </c>
      <c r="O10" t="n">
        <v>16994.64</v>
      </c>
      <c r="P10" t="n">
        <v>131.05</v>
      </c>
      <c r="Q10" t="n">
        <v>988.1900000000001</v>
      </c>
      <c r="R10" t="n">
        <v>57.54</v>
      </c>
      <c r="S10" t="n">
        <v>35.43</v>
      </c>
      <c r="T10" t="n">
        <v>9918.49</v>
      </c>
      <c r="U10" t="n">
        <v>0.62</v>
      </c>
      <c r="V10" t="n">
        <v>0.85</v>
      </c>
      <c r="W10" t="n">
        <v>3.02</v>
      </c>
      <c r="X10" t="n">
        <v>0.63</v>
      </c>
      <c r="Y10" t="n">
        <v>1</v>
      </c>
      <c r="Z10" t="n">
        <v>10</v>
      </c>
      <c r="AA10" t="n">
        <v>519.5094137074817</v>
      </c>
      <c r="AB10" t="n">
        <v>710.8156989723585</v>
      </c>
      <c r="AC10" t="n">
        <v>642.9764462985352</v>
      </c>
      <c r="AD10" t="n">
        <v>519509.4137074817</v>
      </c>
      <c r="AE10" t="n">
        <v>710815.6989723585</v>
      </c>
      <c r="AF10" t="n">
        <v>1.684996578435211e-05</v>
      </c>
      <c r="AG10" t="n">
        <v>43</v>
      </c>
      <c r="AH10" t="n">
        <v>642976.4462985352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6.1272</v>
      </c>
      <c r="E11" t="n">
        <v>16.32</v>
      </c>
      <c r="F11" t="n">
        <v>13.32</v>
      </c>
      <c r="G11" t="n">
        <v>26.65</v>
      </c>
      <c r="H11" t="n">
        <v>0.42</v>
      </c>
      <c r="I11" t="n">
        <v>30</v>
      </c>
      <c r="J11" t="n">
        <v>136.23</v>
      </c>
      <c r="K11" t="n">
        <v>46.47</v>
      </c>
      <c r="L11" t="n">
        <v>3.25</v>
      </c>
      <c r="M11" t="n">
        <v>28</v>
      </c>
      <c r="N11" t="n">
        <v>21.52</v>
      </c>
      <c r="O11" t="n">
        <v>17036.16</v>
      </c>
      <c r="P11" t="n">
        <v>128.98</v>
      </c>
      <c r="Q11" t="n">
        <v>988.15</v>
      </c>
      <c r="R11" t="n">
        <v>55.47</v>
      </c>
      <c r="S11" t="n">
        <v>35.43</v>
      </c>
      <c r="T11" t="n">
        <v>8896.290000000001</v>
      </c>
      <c r="U11" t="n">
        <v>0.64</v>
      </c>
      <c r="V11" t="n">
        <v>0.86</v>
      </c>
      <c r="W11" t="n">
        <v>3.01</v>
      </c>
      <c r="X11" t="n">
        <v>0.57</v>
      </c>
      <c r="Y11" t="n">
        <v>1</v>
      </c>
      <c r="Z11" t="n">
        <v>10</v>
      </c>
      <c r="AA11" t="n">
        <v>516.3679916359592</v>
      </c>
      <c r="AB11" t="n">
        <v>706.5174667043409</v>
      </c>
      <c r="AC11" t="n">
        <v>639.0884312855702</v>
      </c>
      <c r="AD11" t="n">
        <v>516367.9916359592</v>
      </c>
      <c r="AE11" t="n">
        <v>706517.4667043409</v>
      </c>
      <c r="AF11" t="n">
        <v>1.700146730459478e-05</v>
      </c>
      <c r="AG11" t="n">
        <v>43</v>
      </c>
      <c r="AH11" t="n">
        <v>639088.4312855703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6.1794</v>
      </c>
      <c r="E12" t="n">
        <v>16.18</v>
      </c>
      <c r="F12" t="n">
        <v>13.27</v>
      </c>
      <c r="G12" t="n">
        <v>29.48</v>
      </c>
      <c r="H12" t="n">
        <v>0.45</v>
      </c>
      <c r="I12" t="n">
        <v>27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126.29</v>
      </c>
      <c r="Q12" t="n">
        <v>988.26</v>
      </c>
      <c r="R12" t="n">
        <v>53.69</v>
      </c>
      <c r="S12" t="n">
        <v>35.43</v>
      </c>
      <c r="T12" t="n">
        <v>8020.28</v>
      </c>
      <c r="U12" t="n">
        <v>0.66</v>
      </c>
      <c r="V12" t="n">
        <v>0.86</v>
      </c>
      <c r="W12" t="n">
        <v>3.01</v>
      </c>
      <c r="X12" t="n">
        <v>0.51</v>
      </c>
      <c r="Y12" t="n">
        <v>1</v>
      </c>
      <c r="Z12" t="n">
        <v>10</v>
      </c>
      <c r="AA12" t="n">
        <v>512.8130186766746</v>
      </c>
      <c r="AB12" t="n">
        <v>701.6533958671095</v>
      </c>
      <c r="AC12" t="n">
        <v>634.6885805422779</v>
      </c>
      <c r="AD12" t="n">
        <v>512813.0186766745</v>
      </c>
      <c r="AE12" t="n">
        <v>701653.3958671094</v>
      </c>
      <c r="AF12" t="n">
        <v>1.714630941735425e-05</v>
      </c>
      <c r="AG12" t="n">
        <v>43</v>
      </c>
      <c r="AH12" t="n">
        <v>634688.5805422779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6.2085</v>
      </c>
      <c r="E13" t="n">
        <v>16.11</v>
      </c>
      <c r="F13" t="n">
        <v>13.25</v>
      </c>
      <c r="G13" t="n">
        <v>31.79</v>
      </c>
      <c r="H13" t="n">
        <v>0.48</v>
      </c>
      <c r="I13" t="n">
        <v>25</v>
      </c>
      <c r="J13" t="n">
        <v>136.91</v>
      </c>
      <c r="K13" t="n">
        <v>46.47</v>
      </c>
      <c r="L13" t="n">
        <v>3.75</v>
      </c>
      <c r="M13" t="n">
        <v>23</v>
      </c>
      <c r="N13" t="n">
        <v>21.69</v>
      </c>
      <c r="O13" t="n">
        <v>17119.3</v>
      </c>
      <c r="P13" t="n">
        <v>124.44</v>
      </c>
      <c r="Q13" t="n">
        <v>988.2</v>
      </c>
      <c r="R13" t="n">
        <v>52.97</v>
      </c>
      <c r="S13" t="n">
        <v>35.43</v>
      </c>
      <c r="T13" t="n">
        <v>7673.14</v>
      </c>
      <c r="U13" t="n">
        <v>0.67</v>
      </c>
      <c r="V13" t="n">
        <v>0.86</v>
      </c>
      <c r="W13" t="n">
        <v>3.01</v>
      </c>
      <c r="X13" t="n">
        <v>0.49</v>
      </c>
      <c r="Y13" t="n">
        <v>1</v>
      </c>
      <c r="Z13" t="n">
        <v>10</v>
      </c>
      <c r="AA13" t="n">
        <v>501.6534140875467</v>
      </c>
      <c r="AB13" t="n">
        <v>686.3843325412569</v>
      </c>
      <c r="AC13" t="n">
        <v>620.8767751899798</v>
      </c>
      <c r="AD13" t="n">
        <v>501653.4140875466</v>
      </c>
      <c r="AE13" t="n">
        <v>686384.3325412569</v>
      </c>
      <c r="AF13" t="n">
        <v>1.722705473308798e-05</v>
      </c>
      <c r="AG13" t="n">
        <v>42</v>
      </c>
      <c r="AH13" t="n">
        <v>620876.7751899797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6.2505</v>
      </c>
      <c r="E14" t="n">
        <v>16</v>
      </c>
      <c r="F14" t="n">
        <v>13.19</v>
      </c>
      <c r="G14" t="n">
        <v>34.41</v>
      </c>
      <c r="H14" t="n">
        <v>0.52</v>
      </c>
      <c r="I14" t="n">
        <v>23</v>
      </c>
      <c r="J14" t="n">
        <v>137.25</v>
      </c>
      <c r="K14" t="n">
        <v>46.47</v>
      </c>
      <c r="L14" t="n">
        <v>4</v>
      </c>
      <c r="M14" t="n">
        <v>21</v>
      </c>
      <c r="N14" t="n">
        <v>21.78</v>
      </c>
      <c r="O14" t="n">
        <v>17160.92</v>
      </c>
      <c r="P14" t="n">
        <v>121.97</v>
      </c>
      <c r="Q14" t="n">
        <v>988.1</v>
      </c>
      <c r="R14" t="n">
        <v>51.68</v>
      </c>
      <c r="S14" t="n">
        <v>35.43</v>
      </c>
      <c r="T14" t="n">
        <v>7038.45</v>
      </c>
      <c r="U14" t="n">
        <v>0.6899999999999999</v>
      </c>
      <c r="V14" t="n">
        <v>0.86</v>
      </c>
      <c r="W14" t="n">
        <v>2.99</v>
      </c>
      <c r="X14" t="n">
        <v>0.44</v>
      </c>
      <c r="Y14" t="n">
        <v>1</v>
      </c>
      <c r="Z14" t="n">
        <v>10</v>
      </c>
      <c r="AA14" t="n">
        <v>498.5724547429153</v>
      </c>
      <c r="AB14" t="n">
        <v>682.1688280435989</v>
      </c>
      <c r="AC14" t="n">
        <v>617.0635925250805</v>
      </c>
      <c r="AD14" t="n">
        <v>498572.4547429153</v>
      </c>
      <c r="AE14" t="n">
        <v>682168.8280435989</v>
      </c>
      <c r="AF14" t="n">
        <v>1.734359436404388e-05</v>
      </c>
      <c r="AG14" t="n">
        <v>42</v>
      </c>
      <c r="AH14" t="n">
        <v>617063.5925250804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6.2718</v>
      </c>
      <c r="E15" t="n">
        <v>15.94</v>
      </c>
      <c r="F15" t="n">
        <v>13.17</v>
      </c>
      <c r="G15" t="n">
        <v>35.91</v>
      </c>
      <c r="H15" t="n">
        <v>0.55</v>
      </c>
      <c r="I15" t="n">
        <v>22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119.93</v>
      </c>
      <c r="Q15" t="n">
        <v>988.08</v>
      </c>
      <c r="R15" t="n">
        <v>50.68</v>
      </c>
      <c r="S15" t="n">
        <v>35.43</v>
      </c>
      <c r="T15" t="n">
        <v>6542.25</v>
      </c>
      <c r="U15" t="n">
        <v>0.7</v>
      </c>
      <c r="V15" t="n">
        <v>0.87</v>
      </c>
      <c r="W15" t="n">
        <v>3</v>
      </c>
      <c r="X15" t="n">
        <v>0.41</v>
      </c>
      <c r="Y15" t="n">
        <v>1</v>
      </c>
      <c r="Z15" t="n">
        <v>10</v>
      </c>
      <c r="AA15" t="n">
        <v>496.3562789636112</v>
      </c>
      <c r="AB15" t="n">
        <v>679.1365585715799</v>
      </c>
      <c r="AC15" t="n">
        <v>614.3207185956542</v>
      </c>
      <c r="AD15" t="n">
        <v>496356.2789636112</v>
      </c>
      <c r="AE15" t="n">
        <v>679136.55857158</v>
      </c>
      <c r="AF15" t="n">
        <v>1.740269660545723e-05</v>
      </c>
      <c r="AG15" t="n">
        <v>42</v>
      </c>
      <c r="AH15" t="n">
        <v>614320.7185956541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6.3095</v>
      </c>
      <c r="E16" t="n">
        <v>15.85</v>
      </c>
      <c r="F16" t="n">
        <v>13.12</v>
      </c>
      <c r="G16" t="n">
        <v>39.37</v>
      </c>
      <c r="H16" t="n">
        <v>0.58</v>
      </c>
      <c r="I16" t="n">
        <v>20</v>
      </c>
      <c r="J16" t="n">
        <v>137.92</v>
      </c>
      <c r="K16" t="n">
        <v>46.47</v>
      </c>
      <c r="L16" t="n">
        <v>4.5</v>
      </c>
      <c r="M16" t="n">
        <v>18</v>
      </c>
      <c r="N16" t="n">
        <v>21.95</v>
      </c>
      <c r="O16" t="n">
        <v>17244.24</v>
      </c>
      <c r="P16" t="n">
        <v>118.01</v>
      </c>
      <c r="Q16" t="n">
        <v>988.17</v>
      </c>
      <c r="R16" t="n">
        <v>49.16</v>
      </c>
      <c r="S16" t="n">
        <v>35.43</v>
      </c>
      <c r="T16" t="n">
        <v>5790.55</v>
      </c>
      <c r="U16" t="n">
        <v>0.72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493.9095727682421</v>
      </c>
      <c r="AB16" t="n">
        <v>675.7888672140167</v>
      </c>
      <c r="AC16" t="n">
        <v>611.2925262027424</v>
      </c>
      <c r="AD16" t="n">
        <v>493909.5727682421</v>
      </c>
      <c r="AE16" t="n">
        <v>675788.8672140167</v>
      </c>
      <c r="AF16" t="n">
        <v>1.750730479800574e-05</v>
      </c>
      <c r="AG16" t="n">
        <v>42</v>
      </c>
      <c r="AH16" t="n">
        <v>611292.5262027424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6.3269</v>
      </c>
      <c r="E17" t="n">
        <v>15.81</v>
      </c>
      <c r="F17" t="n">
        <v>13.11</v>
      </c>
      <c r="G17" t="n">
        <v>41.39</v>
      </c>
      <c r="H17" t="n">
        <v>0.61</v>
      </c>
      <c r="I17" t="n">
        <v>19</v>
      </c>
      <c r="J17" t="n">
        <v>138.26</v>
      </c>
      <c r="K17" t="n">
        <v>46.47</v>
      </c>
      <c r="L17" t="n">
        <v>4.75</v>
      </c>
      <c r="M17" t="n">
        <v>16</v>
      </c>
      <c r="N17" t="n">
        <v>22.04</v>
      </c>
      <c r="O17" t="n">
        <v>17285.95</v>
      </c>
      <c r="P17" t="n">
        <v>115.07</v>
      </c>
      <c r="Q17" t="n">
        <v>988.17</v>
      </c>
      <c r="R17" t="n">
        <v>48.75</v>
      </c>
      <c r="S17" t="n">
        <v>35.43</v>
      </c>
      <c r="T17" t="n">
        <v>5593.3</v>
      </c>
      <c r="U17" t="n">
        <v>0.73</v>
      </c>
      <c r="V17" t="n">
        <v>0.87</v>
      </c>
      <c r="W17" t="n">
        <v>2.99</v>
      </c>
      <c r="X17" t="n">
        <v>0.35</v>
      </c>
      <c r="Y17" t="n">
        <v>1</v>
      </c>
      <c r="Z17" t="n">
        <v>10</v>
      </c>
      <c r="AA17" t="n">
        <v>491.0406376668842</v>
      </c>
      <c r="AB17" t="n">
        <v>671.863463639855</v>
      </c>
      <c r="AC17" t="n">
        <v>607.7417576363601</v>
      </c>
      <c r="AD17" t="n">
        <v>491040.6376668842</v>
      </c>
      <c r="AE17" t="n">
        <v>671863.463639855</v>
      </c>
      <c r="AF17" t="n">
        <v>1.75555855022589e-05</v>
      </c>
      <c r="AG17" t="n">
        <v>42</v>
      </c>
      <c r="AH17" t="n">
        <v>607741.7576363601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6.347</v>
      </c>
      <c r="E18" t="n">
        <v>15.76</v>
      </c>
      <c r="F18" t="n">
        <v>13.09</v>
      </c>
      <c r="G18" t="n">
        <v>43.62</v>
      </c>
      <c r="H18" t="n">
        <v>0.64</v>
      </c>
      <c r="I18" t="n">
        <v>18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112.87</v>
      </c>
      <c r="Q18" t="n">
        <v>988.08</v>
      </c>
      <c r="R18" t="n">
        <v>47.8</v>
      </c>
      <c r="S18" t="n">
        <v>35.43</v>
      </c>
      <c r="T18" t="n">
        <v>5121.25</v>
      </c>
      <c r="U18" t="n">
        <v>0.74</v>
      </c>
      <c r="V18" t="n">
        <v>0.87</v>
      </c>
      <c r="W18" t="n">
        <v>3</v>
      </c>
      <c r="X18" t="n">
        <v>0.33</v>
      </c>
      <c r="Y18" t="n">
        <v>1</v>
      </c>
      <c r="Z18" t="n">
        <v>10</v>
      </c>
      <c r="AA18" t="n">
        <v>488.760755969524</v>
      </c>
      <c r="AB18" t="n">
        <v>668.7440289202449</v>
      </c>
      <c r="AC18" t="n">
        <v>604.9200373882354</v>
      </c>
      <c r="AD18" t="n">
        <v>488760.755969524</v>
      </c>
      <c r="AE18" t="n">
        <v>668744.0289202449</v>
      </c>
      <c r="AF18" t="n">
        <v>1.761135803993065e-05</v>
      </c>
      <c r="AG18" t="n">
        <v>42</v>
      </c>
      <c r="AH18" t="n">
        <v>604920.0373882354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6.3586</v>
      </c>
      <c r="E19" t="n">
        <v>15.73</v>
      </c>
      <c r="F19" t="n">
        <v>13.08</v>
      </c>
      <c r="G19" t="n">
        <v>46.18</v>
      </c>
      <c r="H19" t="n">
        <v>0.67</v>
      </c>
      <c r="I19" t="n">
        <v>17</v>
      </c>
      <c r="J19" t="n">
        <v>138.94</v>
      </c>
      <c r="K19" t="n">
        <v>46.47</v>
      </c>
      <c r="L19" t="n">
        <v>5.25</v>
      </c>
      <c r="M19" t="n">
        <v>5</v>
      </c>
      <c r="N19" t="n">
        <v>22.22</v>
      </c>
      <c r="O19" t="n">
        <v>17369.47</v>
      </c>
      <c r="P19" t="n">
        <v>111.77</v>
      </c>
      <c r="Q19" t="n">
        <v>988.17</v>
      </c>
      <c r="R19" t="n">
        <v>47.46</v>
      </c>
      <c r="S19" t="n">
        <v>35.43</v>
      </c>
      <c r="T19" t="n">
        <v>4953.93</v>
      </c>
      <c r="U19" t="n">
        <v>0.75</v>
      </c>
      <c r="V19" t="n">
        <v>0.87</v>
      </c>
      <c r="W19" t="n">
        <v>3.01</v>
      </c>
      <c r="X19" t="n">
        <v>0.33</v>
      </c>
      <c r="Y19" t="n">
        <v>1</v>
      </c>
      <c r="Z19" t="n">
        <v>10</v>
      </c>
      <c r="AA19" t="n">
        <v>478.691673483043</v>
      </c>
      <c r="AB19" t="n">
        <v>654.9670660456736</v>
      </c>
      <c r="AC19" t="n">
        <v>592.4579285143244</v>
      </c>
      <c r="AD19" t="n">
        <v>478691.673483043</v>
      </c>
      <c r="AE19" t="n">
        <v>654967.0660456736</v>
      </c>
      <c r="AF19" t="n">
        <v>1.764354517609942e-05</v>
      </c>
      <c r="AG19" t="n">
        <v>41</v>
      </c>
      <c r="AH19" t="n">
        <v>592457.9285143244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6.3509</v>
      </c>
      <c r="E20" t="n">
        <v>15.75</v>
      </c>
      <c r="F20" t="n">
        <v>13.1</v>
      </c>
      <c r="G20" t="n">
        <v>46.25</v>
      </c>
      <c r="H20" t="n">
        <v>0.7</v>
      </c>
      <c r="I20" t="n">
        <v>17</v>
      </c>
      <c r="J20" t="n">
        <v>139.28</v>
      </c>
      <c r="K20" t="n">
        <v>46.47</v>
      </c>
      <c r="L20" t="n">
        <v>5.5</v>
      </c>
      <c r="M20" t="n">
        <v>2</v>
      </c>
      <c r="N20" t="n">
        <v>22.31</v>
      </c>
      <c r="O20" t="n">
        <v>17411.27</v>
      </c>
      <c r="P20" t="n">
        <v>111.81</v>
      </c>
      <c r="Q20" t="n">
        <v>988.23</v>
      </c>
      <c r="R20" t="n">
        <v>47.9</v>
      </c>
      <c r="S20" t="n">
        <v>35.43</v>
      </c>
      <c r="T20" t="n">
        <v>5174.86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487.7955770315208</v>
      </c>
      <c r="AB20" t="n">
        <v>667.4234285165793</v>
      </c>
      <c r="AC20" t="n">
        <v>603.7254732336214</v>
      </c>
      <c r="AD20" t="n">
        <v>487795.5770315208</v>
      </c>
      <c r="AE20" t="n">
        <v>667423.4285165793</v>
      </c>
      <c r="AF20" t="n">
        <v>1.762217957709084e-05</v>
      </c>
      <c r="AG20" t="n">
        <v>42</v>
      </c>
      <c r="AH20" t="n">
        <v>603725.4732336215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6.354</v>
      </c>
      <c r="E21" t="n">
        <v>15.74</v>
      </c>
      <c r="F21" t="n">
        <v>13.1</v>
      </c>
      <c r="G21" t="n">
        <v>46.22</v>
      </c>
      <c r="H21" t="n">
        <v>0.73</v>
      </c>
      <c r="I21" t="n">
        <v>17</v>
      </c>
      <c r="J21" t="n">
        <v>139.61</v>
      </c>
      <c r="K21" t="n">
        <v>46.47</v>
      </c>
      <c r="L21" t="n">
        <v>5.75</v>
      </c>
      <c r="M21" t="n">
        <v>1</v>
      </c>
      <c r="N21" t="n">
        <v>22.4</v>
      </c>
      <c r="O21" t="n">
        <v>17453.1</v>
      </c>
      <c r="P21" t="n">
        <v>111.87</v>
      </c>
      <c r="Q21" t="n">
        <v>988.3200000000001</v>
      </c>
      <c r="R21" t="n">
        <v>47.77</v>
      </c>
      <c r="S21" t="n">
        <v>35.43</v>
      </c>
      <c r="T21" t="n">
        <v>5109.4</v>
      </c>
      <c r="U21" t="n">
        <v>0.74</v>
      </c>
      <c r="V21" t="n">
        <v>0.87</v>
      </c>
      <c r="W21" t="n">
        <v>3.01</v>
      </c>
      <c r="X21" t="n">
        <v>0.34</v>
      </c>
      <c r="Y21" t="n">
        <v>1</v>
      </c>
      <c r="Z21" t="n">
        <v>10</v>
      </c>
      <c r="AA21" t="n">
        <v>478.8848320593318</v>
      </c>
      <c r="AB21" t="n">
        <v>655.2313541313067</v>
      </c>
      <c r="AC21" t="n">
        <v>592.6969933159954</v>
      </c>
      <c r="AD21" t="n">
        <v>478884.8320593318</v>
      </c>
      <c r="AE21" t="n">
        <v>655231.3541313068</v>
      </c>
      <c r="AF21" t="n">
        <v>1.763078131175663e-05</v>
      </c>
      <c r="AG21" t="n">
        <v>41</v>
      </c>
      <c r="AH21" t="n">
        <v>592696.9933159954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6.3544</v>
      </c>
      <c r="E22" t="n">
        <v>15.74</v>
      </c>
      <c r="F22" t="n">
        <v>13.09</v>
      </c>
      <c r="G22" t="n">
        <v>46.21</v>
      </c>
      <c r="H22" t="n">
        <v>0.76</v>
      </c>
      <c r="I22" t="n">
        <v>17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111.92</v>
      </c>
      <c r="Q22" t="n">
        <v>988.3200000000001</v>
      </c>
      <c r="R22" t="n">
        <v>47.71</v>
      </c>
      <c r="S22" t="n">
        <v>35.43</v>
      </c>
      <c r="T22" t="n">
        <v>5079.37</v>
      </c>
      <c r="U22" t="n">
        <v>0.74</v>
      </c>
      <c r="V22" t="n">
        <v>0.87</v>
      </c>
      <c r="W22" t="n">
        <v>3.01</v>
      </c>
      <c r="X22" t="n">
        <v>0.34</v>
      </c>
      <c r="Y22" t="n">
        <v>1</v>
      </c>
      <c r="Z22" t="n">
        <v>10</v>
      </c>
      <c r="AA22" t="n">
        <v>478.907564846531</v>
      </c>
      <c r="AB22" t="n">
        <v>655.2624581336527</v>
      </c>
      <c r="AC22" t="n">
        <v>592.7251287960121</v>
      </c>
      <c r="AD22" t="n">
        <v>478907.564846531</v>
      </c>
      <c r="AE22" t="n">
        <v>655262.4581336527</v>
      </c>
      <c r="AF22" t="n">
        <v>1.763189121300383e-05</v>
      </c>
      <c r="AG22" t="n">
        <v>41</v>
      </c>
      <c r="AH22" t="n">
        <v>592725.1287960121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6.3541</v>
      </c>
      <c r="E23" t="n">
        <v>15.74</v>
      </c>
      <c r="F23" t="n">
        <v>13.09</v>
      </c>
      <c r="G23" t="n">
        <v>46.22</v>
      </c>
      <c r="H23" t="n">
        <v>0.79</v>
      </c>
      <c r="I23" t="n">
        <v>17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112.14</v>
      </c>
      <c r="Q23" t="n">
        <v>988.36</v>
      </c>
      <c r="R23" t="n">
        <v>47.69</v>
      </c>
      <c r="S23" t="n">
        <v>35.43</v>
      </c>
      <c r="T23" t="n">
        <v>5072.69</v>
      </c>
      <c r="U23" t="n">
        <v>0.74</v>
      </c>
      <c r="V23" t="n">
        <v>0.87</v>
      </c>
      <c r="W23" t="n">
        <v>3.01</v>
      </c>
      <c r="X23" t="n">
        <v>0.34</v>
      </c>
      <c r="Y23" t="n">
        <v>1</v>
      </c>
      <c r="Z23" t="n">
        <v>10</v>
      </c>
      <c r="AA23" t="n">
        <v>479.1013114094251</v>
      </c>
      <c r="AB23" t="n">
        <v>655.5275507284994</v>
      </c>
      <c r="AC23" t="n">
        <v>592.9649213256664</v>
      </c>
      <c r="AD23" t="n">
        <v>479101.3114094251</v>
      </c>
      <c r="AE23" t="n">
        <v>655527.5507284993</v>
      </c>
      <c r="AF23" t="n">
        <v>1.763105878706843e-05</v>
      </c>
      <c r="AG23" t="n">
        <v>41</v>
      </c>
      <c r="AH23" t="n">
        <v>592964.9213256664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3.3934</v>
      </c>
      <c r="E2" t="n">
        <v>29.47</v>
      </c>
      <c r="F2" t="n">
        <v>16.89</v>
      </c>
      <c r="G2" t="n">
        <v>5.07</v>
      </c>
      <c r="H2" t="n">
        <v>0.07000000000000001</v>
      </c>
      <c r="I2" t="n">
        <v>200</v>
      </c>
      <c r="J2" t="n">
        <v>252.85</v>
      </c>
      <c r="K2" t="n">
        <v>59.19</v>
      </c>
      <c r="L2" t="n">
        <v>1</v>
      </c>
      <c r="M2" t="n">
        <v>198</v>
      </c>
      <c r="N2" t="n">
        <v>62.65</v>
      </c>
      <c r="O2" t="n">
        <v>31418.63</v>
      </c>
      <c r="P2" t="n">
        <v>277.6</v>
      </c>
      <c r="Q2" t="n">
        <v>988.97</v>
      </c>
      <c r="R2" t="n">
        <v>165.83</v>
      </c>
      <c r="S2" t="n">
        <v>35.43</v>
      </c>
      <c r="T2" t="n">
        <v>63224.01</v>
      </c>
      <c r="U2" t="n">
        <v>0.21</v>
      </c>
      <c r="V2" t="n">
        <v>0.68</v>
      </c>
      <c r="W2" t="n">
        <v>3.31</v>
      </c>
      <c r="X2" t="n">
        <v>4.12</v>
      </c>
      <c r="Y2" t="n">
        <v>1</v>
      </c>
      <c r="Z2" t="n">
        <v>10</v>
      </c>
      <c r="AA2" t="n">
        <v>1192.98827235961</v>
      </c>
      <c r="AB2" t="n">
        <v>1632.29918517049</v>
      </c>
      <c r="AC2" t="n">
        <v>1476.514841884113</v>
      </c>
      <c r="AD2" t="n">
        <v>1192988.27235961</v>
      </c>
      <c r="AE2" t="n">
        <v>1632299.18517049</v>
      </c>
      <c r="AF2" t="n">
        <v>7.119080492285469e-06</v>
      </c>
      <c r="AG2" t="n">
        <v>77</v>
      </c>
      <c r="AH2" t="n">
        <v>1476514.841884113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3.8691</v>
      </c>
      <c r="E3" t="n">
        <v>25.85</v>
      </c>
      <c r="F3" t="n">
        <v>15.76</v>
      </c>
      <c r="G3" t="n">
        <v>6.34</v>
      </c>
      <c r="H3" t="n">
        <v>0.09</v>
      </c>
      <c r="I3" t="n">
        <v>149</v>
      </c>
      <c r="J3" t="n">
        <v>253.3</v>
      </c>
      <c r="K3" t="n">
        <v>59.19</v>
      </c>
      <c r="L3" t="n">
        <v>1.25</v>
      </c>
      <c r="M3" t="n">
        <v>147</v>
      </c>
      <c r="N3" t="n">
        <v>62.86</v>
      </c>
      <c r="O3" t="n">
        <v>31474.5</v>
      </c>
      <c r="P3" t="n">
        <v>258.35</v>
      </c>
      <c r="Q3" t="n">
        <v>988.47</v>
      </c>
      <c r="R3" t="n">
        <v>131.4</v>
      </c>
      <c r="S3" t="n">
        <v>35.43</v>
      </c>
      <c r="T3" t="n">
        <v>46267.32</v>
      </c>
      <c r="U3" t="n">
        <v>0.27</v>
      </c>
      <c r="V3" t="n">
        <v>0.72</v>
      </c>
      <c r="W3" t="n">
        <v>3.2</v>
      </c>
      <c r="X3" t="n">
        <v>3</v>
      </c>
      <c r="Y3" t="n">
        <v>1</v>
      </c>
      <c r="Z3" t="n">
        <v>10</v>
      </c>
      <c r="AA3" t="n">
        <v>1020.357207569141</v>
      </c>
      <c r="AB3" t="n">
        <v>1396.097746379098</v>
      </c>
      <c r="AC3" t="n">
        <v>1262.85613690017</v>
      </c>
      <c r="AD3" t="n">
        <v>1020357.207569141</v>
      </c>
      <c r="AE3" t="n">
        <v>1396097.746379098</v>
      </c>
      <c r="AF3" t="n">
        <v>8.117060863058202e-06</v>
      </c>
      <c r="AG3" t="n">
        <v>68</v>
      </c>
      <c r="AH3" t="n">
        <v>1262856.13690017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4.1917</v>
      </c>
      <c r="E4" t="n">
        <v>23.86</v>
      </c>
      <c r="F4" t="n">
        <v>15.19</v>
      </c>
      <c r="G4" t="n">
        <v>7.59</v>
      </c>
      <c r="H4" t="n">
        <v>0.11</v>
      </c>
      <c r="I4" t="n">
        <v>120</v>
      </c>
      <c r="J4" t="n">
        <v>253.75</v>
      </c>
      <c r="K4" t="n">
        <v>59.19</v>
      </c>
      <c r="L4" t="n">
        <v>1.5</v>
      </c>
      <c r="M4" t="n">
        <v>118</v>
      </c>
      <c r="N4" t="n">
        <v>63.06</v>
      </c>
      <c r="O4" t="n">
        <v>31530.44</v>
      </c>
      <c r="P4" t="n">
        <v>248.26</v>
      </c>
      <c r="Q4" t="n">
        <v>988.6</v>
      </c>
      <c r="R4" t="n">
        <v>113.37</v>
      </c>
      <c r="S4" t="n">
        <v>35.43</v>
      </c>
      <c r="T4" t="n">
        <v>37396.24</v>
      </c>
      <c r="U4" t="n">
        <v>0.31</v>
      </c>
      <c r="V4" t="n">
        <v>0.75</v>
      </c>
      <c r="W4" t="n">
        <v>3.16</v>
      </c>
      <c r="X4" t="n">
        <v>2.43</v>
      </c>
      <c r="Y4" t="n">
        <v>1</v>
      </c>
      <c r="Z4" t="n">
        <v>10</v>
      </c>
      <c r="AA4" t="n">
        <v>929.4115451980875</v>
      </c>
      <c r="AB4" t="n">
        <v>1271.661878883569</v>
      </c>
      <c r="AC4" t="n">
        <v>1150.296253951577</v>
      </c>
      <c r="AD4" t="n">
        <v>929411.5451980876</v>
      </c>
      <c r="AE4" t="n">
        <v>1271661.87888357</v>
      </c>
      <c r="AF4" t="n">
        <v>8.793849737582659e-06</v>
      </c>
      <c r="AG4" t="n">
        <v>63</v>
      </c>
      <c r="AH4" t="n">
        <v>1150296.253951577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4.4552</v>
      </c>
      <c r="E5" t="n">
        <v>22.45</v>
      </c>
      <c r="F5" t="n">
        <v>14.75</v>
      </c>
      <c r="G5" t="n">
        <v>8.85</v>
      </c>
      <c r="H5" t="n">
        <v>0.12</v>
      </c>
      <c r="I5" t="n">
        <v>100</v>
      </c>
      <c r="J5" t="n">
        <v>254.21</v>
      </c>
      <c r="K5" t="n">
        <v>59.19</v>
      </c>
      <c r="L5" t="n">
        <v>1.75</v>
      </c>
      <c r="M5" t="n">
        <v>98</v>
      </c>
      <c r="N5" t="n">
        <v>63.26</v>
      </c>
      <c r="O5" t="n">
        <v>31586.46</v>
      </c>
      <c r="P5" t="n">
        <v>240.39</v>
      </c>
      <c r="Q5" t="n">
        <v>988.4299999999999</v>
      </c>
      <c r="R5" t="n">
        <v>99.84</v>
      </c>
      <c r="S5" t="n">
        <v>35.43</v>
      </c>
      <c r="T5" t="n">
        <v>30729.19</v>
      </c>
      <c r="U5" t="n">
        <v>0.35</v>
      </c>
      <c r="V5" t="n">
        <v>0.77</v>
      </c>
      <c r="W5" t="n">
        <v>3.12</v>
      </c>
      <c r="X5" t="n">
        <v>1.99</v>
      </c>
      <c r="Y5" t="n">
        <v>1</v>
      </c>
      <c r="Z5" t="n">
        <v>10</v>
      </c>
      <c r="AA5" t="n">
        <v>861.3388413083533</v>
      </c>
      <c r="AB5" t="n">
        <v>1178.521802265891</v>
      </c>
      <c r="AC5" t="n">
        <v>1066.045335523372</v>
      </c>
      <c r="AD5" t="n">
        <v>861338.8413083532</v>
      </c>
      <c r="AE5" t="n">
        <v>1178521.802265891</v>
      </c>
      <c r="AF5" t="n">
        <v>9.346651561628517e-06</v>
      </c>
      <c r="AG5" t="n">
        <v>59</v>
      </c>
      <c r="AH5" t="n">
        <v>1066045.335523372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4.6537</v>
      </c>
      <c r="E6" t="n">
        <v>21.49</v>
      </c>
      <c r="F6" t="n">
        <v>14.48</v>
      </c>
      <c r="G6" t="n">
        <v>10.1</v>
      </c>
      <c r="H6" t="n">
        <v>0.14</v>
      </c>
      <c r="I6" t="n">
        <v>86</v>
      </c>
      <c r="J6" t="n">
        <v>254.66</v>
      </c>
      <c r="K6" t="n">
        <v>59.19</v>
      </c>
      <c r="L6" t="n">
        <v>2</v>
      </c>
      <c r="M6" t="n">
        <v>84</v>
      </c>
      <c r="N6" t="n">
        <v>63.47</v>
      </c>
      <c r="O6" t="n">
        <v>31642.55</v>
      </c>
      <c r="P6" t="n">
        <v>235.27</v>
      </c>
      <c r="Q6" t="n">
        <v>988.1900000000001</v>
      </c>
      <c r="R6" t="n">
        <v>91.23999999999999</v>
      </c>
      <c r="S6" t="n">
        <v>35.43</v>
      </c>
      <c r="T6" t="n">
        <v>26498.94</v>
      </c>
      <c r="U6" t="n">
        <v>0.39</v>
      </c>
      <c r="V6" t="n">
        <v>0.79</v>
      </c>
      <c r="W6" t="n">
        <v>3.11</v>
      </c>
      <c r="X6" t="n">
        <v>1.72</v>
      </c>
      <c r="Y6" t="n">
        <v>1</v>
      </c>
      <c r="Z6" t="n">
        <v>10</v>
      </c>
      <c r="AA6" t="n">
        <v>813.6675880456788</v>
      </c>
      <c r="AB6" t="n">
        <v>1113.295890444637</v>
      </c>
      <c r="AC6" t="n">
        <v>1007.044493181196</v>
      </c>
      <c r="AD6" t="n">
        <v>813667.5880456788</v>
      </c>
      <c r="AE6" t="n">
        <v>1113295.890444637</v>
      </c>
      <c r="AF6" t="n">
        <v>9.763088609344279e-06</v>
      </c>
      <c r="AG6" t="n">
        <v>56</v>
      </c>
      <c r="AH6" t="n">
        <v>1007044.493181196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4.832</v>
      </c>
      <c r="E7" t="n">
        <v>20.7</v>
      </c>
      <c r="F7" t="n">
        <v>14.22</v>
      </c>
      <c r="G7" t="n">
        <v>11.38</v>
      </c>
      <c r="H7" t="n">
        <v>0.16</v>
      </c>
      <c r="I7" t="n">
        <v>75</v>
      </c>
      <c r="J7" t="n">
        <v>255.12</v>
      </c>
      <c r="K7" t="n">
        <v>59.19</v>
      </c>
      <c r="L7" t="n">
        <v>2.25</v>
      </c>
      <c r="M7" t="n">
        <v>73</v>
      </c>
      <c r="N7" t="n">
        <v>63.67</v>
      </c>
      <c r="O7" t="n">
        <v>31698.72</v>
      </c>
      <c r="P7" t="n">
        <v>230.35</v>
      </c>
      <c r="Q7" t="n">
        <v>988.17</v>
      </c>
      <c r="R7" t="n">
        <v>83.45</v>
      </c>
      <c r="S7" t="n">
        <v>35.43</v>
      </c>
      <c r="T7" t="n">
        <v>22659.35</v>
      </c>
      <c r="U7" t="n">
        <v>0.42</v>
      </c>
      <c r="V7" t="n">
        <v>0.8</v>
      </c>
      <c r="W7" t="n">
        <v>3.08</v>
      </c>
      <c r="X7" t="n">
        <v>1.47</v>
      </c>
      <c r="Y7" t="n">
        <v>1</v>
      </c>
      <c r="Z7" t="n">
        <v>10</v>
      </c>
      <c r="AA7" t="n">
        <v>778.1443651312422</v>
      </c>
      <c r="AB7" t="n">
        <v>1064.691449679115</v>
      </c>
      <c r="AC7" t="n">
        <v>963.0787920255743</v>
      </c>
      <c r="AD7" t="n">
        <v>778144.3651312422</v>
      </c>
      <c r="AE7" t="n">
        <v>1064691.449679115</v>
      </c>
      <c r="AF7" t="n">
        <v>1.013714768041592e-05</v>
      </c>
      <c r="AG7" t="n">
        <v>54</v>
      </c>
      <c r="AH7" t="n">
        <v>963078.7920255744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4.9781</v>
      </c>
      <c r="E8" t="n">
        <v>20.09</v>
      </c>
      <c r="F8" t="n">
        <v>14.06</v>
      </c>
      <c r="G8" t="n">
        <v>12.78</v>
      </c>
      <c r="H8" t="n">
        <v>0.17</v>
      </c>
      <c r="I8" t="n">
        <v>66</v>
      </c>
      <c r="J8" t="n">
        <v>255.57</v>
      </c>
      <c r="K8" t="n">
        <v>59.19</v>
      </c>
      <c r="L8" t="n">
        <v>2.5</v>
      </c>
      <c r="M8" t="n">
        <v>64</v>
      </c>
      <c r="N8" t="n">
        <v>63.88</v>
      </c>
      <c r="O8" t="n">
        <v>31754.97</v>
      </c>
      <c r="P8" t="n">
        <v>227.06</v>
      </c>
      <c r="Q8" t="n">
        <v>988.45</v>
      </c>
      <c r="R8" t="n">
        <v>78.09999999999999</v>
      </c>
      <c r="S8" t="n">
        <v>35.43</v>
      </c>
      <c r="T8" t="n">
        <v>20032.01</v>
      </c>
      <c r="U8" t="n">
        <v>0.45</v>
      </c>
      <c r="V8" t="n">
        <v>0.8100000000000001</v>
      </c>
      <c r="W8" t="n">
        <v>3.07</v>
      </c>
      <c r="X8" t="n">
        <v>1.3</v>
      </c>
      <c r="Y8" t="n">
        <v>1</v>
      </c>
      <c r="Z8" t="n">
        <v>10</v>
      </c>
      <c r="AA8" t="n">
        <v>756.6456167597179</v>
      </c>
      <c r="AB8" t="n">
        <v>1035.275913699356</v>
      </c>
      <c r="AC8" t="n">
        <v>936.4706335147596</v>
      </c>
      <c r="AD8" t="n">
        <v>756645.6167597179</v>
      </c>
      <c r="AE8" t="n">
        <v>1035275.913699356</v>
      </c>
      <c r="AF8" t="n">
        <v>1.044365373921326e-05</v>
      </c>
      <c r="AG8" t="n">
        <v>53</v>
      </c>
      <c r="AH8" t="n">
        <v>936470.6335147596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5.0784</v>
      </c>
      <c r="E9" t="n">
        <v>19.69</v>
      </c>
      <c r="F9" t="n">
        <v>13.95</v>
      </c>
      <c r="G9" t="n">
        <v>13.95</v>
      </c>
      <c r="H9" t="n">
        <v>0.19</v>
      </c>
      <c r="I9" t="n">
        <v>60</v>
      </c>
      <c r="J9" t="n">
        <v>256.03</v>
      </c>
      <c r="K9" t="n">
        <v>59.19</v>
      </c>
      <c r="L9" t="n">
        <v>2.75</v>
      </c>
      <c r="M9" t="n">
        <v>58</v>
      </c>
      <c r="N9" t="n">
        <v>64.09</v>
      </c>
      <c r="O9" t="n">
        <v>31811.29</v>
      </c>
      <c r="P9" t="n">
        <v>224.67</v>
      </c>
      <c r="Q9" t="n">
        <v>988.4400000000001</v>
      </c>
      <c r="R9" t="n">
        <v>75.02</v>
      </c>
      <c r="S9" t="n">
        <v>35.43</v>
      </c>
      <c r="T9" t="n">
        <v>18523.51</v>
      </c>
      <c r="U9" t="n">
        <v>0.47</v>
      </c>
      <c r="V9" t="n">
        <v>0.82</v>
      </c>
      <c r="W9" t="n">
        <v>3.06</v>
      </c>
      <c r="X9" t="n">
        <v>1.2</v>
      </c>
      <c r="Y9" t="n">
        <v>1</v>
      </c>
      <c r="Z9" t="n">
        <v>10</v>
      </c>
      <c r="AA9" t="n">
        <v>739.341982778629</v>
      </c>
      <c r="AB9" t="n">
        <v>1011.600318303976</v>
      </c>
      <c r="AC9" t="n">
        <v>915.0546037150075</v>
      </c>
      <c r="AD9" t="n">
        <v>739341.9827786291</v>
      </c>
      <c r="AE9" t="n">
        <v>1011600.318303976</v>
      </c>
      <c r="AF9" t="n">
        <v>1.065407507868878e-05</v>
      </c>
      <c r="AG9" t="n">
        <v>52</v>
      </c>
      <c r="AH9" t="n">
        <v>915054.6037150075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5.1902</v>
      </c>
      <c r="E10" t="n">
        <v>19.27</v>
      </c>
      <c r="F10" t="n">
        <v>13.82</v>
      </c>
      <c r="G10" t="n">
        <v>15.36</v>
      </c>
      <c r="H10" t="n">
        <v>0.21</v>
      </c>
      <c r="I10" t="n">
        <v>54</v>
      </c>
      <c r="J10" t="n">
        <v>256.49</v>
      </c>
      <c r="K10" t="n">
        <v>59.19</v>
      </c>
      <c r="L10" t="n">
        <v>3</v>
      </c>
      <c r="M10" t="n">
        <v>52</v>
      </c>
      <c r="N10" t="n">
        <v>64.29000000000001</v>
      </c>
      <c r="O10" t="n">
        <v>31867.69</v>
      </c>
      <c r="P10" t="n">
        <v>221.89</v>
      </c>
      <c r="Q10" t="n">
        <v>988.16</v>
      </c>
      <c r="R10" t="n">
        <v>70.53</v>
      </c>
      <c r="S10" t="n">
        <v>35.43</v>
      </c>
      <c r="T10" t="n">
        <v>16303.59</v>
      </c>
      <c r="U10" t="n">
        <v>0.5</v>
      </c>
      <c r="V10" t="n">
        <v>0.82</v>
      </c>
      <c r="W10" t="n">
        <v>3.06</v>
      </c>
      <c r="X10" t="n">
        <v>1.07</v>
      </c>
      <c r="Y10" t="n">
        <v>1</v>
      </c>
      <c r="Z10" t="n">
        <v>10</v>
      </c>
      <c r="AA10" t="n">
        <v>721.32704689933</v>
      </c>
      <c r="AB10" t="n">
        <v>986.9514882710395</v>
      </c>
      <c r="AC10" t="n">
        <v>892.7582234255644</v>
      </c>
      <c r="AD10" t="n">
        <v>721327.04689933</v>
      </c>
      <c r="AE10" t="n">
        <v>986951.4882710394</v>
      </c>
      <c r="AF10" t="n">
        <v>1.088862249397655e-05</v>
      </c>
      <c r="AG10" t="n">
        <v>51</v>
      </c>
      <c r="AH10" t="n">
        <v>892758.2234255645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5.2639</v>
      </c>
      <c r="E11" t="n">
        <v>19</v>
      </c>
      <c r="F11" t="n">
        <v>13.75</v>
      </c>
      <c r="G11" t="n">
        <v>16.5</v>
      </c>
      <c r="H11" t="n">
        <v>0.23</v>
      </c>
      <c r="I11" t="n">
        <v>50</v>
      </c>
      <c r="J11" t="n">
        <v>256.95</v>
      </c>
      <c r="K11" t="n">
        <v>59.19</v>
      </c>
      <c r="L11" t="n">
        <v>3.25</v>
      </c>
      <c r="M11" t="n">
        <v>48</v>
      </c>
      <c r="N11" t="n">
        <v>64.5</v>
      </c>
      <c r="O11" t="n">
        <v>31924.29</v>
      </c>
      <c r="P11" t="n">
        <v>220.08</v>
      </c>
      <c r="Q11" t="n">
        <v>988.28</v>
      </c>
      <c r="R11" t="n">
        <v>68.81999999999999</v>
      </c>
      <c r="S11" t="n">
        <v>35.43</v>
      </c>
      <c r="T11" t="n">
        <v>15470.76</v>
      </c>
      <c r="U11" t="n">
        <v>0.51</v>
      </c>
      <c r="V11" t="n">
        <v>0.83</v>
      </c>
      <c r="W11" t="n">
        <v>3.04</v>
      </c>
      <c r="X11" t="n">
        <v>0.99</v>
      </c>
      <c r="Y11" t="n">
        <v>1</v>
      </c>
      <c r="Z11" t="n">
        <v>10</v>
      </c>
      <c r="AA11" t="n">
        <v>706.6514557720774</v>
      </c>
      <c r="AB11" t="n">
        <v>966.8716970493462</v>
      </c>
      <c r="AC11" t="n">
        <v>874.5948192959054</v>
      </c>
      <c r="AD11" t="n">
        <v>706651.4557720774</v>
      </c>
      <c r="AE11" t="n">
        <v>966871.6970493462</v>
      </c>
      <c r="AF11" t="n">
        <v>1.104323917113853e-05</v>
      </c>
      <c r="AG11" t="n">
        <v>50</v>
      </c>
      <c r="AH11" t="n">
        <v>874594.8192959054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5.3459</v>
      </c>
      <c r="E12" t="n">
        <v>18.71</v>
      </c>
      <c r="F12" t="n">
        <v>13.65</v>
      </c>
      <c r="G12" t="n">
        <v>17.81</v>
      </c>
      <c r="H12" t="n">
        <v>0.24</v>
      </c>
      <c r="I12" t="n">
        <v>46</v>
      </c>
      <c r="J12" t="n">
        <v>257.41</v>
      </c>
      <c r="K12" t="n">
        <v>59.19</v>
      </c>
      <c r="L12" t="n">
        <v>3.5</v>
      </c>
      <c r="M12" t="n">
        <v>44</v>
      </c>
      <c r="N12" t="n">
        <v>64.70999999999999</v>
      </c>
      <c r="O12" t="n">
        <v>31980.84</v>
      </c>
      <c r="P12" t="n">
        <v>217.71</v>
      </c>
      <c r="Q12" t="n">
        <v>988.09</v>
      </c>
      <c r="R12" t="n">
        <v>65.31999999999999</v>
      </c>
      <c r="S12" t="n">
        <v>35.43</v>
      </c>
      <c r="T12" t="n">
        <v>13743.12</v>
      </c>
      <c r="U12" t="n">
        <v>0.54</v>
      </c>
      <c r="V12" t="n">
        <v>0.83</v>
      </c>
      <c r="W12" t="n">
        <v>3.05</v>
      </c>
      <c r="X12" t="n">
        <v>0.9</v>
      </c>
      <c r="Y12" t="n">
        <v>1</v>
      </c>
      <c r="Z12" t="n">
        <v>10</v>
      </c>
      <c r="AA12" t="n">
        <v>691.1124922576246</v>
      </c>
      <c r="AB12" t="n">
        <v>945.6106016381839</v>
      </c>
      <c r="AC12" t="n">
        <v>855.3628529906499</v>
      </c>
      <c r="AD12" t="n">
        <v>691112.4922576246</v>
      </c>
      <c r="AE12" t="n">
        <v>945610.6016381839</v>
      </c>
      <c r="AF12" t="n">
        <v>1.121526858127804e-05</v>
      </c>
      <c r="AG12" t="n">
        <v>49</v>
      </c>
      <c r="AH12" t="n">
        <v>855362.8529906499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5.4043</v>
      </c>
      <c r="E13" t="n">
        <v>18.5</v>
      </c>
      <c r="F13" t="n">
        <v>13.6</v>
      </c>
      <c r="G13" t="n">
        <v>18.97</v>
      </c>
      <c r="H13" t="n">
        <v>0.26</v>
      </c>
      <c r="I13" t="n">
        <v>43</v>
      </c>
      <c r="J13" t="n">
        <v>257.86</v>
      </c>
      <c r="K13" t="n">
        <v>59.19</v>
      </c>
      <c r="L13" t="n">
        <v>3.75</v>
      </c>
      <c r="M13" t="n">
        <v>41</v>
      </c>
      <c r="N13" t="n">
        <v>64.92</v>
      </c>
      <c r="O13" t="n">
        <v>32037.48</v>
      </c>
      <c r="P13" t="n">
        <v>216.28</v>
      </c>
      <c r="Q13" t="n">
        <v>988.1900000000001</v>
      </c>
      <c r="R13" t="n">
        <v>64.01000000000001</v>
      </c>
      <c r="S13" t="n">
        <v>35.43</v>
      </c>
      <c r="T13" t="n">
        <v>13102.87</v>
      </c>
      <c r="U13" t="n">
        <v>0.55</v>
      </c>
      <c r="V13" t="n">
        <v>0.84</v>
      </c>
      <c r="W13" t="n">
        <v>3.03</v>
      </c>
      <c r="X13" t="n">
        <v>0.84</v>
      </c>
      <c r="Y13" t="n">
        <v>1</v>
      </c>
      <c r="Z13" t="n">
        <v>10</v>
      </c>
      <c r="AA13" t="n">
        <v>686.875533386863</v>
      </c>
      <c r="AB13" t="n">
        <v>939.8134075897748</v>
      </c>
      <c r="AC13" t="n">
        <v>850.118935005808</v>
      </c>
      <c r="AD13" t="n">
        <v>686875.5333868631</v>
      </c>
      <c r="AE13" t="n">
        <v>939813.4075897748</v>
      </c>
      <c r="AF13" t="n">
        <v>1.133778708801154e-05</v>
      </c>
      <c r="AG13" t="n">
        <v>49</v>
      </c>
      <c r="AH13" t="n">
        <v>850118.935005808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5.4707</v>
      </c>
      <c r="E14" t="n">
        <v>18.28</v>
      </c>
      <c r="F14" t="n">
        <v>13.52</v>
      </c>
      <c r="G14" t="n">
        <v>20.28</v>
      </c>
      <c r="H14" t="n">
        <v>0.28</v>
      </c>
      <c r="I14" t="n">
        <v>40</v>
      </c>
      <c r="J14" t="n">
        <v>258.32</v>
      </c>
      <c r="K14" t="n">
        <v>59.19</v>
      </c>
      <c r="L14" t="n">
        <v>4</v>
      </c>
      <c r="M14" t="n">
        <v>38</v>
      </c>
      <c r="N14" t="n">
        <v>65.13</v>
      </c>
      <c r="O14" t="n">
        <v>32094.19</v>
      </c>
      <c r="P14" t="n">
        <v>214.3</v>
      </c>
      <c r="Q14" t="n">
        <v>988.2</v>
      </c>
      <c r="R14" t="n">
        <v>61.62</v>
      </c>
      <c r="S14" t="n">
        <v>35.43</v>
      </c>
      <c r="T14" t="n">
        <v>11921.32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672.7746457495612</v>
      </c>
      <c r="AB14" t="n">
        <v>920.5199510371606</v>
      </c>
      <c r="AC14" t="n">
        <v>832.6668188680387</v>
      </c>
      <c r="AD14" t="n">
        <v>672774.6457495611</v>
      </c>
      <c r="AE14" t="n">
        <v>920519.9510371606</v>
      </c>
      <c r="AF14" t="n">
        <v>1.147708895183182e-05</v>
      </c>
      <c r="AG14" t="n">
        <v>48</v>
      </c>
      <c r="AH14" t="n">
        <v>832666.8188680387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5.5279</v>
      </c>
      <c r="E15" t="n">
        <v>18.09</v>
      </c>
      <c r="F15" t="n">
        <v>13.48</v>
      </c>
      <c r="G15" t="n">
        <v>21.85</v>
      </c>
      <c r="H15" t="n">
        <v>0.29</v>
      </c>
      <c r="I15" t="n">
        <v>37</v>
      </c>
      <c r="J15" t="n">
        <v>258.78</v>
      </c>
      <c r="K15" t="n">
        <v>59.19</v>
      </c>
      <c r="L15" t="n">
        <v>4.25</v>
      </c>
      <c r="M15" t="n">
        <v>35</v>
      </c>
      <c r="N15" t="n">
        <v>65.34</v>
      </c>
      <c r="O15" t="n">
        <v>32150.98</v>
      </c>
      <c r="P15" t="n">
        <v>212.93</v>
      </c>
      <c r="Q15" t="n">
        <v>988.3</v>
      </c>
      <c r="R15" t="n">
        <v>60.2</v>
      </c>
      <c r="S15" t="n">
        <v>35.43</v>
      </c>
      <c r="T15" t="n">
        <v>11224.72</v>
      </c>
      <c r="U15" t="n">
        <v>0.59</v>
      </c>
      <c r="V15" t="n">
        <v>0.85</v>
      </c>
      <c r="W15" t="n">
        <v>3.02</v>
      </c>
      <c r="X15" t="n">
        <v>0.72</v>
      </c>
      <c r="Y15" t="n">
        <v>1</v>
      </c>
      <c r="Z15" t="n">
        <v>10</v>
      </c>
      <c r="AA15" t="n">
        <v>668.8620666941906</v>
      </c>
      <c r="AB15" t="n">
        <v>915.1665877627969</v>
      </c>
      <c r="AC15" t="n">
        <v>827.8243730710878</v>
      </c>
      <c r="AD15" t="n">
        <v>668862.0666941906</v>
      </c>
      <c r="AE15" t="n">
        <v>915166.5877627969</v>
      </c>
      <c r="AF15" t="n">
        <v>1.159708995500231e-05</v>
      </c>
      <c r="AG15" t="n">
        <v>48</v>
      </c>
      <c r="AH15" t="n">
        <v>827824.3730710879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5.5699</v>
      </c>
      <c r="E16" t="n">
        <v>17.95</v>
      </c>
      <c r="F16" t="n">
        <v>13.44</v>
      </c>
      <c r="G16" t="n">
        <v>23.04</v>
      </c>
      <c r="H16" t="n">
        <v>0.31</v>
      </c>
      <c r="I16" t="n">
        <v>35</v>
      </c>
      <c r="J16" t="n">
        <v>259.25</v>
      </c>
      <c r="K16" t="n">
        <v>59.19</v>
      </c>
      <c r="L16" t="n">
        <v>4.5</v>
      </c>
      <c r="M16" t="n">
        <v>33</v>
      </c>
      <c r="N16" t="n">
        <v>65.55</v>
      </c>
      <c r="O16" t="n">
        <v>32207.85</v>
      </c>
      <c r="P16" t="n">
        <v>211.75</v>
      </c>
      <c r="Q16" t="n">
        <v>988.23</v>
      </c>
      <c r="R16" t="n">
        <v>58.76</v>
      </c>
      <c r="S16" t="n">
        <v>35.43</v>
      </c>
      <c r="T16" t="n">
        <v>10516.09</v>
      </c>
      <c r="U16" t="n">
        <v>0.6</v>
      </c>
      <c r="V16" t="n">
        <v>0.85</v>
      </c>
      <c r="W16" t="n">
        <v>3.03</v>
      </c>
      <c r="X16" t="n">
        <v>0.68</v>
      </c>
      <c r="Y16" t="n">
        <v>1</v>
      </c>
      <c r="Z16" t="n">
        <v>10</v>
      </c>
      <c r="AA16" t="n">
        <v>656.8544886130575</v>
      </c>
      <c r="AB16" t="n">
        <v>898.7372896952324</v>
      </c>
      <c r="AC16" t="n">
        <v>812.963064152427</v>
      </c>
      <c r="AD16" t="n">
        <v>656854.4886130574</v>
      </c>
      <c r="AE16" t="n">
        <v>898737.2896952324</v>
      </c>
      <c r="AF16" t="n">
        <v>1.168520257970791e-05</v>
      </c>
      <c r="AG16" t="n">
        <v>47</v>
      </c>
      <c r="AH16" t="n">
        <v>812963.064152427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5.6108</v>
      </c>
      <c r="E17" t="n">
        <v>17.82</v>
      </c>
      <c r="F17" t="n">
        <v>13.4</v>
      </c>
      <c r="G17" t="n">
        <v>24.37</v>
      </c>
      <c r="H17" t="n">
        <v>0.33</v>
      </c>
      <c r="I17" t="n">
        <v>33</v>
      </c>
      <c r="J17" t="n">
        <v>259.71</v>
      </c>
      <c r="K17" t="n">
        <v>59.19</v>
      </c>
      <c r="L17" t="n">
        <v>4.75</v>
      </c>
      <c r="M17" t="n">
        <v>31</v>
      </c>
      <c r="N17" t="n">
        <v>65.76000000000001</v>
      </c>
      <c r="O17" t="n">
        <v>32264.79</v>
      </c>
      <c r="P17" t="n">
        <v>210.26</v>
      </c>
      <c r="Q17" t="n">
        <v>988.16</v>
      </c>
      <c r="R17" t="n">
        <v>57.73</v>
      </c>
      <c r="S17" t="n">
        <v>35.43</v>
      </c>
      <c r="T17" t="n">
        <v>10012.42</v>
      </c>
      <c r="U17" t="n">
        <v>0.61</v>
      </c>
      <c r="V17" t="n">
        <v>0.85</v>
      </c>
      <c r="W17" t="n">
        <v>3.03</v>
      </c>
      <c r="X17" t="n">
        <v>0.65</v>
      </c>
      <c r="Y17" t="n">
        <v>1</v>
      </c>
      <c r="Z17" t="n">
        <v>10</v>
      </c>
      <c r="AA17" t="n">
        <v>653.6314596659281</v>
      </c>
      <c r="AB17" t="n">
        <v>894.3273992997682</v>
      </c>
      <c r="AC17" t="n">
        <v>808.9740475069859</v>
      </c>
      <c r="AD17" t="n">
        <v>653631.4596659282</v>
      </c>
      <c r="AE17" t="n">
        <v>894327.3992997683</v>
      </c>
      <c r="AF17" t="n">
        <v>1.177100749281408e-05</v>
      </c>
      <c r="AG17" t="n">
        <v>47</v>
      </c>
      <c r="AH17" t="n">
        <v>808974.047506986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5.6542</v>
      </c>
      <c r="E18" t="n">
        <v>17.69</v>
      </c>
      <c r="F18" t="n">
        <v>13.37</v>
      </c>
      <c r="G18" t="n">
        <v>25.87</v>
      </c>
      <c r="H18" t="n">
        <v>0.34</v>
      </c>
      <c r="I18" t="n">
        <v>31</v>
      </c>
      <c r="J18" t="n">
        <v>260.17</v>
      </c>
      <c r="K18" t="n">
        <v>59.19</v>
      </c>
      <c r="L18" t="n">
        <v>5</v>
      </c>
      <c r="M18" t="n">
        <v>29</v>
      </c>
      <c r="N18" t="n">
        <v>65.98</v>
      </c>
      <c r="O18" t="n">
        <v>32321.82</v>
      </c>
      <c r="P18" t="n">
        <v>209.12</v>
      </c>
      <c r="Q18" t="n">
        <v>988.12</v>
      </c>
      <c r="R18" t="n">
        <v>56.75</v>
      </c>
      <c r="S18" t="n">
        <v>35.43</v>
      </c>
      <c r="T18" t="n">
        <v>9531.959999999999</v>
      </c>
      <c r="U18" t="n">
        <v>0.62</v>
      </c>
      <c r="V18" t="n">
        <v>0.85</v>
      </c>
      <c r="W18" t="n">
        <v>3.02</v>
      </c>
      <c r="X18" t="n">
        <v>0.61</v>
      </c>
      <c r="Y18" t="n">
        <v>1</v>
      </c>
      <c r="Z18" t="n">
        <v>10</v>
      </c>
      <c r="AA18" t="n">
        <v>650.710954465569</v>
      </c>
      <c r="AB18" t="n">
        <v>890.3314352410409</v>
      </c>
      <c r="AC18" t="n">
        <v>805.3594526496528</v>
      </c>
      <c r="AD18" t="n">
        <v>650710.954465569</v>
      </c>
      <c r="AE18" t="n">
        <v>890331.4352410409</v>
      </c>
      <c r="AF18" t="n">
        <v>1.186205720500987e-05</v>
      </c>
      <c r="AG18" t="n">
        <v>47</v>
      </c>
      <c r="AH18" t="n">
        <v>805359.4526496527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5.6833</v>
      </c>
      <c r="E19" t="n">
        <v>17.6</v>
      </c>
      <c r="F19" t="n">
        <v>13.32</v>
      </c>
      <c r="G19" t="n">
        <v>26.65</v>
      </c>
      <c r="H19" t="n">
        <v>0.36</v>
      </c>
      <c r="I19" t="n">
        <v>30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207.94</v>
      </c>
      <c r="Q19" t="n">
        <v>988.14</v>
      </c>
      <c r="R19" t="n">
        <v>55.5</v>
      </c>
      <c r="S19" t="n">
        <v>35.43</v>
      </c>
      <c r="T19" t="n">
        <v>8913.08</v>
      </c>
      <c r="U19" t="n">
        <v>0.64</v>
      </c>
      <c r="V19" t="n">
        <v>0.86</v>
      </c>
      <c r="W19" t="n">
        <v>3.01</v>
      </c>
      <c r="X19" t="n">
        <v>0.57</v>
      </c>
      <c r="Y19" t="n">
        <v>1</v>
      </c>
      <c r="Z19" t="n">
        <v>10</v>
      </c>
      <c r="AA19" t="n">
        <v>639.3273692978275</v>
      </c>
      <c r="AB19" t="n">
        <v>874.7559118062035</v>
      </c>
      <c r="AC19" t="n">
        <v>791.2704353110518</v>
      </c>
      <c r="AD19" t="n">
        <v>639327.3692978276</v>
      </c>
      <c r="AE19" t="n">
        <v>874755.9118062034</v>
      </c>
      <c r="AF19" t="n">
        <v>1.192310666641304e-05</v>
      </c>
      <c r="AG19" t="n">
        <v>46</v>
      </c>
      <c r="AH19" t="n">
        <v>791270.4353110518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5.7211</v>
      </c>
      <c r="E20" t="n">
        <v>17.48</v>
      </c>
      <c r="F20" t="n">
        <v>13.31</v>
      </c>
      <c r="G20" t="n">
        <v>28.51</v>
      </c>
      <c r="H20" t="n">
        <v>0.37</v>
      </c>
      <c r="I20" t="n">
        <v>28</v>
      </c>
      <c r="J20" t="n">
        <v>261.1</v>
      </c>
      <c r="K20" t="n">
        <v>59.19</v>
      </c>
      <c r="L20" t="n">
        <v>5.5</v>
      </c>
      <c r="M20" t="n">
        <v>26</v>
      </c>
      <c r="N20" t="n">
        <v>66.40000000000001</v>
      </c>
      <c r="O20" t="n">
        <v>32436.11</v>
      </c>
      <c r="P20" t="n">
        <v>206.63</v>
      </c>
      <c r="Q20" t="n">
        <v>988.15</v>
      </c>
      <c r="R20" t="n">
        <v>55</v>
      </c>
      <c r="S20" t="n">
        <v>35.43</v>
      </c>
      <c r="T20" t="n">
        <v>8669.4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636.5776685686759</v>
      </c>
      <c r="AB20" t="n">
        <v>870.9936499603434</v>
      </c>
      <c r="AC20" t="n">
        <v>787.8672384553929</v>
      </c>
      <c r="AD20" t="n">
        <v>636577.6685686759</v>
      </c>
      <c r="AE20" t="n">
        <v>870993.6499603434</v>
      </c>
      <c r="AF20" t="n">
        <v>1.200240802864808e-05</v>
      </c>
      <c r="AG20" t="n">
        <v>46</v>
      </c>
      <c r="AH20" t="n">
        <v>787867.2384553929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5.75</v>
      </c>
      <c r="E21" t="n">
        <v>17.39</v>
      </c>
      <c r="F21" t="n">
        <v>13.27</v>
      </c>
      <c r="G21" t="n">
        <v>29.48</v>
      </c>
      <c r="H21" t="n">
        <v>0.39</v>
      </c>
      <c r="I21" t="n">
        <v>27</v>
      </c>
      <c r="J21" t="n">
        <v>261.56</v>
      </c>
      <c r="K21" t="n">
        <v>59.19</v>
      </c>
      <c r="L21" t="n">
        <v>5.75</v>
      </c>
      <c r="M21" t="n">
        <v>25</v>
      </c>
      <c r="N21" t="n">
        <v>66.62</v>
      </c>
      <c r="O21" t="n">
        <v>32493.38</v>
      </c>
      <c r="P21" t="n">
        <v>205.34</v>
      </c>
      <c r="Q21" t="n">
        <v>988.14</v>
      </c>
      <c r="R21" t="n">
        <v>53.87</v>
      </c>
      <c r="S21" t="n">
        <v>35.43</v>
      </c>
      <c r="T21" t="n">
        <v>8112.4</v>
      </c>
      <c r="U21" t="n">
        <v>0.66</v>
      </c>
      <c r="V21" t="n">
        <v>0.86</v>
      </c>
      <c r="W21" t="n">
        <v>3</v>
      </c>
      <c r="X21" t="n">
        <v>0.51</v>
      </c>
      <c r="Y21" t="n">
        <v>1</v>
      </c>
      <c r="Z21" t="n">
        <v>10</v>
      </c>
      <c r="AA21" t="n">
        <v>634.1653744789943</v>
      </c>
      <c r="AB21" t="n">
        <v>867.6930427639368</v>
      </c>
      <c r="AC21" t="n">
        <v>784.8816365773802</v>
      </c>
      <c r="AD21" t="n">
        <v>634165.3744789943</v>
      </c>
      <c r="AE21" t="n">
        <v>867693.0427639368</v>
      </c>
      <c r="AF21" t="n">
        <v>1.206303790612408e-05</v>
      </c>
      <c r="AG21" t="n">
        <v>46</v>
      </c>
      <c r="AH21" t="n">
        <v>784881.6365773801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5.7733</v>
      </c>
      <c r="E22" t="n">
        <v>17.32</v>
      </c>
      <c r="F22" t="n">
        <v>13.24</v>
      </c>
      <c r="G22" t="n">
        <v>30.57</v>
      </c>
      <c r="H22" t="n">
        <v>0.41</v>
      </c>
      <c r="I22" t="n">
        <v>26</v>
      </c>
      <c r="J22" t="n">
        <v>262.03</v>
      </c>
      <c r="K22" t="n">
        <v>59.19</v>
      </c>
      <c r="L22" t="n">
        <v>6</v>
      </c>
      <c r="M22" t="n">
        <v>24</v>
      </c>
      <c r="N22" t="n">
        <v>66.83</v>
      </c>
      <c r="O22" t="n">
        <v>32550.72</v>
      </c>
      <c r="P22" t="n">
        <v>204.52</v>
      </c>
      <c r="Q22" t="n">
        <v>988.16</v>
      </c>
      <c r="R22" t="n">
        <v>53.03</v>
      </c>
      <c r="S22" t="n">
        <v>35.43</v>
      </c>
      <c r="T22" t="n">
        <v>7693.88</v>
      </c>
      <c r="U22" t="n">
        <v>0.67</v>
      </c>
      <c r="V22" t="n">
        <v>0.86</v>
      </c>
      <c r="W22" t="n">
        <v>3.01</v>
      </c>
      <c r="X22" t="n">
        <v>0.49</v>
      </c>
      <c r="Y22" t="n">
        <v>1</v>
      </c>
      <c r="Z22" t="n">
        <v>10</v>
      </c>
      <c r="AA22" t="n">
        <v>632.4497572652847</v>
      </c>
      <c r="AB22" t="n">
        <v>865.3456596044496</v>
      </c>
      <c r="AC22" t="n">
        <v>782.7582843720612</v>
      </c>
      <c r="AD22" t="n">
        <v>632449.7572652847</v>
      </c>
      <c r="AE22" t="n">
        <v>865345.6596044495</v>
      </c>
      <c r="AF22" t="n">
        <v>1.211191943363933e-05</v>
      </c>
      <c r="AG22" t="n">
        <v>46</v>
      </c>
      <c r="AH22" t="n">
        <v>782758.2843720613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5.7916</v>
      </c>
      <c r="E23" t="n">
        <v>17.27</v>
      </c>
      <c r="F23" t="n">
        <v>13.24</v>
      </c>
      <c r="G23" t="n">
        <v>31.77</v>
      </c>
      <c r="H23" t="n">
        <v>0.42</v>
      </c>
      <c r="I23" t="n">
        <v>25</v>
      </c>
      <c r="J23" t="n">
        <v>262.49</v>
      </c>
      <c r="K23" t="n">
        <v>59.19</v>
      </c>
      <c r="L23" t="n">
        <v>6.25</v>
      </c>
      <c r="M23" t="n">
        <v>23</v>
      </c>
      <c r="N23" t="n">
        <v>67.05</v>
      </c>
      <c r="O23" t="n">
        <v>32608.15</v>
      </c>
      <c r="P23" t="n">
        <v>203.61</v>
      </c>
      <c r="Q23" t="n">
        <v>988.28</v>
      </c>
      <c r="R23" t="n">
        <v>52.85</v>
      </c>
      <c r="S23" t="n">
        <v>35.43</v>
      </c>
      <c r="T23" t="n">
        <v>7609.98</v>
      </c>
      <c r="U23" t="n">
        <v>0.67</v>
      </c>
      <c r="V23" t="n">
        <v>0.86</v>
      </c>
      <c r="W23" t="n">
        <v>3.01</v>
      </c>
      <c r="X23" t="n">
        <v>0.48</v>
      </c>
      <c r="Y23" t="n">
        <v>1</v>
      </c>
      <c r="Z23" t="n">
        <v>10</v>
      </c>
      <c r="AA23" t="n">
        <v>621.9114815721169</v>
      </c>
      <c r="AB23" t="n">
        <v>850.9267258851461</v>
      </c>
      <c r="AC23" t="n">
        <v>769.7154734498276</v>
      </c>
      <c r="AD23" t="n">
        <v>621911.481572117</v>
      </c>
      <c r="AE23" t="n">
        <v>850926.7258851461</v>
      </c>
      <c r="AF23" t="n">
        <v>1.215031136297534e-05</v>
      </c>
      <c r="AG23" t="n">
        <v>45</v>
      </c>
      <c r="AH23" t="n">
        <v>769715.4734498276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5.8231</v>
      </c>
      <c r="E24" t="n">
        <v>17.17</v>
      </c>
      <c r="F24" t="n">
        <v>13.19</v>
      </c>
      <c r="G24" t="n">
        <v>32.99</v>
      </c>
      <c r="H24" t="n">
        <v>0.44</v>
      </c>
      <c r="I24" t="n">
        <v>24</v>
      </c>
      <c r="J24" t="n">
        <v>262.96</v>
      </c>
      <c r="K24" t="n">
        <v>59.19</v>
      </c>
      <c r="L24" t="n">
        <v>6.5</v>
      </c>
      <c r="M24" t="n">
        <v>22</v>
      </c>
      <c r="N24" t="n">
        <v>67.26000000000001</v>
      </c>
      <c r="O24" t="n">
        <v>32665.66</v>
      </c>
      <c r="P24" t="n">
        <v>202.1</v>
      </c>
      <c r="Q24" t="n">
        <v>988.17</v>
      </c>
      <c r="R24" t="n">
        <v>51.5</v>
      </c>
      <c r="S24" t="n">
        <v>35.43</v>
      </c>
      <c r="T24" t="n">
        <v>6943.43</v>
      </c>
      <c r="U24" t="n">
        <v>0.6899999999999999</v>
      </c>
      <c r="V24" t="n">
        <v>0.86</v>
      </c>
      <c r="W24" t="n">
        <v>3</v>
      </c>
      <c r="X24" t="n">
        <v>0.44</v>
      </c>
      <c r="Y24" t="n">
        <v>1</v>
      </c>
      <c r="Z24" t="n">
        <v>10</v>
      </c>
      <c r="AA24" t="n">
        <v>619.2367112634762</v>
      </c>
      <c r="AB24" t="n">
        <v>847.2669871463258</v>
      </c>
      <c r="AC24" t="n">
        <v>766.4050150397649</v>
      </c>
      <c r="AD24" t="n">
        <v>619236.7112634762</v>
      </c>
      <c r="AE24" t="n">
        <v>847266.9871463259</v>
      </c>
      <c r="AF24" t="n">
        <v>1.221639583150454e-05</v>
      </c>
      <c r="AG24" t="n">
        <v>45</v>
      </c>
      <c r="AH24" t="n">
        <v>766405.0150397648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5.8402</v>
      </c>
      <c r="E25" t="n">
        <v>17.12</v>
      </c>
      <c r="F25" t="n">
        <v>13.19</v>
      </c>
      <c r="G25" t="n">
        <v>34.42</v>
      </c>
      <c r="H25" t="n">
        <v>0.46</v>
      </c>
      <c r="I25" t="n">
        <v>23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201.75</v>
      </c>
      <c r="Q25" t="n">
        <v>988.21</v>
      </c>
      <c r="R25" t="n">
        <v>51.4</v>
      </c>
      <c r="S25" t="n">
        <v>35.43</v>
      </c>
      <c r="T25" t="n">
        <v>6894.33</v>
      </c>
      <c r="U25" t="n">
        <v>0.6899999999999999</v>
      </c>
      <c r="V25" t="n">
        <v>0.86</v>
      </c>
      <c r="W25" t="n">
        <v>3</v>
      </c>
      <c r="X25" t="n">
        <v>0.44</v>
      </c>
      <c r="Y25" t="n">
        <v>1</v>
      </c>
      <c r="Z25" t="n">
        <v>10</v>
      </c>
      <c r="AA25" t="n">
        <v>618.2851828148044</v>
      </c>
      <c r="AB25" t="n">
        <v>845.965063944381</v>
      </c>
      <c r="AC25" t="n">
        <v>765.2273455609528</v>
      </c>
      <c r="AD25" t="n">
        <v>618285.1828148045</v>
      </c>
      <c r="AE25" t="n">
        <v>845965.063944381</v>
      </c>
      <c r="AF25" t="n">
        <v>1.225227025727754e-05</v>
      </c>
      <c r="AG25" t="n">
        <v>45</v>
      </c>
      <c r="AH25" t="n">
        <v>765227.3455609528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5.8664</v>
      </c>
      <c r="E26" t="n">
        <v>17.05</v>
      </c>
      <c r="F26" t="n">
        <v>13.17</v>
      </c>
      <c r="G26" t="n">
        <v>35.91</v>
      </c>
      <c r="H26" t="n">
        <v>0.47</v>
      </c>
      <c r="I26" t="n">
        <v>22</v>
      </c>
      <c r="J26" t="n">
        <v>263.89</v>
      </c>
      <c r="K26" t="n">
        <v>59.19</v>
      </c>
      <c r="L26" t="n">
        <v>7</v>
      </c>
      <c r="M26" t="n">
        <v>20</v>
      </c>
      <c r="N26" t="n">
        <v>67.7</v>
      </c>
      <c r="O26" t="n">
        <v>32780.92</v>
      </c>
      <c r="P26" t="n">
        <v>200.6</v>
      </c>
      <c r="Q26" t="n">
        <v>988.11</v>
      </c>
      <c r="R26" t="n">
        <v>50.49</v>
      </c>
      <c r="S26" t="n">
        <v>35.43</v>
      </c>
      <c r="T26" t="n">
        <v>6448.48</v>
      </c>
      <c r="U26" t="n">
        <v>0.7</v>
      </c>
      <c r="V26" t="n">
        <v>0.87</v>
      </c>
      <c r="W26" t="n">
        <v>3</v>
      </c>
      <c r="X26" t="n">
        <v>0.41</v>
      </c>
      <c r="Y26" t="n">
        <v>1</v>
      </c>
      <c r="Z26" t="n">
        <v>10</v>
      </c>
      <c r="AA26" t="n">
        <v>616.2315014119398</v>
      </c>
      <c r="AB26" t="n">
        <v>843.1551264469523</v>
      </c>
      <c r="AC26" t="n">
        <v>762.6855845545068</v>
      </c>
      <c r="AD26" t="n">
        <v>616231.5014119399</v>
      </c>
      <c r="AE26" t="n">
        <v>843155.1264469523</v>
      </c>
      <c r="AF26" t="n">
        <v>1.230723575173674e-05</v>
      </c>
      <c r="AG26" t="n">
        <v>45</v>
      </c>
      <c r="AH26" t="n">
        <v>762685.5845545068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5.8856</v>
      </c>
      <c r="E27" t="n">
        <v>16.99</v>
      </c>
      <c r="F27" t="n">
        <v>13.16</v>
      </c>
      <c r="G27" t="n">
        <v>37.6</v>
      </c>
      <c r="H27" t="n">
        <v>0.49</v>
      </c>
      <c r="I27" t="n">
        <v>21</v>
      </c>
      <c r="J27" t="n">
        <v>264.36</v>
      </c>
      <c r="K27" t="n">
        <v>59.19</v>
      </c>
      <c r="L27" t="n">
        <v>7.25</v>
      </c>
      <c r="M27" t="n">
        <v>19</v>
      </c>
      <c r="N27" t="n">
        <v>67.92</v>
      </c>
      <c r="O27" t="n">
        <v>32838.68</v>
      </c>
      <c r="P27" t="n">
        <v>199.56</v>
      </c>
      <c r="Q27" t="n">
        <v>988.1799999999999</v>
      </c>
      <c r="R27" t="n">
        <v>50.45</v>
      </c>
      <c r="S27" t="n">
        <v>35.43</v>
      </c>
      <c r="T27" t="n">
        <v>6433.28</v>
      </c>
      <c r="U27" t="n">
        <v>0.7</v>
      </c>
      <c r="V27" t="n">
        <v>0.87</v>
      </c>
      <c r="W27" t="n">
        <v>3</v>
      </c>
      <c r="X27" t="n">
        <v>0.4</v>
      </c>
      <c r="Y27" t="n">
        <v>1</v>
      </c>
      <c r="Z27" t="n">
        <v>10</v>
      </c>
      <c r="AA27" t="n">
        <v>614.5643735096403</v>
      </c>
      <c r="AB27" t="n">
        <v>840.8740885025339</v>
      </c>
      <c r="AC27" t="n">
        <v>760.6222456700468</v>
      </c>
      <c r="AD27" t="n">
        <v>614564.3735096403</v>
      </c>
      <c r="AE27" t="n">
        <v>840874.088502534</v>
      </c>
      <c r="AF27" t="n">
        <v>1.234751580874502e-05</v>
      </c>
      <c r="AG27" t="n">
        <v>45</v>
      </c>
      <c r="AH27" t="n">
        <v>760622.2456700468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5.9125</v>
      </c>
      <c r="E28" t="n">
        <v>16.91</v>
      </c>
      <c r="F28" t="n">
        <v>13.13</v>
      </c>
      <c r="G28" t="n">
        <v>39.39</v>
      </c>
      <c r="H28" t="n">
        <v>0.5</v>
      </c>
      <c r="I28" t="n">
        <v>20</v>
      </c>
      <c r="J28" t="n">
        <v>264.83</v>
      </c>
      <c r="K28" t="n">
        <v>59.19</v>
      </c>
      <c r="L28" t="n">
        <v>7.5</v>
      </c>
      <c r="M28" t="n">
        <v>18</v>
      </c>
      <c r="N28" t="n">
        <v>68.14</v>
      </c>
      <c r="O28" t="n">
        <v>32896.51</v>
      </c>
      <c r="P28" t="n">
        <v>198.44</v>
      </c>
      <c r="Q28" t="n">
        <v>988.14</v>
      </c>
      <c r="R28" t="n">
        <v>49.47</v>
      </c>
      <c r="S28" t="n">
        <v>35.43</v>
      </c>
      <c r="T28" t="n">
        <v>5948.12</v>
      </c>
      <c r="U28" t="n">
        <v>0.72</v>
      </c>
      <c r="V28" t="n">
        <v>0.87</v>
      </c>
      <c r="W28" t="n">
        <v>3</v>
      </c>
      <c r="X28" t="n">
        <v>0.38</v>
      </c>
      <c r="Y28" t="n">
        <v>1</v>
      </c>
      <c r="Z28" t="n">
        <v>10</v>
      </c>
      <c r="AA28" t="n">
        <v>612.5276119529342</v>
      </c>
      <c r="AB28" t="n">
        <v>838.0873014850705</v>
      </c>
      <c r="AC28" t="n">
        <v>758.1014256942498</v>
      </c>
      <c r="AD28" t="n">
        <v>612527.6119529342</v>
      </c>
      <c r="AE28" t="n">
        <v>838087.3014850705</v>
      </c>
      <c r="AF28" t="n">
        <v>1.240394984694932e-05</v>
      </c>
      <c r="AG28" t="n">
        <v>45</v>
      </c>
      <c r="AH28" t="n">
        <v>758101.4256942498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5.9145</v>
      </c>
      <c r="E29" t="n">
        <v>16.91</v>
      </c>
      <c r="F29" t="n">
        <v>13.12</v>
      </c>
      <c r="G29" t="n">
        <v>39.37</v>
      </c>
      <c r="H29" t="n">
        <v>0.52</v>
      </c>
      <c r="I29" t="n">
        <v>20</v>
      </c>
      <c r="J29" t="n">
        <v>265.3</v>
      </c>
      <c r="K29" t="n">
        <v>59.19</v>
      </c>
      <c r="L29" t="n">
        <v>7.75</v>
      </c>
      <c r="M29" t="n">
        <v>18</v>
      </c>
      <c r="N29" t="n">
        <v>68.36</v>
      </c>
      <c r="O29" t="n">
        <v>32954.43</v>
      </c>
      <c r="P29" t="n">
        <v>197.87</v>
      </c>
      <c r="Q29" t="n">
        <v>988.1799999999999</v>
      </c>
      <c r="R29" t="n">
        <v>49.03</v>
      </c>
      <c r="S29" t="n">
        <v>35.43</v>
      </c>
      <c r="T29" t="n">
        <v>5725.67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611.9147420411872</v>
      </c>
      <c r="AB29" t="n">
        <v>837.2487458339059</v>
      </c>
      <c r="AC29" t="n">
        <v>757.3429006175122</v>
      </c>
      <c r="AD29" t="n">
        <v>611914.7420411872</v>
      </c>
      <c r="AE29" t="n">
        <v>837248.7458339059</v>
      </c>
      <c r="AF29" t="n">
        <v>1.240814568622102e-05</v>
      </c>
      <c r="AG29" t="n">
        <v>45</v>
      </c>
      <c r="AH29" t="n">
        <v>757342.9006175122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5.9374</v>
      </c>
      <c r="E30" t="n">
        <v>16.84</v>
      </c>
      <c r="F30" t="n">
        <v>13.11</v>
      </c>
      <c r="G30" t="n">
        <v>41.4</v>
      </c>
      <c r="H30" t="n">
        <v>0.54</v>
      </c>
      <c r="I30" t="n">
        <v>19</v>
      </c>
      <c r="J30" t="n">
        <v>265.77</v>
      </c>
      <c r="K30" t="n">
        <v>59.19</v>
      </c>
      <c r="L30" t="n">
        <v>8</v>
      </c>
      <c r="M30" t="n">
        <v>17</v>
      </c>
      <c r="N30" t="n">
        <v>68.58</v>
      </c>
      <c r="O30" t="n">
        <v>33012.44</v>
      </c>
      <c r="P30" t="n">
        <v>196.83</v>
      </c>
      <c r="Q30" t="n">
        <v>988.13</v>
      </c>
      <c r="R30" t="n">
        <v>48.85</v>
      </c>
      <c r="S30" t="n">
        <v>35.43</v>
      </c>
      <c r="T30" t="n">
        <v>5639.25</v>
      </c>
      <c r="U30" t="n">
        <v>0.73</v>
      </c>
      <c r="V30" t="n">
        <v>0.87</v>
      </c>
      <c r="W30" t="n">
        <v>2.99</v>
      </c>
      <c r="X30" t="n">
        <v>0.35</v>
      </c>
      <c r="Y30" t="n">
        <v>1</v>
      </c>
      <c r="Z30" t="n">
        <v>10</v>
      </c>
      <c r="AA30" t="n">
        <v>601.1525904555854</v>
      </c>
      <c r="AB30" t="n">
        <v>822.5234952418668</v>
      </c>
      <c r="AC30" t="n">
        <v>744.0230072749583</v>
      </c>
      <c r="AD30" t="n">
        <v>601152.5904555854</v>
      </c>
      <c r="AE30" t="n">
        <v>822523.4952418668</v>
      </c>
      <c r="AF30" t="n">
        <v>1.245618804588193e-05</v>
      </c>
      <c r="AG30" t="n">
        <v>44</v>
      </c>
      <c r="AH30" t="n">
        <v>744023.0072749583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5.9588</v>
      </c>
      <c r="E31" t="n">
        <v>16.78</v>
      </c>
      <c r="F31" t="n">
        <v>13.1</v>
      </c>
      <c r="G31" t="n">
        <v>43.66</v>
      </c>
      <c r="H31" t="n">
        <v>0.55</v>
      </c>
      <c r="I31" t="n">
        <v>18</v>
      </c>
      <c r="J31" t="n">
        <v>266.24</v>
      </c>
      <c r="K31" t="n">
        <v>59.19</v>
      </c>
      <c r="L31" t="n">
        <v>8.25</v>
      </c>
      <c r="M31" t="n">
        <v>16</v>
      </c>
      <c r="N31" t="n">
        <v>68.8</v>
      </c>
      <c r="O31" t="n">
        <v>33070.52</v>
      </c>
      <c r="P31" t="n">
        <v>195.52</v>
      </c>
      <c r="Q31" t="n">
        <v>988.1</v>
      </c>
      <c r="R31" t="n">
        <v>48.38</v>
      </c>
      <c r="S31" t="n">
        <v>35.43</v>
      </c>
      <c r="T31" t="n">
        <v>5410.16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599.2034609760062</v>
      </c>
      <c r="AB31" t="n">
        <v>819.8566102983829</v>
      </c>
      <c r="AC31" t="n">
        <v>741.6106460874838</v>
      </c>
      <c r="AD31" t="n">
        <v>599203.4609760062</v>
      </c>
      <c r="AE31" t="n">
        <v>819856.6102983828</v>
      </c>
      <c r="AF31" t="n">
        <v>1.250108352608907e-05</v>
      </c>
      <c r="AG31" t="n">
        <v>44</v>
      </c>
      <c r="AH31" t="n">
        <v>741610.6460874839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5.959</v>
      </c>
      <c r="E32" t="n">
        <v>16.78</v>
      </c>
      <c r="F32" t="n">
        <v>13.1</v>
      </c>
      <c r="G32" t="n">
        <v>43.65</v>
      </c>
      <c r="H32" t="n">
        <v>0.57</v>
      </c>
      <c r="I32" t="n">
        <v>18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195.03</v>
      </c>
      <c r="Q32" t="n">
        <v>988.17</v>
      </c>
      <c r="R32" t="n">
        <v>48.41</v>
      </c>
      <c r="S32" t="n">
        <v>35.43</v>
      </c>
      <c r="T32" t="n">
        <v>5426.58</v>
      </c>
      <c r="U32" t="n">
        <v>0.73</v>
      </c>
      <c r="V32" t="n">
        <v>0.87</v>
      </c>
      <c r="W32" t="n">
        <v>2.99</v>
      </c>
      <c r="X32" t="n">
        <v>0.34</v>
      </c>
      <c r="Y32" t="n">
        <v>1</v>
      </c>
      <c r="Z32" t="n">
        <v>10</v>
      </c>
      <c r="AA32" t="n">
        <v>598.7491782883686</v>
      </c>
      <c r="AB32" t="n">
        <v>819.2350406836194</v>
      </c>
      <c r="AC32" t="n">
        <v>741.0483982043751</v>
      </c>
      <c r="AD32" t="n">
        <v>598749.1782883686</v>
      </c>
      <c r="AE32" t="n">
        <v>819235.0406836194</v>
      </c>
      <c r="AF32" t="n">
        <v>1.250150311001624e-05</v>
      </c>
      <c r="AG32" t="n">
        <v>44</v>
      </c>
      <c r="AH32" t="n">
        <v>741048.3982043751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5.9853</v>
      </c>
      <c r="E33" t="n">
        <v>16.71</v>
      </c>
      <c r="F33" t="n">
        <v>13.07</v>
      </c>
      <c r="G33" t="n">
        <v>46.13</v>
      </c>
      <c r="H33" t="n">
        <v>0.58</v>
      </c>
      <c r="I33" t="n">
        <v>17</v>
      </c>
      <c r="J33" t="n">
        <v>267.18</v>
      </c>
      <c r="K33" t="n">
        <v>59.19</v>
      </c>
      <c r="L33" t="n">
        <v>8.75</v>
      </c>
      <c r="M33" t="n">
        <v>15</v>
      </c>
      <c r="N33" t="n">
        <v>69.23999999999999</v>
      </c>
      <c r="O33" t="n">
        <v>33186.95</v>
      </c>
      <c r="P33" t="n">
        <v>192.96</v>
      </c>
      <c r="Q33" t="n">
        <v>988.09</v>
      </c>
      <c r="R33" t="n">
        <v>47.67</v>
      </c>
      <c r="S33" t="n">
        <v>35.43</v>
      </c>
      <c r="T33" t="n">
        <v>5058.62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595.9243424773666</v>
      </c>
      <c r="AB33" t="n">
        <v>815.3699757040459</v>
      </c>
      <c r="AC33" t="n">
        <v>737.5522096017993</v>
      </c>
      <c r="AD33" t="n">
        <v>595924.3424773667</v>
      </c>
      <c r="AE33" t="n">
        <v>815369.975704046</v>
      </c>
      <c r="AF33" t="n">
        <v>1.255667839643903e-05</v>
      </c>
      <c r="AG33" t="n">
        <v>44</v>
      </c>
      <c r="AH33" t="n">
        <v>737552.2096017993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5.9839</v>
      </c>
      <c r="E34" t="n">
        <v>16.71</v>
      </c>
      <c r="F34" t="n">
        <v>13.08</v>
      </c>
      <c r="G34" t="n">
        <v>46.15</v>
      </c>
      <c r="H34" t="n">
        <v>0.6</v>
      </c>
      <c r="I34" t="n">
        <v>17</v>
      </c>
      <c r="J34" t="n">
        <v>267.66</v>
      </c>
      <c r="K34" t="n">
        <v>59.19</v>
      </c>
      <c r="L34" t="n">
        <v>9</v>
      </c>
      <c r="M34" t="n">
        <v>15</v>
      </c>
      <c r="N34" t="n">
        <v>69.45999999999999</v>
      </c>
      <c r="O34" t="n">
        <v>33245.29</v>
      </c>
      <c r="P34" t="n">
        <v>192.56</v>
      </c>
      <c r="Q34" t="n">
        <v>988.13</v>
      </c>
      <c r="R34" t="n">
        <v>47.67</v>
      </c>
      <c r="S34" t="n">
        <v>35.43</v>
      </c>
      <c r="T34" t="n">
        <v>5062.83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595.6254300079767</v>
      </c>
      <c r="AB34" t="n">
        <v>814.9609904763391</v>
      </c>
      <c r="AC34" t="n">
        <v>737.1822573502105</v>
      </c>
      <c r="AD34" t="n">
        <v>595625.4300079767</v>
      </c>
      <c r="AE34" t="n">
        <v>814960.9904763391</v>
      </c>
      <c r="AF34" t="n">
        <v>1.255374130894885e-05</v>
      </c>
      <c r="AG34" t="n">
        <v>44</v>
      </c>
      <c r="AH34" t="n">
        <v>737182.2573502106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6.0113</v>
      </c>
      <c r="E35" t="n">
        <v>16.64</v>
      </c>
      <c r="F35" t="n">
        <v>13.05</v>
      </c>
      <c r="G35" t="n">
        <v>48.93</v>
      </c>
      <c r="H35" t="n">
        <v>0.61</v>
      </c>
      <c r="I35" t="n">
        <v>16</v>
      </c>
      <c r="J35" t="n">
        <v>268.13</v>
      </c>
      <c r="K35" t="n">
        <v>59.19</v>
      </c>
      <c r="L35" t="n">
        <v>9.25</v>
      </c>
      <c r="M35" t="n">
        <v>14</v>
      </c>
      <c r="N35" t="n">
        <v>69.69</v>
      </c>
      <c r="O35" t="n">
        <v>33303.72</v>
      </c>
      <c r="P35" t="n">
        <v>191.73</v>
      </c>
      <c r="Q35" t="n">
        <v>988.1</v>
      </c>
      <c r="R35" t="n">
        <v>46.77</v>
      </c>
      <c r="S35" t="n">
        <v>35.43</v>
      </c>
      <c r="T35" t="n">
        <v>4614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593.9126257309076</v>
      </c>
      <c r="AB35" t="n">
        <v>812.6174561008615</v>
      </c>
      <c r="AC35" t="n">
        <v>735.0623866063573</v>
      </c>
      <c r="AD35" t="n">
        <v>593912.6257309077</v>
      </c>
      <c r="AE35" t="n">
        <v>812617.4561008615</v>
      </c>
      <c r="AF35" t="n">
        <v>1.261122430697107e-05</v>
      </c>
      <c r="AG35" t="n">
        <v>44</v>
      </c>
      <c r="AH35" t="n">
        <v>735062.3866063573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6.0102</v>
      </c>
      <c r="E36" t="n">
        <v>16.64</v>
      </c>
      <c r="F36" t="n">
        <v>13.05</v>
      </c>
      <c r="G36" t="n">
        <v>48.94</v>
      </c>
      <c r="H36" t="n">
        <v>0.63</v>
      </c>
      <c r="I36" t="n">
        <v>16</v>
      </c>
      <c r="J36" t="n">
        <v>268.61</v>
      </c>
      <c r="K36" t="n">
        <v>59.19</v>
      </c>
      <c r="L36" t="n">
        <v>9.5</v>
      </c>
      <c r="M36" t="n">
        <v>14</v>
      </c>
      <c r="N36" t="n">
        <v>69.91</v>
      </c>
      <c r="O36" t="n">
        <v>33362.23</v>
      </c>
      <c r="P36" t="n">
        <v>191.35</v>
      </c>
      <c r="Q36" t="n">
        <v>988.08</v>
      </c>
      <c r="R36" t="n">
        <v>47.13</v>
      </c>
      <c r="S36" t="n">
        <v>35.43</v>
      </c>
      <c r="T36" t="n">
        <v>4794.72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593.6046568503062</v>
      </c>
      <c r="AB36" t="n">
        <v>812.1960794917944</v>
      </c>
      <c r="AC36" t="n">
        <v>734.6812255894538</v>
      </c>
      <c r="AD36" t="n">
        <v>593604.6568503062</v>
      </c>
      <c r="AE36" t="n">
        <v>812196.0794917945</v>
      </c>
      <c r="AF36" t="n">
        <v>1.260891659537164e-05</v>
      </c>
      <c r="AG36" t="n">
        <v>44</v>
      </c>
      <c r="AH36" t="n">
        <v>734681.2255894538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6.0329</v>
      </c>
      <c r="E37" t="n">
        <v>16.58</v>
      </c>
      <c r="F37" t="n">
        <v>13.04</v>
      </c>
      <c r="G37" t="n">
        <v>52.15</v>
      </c>
      <c r="H37" t="n">
        <v>0.64</v>
      </c>
      <c r="I37" t="n">
        <v>15</v>
      </c>
      <c r="J37" t="n">
        <v>269.08</v>
      </c>
      <c r="K37" t="n">
        <v>59.19</v>
      </c>
      <c r="L37" t="n">
        <v>9.75</v>
      </c>
      <c r="M37" t="n">
        <v>13</v>
      </c>
      <c r="N37" t="n">
        <v>70.14</v>
      </c>
      <c r="O37" t="n">
        <v>33420.83</v>
      </c>
      <c r="P37" t="n">
        <v>189.98</v>
      </c>
      <c r="Q37" t="n">
        <v>988.12</v>
      </c>
      <c r="R37" t="n">
        <v>46.68</v>
      </c>
      <c r="S37" t="n">
        <v>35.43</v>
      </c>
      <c r="T37" t="n">
        <v>4578.09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591.6096782366606</v>
      </c>
      <c r="AB37" t="n">
        <v>809.4664617403597</v>
      </c>
      <c r="AC37" t="n">
        <v>732.2121187251731</v>
      </c>
      <c r="AD37" t="n">
        <v>591609.6782366605</v>
      </c>
      <c r="AE37" t="n">
        <v>809466.4617403597</v>
      </c>
      <c r="AF37" t="n">
        <v>1.265653937110538e-05</v>
      </c>
      <c r="AG37" t="n">
        <v>44</v>
      </c>
      <c r="AH37" t="n">
        <v>732212.1187251732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6.0345</v>
      </c>
      <c r="E38" t="n">
        <v>16.57</v>
      </c>
      <c r="F38" t="n">
        <v>13.03</v>
      </c>
      <c r="G38" t="n">
        <v>52.13</v>
      </c>
      <c r="H38" t="n">
        <v>0.66</v>
      </c>
      <c r="I38" t="n">
        <v>15</v>
      </c>
      <c r="J38" t="n">
        <v>269.56</v>
      </c>
      <c r="K38" t="n">
        <v>59.19</v>
      </c>
      <c r="L38" t="n">
        <v>10</v>
      </c>
      <c r="M38" t="n">
        <v>13</v>
      </c>
      <c r="N38" t="n">
        <v>70.36</v>
      </c>
      <c r="O38" t="n">
        <v>33479.51</v>
      </c>
      <c r="P38" t="n">
        <v>189.43</v>
      </c>
      <c r="Q38" t="n">
        <v>988.13</v>
      </c>
      <c r="R38" t="n">
        <v>46.5</v>
      </c>
      <c r="S38" t="n">
        <v>35.43</v>
      </c>
      <c r="T38" t="n">
        <v>4486.85</v>
      </c>
      <c r="U38" t="n">
        <v>0.76</v>
      </c>
      <c r="V38" t="n">
        <v>0.87</v>
      </c>
      <c r="W38" t="n">
        <v>2.99</v>
      </c>
      <c r="X38" t="n">
        <v>0.28</v>
      </c>
      <c r="Y38" t="n">
        <v>1</v>
      </c>
      <c r="Z38" t="n">
        <v>10</v>
      </c>
      <c r="AA38" t="n">
        <v>591.0439064470564</v>
      </c>
      <c r="AB38" t="n">
        <v>808.6923478177335</v>
      </c>
      <c r="AC38" t="n">
        <v>731.511885148847</v>
      </c>
      <c r="AD38" t="n">
        <v>591043.9064470564</v>
      </c>
      <c r="AE38" t="n">
        <v>808692.3478177335</v>
      </c>
      <c r="AF38" t="n">
        <v>1.265989604252274e-05</v>
      </c>
      <c r="AG38" t="n">
        <v>44</v>
      </c>
      <c r="AH38" t="n">
        <v>731511.885148847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6.032</v>
      </c>
      <c r="E39" t="n">
        <v>16.58</v>
      </c>
      <c r="F39" t="n">
        <v>13.04</v>
      </c>
      <c r="G39" t="n">
        <v>52.16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188.73</v>
      </c>
      <c r="Q39" t="n">
        <v>988.1</v>
      </c>
      <c r="R39" t="n">
        <v>46.54</v>
      </c>
      <c r="S39" t="n">
        <v>35.43</v>
      </c>
      <c r="T39" t="n">
        <v>4505.04</v>
      </c>
      <c r="U39" t="n">
        <v>0.76</v>
      </c>
      <c r="V39" t="n">
        <v>0.87</v>
      </c>
      <c r="W39" t="n">
        <v>2.99</v>
      </c>
      <c r="X39" t="n">
        <v>0.29</v>
      </c>
      <c r="Y39" t="n">
        <v>1</v>
      </c>
      <c r="Z39" t="n">
        <v>10</v>
      </c>
      <c r="AA39" t="n">
        <v>590.51104033166</v>
      </c>
      <c r="AB39" t="n">
        <v>807.9632568902543</v>
      </c>
      <c r="AC39" t="n">
        <v>730.8523776362008</v>
      </c>
      <c r="AD39" t="n">
        <v>590511.04033166</v>
      </c>
      <c r="AE39" t="n">
        <v>807963.2568902543</v>
      </c>
      <c r="AF39" t="n">
        <v>1.265465124343312e-05</v>
      </c>
      <c r="AG39" t="n">
        <v>44</v>
      </c>
      <c r="AH39" t="n">
        <v>730852.3776362007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6.0608</v>
      </c>
      <c r="E40" t="n">
        <v>16.5</v>
      </c>
      <c r="F40" t="n">
        <v>13.01</v>
      </c>
      <c r="G40" t="n">
        <v>55.76</v>
      </c>
      <c r="H40" t="n">
        <v>0.6899999999999999</v>
      </c>
      <c r="I40" t="n">
        <v>14</v>
      </c>
      <c r="J40" t="n">
        <v>270.51</v>
      </c>
      <c r="K40" t="n">
        <v>59.19</v>
      </c>
      <c r="L40" t="n">
        <v>10.5</v>
      </c>
      <c r="M40" t="n">
        <v>12</v>
      </c>
      <c r="N40" t="n">
        <v>70.81999999999999</v>
      </c>
      <c r="O40" t="n">
        <v>33597.14</v>
      </c>
      <c r="P40" t="n">
        <v>187.53</v>
      </c>
      <c r="Q40" t="n">
        <v>988.16</v>
      </c>
      <c r="R40" t="n">
        <v>45.59</v>
      </c>
      <c r="S40" t="n">
        <v>35.43</v>
      </c>
      <c r="T40" t="n">
        <v>4036.03</v>
      </c>
      <c r="U40" t="n">
        <v>0.78</v>
      </c>
      <c r="V40" t="n">
        <v>0.88</v>
      </c>
      <c r="W40" t="n">
        <v>2.99</v>
      </c>
      <c r="X40" t="n">
        <v>0.26</v>
      </c>
      <c r="Y40" t="n">
        <v>1</v>
      </c>
      <c r="Z40" t="n">
        <v>10</v>
      </c>
      <c r="AA40" t="n">
        <v>579.4633584473289</v>
      </c>
      <c r="AB40" t="n">
        <v>792.847331146786</v>
      </c>
      <c r="AC40" t="n">
        <v>717.179094630354</v>
      </c>
      <c r="AD40" t="n">
        <v>579463.3584473289</v>
      </c>
      <c r="AE40" t="n">
        <v>792847.331146786</v>
      </c>
      <c r="AF40" t="n">
        <v>1.271507132894553e-05</v>
      </c>
      <c r="AG40" t="n">
        <v>43</v>
      </c>
      <c r="AH40" t="n">
        <v>717179.0946303541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6.0624</v>
      </c>
      <c r="E41" t="n">
        <v>16.5</v>
      </c>
      <c r="F41" t="n">
        <v>13.01</v>
      </c>
      <c r="G41" t="n">
        <v>55.74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187.06</v>
      </c>
      <c r="Q41" t="n">
        <v>988.15</v>
      </c>
      <c r="R41" t="n">
        <v>45.57</v>
      </c>
      <c r="S41" t="n">
        <v>35.43</v>
      </c>
      <c r="T41" t="n">
        <v>4027.18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578.9908368316106</v>
      </c>
      <c r="AB41" t="n">
        <v>792.2008062259779</v>
      </c>
      <c r="AC41" t="n">
        <v>716.5942731405846</v>
      </c>
      <c r="AD41" t="n">
        <v>578990.8368316106</v>
      </c>
      <c r="AE41" t="n">
        <v>792200.8062259778</v>
      </c>
      <c r="AF41" t="n">
        <v>1.271842800036289e-05</v>
      </c>
      <c r="AG41" t="n">
        <v>43</v>
      </c>
      <c r="AH41" t="n">
        <v>716594.2731405846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6.0657</v>
      </c>
      <c r="E42" t="n">
        <v>16.49</v>
      </c>
      <c r="F42" t="n">
        <v>13</v>
      </c>
      <c r="G42" t="n">
        <v>55.7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185.02</v>
      </c>
      <c r="Q42" t="n">
        <v>988.09</v>
      </c>
      <c r="R42" t="n">
        <v>45.44</v>
      </c>
      <c r="S42" t="n">
        <v>35.43</v>
      </c>
      <c r="T42" t="n">
        <v>3962.15</v>
      </c>
      <c r="U42" t="n">
        <v>0.78</v>
      </c>
      <c r="V42" t="n">
        <v>0.88</v>
      </c>
      <c r="W42" t="n">
        <v>2.98</v>
      </c>
      <c r="X42" t="n">
        <v>0.24</v>
      </c>
      <c r="Y42" t="n">
        <v>1</v>
      </c>
      <c r="Z42" t="n">
        <v>10</v>
      </c>
      <c r="AA42" t="n">
        <v>577.0385243040841</v>
      </c>
      <c r="AB42" t="n">
        <v>789.529566095866</v>
      </c>
      <c r="AC42" t="n">
        <v>714.1779724193815</v>
      </c>
      <c r="AD42" t="n">
        <v>577038.5243040841</v>
      </c>
      <c r="AE42" t="n">
        <v>789529.566095866</v>
      </c>
      <c r="AF42" t="n">
        <v>1.272535113516118e-05</v>
      </c>
      <c r="AG42" t="n">
        <v>43</v>
      </c>
      <c r="AH42" t="n">
        <v>714177.9724193815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6.0839</v>
      </c>
      <c r="E43" t="n">
        <v>16.44</v>
      </c>
      <c r="F43" t="n">
        <v>13</v>
      </c>
      <c r="G43" t="n">
        <v>59.98</v>
      </c>
      <c r="H43" t="n">
        <v>0.74</v>
      </c>
      <c r="I43" t="n">
        <v>13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184.81</v>
      </c>
      <c r="Q43" t="n">
        <v>988.08</v>
      </c>
      <c r="R43" t="n">
        <v>45.26</v>
      </c>
      <c r="S43" t="n">
        <v>35.43</v>
      </c>
      <c r="T43" t="n">
        <v>3876.26</v>
      </c>
      <c r="U43" t="n">
        <v>0.78</v>
      </c>
      <c r="V43" t="n">
        <v>0.88</v>
      </c>
      <c r="W43" t="n">
        <v>2.99</v>
      </c>
      <c r="X43" t="n">
        <v>0.24</v>
      </c>
      <c r="Y43" t="n">
        <v>1</v>
      </c>
      <c r="Z43" t="n">
        <v>10</v>
      </c>
      <c r="AA43" t="n">
        <v>576.2841390504368</v>
      </c>
      <c r="AB43" t="n">
        <v>788.4973829106973</v>
      </c>
      <c r="AC43" t="n">
        <v>713.2442993487269</v>
      </c>
      <c r="AD43" t="n">
        <v>576284.1390504368</v>
      </c>
      <c r="AE43" t="n">
        <v>788497.3829106973</v>
      </c>
      <c r="AF43" t="n">
        <v>1.276353327253361e-05</v>
      </c>
      <c r="AG43" t="n">
        <v>43</v>
      </c>
      <c r="AH43" t="n">
        <v>713244.299348727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6.0853</v>
      </c>
      <c r="E44" t="n">
        <v>16.43</v>
      </c>
      <c r="F44" t="n">
        <v>12.99</v>
      </c>
      <c r="G44" t="n">
        <v>59.97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11</v>
      </c>
      <c r="N44" t="n">
        <v>71.73</v>
      </c>
      <c r="O44" t="n">
        <v>33833.57</v>
      </c>
      <c r="P44" t="n">
        <v>184.21</v>
      </c>
      <c r="Q44" t="n">
        <v>988.09</v>
      </c>
      <c r="R44" t="n">
        <v>45.13</v>
      </c>
      <c r="S44" t="n">
        <v>35.43</v>
      </c>
      <c r="T44" t="n">
        <v>3812.7</v>
      </c>
      <c r="U44" t="n">
        <v>0.79</v>
      </c>
      <c r="V44" t="n">
        <v>0.88</v>
      </c>
      <c r="W44" t="n">
        <v>2.99</v>
      </c>
      <c r="X44" t="n">
        <v>0.24</v>
      </c>
      <c r="Y44" t="n">
        <v>1</v>
      </c>
      <c r="Z44" t="n">
        <v>10</v>
      </c>
      <c r="AA44" t="n">
        <v>575.686240353998</v>
      </c>
      <c r="AB44" t="n">
        <v>787.6793115368007</v>
      </c>
      <c r="AC44" t="n">
        <v>712.5043035585848</v>
      </c>
      <c r="AD44" t="n">
        <v>575686.2403539979</v>
      </c>
      <c r="AE44" t="n">
        <v>787679.3115368007</v>
      </c>
      <c r="AF44" t="n">
        <v>1.27664703600238e-05</v>
      </c>
      <c r="AG44" t="n">
        <v>43</v>
      </c>
      <c r="AH44" t="n">
        <v>712504.3035585848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6.0877</v>
      </c>
      <c r="E45" t="n">
        <v>16.43</v>
      </c>
      <c r="F45" t="n">
        <v>12.99</v>
      </c>
      <c r="G45" t="n">
        <v>59.94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11</v>
      </c>
      <c r="N45" t="n">
        <v>71.95999999999999</v>
      </c>
      <c r="O45" t="n">
        <v>33892.87</v>
      </c>
      <c r="P45" t="n">
        <v>182.78</v>
      </c>
      <c r="Q45" t="n">
        <v>988.1</v>
      </c>
      <c r="R45" t="n">
        <v>44.84</v>
      </c>
      <c r="S45" t="n">
        <v>35.43</v>
      </c>
      <c r="T45" t="n">
        <v>3664.47</v>
      </c>
      <c r="U45" t="n">
        <v>0.79</v>
      </c>
      <c r="V45" t="n">
        <v>0.88</v>
      </c>
      <c r="W45" t="n">
        <v>2.99</v>
      </c>
      <c r="X45" t="n">
        <v>0.23</v>
      </c>
      <c r="Y45" t="n">
        <v>1</v>
      </c>
      <c r="Z45" t="n">
        <v>10</v>
      </c>
      <c r="AA45" t="n">
        <v>574.3337956799311</v>
      </c>
      <c r="AB45" t="n">
        <v>785.8288370680943</v>
      </c>
      <c r="AC45" t="n">
        <v>710.8304357760146</v>
      </c>
      <c r="AD45" t="n">
        <v>574333.7956799311</v>
      </c>
      <c r="AE45" t="n">
        <v>785828.8370680943</v>
      </c>
      <c r="AF45" t="n">
        <v>1.277150536714983e-05</v>
      </c>
      <c r="AG45" t="n">
        <v>43</v>
      </c>
      <c r="AH45" t="n">
        <v>710830.4357760146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6.1117</v>
      </c>
      <c r="E46" t="n">
        <v>16.36</v>
      </c>
      <c r="F46" t="n">
        <v>12.97</v>
      </c>
      <c r="G46" t="n">
        <v>64.84999999999999</v>
      </c>
      <c r="H46" t="n">
        <v>0.78</v>
      </c>
      <c r="I46" t="n">
        <v>12</v>
      </c>
      <c r="J46" t="n">
        <v>273.39</v>
      </c>
      <c r="K46" t="n">
        <v>59.19</v>
      </c>
      <c r="L46" t="n">
        <v>12</v>
      </c>
      <c r="M46" t="n">
        <v>10</v>
      </c>
      <c r="N46" t="n">
        <v>72.2</v>
      </c>
      <c r="O46" t="n">
        <v>33952.26</v>
      </c>
      <c r="P46" t="n">
        <v>181.55</v>
      </c>
      <c r="Q46" t="n">
        <v>988.16</v>
      </c>
      <c r="R46" t="n">
        <v>44.35</v>
      </c>
      <c r="S46" t="n">
        <v>35.43</v>
      </c>
      <c r="T46" t="n">
        <v>3427.84</v>
      </c>
      <c r="U46" t="n">
        <v>0.8</v>
      </c>
      <c r="V46" t="n">
        <v>0.88</v>
      </c>
      <c r="W46" t="n">
        <v>2.99</v>
      </c>
      <c r="X46" t="n">
        <v>0.22</v>
      </c>
      <c r="Y46" t="n">
        <v>1</v>
      </c>
      <c r="Z46" t="n">
        <v>10</v>
      </c>
      <c r="AA46" t="n">
        <v>572.4697988729002</v>
      </c>
      <c r="AB46" t="n">
        <v>783.2784344029794</v>
      </c>
      <c r="AC46" t="n">
        <v>708.5234399617457</v>
      </c>
      <c r="AD46" t="n">
        <v>572469.7988729002</v>
      </c>
      <c r="AE46" t="n">
        <v>783278.4344029794</v>
      </c>
      <c r="AF46" t="n">
        <v>1.282185543841018e-05</v>
      </c>
      <c r="AG46" t="n">
        <v>43</v>
      </c>
      <c r="AH46" t="n">
        <v>708523.4399617456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6.1113</v>
      </c>
      <c r="E47" t="n">
        <v>16.36</v>
      </c>
      <c r="F47" t="n">
        <v>12.97</v>
      </c>
      <c r="G47" t="n">
        <v>64.86</v>
      </c>
      <c r="H47" t="n">
        <v>0.8</v>
      </c>
      <c r="I47" t="n">
        <v>12</v>
      </c>
      <c r="J47" t="n">
        <v>273.87</v>
      </c>
      <c r="K47" t="n">
        <v>59.19</v>
      </c>
      <c r="L47" t="n">
        <v>12.25</v>
      </c>
      <c r="M47" t="n">
        <v>10</v>
      </c>
      <c r="N47" t="n">
        <v>72.43000000000001</v>
      </c>
      <c r="O47" t="n">
        <v>34011.74</v>
      </c>
      <c r="P47" t="n">
        <v>181.09</v>
      </c>
      <c r="Q47" t="n">
        <v>988.09</v>
      </c>
      <c r="R47" t="n">
        <v>44.61</v>
      </c>
      <c r="S47" t="n">
        <v>35.43</v>
      </c>
      <c r="T47" t="n">
        <v>3555.8</v>
      </c>
      <c r="U47" t="n">
        <v>0.79</v>
      </c>
      <c r="V47" t="n">
        <v>0.88</v>
      </c>
      <c r="W47" t="n">
        <v>2.98</v>
      </c>
      <c r="X47" t="n">
        <v>0.22</v>
      </c>
      <c r="Y47" t="n">
        <v>1</v>
      </c>
      <c r="Z47" t="n">
        <v>10</v>
      </c>
      <c r="AA47" t="n">
        <v>572.0722771123149</v>
      </c>
      <c r="AB47" t="n">
        <v>782.7345275927241</v>
      </c>
      <c r="AC47" t="n">
        <v>708.0314428540831</v>
      </c>
      <c r="AD47" t="n">
        <v>572072.2771123148</v>
      </c>
      <c r="AE47" t="n">
        <v>782734.5275927242</v>
      </c>
      <c r="AF47" t="n">
        <v>1.282101627055584e-05</v>
      </c>
      <c r="AG47" t="n">
        <v>43</v>
      </c>
      <c r="AH47" t="n">
        <v>708031.4428540831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6.1151</v>
      </c>
      <c r="E48" t="n">
        <v>16.35</v>
      </c>
      <c r="F48" t="n">
        <v>12.96</v>
      </c>
      <c r="G48" t="n">
        <v>64.81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10</v>
      </c>
      <c r="N48" t="n">
        <v>72.66</v>
      </c>
      <c r="O48" t="n">
        <v>34071.31</v>
      </c>
      <c r="P48" t="n">
        <v>180.33</v>
      </c>
      <c r="Q48" t="n">
        <v>988.08</v>
      </c>
      <c r="R48" t="n">
        <v>44.17</v>
      </c>
      <c r="S48" t="n">
        <v>35.43</v>
      </c>
      <c r="T48" t="n">
        <v>3335.73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571.2634901944841</v>
      </c>
      <c r="AB48" t="n">
        <v>781.6279096505878</v>
      </c>
      <c r="AC48" t="n">
        <v>707.0304389751961</v>
      </c>
      <c r="AD48" t="n">
        <v>571263.4901944841</v>
      </c>
      <c r="AE48" t="n">
        <v>781627.9096505877</v>
      </c>
      <c r="AF48" t="n">
        <v>1.282898836517206e-05</v>
      </c>
      <c r="AG48" t="n">
        <v>43</v>
      </c>
      <c r="AH48" t="n">
        <v>707030.4389751961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6.1131</v>
      </c>
      <c r="E49" t="n">
        <v>16.36</v>
      </c>
      <c r="F49" t="n">
        <v>12.97</v>
      </c>
      <c r="G49" t="n">
        <v>64.83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179.41</v>
      </c>
      <c r="Q49" t="n">
        <v>988.26</v>
      </c>
      <c r="R49" t="n">
        <v>44.31</v>
      </c>
      <c r="S49" t="n">
        <v>35.43</v>
      </c>
      <c r="T49" t="n">
        <v>3403.59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570.5224181573933</v>
      </c>
      <c r="AB49" t="n">
        <v>780.6139421956491</v>
      </c>
      <c r="AC49" t="n">
        <v>706.1132431510447</v>
      </c>
      <c r="AD49" t="n">
        <v>570522.4181573933</v>
      </c>
      <c r="AE49" t="n">
        <v>780613.9421956491</v>
      </c>
      <c r="AF49" t="n">
        <v>1.282479252590036e-05</v>
      </c>
      <c r="AG49" t="n">
        <v>43</v>
      </c>
      <c r="AH49" t="n">
        <v>706113.2431510447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6.1349</v>
      </c>
      <c r="E50" t="n">
        <v>16.3</v>
      </c>
      <c r="F50" t="n">
        <v>12.96</v>
      </c>
      <c r="G50" t="n">
        <v>70.68000000000001</v>
      </c>
      <c r="H50" t="n">
        <v>0.84</v>
      </c>
      <c r="I50" t="n">
        <v>11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178.59</v>
      </c>
      <c r="Q50" t="n">
        <v>988.08</v>
      </c>
      <c r="R50" t="n">
        <v>44.19</v>
      </c>
      <c r="S50" t="n">
        <v>35.43</v>
      </c>
      <c r="T50" t="n">
        <v>3350.37</v>
      </c>
      <c r="U50" t="n">
        <v>0.8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569.1274374212079</v>
      </c>
      <c r="AB50" t="n">
        <v>778.7052680101934</v>
      </c>
      <c r="AC50" t="n">
        <v>704.3867301510079</v>
      </c>
      <c r="AD50" t="n">
        <v>569127.4374212079</v>
      </c>
      <c r="AE50" t="n">
        <v>778705.2680101935</v>
      </c>
      <c r="AF50" t="n">
        <v>1.287052717396184e-05</v>
      </c>
      <c r="AG50" t="n">
        <v>43</v>
      </c>
      <c r="AH50" t="n">
        <v>704386.7301510079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6.1375</v>
      </c>
      <c r="E51" t="n">
        <v>16.29</v>
      </c>
      <c r="F51" t="n">
        <v>12.95</v>
      </c>
      <c r="G51" t="n">
        <v>70.64</v>
      </c>
      <c r="H51" t="n">
        <v>0.86</v>
      </c>
      <c r="I51" t="n">
        <v>11</v>
      </c>
      <c r="J51" t="n">
        <v>275.81</v>
      </c>
      <c r="K51" t="n">
        <v>59.19</v>
      </c>
      <c r="L51" t="n">
        <v>13.25</v>
      </c>
      <c r="M51" t="n">
        <v>9</v>
      </c>
      <c r="N51" t="n">
        <v>73.36</v>
      </c>
      <c r="O51" t="n">
        <v>34250.57</v>
      </c>
      <c r="P51" t="n">
        <v>178.01</v>
      </c>
      <c r="Q51" t="n">
        <v>988.15</v>
      </c>
      <c r="R51" t="n">
        <v>43.78</v>
      </c>
      <c r="S51" t="n">
        <v>35.43</v>
      </c>
      <c r="T51" t="n">
        <v>3148.05</v>
      </c>
      <c r="U51" t="n">
        <v>0.8100000000000001</v>
      </c>
      <c r="V51" t="n">
        <v>0.88</v>
      </c>
      <c r="W51" t="n">
        <v>2.98</v>
      </c>
      <c r="X51" t="n">
        <v>0.2</v>
      </c>
      <c r="Y51" t="n">
        <v>1</v>
      </c>
      <c r="Z51" t="n">
        <v>10</v>
      </c>
      <c r="AA51" t="n">
        <v>568.5185083513777</v>
      </c>
      <c r="AB51" t="n">
        <v>777.8721043927973</v>
      </c>
      <c r="AC51" t="n">
        <v>703.6330824999034</v>
      </c>
      <c r="AD51" t="n">
        <v>568518.5083513777</v>
      </c>
      <c r="AE51" t="n">
        <v>777872.1043927972</v>
      </c>
      <c r="AF51" t="n">
        <v>1.287598176501505e-05</v>
      </c>
      <c r="AG51" t="n">
        <v>43</v>
      </c>
      <c r="AH51" t="n">
        <v>703633.0824999034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6.136</v>
      </c>
      <c r="E52" t="n">
        <v>16.3</v>
      </c>
      <c r="F52" t="n">
        <v>12.95</v>
      </c>
      <c r="G52" t="n">
        <v>70.66</v>
      </c>
      <c r="H52" t="n">
        <v>0.87</v>
      </c>
      <c r="I52" t="n">
        <v>11</v>
      </c>
      <c r="J52" t="n">
        <v>276.29</v>
      </c>
      <c r="K52" t="n">
        <v>59.19</v>
      </c>
      <c r="L52" t="n">
        <v>13.5</v>
      </c>
      <c r="M52" t="n">
        <v>9</v>
      </c>
      <c r="N52" t="n">
        <v>73.59999999999999</v>
      </c>
      <c r="O52" t="n">
        <v>34310.51</v>
      </c>
      <c r="P52" t="n">
        <v>177.06</v>
      </c>
      <c r="Q52" t="n">
        <v>988.1900000000001</v>
      </c>
      <c r="R52" t="n">
        <v>43.92</v>
      </c>
      <c r="S52" t="n">
        <v>35.43</v>
      </c>
      <c r="T52" t="n">
        <v>3217.15</v>
      </c>
      <c r="U52" t="n">
        <v>0.8100000000000001</v>
      </c>
      <c r="V52" t="n">
        <v>0.88</v>
      </c>
      <c r="W52" t="n">
        <v>2.98</v>
      </c>
      <c r="X52" t="n">
        <v>0.2</v>
      </c>
      <c r="Y52" t="n">
        <v>1</v>
      </c>
      <c r="Z52" t="n">
        <v>10</v>
      </c>
      <c r="AA52" t="n">
        <v>567.7201764895156</v>
      </c>
      <c r="AB52" t="n">
        <v>776.7797915194816</v>
      </c>
      <c r="AC52" t="n">
        <v>702.6450184341462</v>
      </c>
      <c r="AD52" t="n">
        <v>567720.1764895156</v>
      </c>
      <c r="AE52" t="n">
        <v>776779.7915194816</v>
      </c>
      <c r="AF52" t="n">
        <v>1.287283488556128e-05</v>
      </c>
      <c r="AG52" t="n">
        <v>43</v>
      </c>
      <c r="AH52" t="n">
        <v>702645.0184341462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6.1394</v>
      </c>
      <c r="E53" t="n">
        <v>16.29</v>
      </c>
      <c r="F53" t="n">
        <v>12.95</v>
      </c>
      <c r="G53" t="n">
        <v>70.61</v>
      </c>
      <c r="H53" t="n">
        <v>0.88</v>
      </c>
      <c r="I53" t="n">
        <v>11</v>
      </c>
      <c r="J53" t="n">
        <v>276.78</v>
      </c>
      <c r="K53" t="n">
        <v>59.19</v>
      </c>
      <c r="L53" t="n">
        <v>13.75</v>
      </c>
      <c r="M53" t="n">
        <v>9</v>
      </c>
      <c r="N53" t="n">
        <v>73.84</v>
      </c>
      <c r="O53" t="n">
        <v>34370.54</v>
      </c>
      <c r="P53" t="n">
        <v>174.85</v>
      </c>
      <c r="Q53" t="n">
        <v>988.1</v>
      </c>
      <c r="R53" t="n">
        <v>43.82</v>
      </c>
      <c r="S53" t="n">
        <v>35.43</v>
      </c>
      <c r="T53" t="n">
        <v>3164.2</v>
      </c>
      <c r="U53" t="n">
        <v>0.8100000000000001</v>
      </c>
      <c r="V53" t="n">
        <v>0.88</v>
      </c>
      <c r="W53" t="n">
        <v>2.98</v>
      </c>
      <c r="X53" t="n">
        <v>0.19</v>
      </c>
      <c r="Y53" t="n">
        <v>1</v>
      </c>
      <c r="Z53" t="n">
        <v>10</v>
      </c>
      <c r="AA53" t="n">
        <v>565.6615140042198</v>
      </c>
      <c r="AB53" t="n">
        <v>773.9630386853208</v>
      </c>
      <c r="AC53" t="n">
        <v>700.0970925371403</v>
      </c>
      <c r="AD53" t="n">
        <v>565661.5140042198</v>
      </c>
      <c r="AE53" t="n">
        <v>773963.0386853209</v>
      </c>
      <c r="AF53" t="n">
        <v>1.287996781232316e-05</v>
      </c>
      <c r="AG53" t="n">
        <v>43</v>
      </c>
      <c r="AH53" t="n">
        <v>700097.0925371402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6.1647</v>
      </c>
      <c r="E54" t="n">
        <v>16.22</v>
      </c>
      <c r="F54" t="n">
        <v>12.93</v>
      </c>
      <c r="G54" t="n">
        <v>77.56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173.84</v>
      </c>
      <c r="Q54" t="n">
        <v>988.08</v>
      </c>
      <c r="R54" t="n">
        <v>43.09</v>
      </c>
      <c r="S54" t="n">
        <v>35.43</v>
      </c>
      <c r="T54" t="n">
        <v>2808.03</v>
      </c>
      <c r="U54" t="n">
        <v>0.82</v>
      </c>
      <c r="V54" t="n">
        <v>0.88</v>
      </c>
      <c r="W54" t="n">
        <v>2.98</v>
      </c>
      <c r="X54" t="n">
        <v>0.17</v>
      </c>
      <c r="Y54" t="n">
        <v>1</v>
      </c>
      <c r="Z54" t="n">
        <v>10</v>
      </c>
      <c r="AA54" t="n">
        <v>564.0039746206987</v>
      </c>
      <c r="AB54" t="n">
        <v>771.6951201753106</v>
      </c>
      <c r="AC54" t="n">
        <v>698.0456209866819</v>
      </c>
      <c r="AD54" t="n">
        <v>564003.9746206987</v>
      </c>
      <c r="AE54" t="n">
        <v>771695.1201753106</v>
      </c>
      <c r="AF54" t="n">
        <v>1.29330451791101e-05</v>
      </c>
      <c r="AG54" t="n">
        <v>43</v>
      </c>
      <c r="AH54" t="n">
        <v>698045.6209866819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6.1653</v>
      </c>
      <c r="E55" t="n">
        <v>16.22</v>
      </c>
      <c r="F55" t="n">
        <v>12.93</v>
      </c>
      <c r="G55" t="n">
        <v>77.56</v>
      </c>
      <c r="H55" t="n">
        <v>0.91</v>
      </c>
      <c r="I55" t="n">
        <v>10</v>
      </c>
      <c r="J55" t="n">
        <v>277.76</v>
      </c>
      <c r="K55" t="n">
        <v>59.19</v>
      </c>
      <c r="L55" t="n">
        <v>14.25</v>
      </c>
      <c r="M55" t="n">
        <v>8</v>
      </c>
      <c r="N55" t="n">
        <v>74.31</v>
      </c>
      <c r="O55" t="n">
        <v>34490.87</v>
      </c>
      <c r="P55" t="n">
        <v>172.63</v>
      </c>
      <c r="Q55" t="n">
        <v>988.08</v>
      </c>
      <c r="R55" t="n">
        <v>43.04</v>
      </c>
      <c r="S55" t="n">
        <v>35.43</v>
      </c>
      <c r="T55" t="n">
        <v>2780.88</v>
      </c>
      <c r="U55" t="n">
        <v>0.82</v>
      </c>
      <c r="V55" t="n">
        <v>0.88</v>
      </c>
      <c r="W55" t="n">
        <v>2.98</v>
      </c>
      <c r="X55" t="n">
        <v>0.17</v>
      </c>
      <c r="Y55" t="n">
        <v>1</v>
      </c>
      <c r="Z55" t="n">
        <v>10</v>
      </c>
      <c r="AA55" t="n">
        <v>562.9187752501131</v>
      </c>
      <c r="AB55" t="n">
        <v>770.2103025208581</v>
      </c>
      <c r="AC55" t="n">
        <v>696.7025122452155</v>
      </c>
      <c r="AD55" t="n">
        <v>562918.7752501131</v>
      </c>
      <c r="AE55" t="n">
        <v>770210.3025208581</v>
      </c>
      <c r="AF55" t="n">
        <v>1.293430393089161e-05</v>
      </c>
      <c r="AG55" t="n">
        <v>43</v>
      </c>
      <c r="AH55" t="n">
        <v>696702.5122452155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6.1616</v>
      </c>
      <c r="E56" t="n">
        <v>16.23</v>
      </c>
      <c r="F56" t="n">
        <v>12.94</v>
      </c>
      <c r="G56" t="n">
        <v>77.61</v>
      </c>
      <c r="H56" t="n">
        <v>0.93</v>
      </c>
      <c r="I56" t="n">
        <v>10</v>
      </c>
      <c r="J56" t="n">
        <v>278.25</v>
      </c>
      <c r="K56" t="n">
        <v>59.19</v>
      </c>
      <c r="L56" t="n">
        <v>14.5</v>
      </c>
      <c r="M56" t="n">
        <v>8</v>
      </c>
      <c r="N56" t="n">
        <v>74.55</v>
      </c>
      <c r="O56" t="n">
        <v>34551.18</v>
      </c>
      <c r="P56" t="n">
        <v>172.3</v>
      </c>
      <c r="Q56" t="n">
        <v>988.08</v>
      </c>
      <c r="R56" t="n">
        <v>43.36</v>
      </c>
      <c r="S56" t="n">
        <v>35.43</v>
      </c>
      <c r="T56" t="n">
        <v>2941.41</v>
      </c>
      <c r="U56" t="n">
        <v>0.82</v>
      </c>
      <c r="V56" t="n">
        <v>0.88</v>
      </c>
      <c r="W56" t="n">
        <v>2.98</v>
      </c>
      <c r="X56" t="n">
        <v>0.18</v>
      </c>
      <c r="Y56" t="n">
        <v>1</v>
      </c>
      <c r="Z56" t="n">
        <v>10</v>
      </c>
      <c r="AA56" t="n">
        <v>562.750274907214</v>
      </c>
      <c r="AB56" t="n">
        <v>769.9797529179931</v>
      </c>
      <c r="AC56" t="n">
        <v>696.4939659728697</v>
      </c>
      <c r="AD56" t="n">
        <v>562750.274907214</v>
      </c>
      <c r="AE56" t="n">
        <v>769979.7529179931</v>
      </c>
      <c r="AF56" t="n">
        <v>1.292654162823898e-05</v>
      </c>
      <c r="AG56" t="n">
        <v>43</v>
      </c>
      <c r="AH56" t="n">
        <v>696493.9659728697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6.1634</v>
      </c>
      <c r="E57" t="n">
        <v>16.22</v>
      </c>
      <c r="F57" t="n">
        <v>12.93</v>
      </c>
      <c r="G57" t="n">
        <v>77.59</v>
      </c>
      <c r="H57" t="n">
        <v>0.9399999999999999</v>
      </c>
      <c r="I57" t="n">
        <v>10</v>
      </c>
      <c r="J57" t="n">
        <v>278.74</v>
      </c>
      <c r="K57" t="n">
        <v>59.19</v>
      </c>
      <c r="L57" t="n">
        <v>14.75</v>
      </c>
      <c r="M57" t="n">
        <v>8</v>
      </c>
      <c r="N57" t="n">
        <v>74.79000000000001</v>
      </c>
      <c r="O57" t="n">
        <v>34611.59</v>
      </c>
      <c r="P57" t="n">
        <v>171.46</v>
      </c>
      <c r="Q57" t="n">
        <v>988.12</v>
      </c>
      <c r="R57" t="n">
        <v>43.23</v>
      </c>
      <c r="S57" t="n">
        <v>35.43</v>
      </c>
      <c r="T57" t="n">
        <v>2874.64</v>
      </c>
      <c r="U57" t="n">
        <v>0.82</v>
      </c>
      <c r="V57" t="n">
        <v>0.88</v>
      </c>
      <c r="W57" t="n">
        <v>2.98</v>
      </c>
      <c r="X57" t="n">
        <v>0.18</v>
      </c>
      <c r="Y57" t="n">
        <v>1</v>
      </c>
      <c r="Z57" t="n">
        <v>10</v>
      </c>
      <c r="AA57" t="n">
        <v>561.9397557165955</v>
      </c>
      <c r="AB57" t="n">
        <v>768.8707648038057</v>
      </c>
      <c r="AC57" t="n">
        <v>695.4908181278258</v>
      </c>
      <c r="AD57" t="n">
        <v>561939.7557165956</v>
      </c>
      <c r="AE57" t="n">
        <v>768870.7648038057</v>
      </c>
      <c r="AF57" t="n">
        <v>1.29303178835835e-05</v>
      </c>
      <c r="AG57" t="n">
        <v>43</v>
      </c>
      <c r="AH57" t="n">
        <v>695490.8181278259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6.1641</v>
      </c>
      <c r="E58" t="n">
        <v>16.22</v>
      </c>
      <c r="F58" t="n">
        <v>12.93</v>
      </c>
      <c r="G58" t="n">
        <v>77.58</v>
      </c>
      <c r="H58" t="n">
        <v>0.96</v>
      </c>
      <c r="I58" t="n">
        <v>10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170.64</v>
      </c>
      <c r="Q58" t="n">
        <v>988.08</v>
      </c>
      <c r="R58" t="n">
        <v>43.14</v>
      </c>
      <c r="S58" t="n">
        <v>35.43</v>
      </c>
      <c r="T58" t="n">
        <v>2833.23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561.1960289999566</v>
      </c>
      <c r="AB58" t="n">
        <v>767.8531650991933</v>
      </c>
      <c r="AC58" t="n">
        <v>694.5703367108115</v>
      </c>
      <c r="AD58" t="n">
        <v>561196.0289999567</v>
      </c>
      <c r="AE58" t="n">
        <v>767853.1650991933</v>
      </c>
      <c r="AF58" t="n">
        <v>1.29317864273286e-05</v>
      </c>
      <c r="AG58" t="n">
        <v>43</v>
      </c>
      <c r="AH58" t="n">
        <v>694570.3367108115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6.1858</v>
      </c>
      <c r="E59" t="n">
        <v>16.17</v>
      </c>
      <c r="F59" t="n">
        <v>12.92</v>
      </c>
      <c r="G59" t="n">
        <v>86.14</v>
      </c>
      <c r="H59" t="n">
        <v>0.97</v>
      </c>
      <c r="I59" t="n">
        <v>9</v>
      </c>
      <c r="J59" t="n">
        <v>279.72</v>
      </c>
      <c r="K59" t="n">
        <v>59.19</v>
      </c>
      <c r="L59" t="n">
        <v>15.25</v>
      </c>
      <c r="M59" t="n">
        <v>4</v>
      </c>
      <c r="N59" t="n">
        <v>75.27</v>
      </c>
      <c r="O59" t="n">
        <v>34732.68</v>
      </c>
      <c r="P59" t="n">
        <v>169</v>
      </c>
      <c r="Q59" t="n">
        <v>988.11</v>
      </c>
      <c r="R59" t="n">
        <v>42.82</v>
      </c>
      <c r="S59" t="n">
        <v>35.43</v>
      </c>
      <c r="T59" t="n">
        <v>2674.97</v>
      </c>
      <c r="U59" t="n">
        <v>0.83</v>
      </c>
      <c r="V59" t="n">
        <v>0.88</v>
      </c>
      <c r="W59" t="n">
        <v>2.98</v>
      </c>
      <c r="X59" t="n">
        <v>0.17</v>
      </c>
      <c r="Y59" t="n">
        <v>1</v>
      </c>
      <c r="Z59" t="n">
        <v>10</v>
      </c>
      <c r="AA59" t="n">
        <v>559.1268053125837</v>
      </c>
      <c r="AB59" t="n">
        <v>765.0219619624236</v>
      </c>
      <c r="AC59" t="n">
        <v>692.0093396277963</v>
      </c>
      <c r="AD59" t="n">
        <v>559126.8053125837</v>
      </c>
      <c r="AE59" t="n">
        <v>765021.9619624235</v>
      </c>
      <c r="AF59" t="n">
        <v>1.297731128342649e-05</v>
      </c>
      <c r="AG59" t="n">
        <v>43</v>
      </c>
      <c r="AH59" t="n">
        <v>692009.3396277963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6.1865</v>
      </c>
      <c r="E60" t="n">
        <v>16.16</v>
      </c>
      <c r="F60" t="n">
        <v>12.92</v>
      </c>
      <c r="G60" t="n">
        <v>86.13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4</v>
      </c>
      <c r="N60" t="n">
        <v>75.52</v>
      </c>
      <c r="O60" t="n">
        <v>34793.36</v>
      </c>
      <c r="P60" t="n">
        <v>169.34</v>
      </c>
      <c r="Q60" t="n">
        <v>988.1799999999999</v>
      </c>
      <c r="R60" t="n">
        <v>42.78</v>
      </c>
      <c r="S60" t="n">
        <v>35.43</v>
      </c>
      <c r="T60" t="n">
        <v>2657.37</v>
      </c>
      <c r="U60" t="n">
        <v>0.83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559.4064844767188</v>
      </c>
      <c r="AB60" t="n">
        <v>765.404631333367</v>
      </c>
      <c r="AC60" t="n">
        <v>692.3554875710569</v>
      </c>
      <c r="AD60" t="n">
        <v>559406.4844767188</v>
      </c>
      <c r="AE60" t="n">
        <v>765404.631333367</v>
      </c>
      <c r="AF60" t="n">
        <v>1.297877982717158e-05</v>
      </c>
      <c r="AG60" t="n">
        <v>43</v>
      </c>
      <c r="AH60" t="n">
        <v>692355.4875710568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6.1874</v>
      </c>
      <c r="E61" t="n">
        <v>16.16</v>
      </c>
      <c r="F61" t="n">
        <v>12.92</v>
      </c>
      <c r="G61" t="n">
        <v>86.11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169.65</v>
      </c>
      <c r="Q61" t="n">
        <v>988.1</v>
      </c>
      <c r="R61" t="n">
        <v>42.67</v>
      </c>
      <c r="S61" t="n">
        <v>35.43</v>
      </c>
      <c r="T61" t="n">
        <v>2602.59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559.6541539625625</v>
      </c>
      <c r="AB61" t="n">
        <v>765.7435036503049</v>
      </c>
      <c r="AC61" t="n">
        <v>692.6620183896765</v>
      </c>
      <c r="AD61" t="n">
        <v>559654.1539625626</v>
      </c>
      <c r="AE61" t="n">
        <v>765743.5036503049</v>
      </c>
      <c r="AF61" t="n">
        <v>1.298066795484385e-05</v>
      </c>
      <c r="AG61" t="n">
        <v>43</v>
      </c>
      <c r="AH61" t="n">
        <v>692662.0183896765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6.1862</v>
      </c>
      <c r="E62" t="n">
        <v>16.16</v>
      </c>
      <c r="F62" t="n">
        <v>12.92</v>
      </c>
      <c r="G62" t="n">
        <v>86.13</v>
      </c>
      <c r="H62" t="n">
        <v>1.01</v>
      </c>
      <c r="I62" t="n">
        <v>9</v>
      </c>
      <c r="J62" t="n">
        <v>281.2</v>
      </c>
      <c r="K62" t="n">
        <v>59.19</v>
      </c>
      <c r="L62" t="n">
        <v>16</v>
      </c>
      <c r="M62" t="n">
        <v>1</v>
      </c>
      <c r="N62" t="n">
        <v>76</v>
      </c>
      <c r="O62" t="n">
        <v>34915.03</v>
      </c>
      <c r="P62" t="n">
        <v>169.71</v>
      </c>
      <c r="Q62" t="n">
        <v>988.09</v>
      </c>
      <c r="R62" t="n">
        <v>42.78</v>
      </c>
      <c r="S62" t="n">
        <v>35.43</v>
      </c>
      <c r="T62" t="n">
        <v>2657.19</v>
      </c>
      <c r="U62" t="n">
        <v>0.83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559.7403001195137</v>
      </c>
      <c r="AB62" t="n">
        <v>765.8613726227455</v>
      </c>
      <c r="AC62" t="n">
        <v>692.7686381128176</v>
      </c>
      <c r="AD62" t="n">
        <v>559740.3001195136</v>
      </c>
      <c r="AE62" t="n">
        <v>765861.3726227456</v>
      </c>
      <c r="AF62" t="n">
        <v>1.297815045128083e-05</v>
      </c>
      <c r="AG62" t="n">
        <v>43</v>
      </c>
      <c r="AH62" t="n">
        <v>692768.6381128175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6.1865</v>
      </c>
      <c r="E63" t="n">
        <v>16.16</v>
      </c>
      <c r="F63" t="n">
        <v>12.92</v>
      </c>
      <c r="G63" t="n">
        <v>86.13</v>
      </c>
      <c r="H63" t="n">
        <v>1.03</v>
      </c>
      <c r="I63" t="n">
        <v>9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170.01</v>
      </c>
      <c r="Q63" t="n">
        <v>988.13</v>
      </c>
      <c r="R63" t="n">
        <v>42.68</v>
      </c>
      <c r="S63" t="n">
        <v>35.43</v>
      </c>
      <c r="T63" t="n">
        <v>2606.52</v>
      </c>
      <c r="U63" t="n">
        <v>0.83</v>
      </c>
      <c r="V63" t="n">
        <v>0.88</v>
      </c>
      <c r="W63" t="n">
        <v>2.99</v>
      </c>
      <c r="X63" t="n">
        <v>0.17</v>
      </c>
      <c r="Y63" t="n">
        <v>1</v>
      </c>
      <c r="Z63" t="n">
        <v>10</v>
      </c>
      <c r="AA63" t="n">
        <v>559.9958503928043</v>
      </c>
      <c r="AB63" t="n">
        <v>766.2110277807441</v>
      </c>
      <c r="AC63" t="n">
        <v>693.0849226732809</v>
      </c>
      <c r="AD63" t="n">
        <v>559995.8503928042</v>
      </c>
      <c r="AE63" t="n">
        <v>766211.0277807441</v>
      </c>
      <c r="AF63" t="n">
        <v>1.297877982717158e-05</v>
      </c>
      <c r="AG63" t="n">
        <v>43</v>
      </c>
      <c r="AH63" t="n">
        <v>693084.9226732808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4.6223</v>
      </c>
      <c r="E2" t="n">
        <v>21.63</v>
      </c>
      <c r="F2" t="n">
        <v>15.39</v>
      </c>
      <c r="G2" t="n">
        <v>7.1</v>
      </c>
      <c r="H2" t="n">
        <v>0.12</v>
      </c>
      <c r="I2" t="n">
        <v>130</v>
      </c>
      <c r="J2" t="n">
        <v>150.44</v>
      </c>
      <c r="K2" t="n">
        <v>49.1</v>
      </c>
      <c r="L2" t="n">
        <v>1</v>
      </c>
      <c r="M2" t="n">
        <v>128</v>
      </c>
      <c r="N2" t="n">
        <v>25.34</v>
      </c>
      <c r="O2" t="n">
        <v>18787.76</v>
      </c>
      <c r="P2" t="n">
        <v>179.37</v>
      </c>
      <c r="Q2" t="n">
        <v>988.3</v>
      </c>
      <c r="R2" t="n">
        <v>119.69</v>
      </c>
      <c r="S2" t="n">
        <v>35.43</v>
      </c>
      <c r="T2" t="n">
        <v>40504.54</v>
      </c>
      <c r="U2" t="n">
        <v>0.3</v>
      </c>
      <c r="V2" t="n">
        <v>0.74</v>
      </c>
      <c r="W2" t="n">
        <v>3.18</v>
      </c>
      <c r="X2" t="n">
        <v>2.63</v>
      </c>
      <c r="Y2" t="n">
        <v>1</v>
      </c>
      <c r="Z2" t="n">
        <v>10</v>
      </c>
      <c r="AA2" t="n">
        <v>749.7798617409243</v>
      </c>
      <c r="AB2" t="n">
        <v>1025.881884786909</v>
      </c>
      <c r="AC2" t="n">
        <v>927.9731575371136</v>
      </c>
      <c r="AD2" t="n">
        <v>749779.8617409243</v>
      </c>
      <c r="AE2" t="n">
        <v>1025881.884786909</v>
      </c>
      <c r="AF2" t="n">
        <v>1.210631616044932e-05</v>
      </c>
      <c r="AG2" t="n">
        <v>57</v>
      </c>
      <c r="AH2" t="n">
        <v>927973.1575371136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4.9904</v>
      </c>
      <c r="E3" t="n">
        <v>20.04</v>
      </c>
      <c r="F3" t="n">
        <v>14.74</v>
      </c>
      <c r="G3" t="n">
        <v>8.93</v>
      </c>
      <c r="H3" t="n">
        <v>0.15</v>
      </c>
      <c r="I3" t="n">
        <v>99</v>
      </c>
      <c r="J3" t="n">
        <v>150.78</v>
      </c>
      <c r="K3" t="n">
        <v>49.1</v>
      </c>
      <c r="L3" t="n">
        <v>1.25</v>
      </c>
      <c r="M3" t="n">
        <v>97</v>
      </c>
      <c r="N3" t="n">
        <v>25.44</v>
      </c>
      <c r="O3" t="n">
        <v>18830.65</v>
      </c>
      <c r="P3" t="n">
        <v>170.53</v>
      </c>
      <c r="Q3" t="n">
        <v>988.22</v>
      </c>
      <c r="R3" t="n">
        <v>99.36</v>
      </c>
      <c r="S3" t="n">
        <v>35.43</v>
      </c>
      <c r="T3" t="n">
        <v>30495.58</v>
      </c>
      <c r="U3" t="n">
        <v>0.36</v>
      </c>
      <c r="V3" t="n">
        <v>0.77</v>
      </c>
      <c r="W3" t="n">
        <v>3.13</v>
      </c>
      <c r="X3" t="n">
        <v>1.98</v>
      </c>
      <c r="Y3" t="n">
        <v>1</v>
      </c>
      <c r="Z3" t="n">
        <v>10</v>
      </c>
      <c r="AA3" t="n">
        <v>685.5845580079852</v>
      </c>
      <c r="AB3" t="n">
        <v>938.04703812258</v>
      </c>
      <c r="AC3" t="n">
        <v>848.5211453614471</v>
      </c>
      <c r="AD3" t="n">
        <v>685584.5580079851</v>
      </c>
      <c r="AE3" t="n">
        <v>938047.03812258</v>
      </c>
      <c r="AF3" t="n">
        <v>1.307041087058527e-05</v>
      </c>
      <c r="AG3" t="n">
        <v>53</v>
      </c>
      <c r="AH3" t="n">
        <v>848521.1453614471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5.2483</v>
      </c>
      <c r="E4" t="n">
        <v>19.05</v>
      </c>
      <c r="F4" t="n">
        <v>14.33</v>
      </c>
      <c r="G4" t="n">
        <v>10.75</v>
      </c>
      <c r="H4" t="n">
        <v>0.18</v>
      </c>
      <c r="I4" t="n">
        <v>80</v>
      </c>
      <c r="J4" t="n">
        <v>151.13</v>
      </c>
      <c r="K4" t="n">
        <v>49.1</v>
      </c>
      <c r="L4" t="n">
        <v>1.5</v>
      </c>
      <c r="M4" t="n">
        <v>78</v>
      </c>
      <c r="N4" t="n">
        <v>25.54</v>
      </c>
      <c r="O4" t="n">
        <v>18873.58</v>
      </c>
      <c r="P4" t="n">
        <v>164.5</v>
      </c>
      <c r="Q4" t="n">
        <v>988.3099999999999</v>
      </c>
      <c r="R4" t="n">
        <v>87.08</v>
      </c>
      <c r="S4" t="n">
        <v>35.43</v>
      </c>
      <c r="T4" t="n">
        <v>24450.68</v>
      </c>
      <c r="U4" t="n">
        <v>0.41</v>
      </c>
      <c r="V4" t="n">
        <v>0.8</v>
      </c>
      <c r="W4" t="n">
        <v>3.09</v>
      </c>
      <c r="X4" t="n">
        <v>1.58</v>
      </c>
      <c r="Y4" t="n">
        <v>1</v>
      </c>
      <c r="Z4" t="n">
        <v>10</v>
      </c>
      <c r="AA4" t="n">
        <v>641.4724473476415</v>
      </c>
      <c r="AB4" t="n">
        <v>877.6909022281235</v>
      </c>
      <c r="AC4" t="n">
        <v>793.9253143663889</v>
      </c>
      <c r="AD4" t="n">
        <v>641472.4473476415</v>
      </c>
      <c r="AE4" t="n">
        <v>877690.9022281235</v>
      </c>
      <c r="AF4" t="n">
        <v>1.374587956317984e-05</v>
      </c>
      <c r="AG4" t="n">
        <v>50</v>
      </c>
      <c r="AH4" t="n">
        <v>793925.3143663888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5.4278</v>
      </c>
      <c r="E5" t="n">
        <v>18.42</v>
      </c>
      <c r="F5" t="n">
        <v>14.1</v>
      </c>
      <c r="G5" t="n">
        <v>12.63</v>
      </c>
      <c r="H5" t="n">
        <v>0.2</v>
      </c>
      <c r="I5" t="n">
        <v>67</v>
      </c>
      <c r="J5" t="n">
        <v>151.48</v>
      </c>
      <c r="K5" t="n">
        <v>49.1</v>
      </c>
      <c r="L5" t="n">
        <v>1.75</v>
      </c>
      <c r="M5" t="n">
        <v>65</v>
      </c>
      <c r="N5" t="n">
        <v>25.64</v>
      </c>
      <c r="O5" t="n">
        <v>18916.54</v>
      </c>
      <c r="P5" t="n">
        <v>160.51</v>
      </c>
      <c r="Q5" t="n">
        <v>988.46</v>
      </c>
      <c r="R5" t="n">
        <v>79.28</v>
      </c>
      <c r="S5" t="n">
        <v>35.43</v>
      </c>
      <c r="T5" t="n">
        <v>20614.67</v>
      </c>
      <c r="U5" t="n">
        <v>0.45</v>
      </c>
      <c r="V5" t="n">
        <v>0.8100000000000001</v>
      </c>
      <c r="W5" t="n">
        <v>3.08</v>
      </c>
      <c r="X5" t="n">
        <v>1.34</v>
      </c>
      <c r="Y5" t="n">
        <v>1</v>
      </c>
      <c r="Z5" t="n">
        <v>10</v>
      </c>
      <c r="AA5" t="n">
        <v>612.8248709711725</v>
      </c>
      <c r="AB5" t="n">
        <v>838.4940243879663</v>
      </c>
      <c r="AC5" t="n">
        <v>758.4693315341325</v>
      </c>
      <c r="AD5" t="n">
        <v>612824.8709711725</v>
      </c>
      <c r="AE5" t="n">
        <v>838494.0243879663</v>
      </c>
      <c r="AF5" t="n">
        <v>1.421600996380305e-05</v>
      </c>
      <c r="AG5" t="n">
        <v>48</v>
      </c>
      <c r="AH5" t="n">
        <v>758469.3315341325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5.5697</v>
      </c>
      <c r="E6" t="n">
        <v>17.95</v>
      </c>
      <c r="F6" t="n">
        <v>13.91</v>
      </c>
      <c r="G6" t="n">
        <v>14.39</v>
      </c>
      <c r="H6" t="n">
        <v>0.23</v>
      </c>
      <c r="I6" t="n">
        <v>58</v>
      </c>
      <c r="J6" t="n">
        <v>151.83</v>
      </c>
      <c r="K6" t="n">
        <v>49.1</v>
      </c>
      <c r="L6" t="n">
        <v>2</v>
      </c>
      <c r="M6" t="n">
        <v>56</v>
      </c>
      <c r="N6" t="n">
        <v>25.73</v>
      </c>
      <c r="O6" t="n">
        <v>18959.54</v>
      </c>
      <c r="P6" t="n">
        <v>156.9</v>
      </c>
      <c r="Q6" t="n">
        <v>988.3</v>
      </c>
      <c r="R6" t="n">
        <v>73.41</v>
      </c>
      <c r="S6" t="n">
        <v>35.43</v>
      </c>
      <c r="T6" t="n">
        <v>17725.89</v>
      </c>
      <c r="U6" t="n">
        <v>0.48</v>
      </c>
      <c r="V6" t="n">
        <v>0.82</v>
      </c>
      <c r="W6" t="n">
        <v>3.06</v>
      </c>
      <c r="X6" t="n">
        <v>1.15</v>
      </c>
      <c r="Y6" t="n">
        <v>1</v>
      </c>
      <c r="Z6" t="n">
        <v>10</v>
      </c>
      <c r="AA6" t="n">
        <v>595.3976151818227</v>
      </c>
      <c r="AB6" t="n">
        <v>814.6492841807145</v>
      </c>
      <c r="AC6" t="n">
        <v>736.9002998659578</v>
      </c>
      <c r="AD6" t="n">
        <v>595397.6151818228</v>
      </c>
      <c r="AE6" t="n">
        <v>814649.2841807145</v>
      </c>
      <c r="AF6" t="n">
        <v>1.458766179582775e-05</v>
      </c>
      <c r="AG6" t="n">
        <v>47</v>
      </c>
      <c r="AH6" t="n">
        <v>736900.2998659578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5.6918</v>
      </c>
      <c r="E7" t="n">
        <v>17.57</v>
      </c>
      <c r="F7" t="n">
        <v>13.77</v>
      </c>
      <c r="G7" t="n">
        <v>16.52</v>
      </c>
      <c r="H7" t="n">
        <v>0.26</v>
      </c>
      <c r="I7" t="n">
        <v>50</v>
      </c>
      <c r="J7" t="n">
        <v>152.18</v>
      </c>
      <c r="K7" t="n">
        <v>49.1</v>
      </c>
      <c r="L7" t="n">
        <v>2.25</v>
      </c>
      <c r="M7" t="n">
        <v>48</v>
      </c>
      <c r="N7" t="n">
        <v>25.83</v>
      </c>
      <c r="O7" t="n">
        <v>19002.56</v>
      </c>
      <c r="P7" t="n">
        <v>154.03</v>
      </c>
      <c r="Q7" t="n">
        <v>988.3</v>
      </c>
      <c r="R7" t="n">
        <v>68.90000000000001</v>
      </c>
      <c r="S7" t="n">
        <v>35.43</v>
      </c>
      <c r="T7" t="n">
        <v>15513.45</v>
      </c>
      <c r="U7" t="n">
        <v>0.51</v>
      </c>
      <c r="V7" t="n">
        <v>0.83</v>
      </c>
      <c r="W7" t="n">
        <v>3.06</v>
      </c>
      <c r="X7" t="n">
        <v>1.01</v>
      </c>
      <c r="Y7" t="n">
        <v>1</v>
      </c>
      <c r="Z7" t="n">
        <v>10</v>
      </c>
      <c r="AA7" t="n">
        <v>579.7583420677472</v>
      </c>
      <c r="AB7" t="n">
        <v>793.2509407500012</v>
      </c>
      <c r="AC7" t="n">
        <v>717.5441842995081</v>
      </c>
      <c r="AD7" t="n">
        <v>579758.3420677473</v>
      </c>
      <c r="AE7" t="n">
        <v>793250.9407500012</v>
      </c>
      <c r="AF7" t="n">
        <v>1.49074552326862e-05</v>
      </c>
      <c r="AG7" t="n">
        <v>46</v>
      </c>
      <c r="AH7" t="n">
        <v>717544.1842995081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5.785</v>
      </c>
      <c r="E8" t="n">
        <v>17.29</v>
      </c>
      <c r="F8" t="n">
        <v>13.63</v>
      </c>
      <c r="G8" t="n">
        <v>18.18</v>
      </c>
      <c r="H8" t="n">
        <v>0.29</v>
      </c>
      <c r="I8" t="n">
        <v>45</v>
      </c>
      <c r="J8" t="n">
        <v>152.53</v>
      </c>
      <c r="K8" t="n">
        <v>49.1</v>
      </c>
      <c r="L8" t="n">
        <v>2.5</v>
      </c>
      <c r="M8" t="n">
        <v>43</v>
      </c>
      <c r="N8" t="n">
        <v>25.93</v>
      </c>
      <c r="O8" t="n">
        <v>19045.63</v>
      </c>
      <c r="P8" t="n">
        <v>151.11</v>
      </c>
      <c r="Q8" t="n">
        <v>988.12</v>
      </c>
      <c r="R8" t="n">
        <v>65.13</v>
      </c>
      <c r="S8" t="n">
        <v>35.43</v>
      </c>
      <c r="T8" t="n">
        <v>13652.51</v>
      </c>
      <c r="U8" t="n">
        <v>0.54</v>
      </c>
      <c r="V8" t="n">
        <v>0.84</v>
      </c>
      <c r="W8" t="n">
        <v>3.04</v>
      </c>
      <c r="X8" t="n">
        <v>0.88</v>
      </c>
      <c r="Y8" t="n">
        <v>1</v>
      </c>
      <c r="Z8" t="n">
        <v>10</v>
      </c>
      <c r="AA8" t="n">
        <v>574.086620401298</v>
      </c>
      <c r="AB8" t="n">
        <v>785.4906409472649</v>
      </c>
      <c r="AC8" t="n">
        <v>710.5245166182957</v>
      </c>
      <c r="AD8" t="n">
        <v>574086.6204012979</v>
      </c>
      <c r="AE8" t="n">
        <v>785490.6409472649</v>
      </c>
      <c r="AF8" t="n">
        <v>1.51515563654889e-05</v>
      </c>
      <c r="AG8" t="n">
        <v>46</v>
      </c>
      <c r="AH8" t="n">
        <v>710524.5166182957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5.8729</v>
      </c>
      <c r="E9" t="n">
        <v>17.03</v>
      </c>
      <c r="F9" t="n">
        <v>13.53</v>
      </c>
      <c r="G9" t="n">
        <v>20.29</v>
      </c>
      <c r="H9" t="n">
        <v>0.32</v>
      </c>
      <c r="I9" t="n">
        <v>40</v>
      </c>
      <c r="J9" t="n">
        <v>152.88</v>
      </c>
      <c r="K9" t="n">
        <v>49.1</v>
      </c>
      <c r="L9" t="n">
        <v>2.75</v>
      </c>
      <c r="M9" t="n">
        <v>38</v>
      </c>
      <c r="N9" t="n">
        <v>26.03</v>
      </c>
      <c r="O9" t="n">
        <v>19088.72</v>
      </c>
      <c r="P9" t="n">
        <v>148.61</v>
      </c>
      <c r="Q9" t="n">
        <v>988.2</v>
      </c>
      <c r="R9" t="n">
        <v>61.76</v>
      </c>
      <c r="S9" t="n">
        <v>35.43</v>
      </c>
      <c r="T9" t="n">
        <v>11989.68</v>
      </c>
      <c r="U9" t="n">
        <v>0.57</v>
      </c>
      <c r="V9" t="n">
        <v>0.84</v>
      </c>
      <c r="W9" t="n">
        <v>3.03</v>
      </c>
      <c r="X9" t="n">
        <v>0.77</v>
      </c>
      <c r="Y9" t="n">
        <v>1</v>
      </c>
      <c r="Z9" t="n">
        <v>10</v>
      </c>
      <c r="AA9" t="n">
        <v>560.2621098906025</v>
      </c>
      <c r="AB9" t="n">
        <v>766.5753357721717</v>
      </c>
      <c r="AC9" t="n">
        <v>693.414461621316</v>
      </c>
      <c r="AD9" t="n">
        <v>560262.1098906024</v>
      </c>
      <c r="AE9" t="n">
        <v>766575.3357721717</v>
      </c>
      <c r="AF9" t="n">
        <v>1.538177621069658e-05</v>
      </c>
      <c r="AG9" t="n">
        <v>45</v>
      </c>
      <c r="AH9" t="n">
        <v>693414.461621316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5.9426</v>
      </c>
      <c r="E10" t="n">
        <v>16.83</v>
      </c>
      <c r="F10" t="n">
        <v>13.45</v>
      </c>
      <c r="G10" t="n">
        <v>22.42</v>
      </c>
      <c r="H10" t="n">
        <v>0.35</v>
      </c>
      <c r="I10" t="n">
        <v>36</v>
      </c>
      <c r="J10" t="n">
        <v>153.23</v>
      </c>
      <c r="K10" t="n">
        <v>49.1</v>
      </c>
      <c r="L10" t="n">
        <v>3</v>
      </c>
      <c r="M10" t="n">
        <v>34</v>
      </c>
      <c r="N10" t="n">
        <v>26.13</v>
      </c>
      <c r="O10" t="n">
        <v>19131.85</v>
      </c>
      <c r="P10" t="n">
        <v>146.19</v>
      </c>
      <c r="Q10" t="n">
        <v>988.26</v>
      </c>
      <c r="R10" t="n">
        <v>59.49</v>
      </c>
      <c r="S10" t="n">
        <v>35.43</v>
      </c>
      <c r="T10" t="n">
        <v>10875.53</v>
      </c>
      <c r="U10" t="n">
        <v>0.6</v>
      </c>
      <c r="V10" t="n">
        <v>0.85</v>
      </c>
      <c r="W10" t="n">
        <v>3.02</v>
      </c>
      <c r="X10" t="n">
        <v>0.7</v>
      </c>
      <c r="Y10" t="n">
        <v>1</v>
      </c>
      <c r="Z10" t="n">
        <v>10</v>
      </c>
      <c r="AA10" t="n">
        <v>547.1536837438906</v>
      </c>
      <c r="AB10" t="n">
        <v>748.6398088152937</v>
      </c>
      <c r="AC10" t="n">
        <v>677.1906761845322</v>
      </c>
      <c r="AD10" t="n">
        <v>547153.6837438906</v>
      </c>
      <c r="AE10" t="n">
        <v>748639.8088152937</v>
      </c>
      <c r="AF10" t="n">
        <v>1.556432823812521e-05</v>
      </c>
      <c r="AG10" t="n">
        <v>44</v>
      </c>
      <c r="AH10" t="n">
        <v>677190.6761845322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5.9948</v>
      </c>
      <c r="E11" t="n">
        <v>16.68</v>
      </c>
      <c r="F11" t="n">
        <v>13.4</v>
      </c>
      <c r="G11" t="n">
        <v>24.36</v>
      </c>
      <c r="H11" t="n">
        <v>0.37</v>
      </c>
      <c r="I11" t="n">
        <v>33</v>
      </c>
      <c r="J11" t="n">
        <v>153.58</v>
      </c>
      <c r="K11" t="n">
        <v>49.1</v>
      </c>
      <c r="L11" t="n">
        <v>3.25</v>
      </c>
      <c r="M11" t="n">
        <v>31</v>
      </c>
      <c r="N11" t="n">
        <v>26.23</v>
      </c>
      <c r="O11" t="n">
        <v>19175.02</v>
      </c>
      <c r="P11" t="n">
        <v>144.03</v>
      </c>
      <c r="Q11" t="n">
        <v>988.14</v>
      </c>
      <c r="R11" t="n">
        <v>57.62</v>
      </c>
      <c r="S11" t="n">
        <v>35.43</v>
      </c>
      <c r="T11" t="n">
        <v>9958.540000000001</v>
      </c>
      <c r="U11" t="n">
        <v>0.61</v>
      </c>
      <c r="V11" t="n">
        <v>0.85</v>
      </c>
      <c r="W11" t="n">
        <v>3.02</v>
      </c>
      <c r="X11" t="n">
        <v>0.64</v>
      </c>
      <c r="Y11" t="n">
        <v>1</v>
      </c>
      <c r="Z11" t="n">
        <v>10</v>
      </c>
      <c r="AA11" t="n">
        <v>543.7819690406715</v>
      </c>
      <c r="AB11" t="n">
        <v>744.0264800087949</v>
      </c>
      <c r="AC11" t="n">
        <v>673.0176370044779</v>
      </c>
      <c r="AD11" t="n">
        <v>543781.9690406715</v>
      </c>
      <c r="AE11" t="n">
        <v>744026.4800087949</v>
      </c>
      <c r="AF11" t="n">
        <v>1.570104582538165e-05</v>
      </c>
      <c r="AG11" t="n">
        <v>44</v>
      </c>
      <c r="AH11" t="n">
        <v>673017.6370044779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6.0315</v>
      </c>
      <c r="E12" t="n">
        <v>16.58</v>
      </c>
      <c r="F12" t="n">
        <v>13.36</v>
      </c>
      <c r="G12" t="n">
        <v>25.85</v>
      </c>
      <c r="H12" t="n">
        <v>0.4</v>
      </c>
      <c r="I12" t="n">
        <v>31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142.47</v>
      </c>
      <c r="Q12" t="n">
        <v>988.21</v>
      </c>
      <c r="R12" t="n">
        <v>56.43</v>
      </c>
      <c r="S12" t="n">
        <v>35.43</v>
      </c>
      <c r="T12" t="n">
        <v>9369.219999999999</v>
      </c>
      <c r="U12" t="n">
        <v>0.63</v>
      </c>
      <c r="V12" t="n">
        <v>0.85</v>
      </c>
      <c r="W12" t="n">
        <v>3.02</v>
      </c>
      <c r="X12" t="n">
        <v>0.6</v>
      </c>
      <c r="Y12" t="n">
        <v>1</v>
      </c>
      <c r="Z12" t="n">
        <v>10</v>
      </c>
      <c r="AA12" t="n">
        <v>541.4020145434955</v>
      </c>
      <c r="AB12" t="n">
        <v>740.7701212695765</v>
      </c>
      <c r="AC12" t="n">
        <v>670.0720605730023</v>
      </c>
      <c r="AD12" t="n">
        <v>541402.0145434955</v>
      </c>
      <c r="AE12" t="n">
        <v>740770.1212695765</v>
      </c>
      <c r="AF12" t="n">
        <v>1.579716719419988e-05</v>
      </c>
      <c r="AG12" t="n">
        <v>44</v>
      </c>
      <c r="AH12" t="n">
        <v>670072.0605730023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6.089</v>
      </c>
      <c r="E13" t="n">
        <v>16.42</v>
      </c>
      <c r="F13" t="n">
        <v>13.29</v>
      </c>
      <c r="G13" t="n">
        <v>28.48</v>
      </c>
      <c r="H13" t="n">
        <v>0.43</v>
      </c>
      <c r="I13" t="n">
        <v>28</v>
      </c>
      <c r="J13" t="n">
        <v>154.28</v>
      </c>
      <c r="K13" t="n">
        <v>49.1</v>
      </c>
      <c r="L13" t="n">
        <v>3.75</v>
      </c>
      <c r="M13" t="n">
        <v>26</v>
      </c>
      <c r="N13" t="n">
        <v>26.43</v>
      </c>
      <c r="O13" t="n">
        <v>19261.45</v>
      </c>
      <c r="P13" t="n">
        <v>140.1</v>
      </c>
      <c r="Q13" t="n">
        <v>988.16</v>
      </c>
      <c r="R13" t="n">
        <v>54.47</v>
      </c>
      <c r="S13" t="n">
        <v>35.43</v>
      </c>
      <c r="T13" t="n">
        <v>8408.190000000001</v>
      </c>
      <c r="U13" t="n">
        <v>0.65</v>
      </c>
      <c r="V13" t="n">
        <v>0.86</v>
      </c>
      <c r="W13" t="n">
        <v>3.01</v>
      </c>
      <c r="X13" t="n">
        <v>0.54</v>
      </c>
      <c r="Y13" t="n">
        <v>1</v>
      </c>
      <c r="Z13" t="n">
        <v>10</v>
      </c>
      <c r="AA13" t="n">
        <v>528.8633528209068</v>
      </c>
      <c r="AB13" t="n">
        <v>723.6141711340158</v>
      </c>
      <c r="AC13" t="n">
        <v>654.5534502398523</v>
      </c>
      <c r="AD13" t="n">
        <v>528863.3528209068</v>
      </c>
      <c r="AE13" t="n">
        <v>723614.1711340158</v>
      </c>
      <c r="AF13" t="n">
        <v>1.594776606905132e-05</v>
      </c>
      <c r="AG13" t="n">
        <v>43</v>
      </c>
      <c r="AH13" t="n">
        <v>654553.4502398523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6.1265</v>
      </c>
      <c r="E14" t="n">
        <v>16.32</v>
      </c>
      <c r="F14" t="n">
        <v>13.25</v>
      </c>
      <c r="G14" t="n">
        <v>30.58</v>
      </c>
      <c r="H14" t="n">
        <v>0.46</v>
      </c>
      <c r="I14" t="n">
        <v>26</v>
      </c>
      <c r="J14" t="n">
        <v>154.63</v>
      </c>
      <c r="K14" t="n">
        <v>49.1</v>
      </c>
      <c r="L14" t="n">
        <v>4</v>
      </c>
      <c r="M14" t="n">
        <v>24</v>
      </c>
      <c r="N14" t="n">
        <v>26.53</v>
      </c>
      <c r="O14" t="n">
        <v>19304.72</v>
      </c>
      <c r="P14" t="n">
        <v>138.45</v>
      </c>
      <c r="Q14" t="n">
        <v>988.22</v>
      </c>
      <c r="R14" t="n">
        <v>53.06</v>
      </c>
      <c r="S14" t="n">
        <v>35.43</v>
      </c>
      <c r="T14" t="n">
        <v>7713.38</v>
      </c>
      <c r="U14" t="n">
        <v>0.67</v>
      </c>
      <c r="V14" t="n">
        <v>0.86</v>
      </c>
      <c r="W14" t="n">
        <v>3.01</v>
      </c>
      <c r="X14" t="n">
        <v>0.5</v>
      </c>
      <c r="Y14" t="n">
        <v>1</v>
      </c>
      <c r="Z14" t="n">
        <v>10</v>
      </c>
      <c r="AA14" t="n">
        <v>526.4574315076312</v>
      </c>
      <c r="AB14" t="n">
        <v>720.3222834514351</v>
      </c>
      <c r="AC14" t="n">
        <v>651.5757356975037</v>
      </c>
      <c r="AD14" t="n">
        <v>526457.4315076312</v>
      </c>
      <c r="AE14" t="n">
        <v>720322.283451435</v>
      </c>
      <c r="AF14" t="n">
        <v>1.604598272656313e-05</v>
      </c>
      <c r="AG14" t="n">
        <v>43</v>
      </c>
      <c r="AH14" t="n">
        <v>651575.7356975037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6.1689</v>
      </c>
      <c r="E15" t="n">
        <v>16.21</v>
      </c>
      <c r="F15" t="n">
        <v>13.2</v>
      </c>
      <c r="G15" t="n">
        <v>33</v>
      </c>
      <c r="H15" t="n">
        <v>0.49</v>
      </c>
      <c r="I15" t="n">
        <v>24</v>
      </c>
      <c r="J15" t="n">
        <v>154.98</v>
      </c>
      <c r="K15" t="n">
        <v>49.1</v>
      </c>
      <c r="L15" t="n">
        <v>4.25</v>
      </c>
      <c r="M15" t="n">
        <v>22</v>
      </c>
      <c r="N15" t="n">
        <v>26.63</v>
      </c>
      <c r="O15" t="n">
        <v>19348.03</v>
      </c>
      <c r="P15" t="n">
        <v>136.02</v>
      </c>
      <c r="Q15" t="n">
        <v>988.15</v>
      </c>
      <c r="R15" t="n">
        <v>51.7</v>
      </c>
      <c r="S15" t="n">
        <v>35.43</v>
      </c>
      <c r="T15" t="n">
        <v>7038.62</v>
      </c>
      <c r="U15" t="n">
        <v>0.6899999999999999</v>
      </c>
      <c r="V15" t="n">
        <v>0.86</v>
      </c>
      <c r="W15" t="n">
        <v>3</v>
      </c>
      <c r="X15" t="n">
        <v>0.45</v>
      </c>
      <c r="Y15" t="n">
        <v>1</v>
      </c>
      <c r="Z15" t="n">
        <v>10</v>
      </c>
      <c r="AA15" t="n">
        <v>523.2677144440921</v>
      </c>
      <c r="AB15" t="n">
        <v>715.9579718447154</v>
      </c>
      <c r="AC15" t="n">
        <v>647.6279478651796</v>
      </c>
      <c r="AD15" t="n">
        <v>523267.7144440921</v>
      </c>
      <c r="AE15" t="n">
        <v>715957.9718447154</v>
      </c>
      <c r="AF15" t="n">
        <v>1.615703302732315e-05</v>
      </c>
      <c r="AG15" t="n">
        <v>43</v>
      </c>
      <c r="AH15" t="n">
        <v>647627.9478651796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6.1826</v>
      </c>
      <c r="E16" t="n">
        <v>16.17</v>
      </c>
      <c r="F16" t="n">
        <v>13.2</v>
      </c>
      <c r="G16" t="n">
        <v>34.42</v>
      </c>
      <c r="H16" t="n">
        <v>0.51</v>
      </c>
      <c r="I16" t="n">
        <v>23</v>
      </c>
      <c r="J16" t="n">
        <v>155.33</v>
      </c>
      <c r="K16" t="n">
        <v>49.1</v>
      </c>
      <c r="L16" t="n">
        <v>4.5</v>
      </c>
      <c r="M16" t="n">
        <v>21</v>
      </c>
      <c r="N16" t="n">
        <v>26.74</v>
      </c>
      <c r="O16" t="n">
        <v>19391.36</v>
      </c>
      <c r="P16" t="n">
        <v>134.9</v>
      </c>
      <c r="Q16" t="n">
        <v>988.26</v>
      </c>
      <c r="R16" t="n">
        <v>51.35</v>
      </c>
      <c r="S16" t="n">
        <v>35.43</v>
      </c>
      <c r="T16" t="n">
        <v>6869.46</v>
      </c>
      <c r="U16" t="n">
        <v>0.6899999999999999</v>
      </c>
      <c r="V16" t="n">
        <v>0.86</v>
      </c>
      <c r="W16" t="n">
        <v>3</v>
      </c>
      <c r="X16" t="n">
        <v>0.44</v>
      </c>
      <c r="Y16" t="n">
        <v>1</v>
      </c>
      <c r="Z16" t="n">
        <v>10</v>
      </c>
      <c r="AA16" t="n">
        <v>521.9745462578443</v>
      </c>
      <c r="AB16" t="n">
        <v>714.1886020817373</v>
      </c>
      <c r="AC16" t="n">
        <v>646.0274442690541</v>
      </c>
      <c r="AD16" t="n">
        <v>521974.5462578443</v>
      </c>
      <c r="AE16" t="n">
        <v>714188.6020817372</v>
      </c>
      <c r="AF16" t="n">
        <v>1.61929148462008e-05</v>
      </c>
      <c r="AG16" t="n">
        <v>43</v>
      </c>
      <c r="AH16" t="n">
        <v>646027.4442690541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6.2201</v>
      </c>
      <c r="E17" t="n">
        <v>16.08</v>
      </c>
      <c r="F17" t="n">
        <v>13.16</v>
      </c>
      <c r="G17" t="n">
        <v>37.6</v>
      </c>
      <c r="H17" t="n">
        <v>0.54</v>
      </c>
      <c r="I17" t="n">
        <v>21</v>
      </c>
      <c r="J17" t="n">
        <v>155.68</v>
      </c>
      <c r="K17" t="n">
        <v>49.1</v>
      </c>
      <c r="L17" t="n">
        <v>4.75</v>
      </c>
      <c r="M17" t="n">
        <v>19</v>
      </c>
      <c r="N17" t="n">
        <v>26.84</v>
      </c>
      <c r="O17" t="n">
        <v>19434.74</v>
      </c>
      <c r="P17" t="n">
        <v>132.74</v>
      </c>
      <c r="Q17" t="n">
        <v>988.11</v>
      </c>
      <c r="R17" t="n">
        <v>50.3</v>
      </c>
      <c r="S17" t="n">
        <v>35.43</v>
      </c>
      <c r="T17" t="n">
        <v>6357.46</v>
      </c>
      <c r="U17" t="n">
        <v>0.7</v>
      </c>
      <c r="V17" t="n">
        <v>0.87</v>
      </c>
      <c r="W17" t="n">
        <v>3</v>
      </c>
      <c r="X17" t="n">
        <v>0.41</v>
      </c>
      <c r="Y17" t="n">
        <v>1</v>
      </c>
      <c r="Z17" t="n">
        <v>10</v>
      </c>
      <c r="AA17" t="n">
        <v>510.2768854722187</v>
      </c>
      <c r="AB17" t="n">
        <v>698.1833465304725</v>
      </c>
      <c r="AC17" t="n">
        <v>631.5497078440848</v>
      </c>
      <c r="AD17" t="n">
        <v>510276.8854722187</v>
      </c>
      <c r="AE17" t="n">
        <v>698183.3465304725</v>
      </c>
      <c r="AF17" t="n">
        <v>1.629113150371262e-05</v>
      </c>
      <c r="AG17" t="n">
        <v>42</v>
      </c>
      <c r="AH17" t="n">
        <v>631549.7078440847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6.2493</v>
      </c>
      <c r="E18" t="n">
        <v>16</v>
      </c>
      <c r="F18" t="n">
        <v>13.11</v>
      </c>
      <c r="G18" t="n">
        <v>39.34</v>
      </c>
      <c r="H18" t="n">
        <v>0.57</v>
      </c>
      <c r="I18" t="n">
        <v>20</v>
      </c>
      <c r="J18" t="n">
        <v>156.03</v>
      </c>
      <c r="K18" t="n">
        <v>49.1</v>
      </c>
      <c r="L18" t="n">
        <v>5</v>
      </c>
      <c r="M18" t="n">
        <v>18</v>
      </c>
      <c r="N18" t="n">
        <v>26.94</v>
      </c>
      <c r="O18" t="n">
        <v>19478.15</v>
      </c>
      <c r="P18" t="n">
        <v>131.05</v>
      </c>
      <c r="Q18" t="n">
        <v>988.11</v>
      </c>
      <c r="R18" t="n">
        <v>49.06</v>
      </c>
      <c r="S18" t="n">
        <v>35.43</v>
      </c>
      <c r="T18" t="n">
        <v>5741.23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508.1062135308513</v>
      </c>
      <c r="AB18" t="n">
        <v>695.2133374170064</v>
      </c>
      <c r="AC18" t="n">
        <v>628.8631522319738</v>
      </c>
      <c r="AD18" t="n">
        <v>508106.2135308514</v>
      </c>
      <c r="AE18" t="n">
        <v>695213.3374170064</v>
      </c>
      <c r="AF18" t="n">
        <v>1.636760954102848e-05</v>
      </c>
      <c r="AG18" t="n">
        <v>42</v>
      </c>
      <c r="AH18" t="n">
        <v>628863.1522319738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6.2602</v>
      </c>
      <c r="E19" t="n">
        <v>15.97</v>
      </c>
      <c r="F19" t="n">
        <v>13.12</v>
      </c>
      <c r="G19" t="n">
        <v>41.42</v>
      </c>
      <c r="H19" t="n">
        <v>0.59</v>
      </c>
      <c r="I19" t="n">
        <v>19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128.53</v>
      </c>
      <c r="Q19" t="n">
        <v>988.12</v>
      </c>
      <c r="R19" t="n">
        <v>49.07</v>
      </c>
      <c r="S19" t="n">
        <v>35.43</v>
      </c>
      <c r="T19" t="n">
        <v>5752.57</v>
      </c>
      <c r="U19" t="n">
        <v>0.72</v>
      </c>
      <c r="V19" t="n">
        <v>0.87</v>
      </c>
      <c r="W19" t="n">
        <v>3</v>
      </c>
      <c r="X19" t="n">
        <v>0.36</v>
      </c>
      <c r="Y19" t="n">
        <v>1</v>
      </c>
      <c r="Z19" t="n">
        <v>10</v>
      </c>
      <c r="AA19" t="n">
        <v>505.6989234880493</v>
      </c>
      <c r="AB19" t="n">
        <v>691.9195769783032</v>
      </c>
      <c r="AC19" t="n">
        <v>625.8837436667187</v>
      </c>
      <c r="AD19" t="n">
        <v>505698.9234880493</v>
      </c>
      <c r="AE19" t="n">
        <v>691919.5769783033</v>
      </c>
      <c r="AF19" t="n">
        <v>1.639615784947858e-05</v>
      </c>
      <c r="AG19" t="n">
        <v>42</v>
      </c>
      <c r="AH19" t="n">
        <v>625883.7436667187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6.2795</v>
      </c>
      <c r="E20" t="n">
        <v>15.92</v>
      </c>
      <c r="F20" t="n">
        <v>13.1</v>
      </c>
      <c r="G20" t="n">
        <v>43.66</v>
      </c>
      <c r="H20" t="n">
        <v>0.62</v>
      </c>
      <c r="I20" t="n">
        <v>18</v>
      </c>
      <c r="J20" t="n">
        <v>156.74</v>
      </c>
      <c r="K20" t="n">
        <v>49.1</v>
      </c>
      <c r="L20" t="n">
        <v>5.5</v>
      </c>
      <c r="M20" t="n">
        <v>16</v>
      </c>
      <c r="N20" t="n">
        <v>27.14</v>
      </c>
      <c r="O20" t="n">
        <v>19565.07</v>
      </c>
      <c r="P20" t="n">
        <v>127.3</v>
      </c>
      <c r="Q20" t="n">
        <v>988.08</v>
      </c>
      <c r="R20" t="n">
        <v>48.55</v>
      </c>
      <c r="S20" t="n">
        <v>35.43</v>
      </c>
      <c r="T20" t="n">
        <v>5494.62</v>
      </c>
      <c r="U20" t="n">
        <v>0.73</v>
      </c>
      <c r="V20" t="n">
        <v>0.87</v>
      </c>
      <c r="W20" t="n">
        <v>2.99</v>
      </c>
      <c r="X20" t="n">
        <v>0.34</v>
      </c>
      <c r="Y20" t="n">
        <v>1</v>
      </c>
      <c r="Z20" t="n">
        <v>10</v>
      </c>
      <c r="AA20" t="n">
        <v>504.2054226749579</v>
      </c>
      <c r="AB20" t="n">
        <v>689.8761032772259</v>
      </c>
      <c r="AC20" t="n">
        <v>624.0352962276388</v>
      </c>
      <c r="AD20" t="n">
        <v>504205.4226749579</v>
      </c>
      <c r="AE20" t="n">
        <v>689876.1032772259</v>
      </c>
      <c r="AF20" t="n">
        <v>1.644670668921133e-05</v>
      </c>
      <c r="AG20" t="n">
        <v>42</v>
      </c>
      <c r="AH20" t="n">
        <v>624035.2962276388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6.3009</v>
      </c>
      <c r="E21" t="n">
        <v>15.87</v>
      </c>
      <c r="F21" t="n">
        <v>13.07</v>
      </c>
      <c r="G21" t="n">
        <v>46.15</v>
      </c>
      <c r="H21" t="n">
        <v>0.65</v>
      </c>
      <c r="I21" t="n">
        <v>17</v>
      </c>
      <c r="J21" t="n">
        <v>157.09</v>
      </c>
      <c r="K21" t="n">
        <v>49.1</v>
      </c>
      <c r="L21" t="n">
        <v>5.75</v>
      </c>
      <c r="M21" t="n">
        <v>15</v>
      </c>
      <c r="N21" t="n">
        <v>27.25</v>
      </c>
      <c r="O21" t="n">
        <v>19608.58</v>
      </c>
      <c r="P21" t="n">
        <v>124.35</v>
      </c>
      <c r="Q21" t="n">
        <v>988.12</v>
      </c>
      <c r="R21" t="n">
        <v>47.78</v>
      </c>
      <c r="S21" t="n">
        <v>35.43</v>
      </c>
      <c r="T21" t="n">
        <v>5116.99</v>
      </c>
      <c r="U21" t="n">
        <v>0.74</v>
      </c>
      <c r="V21" t="n">
        <v>0.87</v>
      </c>
      <c r="W21" t="n">
        <v>2.99</v>
      </c>
      <c r="X21" t="n">
        <v>0.32</v>
      </c>
      <c r="Y21" t="n">
        <v>1</v>
      </c>
      <c r="Z21" t="n">
        <v>10</v>
      </c>
      <c r="AA21" t="n">
        <v>501.1793196433321</v>
      </c>
      <c r="AB21" t="n">
        <v>685.7356556071118</v>
      </c>
      <c r="AC21" t="n">
        <v>620.2900070720056</v>
      </c>
      <c r="AD21" t="n">
        <v>501179.319643332</v>
      </c>
      <c r="AE21" t="n">
        <v>685735.6556071118</v>
      </c>
      <c r="AF21" t="n">
        <v>1.650275566176473e-05</v>
      </c>
      <c r="AG21" t="n">
        <v>42</v>
      </c>
      <c r="AH21" t="n">
        <v>620290.0070720055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6.3213</v>
      </c>
      <c r="E22" t="n">
        <v>15.82</v>
      </c>
      <c r="F22" t="n">
        <v>13.05</v>
      </c>
      <c r="G22" t="n">
        <v>48.95</v>
      </c>
      <c r="H22" t="n">
        <v>0.67</v>
      </c>
      <c r="I22" t="n">
        <v>16</v>
      </c>
      <c r="J22" t="n">
        <v>157.44</v>
      </c>
      <c r="K22" t="n">
        <v>49.1</v>
      </c>
      <c r="L22" t="n">
        <v>6</v>
      </c>
      <c r="M22" t="n">
        <v>12</v>
      </c>
      <c r="N22" t="n">
        <v>27.35</v>
      </c>
      <c r="O22" t="n">
        <v>19652.13</v>
      </c>
      <c r="P22" t="n">
        <v>123.57</v>
      </c>
      <c r="Q22" t="n">
        <v>988.14</v>
      </c>
      <c r="R22" t="n">
        <v>47</v>
      </c>
      <c r="S22" t="n">
        <v>35.43</v>
      </c>
      <c r="T22" t="n">
        <v>4731.64</v>
      </c>
      <c r="U22" t="n">
        <v>0.75</v>
      </c>
      <c r="V22" t="n">
        <v>0.87</v>
      </c>
      <c r="W22" t="n">
        <v>2.99</v>
      </c>
      <c r="X22" t="n">
        <v>0.3</v>
      </c>
      <c r="Y22" t="n">
        <v>1</v>
      </c>
      <c r="Z22" t="n">
        <v>10</v>
      </c>
      <c r="AA22" t="n">
        <v>500.0750509569648</v>
      </c>
      <c r="AB22" t="n">
        <v>684.2247464735279</v>
      </c>
      <c r="AC22" t="n">
        <v>618.9232969855567</v>
      </c>
      <c r="AD22" t="n">
        <v>500075.0509569648</v>
      </c>
      <c r="AE22" t="n">
        <v>684224.746473528</v>
      </c>
      <c r="AF22" t="n">
        <v>1.655618552345116e-05</v>
      </c>
      <c r="AG22" t="n">
        <v>42</v>
      </c>
      <c r="AH22" t="n">
        <v>618923.2969855567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6.339</v>
      </c>
      <c r="E23" t="n">
        <v>15.78</v>
      </c>
      <c r="F23" t="n">
        <v>13.04</v>
      </c>
      <c r="G23" t="n">
        <v>52.16</v>
      </c>
      <c r="H23" t="n">
        <v>0.7</v>
      </c>
      <c r="I23" t="n">
        <v>15</v>
      </c>
      <c r="J23" t="n">
        <v>157.8</v>
      </c>
      <c r="K23" t="n">
        <v>49.1</v>
      </c>
      <c r="L23" t="n">
        <v>6.25</v>
      </c>
      <c r="M23" t="n">
        <v>9</v>
      </c>
      <c r="N23" t="n">
        <v>27.45</v>
      </c>
      <c r="O23" t="n">
        <v>19695.71</v>
      </c>
      <c r="P23" t="n">
        <v>120.91</v>
      </c>
      <c r="Q23" t="n">
        <v>988.16</v>
      </c>
      <c r="R23" t="n">
        <v>46.62</v>
      </c>
      <c r="S23" t="n">
        <v>35.43</v>
      </c>
      <c r="T23" t="n">
        <v>4547.91</v>
      </c>
      <c r="U23" t="n">
        <v>0.76</v>
      </c>
      <c r="V23" t="n">
        <v>0.87</v>
      </c>
      <c r="W23" t="n">
        <v>2.99</v>
      </c>
      <c r="X23" t="n">
        <v>0.29</v>
      </c>
      <c r="Y23" t="n">
        <v>1</v>
      </c>
      <c r="Z23" t="n">
        <v>10</v>
      </c>
      <c r="AA23" t="n">
        <v>497.4302495915009</v>
      </c>
      <c r="AB23" t="n">
        <v>680.6060125648989</v>
      </c>
      <c r="AC23" t="n">
        <v>615.6499299622423</v>
      </c>
      <c r="AD23" t="n">
        <v>497430.2495915008</v>
      </c>
      <c r="AE23" t="n">
        <v>680606.0125648989</v>
      </c>
      <c r="AF23" t="n">
        <v>1.660254378579673e-05</v>
      </c>
      <c r="AG23" t="n">
        <v>42</v>
      </c>
      <c r="AH23" t="n">
        <v>615649.9299622423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6.3367</v>
      </c>
      <c r="E24" t="n">
        <v>15.78</v>
      </c>
      <c r="F24" t="n">
        <v>13.05</v>
      </c>
      <c r="G24" t="n">
        <v>52.19</v>
      </c>
      <c r="H24" t="n">
        <v>0.73</v>
      </c>
      <c r="I24" t="n">
        <v>15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120.57</v>
      </c>
      <c r="Q24" t="n">
        <v>988.21</v>
      </c>
      <c r="R24" t="n">
        <v>46.52</v>
      </c>
      <c r="S24" t="n">
        <v>35.43</v>
      </c>
      <c r="T24" t="n">
        <v>4497.87</v>
      </c>
      <c r="U24" t="n">
        <v>0.76</v>
      </c>
      <c r="V24" t="n">
        <v>0.87</v>
      </c>
      <c r="W24" t="n">
        <v>3</v>
      </c>
      <c r="X24" t="n">
        <v>0.29</v>
      </c>
      <c r="Y24" t="n">
        <v>1</v>
      </c>
      <c r="Z24" t="n">
        <v>10</v>
      </c>
      <c r="AA24" t="n">
        <v>497.1962560049641</v>
      </c>
      <c r="AB24" t="n">
        <v>680.2858522167307</v>
      </c>
      <c r="AC24" t="n">
        <v>615.3603252683554</v>
      </c>
      <c r="AD24" t="n">
        <v>497196.2560049641</v>
      </c>
      <c r="AE24" t="n">
        <v>680285.8522167307</v>
      </c>
      <c r="AF24" t="n">
        <v>1.659651983080268e-05</v>
      </c>
      <c r="AG24" t="n">
        <v>42</v>
      </c>
      <c r="AH24" t="n">
        <v>615360.3252683554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6.3357</v>
      </c>
      <c r="E25" t="n">
        <v>15.78</v>
      </c>
      <c r="F25" t="n">
        <v>13.05</v>
      </c>
      <c r="G25" t="n">
        <v>52.2</v>
      </c>
      <c r="H25" t="n">
        <v>0.75</v>
      </c>
      <c r="I25" t="n">
        <v>15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120.4</v>
      </c>
      <c r="Q25" t="n">
        <v>988.29</v>
      </c>
      <c r="R25" t="n">
        <v>46.54</v>
      </c>
      <c r="S25" t="n">
        <v>35.43</v>
      </c>
      <c r="T25" t="n">
        <v>4503.68</v>
      </c>
      <c r="U25" t="n">
        <v>0.76</v>
      </c>
      <c r="V25" t="n">
        <v>0.87</v>
      </c>
      <c r="W25" t="n">
        <v>3</v>
      </c>
      <c r="X25" t="n">
        <v>0.29</v>
      </c>
      <c r="Y25" t="n">
        <v>1</v>
      </c>
      <c r="Z25" t="n">
        <v>10</v>
      </c>
      <c r="AA25" t="n">
        <v>497.0694216849616</v>
      </c>
      <c r="AB25" t="n">
        <v>680.1123119045681</v>
      </c>
      <c r="AC25" t="n">
        <v>615.2033474000203</v>
      </c>
      <c r="AD25" t="n">
        <v>497069.4216849616</v>
      </c>
      <c r="AE25" t="n">
        <v>680112.3119045681</v>
      </c>
      <c r="AF25" t="n">
        <v>1.659390071993569e-05</v>
      </c>
      <c r="AG25" t="n">
        <v>42</v>
      </c>
      <c r="AH25" t="n">
        <v>615203.3474000203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6.3397</v>
      </c>
      <c r="E26" t="n">
        <v>15.77</v>
      </c>
      <c r="F26" t="n">
        <v>13.04</v>
      </c>
      <c r="G26" t="n">
        <v>52.16</v>
      </c>
      <c r="H26" t="n">
        <v>0.78</v>
      </c>
      <c r="I26" t="n">
        <v>15</v>
      </c>
      <c r="J26" t="n">
        <v>158.86</v>
      </c>
      <c r="K26" t="n">
        <v>49.1</v>
      </c>
      <c r="L26" t="n">
        <v>7</v>
      </c>
      <c r="M26" t="n">
        <v>1</v>
      </c>
      <c r="N26" t="n">
        <v>27.77</v>
      </c>
      <c r="O26" t="n">
        <v>19826.68</v>
      </c>
      <c r="P26" t="n">
        <v>120.38</v>
      </c>
      <c r="Q26" t="n">
        <v>988.2</v>
      </c>
      <c r="R26" t="n">
        <v>46.15</v>
      </c>
      <c r="S26" t="n">
        <v>35.43</v>
      </c>
      <c r="T26" t="n">
        <v>4310.35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496.9618542471472</v>
      </c>
      <c r="AB26" t="n">
        <v>679.9651333906099</v>
      </c>
      <c r="AC26" t="n">
        <v>615.070215396868</v>
      </c>
      <c r="AD26" t="n">
        <v>496961.8542471472</v>
      </c>
      <c r="AE26" t="n">
        <v>679965.13339061</v>
      </c>
      <c r="AF26" t="n">
        <v>1.660437716340362e-05</v>
      </c>
      <c r="AG26" t="n">
        <v>42</v>
      </c>
      <c r="AH26" t="n">
        <v>615070.2153968679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6.3406</v>
      </c>
      <c r="E27" t="n">
        <v>15.77</v>
      </c>
      <c r="F27" t="n">
        <v>13.04</v>
      </c>
      <c r="G27" t="n">
        <v>52.15</v>
      </c>
      <c r="H27" t="n">
        <v>0.8100000000000001</v>
      </c>
      <c r="I27" t="n">
        <v>15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120.38</v>
      </c>
      <c r="Q27" t="n">
        <v>988.2</v>
      </c>
      <c r="R27" t="n">
        <v>46.09</v>
      </c>
      <c r="S27" t="n">
        <v>35.43</v>
      </c>
      <c r="T27" t="n">
        <v>4281.64</v>
      </c>
      <c r="U27" t="n">
        <v>0.77</v>
      </c>
      <c r="V27" t="n">
        <v>0.87</v>
      </c>
      <c r="W27" t="n">
        <v>3</v>
      </c>
      <c r="X27" t="n">
        <v>0.28</v>
      </c>
      <c r="Y27" t="n">
        <v>1</v>
      </c>
      <c r="Z27" t="n">
        <v>10</v>
      </c>
      <c r="AA27" t="n">
        <v>496.9446345963181</v>
      </c>
      <c r="AB27" t="n">
        <v>679.9415727046683</v>
      </c>
      <c r="AC27" t="n">
        <v>615.0489033097249</v>
      </c>
      <c r="AD27" t="n">
        <v>496944.6345963181</v>
      </c>
      <c r="AE27" t="n">
        <v>679941.5727046683</v>
      </c>
      <c r="AF27" t="n">
        <v>1.660673436318391e-05</v>
      </c>
      <c r="AG27" t="n">
        <v>42</v>
      </c>
      <c r="AH27" t="n">
        <v>615048.9033097249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6.3405</v>
      </c>
      <c r="E28" t="n">
        <v>15.77</v>
      </c>
      <c r="F28" t="n">
        <v>13.04</v>
      </c>
      <c r="G28" t="n">
        <v>52.15</v>
      </c>
      <c r="H28" t="n">
        <v>0.83</v>
      </c>
      <c r="I28" t="n">
        <v>15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120.59</v>
      </c>
      <c r="Q28" t="n">
        <v>988.2</v>
      </c>
      <c r="R28" t="n">
        <v>46.08</v>
      </c>
      <c r="S28" t="n">
        <v>35.43</v>
      </c>
      <c r="T28" t="n">
        <v>4276.22</v>
      </c>
      <c r="U28" t="n">
        <v>0.77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497.1267875830596</v>
      </c>
      <c r="AB28" t="n">
        <v>680.1908024571507</v>
      </c>
      <c r="AC28" t="n">
        <v>615.2743469244265</v>
      </c>
      <c r="AD28" t="n">
        <v>497126.7875830596</v>
      </c>
      <c r="AE28" t="n">
        <v>680190.8024571507</v>
      </c>
      <c r="AF28" t="n">
        <v>1.660647245209721e-05</v>
      </c>
      <c r="AG28" t="n">
        <v>42</v>
      </c>
      <c r="AH28" t="n">
        <v>615274.3469244265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4.1537</v>
      </c>
      <c r="E2" t="n">
        <v>24.08</v>
      </c>
      <c r="F2" t="n">
        <v>15.87</v>
      </c>
      <c r="G2" t="n">
        <v>6.18</v>
      </c>
      <c r="H2" t="n">
        <v>0.1</v>
      </c>
      <c r="I2" t="n">
        <v>154</v>
      </c>
      <c r="J2" t="n">
        <v>185.69</v>
      </c>
      <c r="K2" t="n">
        <v>53.44</v>
      </c>
      <c r="L2" t="n">
        <v>1</v>
      </c>
      <c r="M2" t="n">
        <v>152</v>
      </c>
      <c r="N2" t="n">
        <v>36.26</v>
      </c>
      <c r="O2" t="n">
        <v>23136.14</v>
      </c>
      <c r="P2" t="n">
        <v>213.46</v>
      </c>
      <c r="Q2" t="n">
        <v>988.52</v>
      </c>
      <c r="R2" t="n">
        <v>135.26</v>
      </c>
      <c r="S2" t="n">
        <v>35.43</v>
      </c>
      <c r="T2" t="n">
        <v>48169.7</v>
      </c>
      <c r="U2" t="n">
        <v>0.26</v>
      </c>
      <c r="V2" t="n">
        <v>0.72</v>
      </c>
      <c r="W2" t="n">
        <v>3.2</v>
      </c>
      <c r="X2" t="n">
        <v>3.12</v>
      </c>
      <c r="Y2" t="n">
        <v>1</v>
      </c>
      <c r="Z2" t="n">
        <v>10</v>
      </c>
      <c r="AA2" t="n">
        <v>881.2614678707712</v>
      </c>
      <c r="AB2" t="n">
        <v>1205.780818852844</v>
      </c>
      <c r="AC2" t="n">
        <v>1090.702789825536</v>
      </c>
      <c r="AD2" t="n">
        <v>881261.4678707712</v>
      </c>
      <c r="AE2" t="n">
        <v>1205780.818852844</v>
      </c>
      <c r="AF2" t="n">
        <v>9.889515609764682e-06</v>
      </c>
      <c r="AG2" t="n">
        <v>63</v>
      </c>
      <c r="AH2" t="n">
        <v>1090702.789825536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4.5616</v>
      </c>
      <c r="E3" t="n">
        <v>21.92</v>
      </c>
      <c r="F3" t="n">
        <v>15.1</v>
      </c>
      <c r="G3" t="n">
        <v>7.74</v>
      </c>
      <c r="H3" t="n">
        <v>0.12</v>
      </c>
      <c r="I3" t="n">
        <v>117</v>
      </c>
      <c r="J3" t="n">
        <v>186.07</v>
      </c>
      <c r="K3" t="n">
        <v>53.44</v>
      </c>
      <c r="L3" t="n">
        <v>1.25</v>
      </c>
      <c r="M3" t="n">
        <v>115</v>
      </c>
      <c r="N3" t="n">
        <v>36.39</v>
      </c>
      <c r="O3" t="n">
        <v>23182.76</v>
      </c>
      <c r="P3" t="n">
        <v>201.93</v>
      </c>
      <c r="Q3" t="n">
        <v>988.38</v>
      </c>
      <c r="R3" t="n">
        <v>110.56</v>
      </c>
      <c r="S3" t="n">
        <v>35.43</v>
      </c>
      <c r="T3" t="n">
        <v>36005.88</v>
      </c>
      <c r="U3" t="n">
        <v>0.32</v>
      </c>
      <c r="V3" t="n">
        <v>0.76</v>
      </c>
      <c r="W3" t="n">
        <v>3.16</v>
      </c>
      <c r="X3" t="n">
        <v>2.34</v>
      </c>
      <c r="Y3" t="n">
        <v>1</v>
      </c>
      <c r="Z3" t="n">
        <v>10</v>
      </c>
      <c r="AA3" t="n">
        <v>792.8290824566644</v>
      </c>
      <c r="AB3" t="n">
        <v>1084.783727767763</v>
      </c>
      <c r="AC3" t="n">
        <v>981.2534912931314</v>
      </c>
      <c r="AD3" t="n">
        <v>792829.0824566644</v>
      </c>
      <c r="AE3" t="n">
        <v>1084783.727767763</v>
      </c>
      <c r="AF3" t="n">
        <v>1.086068189939153e-05</v>
      </c>
      <c r="AG3" t="n">
        <v>58</v>
      </c>
      <c r="AH3" t="n">
        <v>981253.4912931315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4.8518</v>
      </c>
      <c r="E4" t="n">
        <v>20.61</v>
      </c>
      <c r="F4" t="n">
        <v>14.64</v>
      </c>
      <c r="G4" t="n">
        <v>9.35</v>
      </c>
      <c r="H4" t="n">
        <v>0.14</v>
      </c>
      <c r="I4" t="n">
        <v>94</v>
      </c>
      <c r="J4" t="n">
        <v>186.45</v>
      </c>
      <c r="K4" t="n">
        <v>53.44</v>
      </c>
      <c r="L4" t="n">
        <v>1.5</v>
      </c>
      <c r="M4" t="n">
        <v>92</v>
      </c>
      <c r="N4" t="n">
        <v>36.51</v>
      </c>
      <c r="O4" t="n">
        <v>23229.42</v>
      </c>
      <c r="P4" t="n">
        <v>194.83</v>
      </c>
      <c r="Q4" t="n">
        <v>988.77</v>
      </c>
      <c r="R4" t="n">
        <v>96.36</v>
      </c>
      <c r="S4" t="n">
        <v>35.43</v>
      </c>
      <c r="T4" t="n">
        <v>29021.66</v>
      </c>
      <c r="U4" t="n">
        <v>0.37</v>
      </c>
      <c r="V4" t="n">
        <v>0.78</v>
      </c>
      <c r="W4" t="n">
        <v>3.12</v>
      </c>
      <c r="X4" t="n">
        <v>1.88</v>
      </c>
      <c r="Y4" t="n">
        <v>1</v>
      </c>
      <c r="Z4" t="n">
        <v>10</v>
      </c>
      <c r="AA4" t="n">
        <v>731.8320846428708</v>
      </c>
      <c r="AB4" t="n">
        <v>1001.324944361309</v>
      </c>
      <c r="AC4" t="n">
        <v>905.7598970398507</v>
      </c>
      <c r="AD4" t="n">
        <v>731832.0846428708</v>
      </c>
      <c r="AE4" t="n">
        <v>1001324.944361309</v>
      </c>
      <c r="AF4" t="n">
        <v>1.155161707284019e-05</v>
      </c>
      <c r="AG4" t="n">
        <v>54</v>
      </c>
      <c r="AH4" t="n">
        <v>905759.8970398507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5.0631</v>
      </c>
      <c r="E5" t="n">
        <v>19.75</v>
      </c>
      <c r="F5" t="n">
        <v>14.34</v>
      </c>
      <c r="G5" t="n">
        <v>10.89</v>
      </c>
      <c r="H5" t="n">
        <v>0.17</v>
      </c>
      <c r="I5" t="n">
        <v>79</v>
      </c>
      <c r="J5" t="n">
        <v>186.83</v>
      </c>
      <c r="K5" t="n">
        <v>53.44</v>
      </c>
      <c r="L5" t="n">
        <v>1.75</v>
      </c>
      <c r="M5" t="n">
        <v>77</v>
      </c>
      <c r="N5" t="n">
        <v>36.64</v>
      </c>
      <c r="O5" t="n">
        <v>23276.13</v>
      </c>
      <c r="P5" t="n">
        <v>189.75</v>
      </c>
      <c r="Q5" t="n">
        <v>988.42</v>
      </c>
      <c r="R5" t="n">
        <v>86.88</v>
      </c>
      <c r="S5" t="n">
        <v>35.43</v>
      </c>
      <c r="T5" t="n">
        <v>24358.4</v>
      </c>
      <c r="U5" t="n">
        <v>0.41</v>
      </c>
      <c r="V5" t="n">
        <v>0.79</v>
      </c>
      <c r="W5" t="n">
        <v>3.1</v>
      </c>
      <c r="X5" t="n">
        <v>1.58</v>
      </c>
      <c r="Y5" t="n">
        <v>1</v>
      </c>
      <c r="Z5" t="n">
        <v>10</v>
      </c>
      <c r="AA5" t="n">
        <v>697.5669418172567</v>
      </c>
      <c r="AB5" t="n">
        <v>954.4418642758906</v>
      </c>
      <c r="AC5" t="n">
        <v>863.3512723169686</v>
      </c>
      <c r="AD5" t="n">
        <v>697566.9418172567</v>
      </c>
      <c r="AE5" t="n">
        <v>954441.8642758905</v>
      </c>
      <c r="AF5" t="n">
        <v>1.205469978183296e-05</v>
      </c>
      <c r="AG5" t="n">
        <v>52</v>
      </c>
      <c r="AH5" t="n">
        <v>863351.2723169685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5.2358</v>
      </c>
      <c r="E6" t="n">
        <v>19.1</v>
      </c>
      <c r="F6" t="n">
        <v>14.1</v>
      </c>
      <c r="G6" t="n">
        <v>12.44</v>
      </c>
      <c r="H6" t="n">
        <v>0.19</v>
      </c>
      <c r="I6" t="n">
        <v>68</v>
      </c>
      <c r="J6" t="n">
        <v>187.21</v>
      </c>
      <c r="K6" t="n">
        <v>53.44</v>
      </c>
      <c r="L6" t="n">
        <v>2</v>
      </c>
      <c r="M6" t="n">
        <v>66</v>
      </c>
      <c r="N6" t="n">
        <v>36.77</v>
      </c>
      <c r="O6" t="n">
        <v>23322.88</v>
      </c>
      <c r="P6" t="n">
        <v>185.47</v>
      </c>
      <c r="Q6" t="n">
        <v>988.45</v>
      </c>
      <c r="R6" t="n">
        <v>79.81999999999999</v>
      </c>
      <c r="S6" t="n">
        <v>35.43</v>
      </c>
      <c r="T6" t="n">
        <v>20881.25</v>
      </c>
      <c r="U6" t="n">
        <v>0.44</v>
      </c>
      <c r="V6" t="n">
        <v>0.8100000000000001</v>
      </c>
      <c r="W6" t="n">
        <v>3.07</v>
      </c>
      <c r="X6" t="n">
        <v>1.34</v>
      </c>
      <c r="Y6" t="n">
        <v>1</v>
      </c>
      <c r="Z6" t="n">
        <v>10</v>
      </c>
      <c r="AA6" t="n">
        <v>667.1477923081741</v>
      </c>
      <c r="AB6" t="n">
        <v>912.8210419194008</v>
      </c>
      <c r="AC6" t="n">
        <v>825.7026828309912</v>
      </c>
      <c r="AD6" t="n">
        <v>667147.7923081741</v>
      </c>
      <c r="AE6" t="n">
        <v>912821.0419194008</v>
      </c>
      <c r="AF6" t="n">
        <v>1.246588001772057e-05</v>
      </c>
      <c r="AG6" t="n">
        <v>50</v>
      </c>
      <c r="AH6" t="n">
        <v>825702.6828309912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5.3852</v>
      </c>
      <c r="E7" t="n">
        <v>18.57</v>
      </c>
      <c r="F7" t="n">
        <v>13.9</v>
      </c>
      <c r="G7" t="n">
        <v>14.14</v>
      </c>
      <c r="H7" t="n">
        <v>0.21</v>
      </c>
      <c r="I7" t="n">
        <v>59</v>
      </c>
      <c r="J7" t="n">
        <v>187.59</v>
      </c>
      <c r="K7" t="n">
        <v>53.44</v>
      </c>
      <c r="L7" t="n">
        <v>2.25</v>
      </c>
      <c r="M7" t="n">
        <v>57</v>
      </c>
      <c r="N7" t="n">
        <v>36.9</v>
      </c>
      <c r="O7" t="n">
        <v>23369.68</v>
      </c>
      <c r="P7" t="n">
        <v>181.97</v>
      </c>
      <c r="Q7" t="n">
        <v>988.39</v>
      </c>
      <c r="R7" t="n">
        <v>73.56999999999999</v>
      </c>
      <c r="S7" t="n">
        <v>35.43</v>
      </c>
      <c r="T7" t="n">
        <v>17800.59</v>
      </c>
      <c r="U7" t="n">
        <v>0.48</v>
      </c>
      <c r="V7" t="n">
        <v>0.82</v>
      </c>
      <c r="W7" t="n">
        <v>3.06</v>
      </c>
      <c r="X7" t="n">
        <v>1.15</v>
      </c>
      <c r="Y7" t="n">
        <v>1</v>
      </c>
      <c r="Z7" t="n">
        <v>10</v>
      </c>
      <c r="AA7" t="n">
        <v>648.2351022409217</v>
      </c>
      <c r="AB7" t="n">
        <v>886.9438650003872</v>
      </c>
      <c r="AC7" t="n">
        <v>802.2951873582823</v>
      </c>
      <c r="AD7" t="n">
        <v>648235.1022409217</v>
      </c>
      <c r="AE7" t="n">
        <v>886943.8650003872</v>
      </c>
      <c r="AF7" t="n">
        <v>1.282158544471309e-05</v>
      </c>
      <c r="AG7" t="n">
        <v>49</v>
      </c>
      <c r="AH7" t="n">
        <v>802295.1873582823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5.4799</v>
      </c>
      <c r="E8" t="n">
        <v>18.25</v>
      </c>
      <c r="F8" t="n">
        <v>13.81</v>
      </c>
      <c r="G8" t="n">
        <v>15.63</v>
      </c>
      <c r="H8" t="n">
        <v>0.24</v>
      </c>
      <c r="I8" t="n">
        <v>53</v>
      </c>
      <c r="J8" t="n">
        <v>187.97</v>
      </c>
      <c r="K8" t="n">
        <v>53.44</v>
      </c>
      <c r="L8" t="n">
        <v>2.5</v>
      </c>
      <c r="M8" t="n">
        <v>51</v>
      </c>
      <c r="N8" t="n">
        <v>37.03</v>
      </c>
      <c r="O8" t="n">
        <v>23416.52</v>
      </c>
      <c r="P8" t="n">
        <v>179.64</v>
      </c>
      <c r="Q8" t="n">
        <v>988.2</v>
      </c>
      <c r="R8" t="n">
        <v>70.36</v>
      </c>
      <c r="S8" t="n">
        <v>35.43</v>
      </c>
      <c r="T8" t="n">
        <v>16227.42</v>
      </c>
      <c r="U8" t="n">
        <v>0.5</v>
      </c>
      <c r="V8" t="n">
        <v>0.83</v>
      </c>
      <c r="W8" t="n">
        <v>3.06</v>
      </c>
      <c r="X8" t="n">
        <v>1.05</v>
      </c>
      <c r="Y8" t="n">
        <v>1</v>
      </c>
      <c r="Z8" t="n">
        <v>10</v>
      </c>
      <c r="AA8" t="n">
        <v>633.2043595730868</v>
      </c>
      <c r="AB8" t="n">
        <v>866.3781397726888</v>
      </c>
      <c r="AC8" t="n">
        <v>783.6922260821387</v>
      </c>
      <c r="AD8" t="n">
        <v>633204.3595730867</v>
      </c>
      <c r="AE8" t="n">
        <v>866378.1397726887</v>
      </c>
      <c r="AF8" t="n">
        <v>1.304705601992187e-05</v>
      </c>
      <c r="AG8" t="n">
        <v>48</v>
      </c>
      <c r="AH8" t="n">
        <v>783692.2260821387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5.5621</v>
      </c>
      <c r="E9" t="n">
        <v>17.98</v>
      </c>
      <c r="F9" t="n">
        <v>13.72</v>
      </c>
      <c r="G9" t="n">
        <v>17.15</v>
      </c>
      <c r="H9" t="n">
        <v>0.26</v>
      </c>
      <c r="I9" t="n">
        <v>48</v>
      </c>
      <c r="J9" t="n">
        <v>188.35</v>
      </c>
      <c r="K9" t="n">
        <v>53.44</v>
      </c>
      <c r="L9" t="n">
        <v>2.75</v>
      </c>
      <c r="M9" t="n">
        <v>46</v>
      </c>
      <c r="N9" t="n">
        <v>37.16</v>
      </c>
      <c r="O9" t="n">
        <v>23463.4</v>
      </c>
      <c r="P9" t="n">
        <v>177.4</v>
      </c>
      <c r="Q9" t="n">
        <v>988.1900000000001</v>
      </c>
      <c r="R9" t="n">
        <v>67.40000000000001</v>
      </c>
      <c r="S9" t="n">
        <v>35.43</v>
      </c>
      <c r="T9" t="n">
        <v>14769.8</v>
      </c>
      <c r="U9" t="n">
        <v>0.53</v>
      </c>
      <c r="V9" t="n">
        <v>0.83</v>
      </c>
      <c r="W9" t="n">
        <v>3.06</v>
      </c>
      <c r="X9" t="n">
        <v>0.97</v>
      </c>
      <c r="Y9" t="n">
        <v>1</v>
      </c>
      <c r="Z9" t="n">
        <v>10</v>
      </c>
      <c r="AA9" t="n">
        <v>618.9103826578521</v>
      </c>
      <c r="AB9" t="n">
        <v>846.8204899515091</v>
      </c>
      <c r="AC9" t="n">
        <v>766.0011309105586</v>
      </c>
      <c r="AD9" t="n">
        <v>618910.3826578521</v>
      </c>
      <c r="AE9" t="n">
        <v>846820.4899515091</v>
      </c>
      <c r="AF9" t="n">
        <v>1.324276543156033e-05</v>
      </c>
      <c r="AG9" t="n">
        <v>47</v>
      </c>
      <c r="AH9" t="n">
        <v>766001.1309105586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5.6627</v>
      </c>
      <c r="E10" t="n">
        <v>17.66</v>
      </c>
      <c r="F10" t="n">
        <v>13.59</v>
      </c>
      <c r="G10" t="n">
        <v>18.96</v>
      </c>
      <c r="H10" t="n">
        <v>0.28</v>
      </c>
      <c r="I10" t="n">
        <v>43</v>
      </c>
      <c r="J10" t="n">
        <v>188.73</v>
      </c>
      <c r="K10" t="n">
        <v>53.44</v>
      </c>
      <c r="L10" t="n">
        <v>3</v>
      </c>
      <c r="M10" t="n">
        <v>41</v>
      </c>
      <c r="N10" t="n">
        <v>37.29</v>
      </c>
      <c r="O10" t="n">
        <v>23510.33</v>
      </c>
      <c r="P10" t="n">
        <v>174.64</v>
      </c>
      <c r="Q10" t="n">
        <v>988.26</v>
      </c>
      <c r="R10" t="n">
        <v>63.74</v>
      </c>
      <c r="S10" t="n">
        <v>35.43</v>
      </c>
      <c r="T10" t="n">
        <v>12965.76</v>
      </c>
      <c r="U10" t="n">
        <v>0.5600000000000001</v>
      </c>
      <c r="V10" t="n">
        <v>0.84</v>
      </c>
      <c r="W10" t="n">
        <v>3.03</v>
      </c>
      <c r="X10" t="n">
        <v>0.83</v>
      </c>
      <c r="Y10" t="n">
        <v>1</v>
      </c>
      <c r="Z10" t="n">
        <v>10</v>
      </c>
      <c r="AA10" t="n">
        <v>603.5801308923152</v>
      </c>
      <c r="AB10" t="n">
        <v>825.844963162926</v>
      </c>
      <c r="AC10" t="n">
        <v>747.0274789593414</v>
      </c>
      <c r="AD10" t="n">
        <v>603580.1308923152</v>
      </c>
      <c r="AE10" t="n">
        <v>825844.963162926</v>
      </c>
      <c r="AF10" t="n">
        <v>1.34822832759743e-05</v>
      </c>
      <c r="AG10" t="n">
        <v>46</v>
      </c>
      <c r="AH10" t="n">
        <v>747027.4789593413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5.7125</v>
      </c>
      <c r="E11" t="n">
        <v>17.51</v>
      </c>
      <c r="F11" t="n">
        <v>13.55</v>
      </c>
      <c r="G11" t="n">
        <v>20.32</v>
      </c>
      <c r="H11" t="n">
        <v>0.3</v>
      </c>
      <c r="I11" t="n">
        <v>40</v>
      </c>
      <c r="J11" t="n">
        <v>189.11</v>
      </c>
      <c r="K11" t="n">
        <v>53.44</v>
      </c>
      <c r="L11" t="n">
        <v>3.25</v>
      </c>
      <c r="M11" t="n">
        <v>38</v>
      </c>
      <c r="N11" t="n">
        <v>37.42</v>
      </c>
      <c r="O11" t="n">
        <v>23557.3</v>
      </c>
      <c r="P11" t="n">
        <v>173.06</v>
      </c>
      <c r="Q11" t="n">
        <v>988.29</v>
      </c>
      <c r="R11" t="n">
        <v>62.52</v>
      </c>
      <c r="S11" t="n">
        <v>35.43</v>
      </c>
      <c r="T11" t="n">
        <v>12369.79</v>
      </c>
      <c r="U11" t="n">
        <v>0.57</v>
      </c>
      <c r="V11" t="n">
        <v>0.84</v>
      </c>
      <c r="W11" t="n">
        <v>3.03</v>
      </c>
      <c r="X11" t="n">
        <v>0.79</v>
      </c>
      <c r="Y11" t="n">
        <v>1</v>
      </c>
      <c r="Z11" t="n">
        <v>10</v>
      </c>
      <c r="AA11" t="n">
        <v>600.3433127574714</v>
      </c>
      <c r="AB11" t="n">
        <v>821.4162057924949</v>
      </c>
      <c r="AC11" t="n">
        <v>743.0213959765441</v>
      </c>
      <c r="AD11" t="n">
        <v>600343.3127574713</v>
      </c>
      <c r="AE11" t="n">
        <v>821416.2057924949</v>
      </c>
      <c r="AF11" t="n">
        <v>1.360085175163848e-05</v>
      </c>
      <c r="AG11" t="n">
        <v>46</v>
      </c>
      <c r="AH11" t="n">
        <v>743021.3959765441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5.79</v>
      </c>
      <c r="E12" t="n">
        <v>17.27</v>
      </c>
      <c r="F12" t="n">
        <v>13.46</v>
      </c>
      <c r="G12" t="n">
        <v>22.44</v>
      </c>
      <c r="H12" t="n">
        <v>0.33</v>
      </c>
      <c r="I12" t="n">
        <v>36</v>
      </c>
      <c r="J12" t="n">
        <v>189.49</v>
      </c>
      <c r="K12" t="n">
        <v>53.44</v>
      </c>
      <c r="L12" t="n">
        <v>3.5</v>
      </c>
      <c r="M12" t="n">
        <v>34</v>
      </c>
      <c r="N12" t="n">
        <v>37.55</v>
      </c>
      <c r="O12" t="n">
        <v>23604.32</v>
      </c>
      <c r="P12" t="n">
        <v>170.76</v>
      </c>
      <c r="Q12" t="n">
        <v>988.13</v>
      </c>
      <c r="R12" t="n">
        <v>59.77</v>
      </c>
      <c r="S12" t="n">
        <v>35.43</v>
      </c>
      <c r="T12" t="n">
        <v>11014.92</v>
      </c>
      <c r="U12" t="n">
        <v>0.59</v>
      </c>
      <c r="V12" t="n">
        <v>0.85</v>
      </c>
      <c r="W12" t="n">
        <v>3.02</v>
      </c>
      <c r="X12" t="n">
        <v>0.71</v>
      </c>
      <c r="Y12" t="n">
        <v>1</v>
      </c>
      <c r="Z12" t="n">
        <v>10</v>
      </c>
      <c r="AA12" t="n">
        <v>586.5678842667597</v>
      </c>
      <c r="AB12" t="n">
        <v>802.5680568024895</v>
      </c>
      <c r="AC12" t="n">
        <v>725.9720878726014</v>
      </c>
      <c r="AD12" t="n">
        <v>586567.8842667597</v>
      </c>
      <c r="AE12" t="n">
        <v>802568.0568024896</v>
      </c>
      <c r="AF12" t="n">
        <v>1.378537096577449e-05</v>
      </c>
      <c r="AG12" t="n">
        <v>45</v>
      </c>
      <c r="AH12" t="n">
        <v>725972.0878726013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5.8329</v>
      </c>
      <c r="E13" t="n">
        <v>17.14</v>
      </c>
      <c r="F13" t="n">
        <v>13.41</v>
      </c>
      <c r="G13" t="n">
        <v>23.66</v>
      </c>
      <c r="H13" t="n">
        <v>0.35</v>
      </c>
      <c r="I13" t="n">
        <v>34</v>
      </c>
      <c r="J13" t="n">
        <v>189.87</v>
      </c>
      <c r="K13" t="n">
        <v>53.44</v>
      </c>
      <c r="L13" t="n">
        <v>3.75</v>
      </c>
      <c r="M13" t="n">
        <v>32</v>
      </c>
      <c r="N13" t="n">
        <v>37.69</v>
      </c>
      <c r="O13" t="n">
        <v>23651.38</v>
      </c>
      <c r="P13" t="n">
        <v>169.19</v>
      </c>
      <c r="Q13" t="n">
        <v>988.11</v>
      </c>
      <c r="R13" t="n">
        <v>57.99</v>
      </c>
      <c r="S13" t="n">
        <v>35.43</v>
      </c>
      <c r="T13" t="n">
        <v>10135.6</v>
      </c>
      <c r="U13" t="n">
        <v>0.61</v>
      </c>
      <c r="V13" t="n">
        <v>0.85</v>
      </c>
      <c r="W13" t="n">
        <v>3.02</v>
      </c>
      <c r="X13" t="n">
        <v>0.66</v>
      </c>
      <c r="Y13" t="n">
        <v>1</v>
      </c>
      <c r="Z13" t="n">
        <v>10</v>
      </c>
      <c r="AA13" t="n">
        <v>583.675839986015</v>
      </c>
      <c r="AB13" t="n">
        <v>798.6110342295857</v>
      </c>
      <c r="AC13" t="n">
        <v>722.3927179803394</v>
      </c>
      <c r="AD13" t="n">
        <v>583675.839986015</v>
      </c>
      <c r="AE13" t="n">
        <v>798611.0342295857</v>
      </c>
      <c r="AF13" t="n">
        <v>1.388751127914785e-05</v>
      </c>
      <c r="AG13" t="n">
        <v>45</v>
      </c>
      <c r="AH13" t="n">
        <v>722392.7179803394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5.8873</v>
      </c>
      <c r="E14" t="n">
        <v>16.99</v>
      </c>
      <c r="F14" t="n">
        <v>13.36</v>
      </c>
      <c r="G14" t="n">
        <v>25.86</v>
      </c>
      <c r="H14" t="n">
        <v>0.37</v>
      </c>
      <c r="I14" t="n">
        <v>31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167.55</v>
      </c>
      <c r="Q14" t="n">
        <v>988.24</v>
      </c>
      <c r="R14" t="n">
        <v>56.67</v>
      </c>
      <c r="S14" t="n">
        <v>35.43</v>
      </c>
      <c r="T14" t="n">
        <v>9490.879999999999</v>
      </c>
      <c r="U14" t="n">
        <v>0.63</v>
      </c>
      <c r="V14" t="n">
        <v>0.85</v>
      </c>
      <c r="W14" t="n">
        <v>3.02</v>
      </c>
      <c r="X14" t="n">
        <v>0.61</v>
      </c>
      <c r="Y14" t="n">
        <v>1</v>
      </c>
      <c r="Z14" t="n">
        <v>10</v>
      </c>
      <c r="AA14" t="n">
        <v>580.4153639194374</v>
      </c>
      <c r="AB14" t="n">
        <v>794.1499070332421</v>
      </c>
      <c r="AC14" t="n">
        <v>718.3573545023836</v>
      </c>
      <c r="AD14" t="n">
        <v>580415.3639194374</v>
      </c>
      <c r="AE14" t="n">
        <v>794149.9070332422</v>
      </c>
      <c r="AF14" t="n">
        <v>1.40170318630059e-05</v>
      </c>
      <c r="AG14" t="n">
        <v>45</v>
      </c>
      <c r="AH14" t="n">
        <v>718357.3545023836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5.9327</v>
      </c>
      <c r="E15" t="n">
        <v>16.86</v>
      </c>
      <c r="F15" t="n">
        <v>13.31</v>
      </c>
      <c r="G15" t="n">
        <v>27.53</v>
      </c>
      <c r="H15" t="n">
        <v>0.4</v>
      </c>
      <c r="I15" t="n">
        <v>29</v>
      </c>
      <c r="J15" t="n">
        <v>190.63</v>
      </c>
      <c r="K15" t="n">
        <v>53.44</v>
      </c>
      <c r="L15" t="n">
        <v>4.25</v>
      </c>
      <c r="M15" t="n">
        <v>27</v>
      </c>
      <c r="N15" t="n">
        <v>37.95</v>
      </c>
      <c r="O15" t="n">
        <v>23745.63</v>
      </c>
      <c r="P15" t="n">
        <v>165.67</v>
      </c>
      <c r="Q15" t="n">
        <v>988.1900000000001</v>
      </c>
      <c r="R15" t="n">
        <v>54.9</v>
      </c>
      <c r="S15" t="n">
        <v>35.43</v>
      </c>
      <c r="T15" t="n">
        <v>8615.6</v>
      </c>
      <c r="U15" t="n">
        <v>0.65</v>
      </c>
      <c r="V15" t="n">
        <v>0.86</v>
      </c>
      <c r="W15" t="n">
        <v>3.01</v>
      </c>
      <c r="X15" t="n">
        <v>0.55</v>
      </c>
      <c r="Y15" t="n">
        <v>1</v>
      </c>
      <c r="Z15" t="n">
        <v>10</v>
      </c>
      <c r="AA15" t="n">
        <v>568.3054850751599</v>
      </c>
      <c r="AB15" t="n">
        <v>777.5806365483525</v>
      </c>
      <c r="AC15" t="n">
        <v>703.3694319374545</v>
      </c>
      <c r="AD15" t="n">
        <v>568305.4850751599</v>
      </c>
      <c r="AE15" t="n">
        <v>777580.6365483524</v>
      </c>
      <c r="AF15" t="n">
        <v>1.412512440909332e-05</v>
      </c>
      <c r="AG15" t="n">
        <v>44</v>
      </c>
      <c r="AH15" t="n">
        <v>703369.4319374545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5.9422</v>
      </c>
      <c r="E16" t="n">
        <v>16.83</v>
      </c>
      <c r="F16" t="n">
        <v>13.32</v>
      </c>
      <c r="G16" t="n">
        <v>28.54</v>
      </c>
      <c r="H16" t="n">
        <v>0.42</v>
      </c>
      <c r="I16" t="n">
        <v>28</v>
      </c>
      <c r="J16" t="n">
        <v>191.02</v>
      </c>
      <c r="K16" t="n">
        <v>53.44</v>
      </c>
      <c r="L16" t="n">
        <v>4.5</v>
      </c>
      <c r="M16" t="n">
        <v>26</v>
      </c>
      <c r="N16" t="n">
        <v>38.08</v>
      </c>
      <c r="O16" t="n">
        <v>23792.83</v>
      </c>
      <c r="P16" t="n">
        <v>164.68</v>
      </c>
      <c r="Q16" t="n">
        <v>988.21</v>
      </c>
      <c r="R16" t="n">
        <v>55.36</v>
      </c>
      <c r="S16" t="n">
        <v>35.43</v>
      </c>
      <c r="T16" t="n">
        <v>8850.42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567.1375656868887</v>
      </c>
      <c r="AB16" t="n">
        <v>775.9826377163529</v>
      </c>
      <c r="AC16" t="n">
        <v>701.9239438711757</v>
      </c>
      <c r="AD16" t="n">
        <v>567137.5656868888</v>
      </c>
      <c r="AE16" t="n">
        <v>775982.6377163529</v>
      </c>
      <c r="AF16" t="n">
        <v>1.414774289340677e-05</v>
      </c>
      <c r="AG16" t="n">
        <v>44</v>
      </c>
      <c r="AH16" t="n">
        <v>701923.9438711756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5.9891</v>
      </c>
      <c r="E17" t="n">
        <v>16.7</v>
      </c>
      <c r="F17" t="n">
        <v>13.26</v>
      </c>
      <c r="G17" t="n">
        <v>30.6</v>
      </c>
      <c r="H17" t="n">
        <v>0.44</v>
      </c>
      <c r="I17" t="n">
        <v>26</v>
      </c>
      <c r="J17" t="n">
        <v>191.4</v>
      </c>
      <c r="K17" t="n">
        <v>53.44</v>
      </c>
      <c r="L17" t="n">
        <v>4.75</v>
      </c>
      <c r="M17" t="n">
        <v>24</v>
      </c>
      <c r="N17" t="n">
        <v>38.22</v>
      </c>
      <c r="O17" t="n">
        <v>23840.07</v>
      </c>
      <c r="P17" t="n">
        <v>163.03</v>
      </c>
      <c r="Q17" t="n">
        <v>988.15</v>
      </c>
      <c r="R17" t="n">
        <v>53.29</v>
      </c>
      <c r="S17" t="n">
        <v>35.43</v>
      </c>
      <c r="T17" t="n">
        <v>7826.92</v>
      </c>
      <c r="U17" t="n">
        <v>0.66</v>
      </c>
      <c r="V17" t="n">
        <v>0.86</v>
      </c>
      <c r="W17" t="n">
        <v>3.01</v>
      </c>
      <c r="X17" t="n">
        <v>0.51</v>
      </c>
      <c r="Y17" t="n">
        <v>1</v>
      </c>
      <c r="Z17" t="n">
        <v>10</v>
      </c>
      <c r="AA17" t="n">
        <v>564.192130690055</v>
      </c>
      <c r="AB17" t="n">
        <v>771.9525636102638</v>
      </c>
      <c r="AC17" t="n">
        <v>698.2784943815271</v>
      </c>
      <c r="AD17" t="n">
        <v>564192.130690055</v>
      </c>
      <c r="AE17" t="n">
        <v>771952.5636102639</v>
      </c>
      <c r="AF17" t="n">
        <v>1.425940677912263e-05</v>
      </c>
      <c r="AG17" t="n">
        <v>44</v>
      </c>
      <c r="AH17" t="n">
        <v>698278.4943815272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6.0124</v>
      </c>
      <c r="E18" t="n">
        <v>16.63</v>
      </c>
      <c r="F18" t="n">
        <v>13.23</v>
      </c>
      <c r="G18" t="n">
        <v>31.76</v>
      </c>
      <c r="H18" t="n">
        <v>0.46</v>
      </c>
      <c r="I18" t="n">
        <v>25</v>
      </c>
      <c r="J18" t="n">
        <v>191.78</v>
      </c>
      <c r="K18" t="n">
        <v>53.44</v>
      </c>
      <c r="L18" t="n">
        <v>5</v>
      </c>
      <c r="M18" t="n">
        <v>23</v>
      </c>
      <c r="N18" t="n">
        <v>38.35</v>
      </c>
      <c r="O18" t="n">
        <v>23887.36</v>
      </c>
      <c r="P18" t="n">
        <v>161.39</v>
      </c>
      <c r="Q18" t="n">
        <v>988.13</v>
      </c>
      <c r="R18" t="n">
        <v>52.55</v>
      </c>
      <c r="S18" t="n">
        <v>35.43</v>
      </c>
      <c r="T18" t="n">
        <v>7460.3</v>
      </c>
      <c r="U18" t="n">
        <v>0.67</v>
      </c>
      <c r="V18" t="n">
        <v>0.86</v>
      </c>
      <c r="W18" t="n">
        <v>3.01</v>
      </c>
      <c r="X18" t="n">
        <v>0.48</v>
      </c>
      <c r="Y18" t="n">
        <v>1</v>
      </c>
      <c r="Z18" t="n">
        <v>10</v>
      </c>
      <c r="AA18" t="n">
        <v>562.0031605533156</v>
      </c>
      <c r="AB18" t="n">
        <v>768.9575180986304</v>
      </c>
      <c r="AC18" t="n">
        <v>695.5692918099512</v>
      </c>
      <c r="AD18" t="n">
        <v>562003.1605533157</v>
      </c>
      <c r="AE18" t="n">
        <v>768957.5180986305</v>
      </c>
      <c r="AF18" t="n">
        <v>1.431488158801771e-05</v>
      </c>
      <c r="AG18" t="n">
        <v>44</v>
      </c>
      <c r="AH18" t="n">
        <v>695569.2918099512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6.0518</v>
      </c>
      <c r="E19" t="n">
        <v>16.52</v>
      </c>
      <c r="F19" t="n">
        <v>13.2</v>
      </c>
      <c r="G19" t="n">
        <v>34.43</v>
      </c>
      <c r="H19" t="n">
        <v>0.48</v>
      </c>
      <c r="I19" t="n">
        <v>23</v>
      </c>
      <c r="J19" t="n">
        <v>192.17</v>
      </c>
      <c r="K19" t="n">
        <v>53.44</v>
      </c>
      <c r="L19" t="n">
        <v>5.25</v>
      </c>
      <c r="M19" t="n">
        <v>21</v>
      </c>
      <c r="N19" t="n">
        <v>38.48</v>
      </c>
      <c r="O19" t="n">
        <v>23934.69</v>
      </c>
      <c r="P19" t="n">
        <v>159.89</v>
      </c>
      <c r="Q19" t="n">
        <v>988.11</v>
      </c>
      <c r="R19" t="n">
        <v>51.71</v>
      </c>
      <c r="S19" t="n">
        <v>35.43</v>
      </c>
      <c r="T19" t="n">
        <v>7052.45</v>
      </c>
      <c r="U19" t="n">
        <v>0.6899999999999999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559.5178463319399</v>
      </c>
      <c r="AB19" t="n">
        <v>765.5570015366189</v>
      </c>
      <c r="AC19" t="n">
        <v>692.4933157759631</v>
      </c>
      <c r="AD19" t="n">
        <v>559517.8463319399</v>
      </c>
      <c r="AE19" t="n">
        <v>765557.0015366189</v>
      </c>
      <c r="AF19" t="n">
        <v>1.440868877559138e-05</v>
      </c>
      <c r="AG19" t="n">
        <v>44</v>
      </c>
      <c r="AH19" t="n">
        <v>692493.3157759631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6.0755</v>
      </c>
      <c r="E20" t="n">
        <v>16.46</v>
      </c>
      <c r="F20" t="n">
        <v>13.17</v>
      </c>
      <c r="G20" t="n">
        <v>35.92</v>
      </c>
      <c r="H20" t="n">
        <v>0.51</v>
      </c>
      <c r="I20" t="n">
        <v>22</v>
      </c>
      <c r="J20" t="n">
        <v>192.55</v>
      </c>
      <c r="K20" t="n">
        <v>53.44</v>
      </c>
      <c r="L20" t="n">
        <v>5.5</v>
      </c>
      <c r="M20" t="n">
        <v>20</v>
      </c>
      <c r="N20" t="n">
        <v>38.62</v>
      </c>
      <c r="O20" t="n">
        <v>23982.06</v>
      </c>
      <c r="P20" t="n">
        <v>158.62</v>
      </c>
      <c r="Q20" t="n">
        <v>988.12</v>
      </c>
      <c r="R20" t="n">
        <v>50.66</v>
      </c>
      <c r="S20" t="n">
        <v>35.43</v>
      </c>
      <c r="T20" t="n">
        <v>6531.64</v>
      </c>
      <c r="U20" t="n">
        <v>0.7</v>
      </c>
      <c r="V20" t="n">
        <v>0.87</v>
      </c>
      <c r="W20" t="n">
        <v>3</v>
      </c>
      <c r="X20" t="n">
        <v>0.42</v>
      </c>
      <c r="Y20" t="n">
        <v>1</v>
      </c>
      <c r="Z20" t="n">
        <v>10</v>
      </c>
      <c r="AA20" t="n">
        <v>548.7379498810942</v>
      </c>
      <c r="AB20" t="n">
        <v>750.8074716371046</v>
      </c>
      <c r="AC20" t="n">
        <v>679.1514603089635</v>
      </c>
      <c r="AD20" t="n">
        <v>548737.9498810942</v>
      </c>
      <c r="AE20" t="n">
        <v>750807.4716371046</v>
      </c>
      <c r="AF20" t="n">
        <v>1.446511594172071e-05</v>
      </c>
      <c r="AG20" t="n">
        <v>43</v>
      </c>
      <c r="AH20" t="n">
        <v>679151.4603089634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6.0915</v>
      </c>
      <c r="E21" t="n">
        <v>16.42</v>
      </c>
      <c r="F21" t="n">
        <v>13.17</v>
      </c>
      <c r="G21" t="n">
        <v>37.62</v>
      </c>
      <c r="H21" t="n">
        <v>0.53</v>
      </c>
      <c r="I21" t="n">
        <v>21</v>
      </c>
      <c r="J21" t="n">
        <v>192.94</v>
      </c>
      <c r="K21" t="n">
        <v>53.44</v>
      </c>
      <c r="L21" t="n">
        <v>5.75</v>
      </c>
      <c r="M21" t="n">
        <v>19</v>
      </c>
      <c r="N21" t="n">
        <v>38.75</v>
      </c>
      <c r="O21" t="n">
        <v>24029.48</v>
      </c>
      <c r="P21" t="n">
        <v>157.21</v>
      </c>
      <c r="Q21" t="n">
        <v>988.09</v>
      </c>
      <c r="R21" t="n">
        <v>50.57</v>
      </c>
      <c r="S21" t="n">
        <v>35.43</v>
      </c>
      <c r="T21" t="n">
        <v>6492.51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547.0503578848194</v>
      </c>
      <c r="AB21" t="n">
        <v>748.4984338164973</v>
      </c>
      <c r="AC21" t="n">
        <v>677.0627938171998</v>
      </c>
      <c r="AD21" t="n">
        <v>547050.3578848194</v>
      </c>
      <c r="AE21" t="n">
        <v>748498.4338164972</v>
      </c>
      <c r="AF21" t="n">
        <v>1.450321023109073e-05</v>
      </c>
      <c r="AG21" t="n">
        <v>43</v>
      </c>
      <c r="AH21" t="n">
        <v>677062.7938171998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6.1222</v>
      </c>
      <c r="E22" t="n">
        <v>16.33</v>
      </c>
      <c r="F22" t="n">
        <v>13.12</v>
      </c>
      <c r="G22" t="n">
        <v>39.36</v>
      </c>
      <c r="H22" t="n">
        <v>0.55</v>
      </c>
      <c r="I22" t="n">
        <v>20</v>
      </c>
      <c r="J22" t="n">
        <v>193.32</v>
      </c>
      <c r="K22" t="n">
        <v>53.44</v>
      </c>
      <c r="L22" t="n">
        <v>6</v>
      </c>
      <c r="M22" t="n">
        <v>18</v>
      </c>
      <c r="N22" t="n">
        <v>38.89</v>
      </c>
      <c r="O22" t="n">
        <v>24076.95</v>
      </c>
      <c r="P22" t="n">
        <v>155.78</v>
      </c>
      <c r="Q22" t="n">
        <v>988.1799999999999</v>
      </c>
      <c r="R22" t="n">
        <v>49.03</v>
      </c>
      <c r="S22" t="n">
        <v>35.43</v>
      </c>
      <c r="T22" t="n">
        <v>5727.66</v>
      </c>
      <c r="U22" t="n">
        <v>0.72</v>
      </c>
      <c r="V22" t="n">
        <v>0.87</v>
      </c>
      <c r="W22" t="n">
        <v>3</v>
      </c>
      <c r="X22" t="n">
        <v>0.37</v>
      </c>
      <c r="Y22" t="n">
        <v>1</v>
      </c>
      <c r="Z22" t="n">
        <v>10</v>
      </c>
      <c r="AA22" t="n">
        <v>544.8921755562531</v>
      </c>
      <c r="AB22" t="n">
        <v>745.5455135422679</v>
      </c>
      <c r="AC22" t="n">
        <v>674.3916961094935</v>
      </c>
      <c r="AD22" t="n">
        <v>544892.1755562531</v>
      </c>
      <c r="AE22" t="n">
        <v>745545.513542268</v>
      </c>
      <c r="AF22" t="n">
        <v>1.457630364881945e-05</v>
      </c>
      <c r="AG22" t="n">
        <v>43</v>
      </c>
      <c r="AH22" t="n">
        <v>674391.6961094935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6.1442</v>
      </c>
      <c r="E23" t="n">
        <v>16.28</v>
      </c>
      <c r="F23" t="n">
        <v>13.1</v>
      </c>
      <c r="G23" t="n">
        <v>41.37</v>
      </c>
      <c r="H23" t="n">
        <v>0.57</v>
      </c>
      <c r="I23" t="n">
        <v>19</v>
      </c>
      <c r="J23" t="n">
        <v>193.71</v>
      </c>
      <c r="K23" t="n">
        <v>53.44</v>
      </c>
      <c r="L23" t="n">
        <v>6.25</v>
      </c>
      <c r="M23" t="n">
        <v>17</v>
      </c>
      <c r="N23" t="n">
        <v>39.02</v>
      </c>
      <c r="O23" t="n">
        <v>24124.47</v>
      </c>
      <c r="P23" t="n">
        <v>154.24</v>
      </c>
      <c r="Q23" t="n">
        <v>988.1799999999999</v>
      </c>
      <c r="R23" t="n">
        <v>48.62</v>
      </c>
      <c r="S23" t="n">
        <v>35.43</v>
      </c>
      <c r="T23" t="n">
        <v>5527.27</v>
      </c>
      <c r="U23" t="n">
        <v>0.73</v>
      </c>
      <c r="V23" t="n">
        <v>0.87</v>
      </c>
      <c r="W23" t="n">
        <v>2.99</v>
      </c>
      <c r="X23" t="n">
        <v>0.35</v>
      </c>
      <c r="Y23" t="n">
        <v>1</v>
      </c>
      <c r="Z23" t="n">
        <v>10</v>
      </c>
      <c r="AA23" t="n">
        <v>542.9272824691635</v>
      </c>
      <c r="AB23" t="n">
        <v>742.857060135547</v>
      </c>
      <c r="AC23" t="n">
        <v>671.9598249226419</v>
      </c>
      <c r="AD23" t="n">
        <v>542927.2824691635</v>
      </c>
      <c r="AE23" t="n">
        <v>742857.0601355471</v>
      </c>
      <c r="AF23" t="n">
        <v>1.462868329670322e-05</v>
      </c>
      <c r="AG23" t="n">
        <v>43</v>
      </c>
      <c r="AH23" t="n">
        <v>671959.824922642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6.1629</v>
      </c>
      <c r="E24" t="n">
        <v>16.23</v>
      </c>
      <c r="F24" t="n">
        <v>13.09</v>
      </c>
      <c r="G24" t="n">
        <v>43.62</v>
      </c>
      <c r="H24" t="n">
        <v>0.59</v>
      </c>
      <c r="I24" t="n">
        <v>18</v>
      </c>
      <c r="J24" t="n">
        <v>194.09</v>
      </c>
      <c r="K24" t="n">
        <v>53.44</v>
      </c>
      <c r="L24" t="n">
        <v>6.5</v>
      </c>
      <c r="M24" t="n">
        <v>16</v>
      </c>
      <c r="N24" t="n">
        <v>39.16</v>
      </c>
      <c r="O24" t="n">
        <v>24172.03</v>
      </c>
      <c r="P24" t="n">
        <v>152.96</v>
      </c>
      <c r="Q24" t="n">
        <v>988.2</v>
      </c>
      <c r="R24" t="n">
        <v>48.05</v>
      </c>
      <c r="S24" t="n">
        <v>35.43</v>
      </c>
      <c r="T24" t="n">
        <v>5245.37</v>
      </c>
      <c r="U24" t="n">
        <v>0.74</v>
      </c>
      <c r="V24" t="n">
        <v>0.87</v>
      </c>
      <c r="W24" t="n">
        <v>3</v>
      </c>
      <c r="X24" t="n">
        <v>0.33</v>
      </c>
      <c r="Y24" t="n">
        <v>1</v>
      </c>
      <c r="Z24" t="n">
        <v>10</v>
      </c>
      <c r="AA24" t="n">
        <v>541.3046833848155</v>
      </c>
      <c r="AB24" t="n">
        <v>740.6369484843225</v>
      </c>
      <c r="AC24" t="n">
        <v>669.951597611464</v>
      </c>
      <c r="AD24" t="n">
        <v>541304.6833848155</v>
      </c>
      <c r="AE24" t="n">
        <v>740636.9484843225</v>
      </c>
      <c r="AF24" t="n">
        <v>1.467320599740442e-05</v>
      </c>
      <c r="AG24" t="n">
        <v>43</v>
      </c>
      <c r="AH24" t="n">
        <v>669951.597611464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6.1807</v>
      </c>
      <c r="E25" t="n">
        <v>16.18</v>
      </c>
      <c r="F25" t="n">
        <v>13.08</v>
      </c>
      <c r="G25" t="n">
        <v>46.16</v>
      </c>
      <c r="H25" t="n">
        <v>0.62</v>
      </c>
      <c r="I25" t="n">
        <v>17</v>
      </c>
      <c r="J25" t="n">
        <v>194.48</v>
      </c>
      <c r="K25" t="n">
        <v>53.44</v>
      </c>
      <c r="L25" t="n">
        <v>6.75</v>
      </c>
      <c r="M25" t="n">
        <v>15</v>
      </c>
      <c r="N25" t="n">
        <v>39.29</v>
      </c>
      <c r="O25" t="n">
        <v>24219.63</v>
      </c>
      <c r="P25" t="n">
        <v>149.94</v>
      </c>
      <c r="Q25" t="n">
        <v>988.1</v>
      </c>
      <c r="R25" t="n">
        <v>47.92</v>
      </c>
      <c r="S25" t="n">
        <v>35.43</v>
      </c>
      <c r="T25" t="n">
        <v>5188.29</v>
      </c>
      <c r="U25" t="n">
        <v>0.74</v>
      </c>
      <c r="V25" t="n">
        <v>0.87</v>
      </c>
      <c r="W25" t="n">
        <v>2.99</v>
      </c>
      <c r="X25" t="n">
        <v>0.32</v>
      </c>
      <c r="Y25" t="n">
        <v>1</v>
      </c>
      <c r="Z25" t="n">
        <v>10</v>
      </c>
      <c r="AA25" t="n">
        <v>538.1822800396523</v>
      </c>
      <c r="AB25" t="n">
        <v>736.3647384767568</v>
      </c>
      <c r="AC25" t="n">
        <v>666.0871213309357</v>
      </c>
      <c r="AD25" t="n">
        <v>538182.2800396523</v>
      </c>
      <c r="AE25" t="n">
        <v>736364.7384767567</v>
      </c>
      <c r="AF25" t="n">
        <v>1.471558589432857e-05</v>
      </c>
      <c r="AG25" t="n">
        <v>43</v>
      </c>
      <c r="AH25" t="n">
        <v>666087.1213309357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6.1794</v>
      </c>
      <c r="E26" t="n">
        <v>16.18</v>
      </c>
      <c r="F26" t="n">
        <v>13.08</v>
      </c>
      <c r="G26" t="n">
        <v>46.17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15</v>
      </c>
      <c r="N26" t="n">
        <v>39.43</v>
      </c>
      <c r="O26" t="n">
        <v>24267.28</v>
      </c>
      <c r="P26" t="n">
        <v>149.68</v>
      </c>
      <c r="Q26" t="n">
        <v>988.14</v>
      </c>
      <c r="R26" t="n">
        <v>48.01</v>
      </c>
      <c r="S26" t="n">
        <v>35.43</v>
      </c>
      <c r="T26" t="n">
        <v>5230.24</v>
      </c>
      <c r="U26" t="n">
        <v>0.74</v>
      </c>
      <c r="V26" t="n">
        <v>0.87</v>
      </c>
      <c r="W26" t="n">
        <v>2.99</v>
      </c>
      <c r="X26" t="n">
        <v>0.33</v>
      </c>
      <c r="Y26" t="n">
        <v>1</v>
      </c>
      <c r="Z26" t="n">
        <v>10</v>
      </c>
      <c r="AA26" t="n">
        <v>537.9853630757724</v>
      </c>
      <c r="AB26" t="n">
        <v>736.095307999413</v>
      </c>
      <c r="AC26" t="n">
        <v>665.8434049202017</v>
      </c>
      <c r="AD26" t="n">
        <v>537985.3630757724</v>
      </c>
      <c r="AE26" t="n">
        <v>736095.307999413</v>
      </c>
      <c r="AF26" t="n">
        <v>1.471249073331725e-05</v>
      </c>
      <c r="AG26" t="n">
        <v>43</v>
      </c>
      <c r="AH26" t="n">
        <v>665843.4049202017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6.2066</v>
      </c>
      <c r="E27" t="n">
        <v>16.11</v>
      </c>
      <c r="F27" t="n">
        <v>13.05</v>
      </c>
      <c r="G27" t="n">
        <v>48.93</v>
      </c>
      <c r="H27" t="n">
        <v>0.66</v>
      </c>
      <c r="I27" t="n">
        <v>16</v>
      </c>
      <c r="J27" t="n">
        <v>195.25</v>
      </c>
      <c r="K27" t="n">
        <v>53.44</v>
      </c>
      <c r="L27" t="n">
        <v>7.25</v>
      </c>
      <c r="M27" t="n">
        <v>14</v>
      </c>
      <c r="N27" t="n">
        <v>39.57</v>
      </c>
      <c r="O27" t="n">
        <v>24314.98</v>
      </c>
      <c r="P27" t="n">
        <v>148.66</v>
      </c>
      <c r="Q27" t="n">
        <v>988.09</v>
      </c>
      <c r="R27" t="n">
        <v>46.94</v>
      </c>
      <c r="S27" t="n">
        <v>35.43</v>
      </c>
      <c r="T27" t="n">
        <v>4700.28</v>
      </c>
      <c r="U27" t="n">
        <v>0.75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527.4254994012706</v>
      </c>
      <c r="AB27" t="n">
        <v>721.6468366516538</v>
      </c>
      <c r="AC27" t="n">
        <v>652.7738753993158</v>
      </c>
      <c r="AD27" t="n">
        <v>527425.4994012706</v>
      </c>
      <c r="AE27" t="n">
        <v>721646.8366516537</v>
      </c>
      <c r="AF27" t="n">
        <v>1.477725102524628e-05</v>
      </c>
      <c r="AG27" t="n">
        <v>42</v>
      </c>
      <c r="AH27" t="n">
        <v>652773.8753993157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6.2215</v>
      </c>
      <c r="E28" t="n">
        <v>16.07</v>
      </c>
      <c r="F28" t="n">
        <v>13.05</v>
      </c>
      <c r="G28" t="n">
        <v>52.19</v>
      </c>
      <c r="H28" t="n">
        <v>0.68</v>
      </c>
      <c r="I28" t="n">
        <v>15</v>
      </c>
      <c r="J28" t="n">
        <v>195.64</v>
      </c>
      <c r="K28" t="n">
        <v>53.44</v>
      </c>
      <c r="L28" t="n">
        <v>7.5</v>
      </c>
      <c r="M28" t="n">
        <v>13</v>
      </c>
      <c r="N28" t="n">
        <v>39.7</v>
      </c>
      <c r="O28" t="n">
        <v>24362.73</v>
      </c>
      <c r="P28" t="n">
        <v>146.51</v>
      </c>
      <c r="Q28" t="n">
        <v>988.08</v>
      </c>
      <c r="R28" t="n">
        <v>46.69</v>
      </c>
      <c r="S28" t="n">
        <v>35.43</v>
      </c>
      <c r="T28" t="n">
        <v>4579.46</v>
      </c>
      <c r="U28" t="n">
        <v>0.76</v>
      </c>
      <c r="V28" t="n">
        <v>0.87</v>
      </c>
      <c r="W28" t="n">
        <v>3</v>
      </c>
      <c r="X28" t="n">
        <v>0.29</v>
      </c>
      <c r="Y28" t="n">
        <v>1</v>
      </c>
      <c r="Z28" t="n">
        <v>10</v>
      </c>
      <c r="AA28" t="n">
        <v>525.1842987636737</v>
      </c>
      <c r="AB28" t="n">
        <v>718.5803270644999</v>
      </c>
      <c r="AC28" t="n">
        <v>650.0000291832865</v>
      </c>
      <c r="AD28" t="n">
        <v>525184.2987636738</v>
      </c>
      <c r="AE28" t="n">
        <v>718580.3270644998</v>
      </c>
      <c r="AF28" t="n">
        <v>1.481272633222211e-05</v>
      </c>
      <c r="AG28" t="n">
        <v>42</v>
      </c>
      <c r="AH28" t="n">
        <v>650000.0291832865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6.2306</v>
      </c>
      <c r="E29" t="n">
        <v>16.05</v>
      </c>
      <c r="F29" t="n">
        <v>13.02</v>
      </c>
      <c r="G29" t="n">
        <v>52.09</v>
      </c>
      <c r="H29" t="n">
        <v>0.7</v>
      </c>
      <c r="I29" t="n">
        <v>15</v>
      </c>
      <c r="J29" t="n">
        <v>196.03</v>
      </c>
      <c r="K29" t="n">
        <v>53.44</v>
      </c>
      <c r="L29" t="n">
        <v>7.75</v>
      </c>
      <c r="M29" t="n">
        <v>13</v>
      </c>
      <c r="N29" t="n">
        <v>39.84</v>
      </c>
      <c r="O29" t="n">
        <v>24410.52</v>
      </c>
      <c r="P29" t="n">
        <v>145.44</v>
      </c>
      <c r="Q29" t="n">
        <v>988.12</v>
      </c>
      <c r="R29" t="n">
        <v>46.22</v>
      </c>
      <c r="S29" t="n">
        <v>35.43</v>
      </c>
      <c r="T29" t="n">
        <v>4344.85</v>
      </c>
      <c r="U29" t="n">
        <v>0.77</v>
      </c>
      <c r="V29" t="n">
        <v>0.88</v>
      </c>
      <c r="W29" t="n">
        <v>2.99</v>
      </c>
      <c r="X29" t="n">
        <v>0.27</v>
      </c>
      <c r="Y29" t="n">
        <v>1</v>
      </c>
      <c r="Z29" t="n">
        <v>10</v>
      </c>
      <c r="AA29" t="n">
        <v>523.9867997384652</v>
      </c>
      <c r="AB29" t="n">
        <v>716.941856068281</v>
      </c>
      <c r="AC29" t="n">
        <v>648.5179315593382</v>
      </c>
      <c r="AD29" t="n">
        <v>523986.7997384651</v>
      </c>
      <c r="AE29" t="n">
        <v>716941.856068281</v>
      </c>
      <c r="AF29" t="n">
        <v>1.48343924593013e-05</v>
      </c>
      <c r="AG29" t="n">
        <v>42</v>
      </c>
      <c r="AH29" t="n">
        <v>648517.9315593382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6.2526</v>
      </c>
      <c r="E30" t="n">
        <v>15.99</v>
      </c>
      <c r="F30" t="n">
        <v>13</v>
      </c>
      <c r="G30" t="n">
        <v>55.73</v>
      </c>
      <c r="H30" t="n">
        <v>0.72</v>
      </c>
      <c r="I30" t="n">
        <v>14</v>
      </c>
      <c r="J30" t="n">
        <v>196.41</v>
      </c>
      <c r="K30" t="n">
        <v>53.44</v>
      </c>
      <c r="L30" t="n">
        <v>8</v>
      </c>
      <c r="M30" t="n">
        <v>12</v>
      </c>
      <c r="N30" t="n">
        <v>39.98</v>
      </c>
      <c r="O30" t="n">
        <v>24458.36</v>
      </c>
      <c r="P30" t="n">
        <v>143.63</v>
      </c>
      <c r="Q30" t="n">
        <v>988.1</v>
      </c>
      <c r="R30" t="n">
        <v>45.54</v>
      </c>
      <c r="S30" t="n">
        <v>35.43</v>
      </c>
      <c r="T30" t="n">
        <v>4010.82</v>
      </c>
      <c r="U30" t="n">
        <v>0.78</v>
      </c>
      <c r="V30" t="n">
        <v>0.88</v>
      </c>
      <c r="W30" t="n">
        <v>2.98</v>
      </c>
      <c r="X30" t="n">
        <v>0.25</v>
      </c>
      <c r="Y30" t="n">
        <v>1</v>
      </c>
      <c r="Z30" t="n">
        <v>10</v>
      </c>
      <c r="AA30" t="n">
        <v>521.8630345672831</v>
      </c>
      <c r="AB30" t="n">
        <v>714.0360268671632</v>
      </c>
      <c r="AC30" t="n">
        <v>645.8894306188181</v>
      </c>
      <c r="AD30" t="n">
        <v>521863.0345672831</v>
      </c>
      <c r="AE30" t="n">
        <v>714036.0268671631</v>
      </c>
      <c r="AF30" t="n">
        <v>1.488677210718508e-05</v>
      </c>
      <c r="AG30" t="n">
        <v>42</v>
      </c>
      <c r="AH30" t="n">
        <v>645889.4306188182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6.2556</v>
      </c>
      <c r="E31" t="n">
        <v>15.99</v>
      </c>
      <c r="F31" t="n">
        <v>13</v>
      </c>
      <c r="G31" t="n">
        <v>55.7</v>
      </c>
      <c r="H31" t="n">
        <v>0.74</v>
      </c>
      <c r="I31" t="n">
        <v>14</v>
      </c>
      <c r="J31" t="n">
        <v>196.8</v>
      </c>
      <c r="K31" t="n">
        <v>53.44</v>
      </c>
      <c r="L31" t="n">
        <v>8.25</v>
      </c>
      <c r="M31" t="n">
        <v>12</v>
      </c>
      <c r="N31" t="n">
        <v>40.12</v>
      </c>
      <c r="O31" t="n">
        <v>24506.24</v>
      </c>
      <c r="P31" t="n">
        <v>142.66</v>
      </c>
      <c r="Q31" t="n">
        <v>988.12</v>
      </c>
      <c r="R31" t="n">
        <v>45.17</v>
      </c>
      <c r="S31" t="n">
        <v>35.43</v>
      </c>
      <c r="T31" t="n">
        <v>3826.48</v>
      </c>
      <c r="U31" t="n">
        <v>0.78</v>
      </c>
      <c r="V31" t="n">
        <v>0.88</v>
      </c>
      <c r="W31" t="n">
        <v>2.99</v>
      </c>
      <c r="X31" t="n">
        <v>0.24</v>
      </c>
      <c r="Y31" t="n">
        <v>1</v>
      </c>
      <c r="Z31" t="n">
        <v>10</v>
      </c>
      <c r="AA31" t="n">
        <v>520.9496597534388</v>
      </c>
      <c r="AB31" t="n">
        <v>712.7863071516084</v>
      </c>
      <c r="AC31" t="n">
        <v>644.7589823989233</v>
      </c>
      <c r="AD31" t="n">
        <v>520949.6597534388</v>
      </c>
      <c r="AE31" t="n">
        <v>712786.3071516084</v>
      </c>
      <c r="AF31" t="n">
        <v>1.489391478644195e-05</v>
      </c>
      <c r="AG31" t="n">
        <v>42</v>
      </c>
      <c r="AH31" t="n">
        <v>644758.9823989233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6.2706</v>
      </c>
      <c r="E32" t="n">
        <v>15.95</v>
      </c>
      <c r="F32" t="n">
        <v>12.99</v>
      </c>
      <c r="G32" t="n">
        <v>59.98</v>
      </c>
      <c r="H32" t="n">
        <v>0.77</v>
      </c>
      <c r="I32" t="n">
        <v>13</v>
      </c>
      <c r="J32" t="n">
        <v>197.19</v>
      </c>
      <c r="K32" t="n">
        <v>53.44</v>
      </c>
      <c r="L32" t="n">
        <v>8.5</v>
      </c>
      <c r="M32" t="n">
        <v>11</v>
      </c>
      <c r="N32" t="n">
        <v>40.26</v>
      </c>
      <c r="O32" t="n">
        <v>24554.18</v>
      </c>
      <c r="P32" t="n">
        <v>140.88</v>
      </c>
      <c r="Q32" t="n">
        <v>988.17</v>
      </c>
      <c r="R32" t="n">
        <v>45.27</v>
      </c>
      <c r="S32" t="n">
        <v>35.43</v>
      </c>
      <c r="T32" t="n">
        <v>3879.17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519.0448677087046</v>
      </c>
      <c r="AB32" t="n">
        <v>710.1800866425087</v>
      </c>
      <c r="AC32" t="n">
        <v>642.4014959173587</v>
      </c>
      <c r="AD32" t="n">
        <v>519044.8677087046</v>
      </c>
      <c r="AE32" t="n">
        <v>710180.0866425087</v>
      </c>
      <c r="AF32" t="n">
        <v>1.492962818272634e-05</v>
      </c>
      <c r="AG32" t="n">
        <v>42</v>
      </c>
      <c r="AH32" t="n">
        <v>642401.4959173587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6.2713</v>
      </c>
      <c r="E33" t="n">
        <v>15.95</v>
      </c>
      <c r="F33" t="n">
        <v>12.99</v>
      </c>
      <c r="G33" t="n">
        <v>59.97</v>
      </c>
      <c r="H33" t="n">
        <v>0.79</v>
      </c>
      <c r="I33" t="n">
        <v>13</v>
      </c>
      <c r="J33" t="n">
        <v>197.58</v>
      </c>
      <c r="K33" t="n">
        <v>53.44</v>
      </c>
      <c r="L33" t="n">
        <v>8.75</v>
      </c>
      <c r="M33" t="n">
        <v>10</v>
      </c>
      <c r="N33" t="n">
        <v>40.39</v>
      </c>
      <c r="O33" t="n">
        <v>24602.15</v>
      </c>
      <c r="P33" t="n">
        <v>139.82</v>
      </c>
      <c r="Q33" t="n">
        <v>988.1799999999999</v>
      </c>
      <c r="R33" t="n">
        <v>45.17</v>
      </c>
      <c r="S33" t="n">
        <v>35.43</v>
      </c>
      <c r="T33" t="n">
        <v>3828.92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518.1091757221734</v>
      </c>
      <c r="AB33" t="n">
        <v>708.8998315867198</v>
      </c>
      <c r="AC33" t="n">
        <v>641.2434266072448</v>
      </c>
      <c r="AD33" t="n">
        <v>518109.1757221734</v>
      </c>
      <c r="AE33" t="n">
        <v>708899.8315867197</v>
      </c>
      <c r="AF33" t="n">
        <v>1.493129480788628e-05</v>
      </c>
      <c r="AG33" t="n">
        <v>42</v>
      </c>
      <c r="AH33" t="n">
        <v>641243.4266072449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6.2947</v>
      </c>
      <c r="E34" t="n">
        <v>15.89</v>
      </c>
      <c r="F34" t="n">
        <v>12.97</v>
      </c>
      <c r="G34" t="n">
        <v>64.86</v>
      </c>
      <c r="H34" t="n">
        <v>0.8100000000000001</v>
      </c>
      <c r="I34" t="n">
        <v>12</v>
      </c>
      <c r="J34" t="n">
        <v>197.97</v>
      </c>
      <c r="K34" t="n">
        <v>53.44</v>
      </c>
      <c r="L34" t="n">
        <v>9</v>
      </c>
      <c r="M34" t="n">
        <v>6</v>
      </c>
      <c r="N34" t="n">
        <v>40.53</v>
      </c>
      <c r="O34" t="n">
        <v>24650.18</v>
      </c>
      <c r="P34" t="n">
        <v>137.17</v>
      </c>
      <c r="Q34" t="n">
        <v>988.16</v>
      </c>
      <c r="R34" t="n">
        <v>44.42</v>
      </c>
      <c r="S34" t="n">
        <v>35.43</v>
      </c>
      <c r="T34" t="n">
        <v>3461.38</v>
      </c>
      <c r="U34" t="n">
        <v>0.8</v>
      </c>
      <c r="V34" t="n">
        <v>0.88</v>
      </c>
      <c r="W34" t="n">
        <v>2.99</v>
      </c>
      <c r="X34" t="n">
        <v>0.22</v>
      </c>
      <c r="Y34" t="n">
        <v>1</v>
      </c>
      <c r="Z34" t="n">
        <v>10</v>
      </c>
      <c r="AA34" t="n">
        <v>515.2625365246339</v>
      </c>
      <c r="AB34" t="n">
        <v>705.0049342517881</v>
      </c>
      <c r="AC34" t="n">
        <v>637.7202528074364</v>
      </c>
      <c r="AD34" t="n">
        <v>515262.5365246339</v>
      </c>
      <c r="AE34" t="n">
        <v>705004.9342517881</v>
      </c>
      <c r="AF34" t="n">
        <v>1.498700770608993e-05</v>
      </c>
      <c r="AG34" t="n">
        <v>42</v>
      </c>
      <c r="AH34" t="n">
        <v>637720.2528074364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6.2954</v>
      </c>
      <c r="E35" t="n">
        <v>15.88</v>
      </c>
      <c r="F35" t="n">
        <v>12.97</v>
      </c>
      <c r="G35" t="n">
        <v>64.84999999999999</v>
      </c>
      <c r="H35" t="n">
        <v>0.83</v>
      </c>
      <c r="I35" t="n">
        <v>12</v>
      </c>
      <c r="J35" t="n">
        <v>198.36</v>
      </c>
      <c r="K35" t="n">
        <v>53.44</v>
      </c>
      <c r="L35" t="n">
        <v>9.25</v>
      </c>
      <c r="M35" t="n">
        <v>4</v>
      </c>
      <c r="N35" t="n">
        <v>40.67</v>
      </c>
      <c r="O35" t="n">
        <v>24698.26</v>
      </c>
      <c r="P35" t="n">
        <v>137.17</v>
      </c>
      <c r="Q35" t="n">
        <v>988.1</v>
      </c>
      <c r="R35" t="n">
        <v>44.33</v>
      </c>
      <c r="S35" t="n">
        <v>35.43</v>
      </c>
      <c r="T35" t="n">
        <v>3415.92</v>
      </c>
      <c r="U35" t="n">
        <v>0.8</v>
      </c>
      <c r="V35" t="n">
        <v>0.88</v>
      </c>
      <c r="W35" t="n">
        <v>2.99</v>
      </c>
      <c r="X35" t="n">
        <v>0.22</v>
      </c>
      <c r="Y35" t="n">
        <v>1</v>
      </c>
      <c r="Z35" t="n">
        <v>10</v>
      </c>
      <c r="AA35" t="n">
        <v>515.2471472813248</v>
      </c>
      <c r="AB35" t="n">
        <v>704.983878010167</v>
      </c>
      <c r="AC35" t="n">
        <v>637.7012061439632</v>
      </c>
      <c r="AD35" t="n">
        <v>515247.1472813248</v>
      </c>
      <c r="AE35" t="n">
        <v>704983.878010167</v>
      </c>
      <c r="AF35" t="n">
        <v>1.498867433124987e-05</v>
      </c>
      <c r="AG35" t="n">
        <v>42</v>
      </c>
      <c r="AH35" t="n">
        <v>637701.2061439632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6.2925</v>
      </c>
      <c r="E36" t="n">
        <v>15.89</v>
      </c>
      <c r="F36" t="n">
        <v>12.98</v>
      </c>
      <c r="G36" t="n">
        <v>64.88</v>
      </c>
      <c r="H36" t="n">
        <v>0.85</v>
      </c>
      <c r="I36" t="n">
        <v>12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136.91</v>
      </c>
      <c r="Q36" t="n">
        <v>988.12</v>
      </c>
      <c r="R36" t="n">
        <v>44.29</v>
      </c>
      <c r="S36" t="n">
        <v>35.43</v>
      </c>
      <c r="T36" t="n">
        <v>3398.09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515.1013510334431</v>
      </c>
      <c r="AB36" t="n">
        <v>704.7843931517386</v>
      </c>
      <c r="AC36" t="n">
        <v>637.5207598404443</v>
      </c>
      <c r="AD36" t="n">
        <v>515101.351033443</v>
      </c>
      <c r="AE36" t="n">
        <v>704784.3931517387</v>
      </c>
      <c r="AF36" t="n">
        <v>1.498176974130155e-05</v>
      </c>
      <c r="AG36" t="n">
        <v>42</v>
      </c>
      <c r="AH36" t="n">
        <v>637520.7598404443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6.295</v>
      </c>
      <c r="E37" t="n">
        <v>15.89</v>
      </c>
      <c r="F37" t="n">
        <v>12.97</v>
      </c>
      <c r="G37" t="n">
        <v>64.84999999999999</v>
      </c>
      <c r="H37" t="n">
        <v>0.87</v>
      </c>
      <c r="I37" t="n">
        <v>12</v>
      </c>
      <c r="J37" t="n">
        <v>199.14</v>
      </c>
      <c r="K37" t="n">
        <v>53.44</v>
      </c>
      <c r="L37" t="n">
        <v>9.75</v>
      </c>
      <c r="M37" t="n">
        <v>2</v>
      </c>
      <c r="N37" t="n">
        <v>40.95</v>
      </c>
      <c r="O37" t="n">
        <v>24794.55</v>
      </c>
      <c r="P37" t="n">
        <v>136.73</v>
      </c>
      <c r="Q37" t="n">
        <v>988.14</v>
      </c>
      <c r="R37" t="n">
        <v>44.21</v>
      </c>
      <c r="S37" t="n">
        <v>35.43</v>
      </c>
      <c r="T37" t="n">
        <v>3357.01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514.8755655337519</v>
      </c>
      <c r="AB37" t="n">
        <v>704.475463470108</v>
      </c>
      <c r="AC37" t="n">
        <v>637.2413139740429</v>
      </c>
      <c r="AD37" t="n">
        <v>514875.5655337519</v>
      </c>
      <c r="AE37" t="n">
        <v>704475.463470108</v>
      </c>
      <c r="AF37" t="n">
        <v>1.498772197401562e-05</v>
      </c>
      <c r="AG37" t="n">
        <v>42</v>
      </c>
      <c r="AH37" t="n">
        <v>637241.3139740429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6.2939</v>
      </c>
      <c r="E38" t="n">
        <v>15.89</v>
      </c>
      <c r="F38" t="n">
        <v>12.97</v>
      </c>
      <c r="G38" t="n">
        <v>64.87</v>
      </c>
      <c r="H38" t="n">
        <v>0.89</v>
      </c>
      <c r="I38" t="n">
        <v>12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136.85</v>
      </c>
      <c r="Q38" t="n">
        <v>988.1799999999999</v>
      </c>
      <c r="R38" t="n">
        <v>44.14</v>
      </c>
      <c r="S38" t="n">
        <v>35.43</v>
      </c>
      <c r="T38" t="n">
        <v>3320.2</v>
      </c>
      <c r="U38" t="n">
        <v>0.8</v>
      </c>
      <c r="V38" t="n">
        <v>0.88</v>
      </c>
      <c r="W38" t="n">
        <v>3</v>
      </c>
      <c r="X38" t="n">
        <v>0.22</v>
      </c>
      <c r="Y38" t="n">
        <v>1</v>
      </c>
      <c r="Z38" t="n">
        <v>10</v>
      </c>
      <c r="AA38" t="n">
        <v>515.0034435785986</v>
      </c>
      <c r="AB38" t="n">
        <v>704.6504318526485</v>
      </c>
      <c r="AC38" t="n">
        <v>637.3995836197236</v>
      </c>
      <c r="AD38" t="n">
        <v>515003.4435785986</v>
      </c>
      <c r="AE38" t="n">
        <v>704650.4318526485</v>
      </c>
      <c r="AF38" t="n">
        <v>1.498510299162143e-05</v>
      </c>
      <c r="AG38" t="n">
        <v>42</v>
      </c>
      <c r="AH38" t="n">
        <v>637399.5836197236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5.1524</v>
      </c>
      <c r="E2" t="n">
        <v>19.41</v>
      </c>
      <c r="F2" t="n">
        <v>14.84</v>
      </c>
      <c r="G2" t="n">
        <v>8.56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143.91</v>
      </c>
      <c r="Q2" t="n">
        <v>988.5700000000001</v>
      </c>
      <c r="R2" t="n">
        <v>102.63</v>
      </c>
      <c r="S2" t="n">
        <v>35.43</v>
      </c>
      <c r="T2" t="n">
        <v>32106.22</v>
      </c>
      <c r="U2" t="n">
        <v>0.35</v>
      </c>
      <c r="V2" t="n">
        <v>0.77</v>
      </c>
      <c r="W2" t="n">
        <v>3.13</v>
      </c>
      <c r="X2" t="n">
        <v>2.08</v>
      </c>
      <c r="Y2" t="n">
        <v>1</v>
      </c>
      <c r="Z2" t="n">
        <v>10</v>
      </c>
      <c r="AA2" t="n">
        <v>628.4405078992258</v>
      </c>
      <c r="AB2" t="n">
        <v>859.8600277462092</v>
      </c>
      <c r="AC2" t="n">
        <v>777.7961935192388</v>
      </c>
      <c r="AD2" t="n">
        <v>628440.5078992258</v>
      </c>
      <c r="AE2" t="n">
        <v>859860.0277462092</v>
      </c>
      <c r="AF2" t="n">
        <v>1.529328770502481e-05</v>
      </c>
      <c r="AG2" t="n">
        <v>51</v>
      </c>
      <c r="AH2" t="n">
        <v>777796.1935192388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5.4526</v>
      </c>
      <c r="E3" t="n">
        <v>18.34</v>
      </c>
      <c r="F3" t="n">
        <v>14.34</v>
      </c>
      <c r="G3" t="n">
        <v>10.76</v>
      </c>
      <c r="H3" t="n">
        <v>0.19</v>
      </c>
      <c r="I3" t="n">
        <v>80</v>
      </c>
      <c r="J3" t="n">
        <v>116.37</v>
      </c>
      <c r="K3" t="n">
        <v>43.4</v>
      </c>
      <c r="L3" t="n">
        <v>1.25</v>
      </c>
      <c r="M3" t="n">
        <v>78</v>
      </c>
      <c r="N3" t="n">
        <v>16.72</v>
      </c>
      <c r="O3" t="n">
        <v>14585.96</v>
      </c>
      <c r="P3" t="n">
        <v>137.37</v>
      </c>
      <c r="Q3" t="n">
        <v>988.39</v>
      </c>
      <c r="R3" t="n">
        <v>87.09999999999999</v>
      </c>
      <c r="S3" t="n">
        <v>35.43</v>
      </c>
      <c r="T3" t="n">
        <v>24460.32</v>
      </c>
      <c r="U3" t="n">
        <v>0.41</v>
      </c>
      <c r="V3" t="n">
        <v>0.79</v>
      </c>
      <c r="W3" t="n">
        <v>3.1</v>
      </c>
      <c r="X3" t="n">
        <v>1.59</v>
      </c>
      <c r="Y3" t="n">
        <v>1</v>
      </c>
      <c r="Z3" t="n">
        <v>10</v>
      </c>
      <c r="AA3" t="n">
        <v>584.9463122565461</v>
      </c>
      <c r="AB3" t="n">
        <v>800.3493504394073</v>
      </c>
      <c r="AC3" t="n">
        <v>723.9651317308378</v>
      </c>
      <c r="AD3" t="n">
        <v>584946.3122565461</v>
      </c>
      <c r="AE3" t="n">
        <v>800349.3504394073</v>
      </c>
      <c r="AF3" t="n">
        <v>1.618433750105161e-05</v>
      </c>
      <c r="AG3" t="n">
        <v>48</v>
      </c>
      <c r="AH3" t="n">
        <v>723965.1317308379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5.6562</v>
      </c>
      <c r="E4" t="n">
        <v>17.68</v>
      </c>
      <c r="F4" t="n">
        <v>14.04</v>
      </c>
      <c r="G4" t="n">
        <v>12.96</v>
      </c>
      <c r="H4" t="n">
        <v>0.23</v>
      </c>
      <c r="I4" t="n">
        <v>65</v>
      </c>
      <c r="J4" t="n">
        <v>116.69</v>
      </c>
      <c r="K4" t="n">
        <v>43.4</v>
      </c>
      <c r="L4" t="n">
        <v>1.5</v>
      </c>
      <c r="M4" t="n">
        <v>63</v>
      </c>
      <c r="N4" t="n">
        <v>16.79</v>
      </c>
      <c r="O4" t="n">
        <v>14625.77</v>
      </c>
      <c r="P4" t="n">
        <v>132.5</v>
      </c>
      <c r="Q4" t="n">
        <v>988.22</v>
      </c>
      <c r="R4" t="n">
        <v>77.70999999999999</v>
      </c>
      <c r="S4" t="n">
        <v>35.43</v>
      </c>
      <c r="T4" t="n">
        <v>19843.05</v>
      </c>
      <c r="U4" t="n">
        <v>0.46</v>
      </c>
      <c r="V4" t="n">
        <v>0.8100000000000001</v>
      </c>
      <c r="W4" t="n">
        <v>3.07</v>
      </c>
      <c r="X4" t="n">
        <v>1.29</v>
      </c>
      <c r="Y4" t="n">
        <v>1</v>
      </c>
      <c r="Z4" t="n">
        <v>10</v>
      </c>
      <c r="AA4" t="n">
        <v>565.2969699599962</v>
      </c>
      <c r="AB4" t="n">
        <v>773.4642534414659</v>
      </c>
      <c r="AC4" t="n">
        <v>699.6459106569093</v>
      </c>
      <c r="AD4" t="n">
        <v>565296.9699599962</v>
      </c>
      <c r="AE4" t="n">
        <v>773464.2534414659</v>
      </c>
      <c r="AF4" t="n">
        <v>1.678866041401315e-05</v>
      </c>
      <c r="AG4" t="n">
        <v>47</v>
      </c>
      <c r="AH4" t="n">
        <v>699645.9106569093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5.813</v>
      </c>
      <c r="E5" t="n">
        <v>17.2</v>
      </c>
      <c r="F5" t="n">
        <v>13.83</v>
      </c>
      <c r="G5" t="n">
        <v>15.37</v>
      </c>
      <c r="H5" t="n">
        <v>0.26</v>
      </c>
      <c r="I5" t="n">
        <v>54</v>
      </c>
      <c r="J5" t="n">
        <v>117.01</v>
      </c>
      <c r="K5" t="n">
        <v>43.4</v>
      </c>
      <c r="L5" t="n">
        <v>1.75</v>
      </c>
      <c r="M5" t="n">
        <v>52</v>
      </c>
      <c r="N5" t="n">
        <v>16.86</v>
      </c>
      <c r="O5" t="n">
        <v>14665.62</v>
      </c>
      <c r="P5" t="n">
        <v>128.79</v>
      </c>
      <c r="Q5" t="n">
        <v>988.14</v>
      </c>
      <c r="R5" t="n">
        <v>71.27</v>
      </c>
      <c r="S5" t="n">
        <v>35.43</v>
      </c>
      <c r="T5" t="n">
        <v>16676.74</v>
      </c>
      <c r="U5" t="n">
        <v>0.5</v>
      </c>
      <c r="V5" t="n">
        <v>0.82</v>
      </c>
      <c r="W5" t="n">
        <v>3.05</v>
      </c>
      <c r="X5" t="n">
        <v>1.07</v>
      </c>
      <c r="Y5" t="n">
        <v>1</v>
      </c>
      <c r="Z5" t="n">
        <v>10</v>
      </c>
      <c r="AA5" t="n">
        <v>539.8112882893138</v>
      </c>
      <c r="AB5" t="n">
        <v>738.5936194307154</v>
      </c>
      <c r="AC5" t="n">
        <v>668.1032810149028</v>
      </c>
      <c r="AD5" t="n">
        <v>539811.2882893138</v>
      </c>
      <c r="AE5" t="n">
        <v>738593.6194307155</v>
      </c>
      <c r="AF5" t="n">
        <v>1.7254072166235e-05</v>
      </c>
      <c r="AG5" t="n">
        <v>45</v>
      </c>
      <c r="AH5" t="n">
        <v>668103.2810149028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5.9453</v>
      </c>
      <c r="E6" t="n">
        <v>16.82</v>
      </c>
      <c r="F6" t="n">
        <v>13.64</v>
      </c>
      <c r="G6" t="n">
        <v>17.79</v>
      </c>
      <c r="H6" t="n">
        <v>0.3</v>
      </c>
      <c r="I6" t="n">
        <v>46</v>
      </c>
      <c r="J6" t="n">
        <v>117.34</v>
      </c>
      <c r="K6" t="n">
        <v>43.4</v>
      </c>
      <c r="L6" t="n">
        <v>2</v>
      </c>
      <c r="M6" t="n">
        <v>44</v>
      </c>
      <c r="N6" t="n">
        <v>16.94</v>
      </c>
      <c r="O6" t="n">
        <v>14705.49</v>
      </c>
      <c r="P6" t="n">
        <v>124.98</v>
      </c>
      <c r="Q6" t="n">
        <v>988.24</v>
      </c>
      <c r="R6" t="n">
        <v>65.28</v>
      </c>
      <c r="S6" t="n">
        <v>35.43</v>
      </c>
      <c r="T6" t="n">
        <v>13721.64</v>
      </c>
      <c r="U6" t="n">
        <v>0.54</v>
      </c>
      <c r="V6" t="n">
        <v>0.84</v>
      </c>
      <c r="W6" t="n">
        <v>3.03</v>
      </c>
      <c r="X6" t="n">
        <v>0.88</v>
      </c>
      <c r="Y6" t="n">
        <v>1</v>
      </c>
      <c r="Z6" t="n">
        <v>10</v>
      </c>
      <c r="AA6" t="n">
        <v>524.0966008099902</v>
      </c>
      <c r="AB6" t="n">
        <v>717.0920907384229</v>
      </c>
      <c r="AC6" t="n">
        <v>648.6538280434175</v>
      </c>
      <c r="AD6" t="n">
        <v>524096.6008099902</v>
      </c>
      <c r="AE6" t="n">
        <v>717092.0907384229</v>
      </c>
      <c r="AF6" t="n">
        <v>1.76467633321722e-05</v>
      </c>
      <c r="AG6" t="n">
        <v>44</v>
      </c>
      <c r="AH6" t="n">
        <v>648653.8280434175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6.0332</v>
      </c>
      <c r="E7" t="n">
        <v>16.58</v>
      </c>
      <c r="F7" t="n">
        <v>13.54</v>
      </c>
      <c r="G7" t="n">
        <v>20.3</v>
      </c>
      <c r="H7" t="n">
        <v>0.34</v>
      </c>
      <c r="I7" t="n">
        <v>40</v>
      </c>
      <c r="J7" t="n">
        <v>117.66</v>
      </c>
      <c r="K7" t="n">
        <v>43.4</v>
      </c>
      <c r="L7" t="n">
        <v>2.25</v>
      </c>
      <c r="M7" t="n">
        <v>38</v>
      </c>
      <c r="N7" t="n">
        <v>17.01</v>
      </c>
      <c r="O7" t="n">
        <v>14745.39</v>
      </c>
      <c r="P7" t="n">
        <v>122.23</v>
      </c>
      <c r="Q7" t="n">
        <v>988.28</v>
      </c>
      <c r="R7" t="n">
        <v>61.61</v>
      </c>
      <c r="S7" t="n">
        <v>35.43</v>
      </c>
      <c r="T7" t="n">
        <v>11916.07</v>
      </c>
      <c r="U7" t="n">
        <v>0.58</v>
      </c>
      <c r="V7" t="n">
        <v>0.84</v>
      </c>
      <c r="W7" t="n">
        <v>3.04</v>
      </c>
      <c r="X7" t="n">
        <v>0.78</v>
      </c>
      <c r="Y7" t="n">
        <v>1</v>
      </c>
      <c r="Z7" t="n">
        <v>10</v>
      </c>
      <c r="AA7" t="n">
        <v>519.5636801083948</v>
      </c>
      <c r="AB7" t="n">
        <v>710.8899486561526</v>
      </c>
      <c r="AC7" t="n">
        <v>643.0436096967179</v>
      </c>
      <c r="AD7" t="n">
        <v>519563.6801083948</v>
      </c>
      <c r="AE7" t="n">
        <v>710889.9486561526</v>
      </c>
      <c r="AF7" t="n">
        <v>1.79076669866384e-05</v>
      </c>
      <c r="AG7" t="n">
        <v>44</v>
      </c>
      <c r="AH7" t="n">
        <v>643043.6096967179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6.1013</v>
      </c>
      <c r="E8" t="n">
        <v>16.39</v>
      </c>
      <c r="F8" t="n">
        <v>13.45</v>
      </c>
      <c r="G8" t="n">
        <v>22.41</v>
      </c>
      <c r="H8" t="n">
        <v>0.37</v>
      </c>
      <c r="I8" t="n">
        <v>36</v>
      </c>
      <c r="J8" t="n">
        <v>117.98</v>
      </c>
      <c r="K8" t="n">
        <v>43.4</v>
      </c>
      <c r="L8" t="n">
        <v>2.5</v>
      </c>
      <c r="M8" t="n">
        <v>34</v>
      </c>
      <c r="N8" t="n">
        <v>17.08</v>
      </c>
      <c r="O8" t="n">
        <v>14785.31</v>
      </c>
      <c r="P8" t="n">
        <v>119.75</v>
      </c>
      <c r="Q8" t="n">
        <v>988.15</v>
      </c>
      <c r="R8" t="n">
        <v>59.24</v>
      </c>
      <c r="S8" t="n">
        <v>35.43</v>
      </c>
      <c r="T8" t="n">
        <v>10750.44</v>
      </c>
      <c r="U8" t="n">
        <v>0.6</v>
      </c>
      <c r="V8" t="n">
        <v>0.85</v>
      </c>
      <c r="W8" t="n">
        <v>3.02</v>
      </c>
      <c r="X8" t="n">
        <v>0.6899999999999999</v>
      </c>
      <c r="Y8" t="n">
        <v>1</v>
      </c>
      <c r="Z8" t="n">
        <v>10</v>
      </c>
      <c r="AA8" t="n">
        <v>506.9247631160219</v>
      </c>
      <c r="AB8" t="n">
        <v>693.5968248375228</v>
      </c>
      <c r="AC8" t="n">
        <v>627.4009173442865</v>
      </c>
      <c r="AD8" t="n">
        <v>506924.7631160219</v>
      </c>
      <c r="AE8" t="n">
        <v>693596.8248375228</v>
      </c>
      <c r="AF8" t="n">
        <v>1.810980053463782e-05</v>
      </c>
      <c r="AG8" t="n">
        <v>43</v>
      </c>
      <c r="AH8" t="n">
        <v>627400.9173442866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6.1564</v>
      </c>
      <c r="E9" t="n">
        <v>16.24</v>
      </c>
      <c r="F9" t="n">
        <v>13.39</v>
      </c>
      <c r="G9" t="n">
        <v>25.12</v>
      </c>
      <c r="H9" t="n">
        <v>0.41</v>
      </c>
      <c r="I9" t="n">
        <v>32</v>
      </c>
      <c r="J9" t="n">
        <v>118.31</v>
      </c>
      <c r="K9" t="n">
        <v>43.4</v>
      </c>
      <c r="L9" t="n">
        <v>2.75</v>
      </c>
      <c r="M9" t="n">
        <v>30</v>
      </c>
      <c r="N9" t="n">
        <v>17.16</v>
      </c>
      <c r="O9" t="n">
        <v>14825.26</v>
      </c>
      <c r="P9" t="n">
        <v>116.75</v>
      </c>
      <c r="Q9" t="n">
        <v>988.13</v>
      </c>
      <c r="R9" t="n">
        <v>57.41</v>
      </c>
      <c r="S9" t="n">
        <v>35.43</v>
      </c>
      <c r="T9" t="n">
        <v>9856.209999999999</v>
      </c>
      <c r="U9" t="n">
        <v>0.62</v>
      </c>
      <c r="V9" t="n">
        <v>0.85</v>
      </c>
      <c r="W9" t="n">
        <v>3.03</v>
      </c>
      <c r="X9" t="n">
        <v>0.64</v>
      </c>
      <c r="Y9" t="n">
        <v>1</v>
      </c>
      <c r="Z9" t="n">
        <v>10</v>
      </c>
      <c r="AA9" t="n">
        <v>503.0895939847646</v>
      </c>
      <c r="AB9" t="n">
        <v>688.3493772364159</v>
      </c>
      <c r="AC9" t="n">
        <v>622.6542787773902</v>
      </c>
      <c r="AD9" t="n">
        <v>503089.5939847647</v>
      </c>
      <c r="AE9" t="n">
        <v>688349.3772364159</v>
      </c>
      <c r="AF9" t="n">
        <v>1.827334764909843e-05</v>
      </c>
      <c r="AG9" t="n">
        <v>43</v>
      </c>
      <c r="AH9" t="n">
        <v>622654.2787773903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6.2048</v>
      </c>
      <c r="E10" t="n">
        <v>16.12</v>
      </c>
      <c r="F10" t="n">
        <v>13.34</v>
      </c>
      <c r="G10" t="n">
        <v>27.6</v>
      </c>
      <c r="H10" t="n">
        <v>0.45</v>
      </c>
      <c r="I10" t="n">
        <v>29</v>
      </c>
      <c r="J10" t="n">
        <v>118.63</v>
      </c>
      <c r="K10" t="n">
        <v>43.4</v>
      </c>
      <c r="L10" t="n">
        <v>3</v>
      </c>
      <c r="M10" t="n">
        <v>27</v>
      </c>
      <c r="N10" t="n">
        <v>17.23</v>
      </c>
      <c r="O10" t="n">
        <v>14865.24</v>
      </c>
      <c r="P10" t="n">
        <v>114.11</v>
      </c>
      <c r="Q10" t="n">
        <v>988.17</v>
      </c>
      <c r="R10" t="n">
        <v>55.79</v>
      </c>
      <c r="S10" t="n">
        <v>35.43</v>
      </c>
      <c r="T10" t="n">
        <v>9062.040000000001</v>
      </c>
      <c r="U10" t="n">
        <v>0.64</v>
      </c>
      <c r="V10" t="n">
        <v>0.85</v>
      </c>
      <c r="W10" t="n">
        <v>3.02</v>
      </c>
      <c r="X10" t="n">
        <v>0.59</v>
      </c>
      <c r="Y10" t="n">
        <v>1</v>
      </c>
      <c r="Z10" t="n">
        <v>10</v>
      </c>
      <c r="AA10" t="n">
        <v>490.8867938217033</v>
      </c>
      <c r="AB10" t="n">
        <v>671.6529677037671</v>
      </c>
      <c r="AC10" t="n">
        <v>607.5513511369795</v>
      </c>
      <c r="AD10" t="n">
        <v>490886.7938217034</v>
      </c>
      <c r="AE10" t="n">
        <v>671652.9677037671</v>
      </c>
      <c r="AF10" t="n">
        <v>1.841700790935059e-05</v>
      </c>
      <c r="AG10" t="n">
        <v>42</v>
      </c>
      <c r="AH10" t="n">
        <v>607551.3511369795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6.2654</v>
      </c>
      <c r="E11" t="n">
        <v>15.96</v>
      </c>
      <c r="F11" t="n">
        <v>13.26</v>
      </c>
      <c r="G11" t="n">
        <v>30.59</v>
      </c>
      <c r="H11" t="n">
        <v>0.48</v>
      </c>
      <c r="I11" t="n">
        <v>26</v>
      </c>
      <c r="J11" t="n">
        <v>118.96</v>
      </c>
      <c r="K11" t="n">
        <v>43.4</v>
      </c>
      <c r="L11" t="n">
        <v>3.25</v>
      </c>
      <c r="M11" t="n">
        <v>24</v>
      </c>
      <c r="N11" t="n">
        <v>17.31</v>
      </c>
      <c r="O11" t="n">
        <v>14905.25</v>
      </c>
      <c r="P11" t="n">
        <v>111.65</v>
      </c>
      <c r="Q11" t="n">
        <v>988.17</v>
      </c>
      <c r="R11" t="n">
        <v>53.26</v>
      </c>
      <c r="S11" t="n">
        <v>35.43</v>
      </c>
      <c r="T11" t="n">
        <v>7813.34</v>
      </c>
      <c r="U11" t="n">
        <v>0.67</v>
      </c>
      <c r="V11" t="n">
        <v>0.86</v>
      </c>
      <c r="W11" t="n">
        <v>3.01</v>
      </c>
      <c r="X11" t="n">
        <v>0.5</v>
      </c>
      <c r="Y11" t="n">
        <v>1</v>
      </c>
      <c r="Z11" t="n">
        <v>10</v>
      </c>
      <c r="AA11" t="n">
        <v>487.5232064355629</v>
      </c>
      <c r="AB11" t="n">
        <v>667.0507590510472</v>
      </c>
      <c r="AC11" t="n">
        <v>603.3883708188348</v>
      </c>
      <c r="AD11" t="n">
        <v>487523.2064355629</v>
      </c>
      <c r="AE11" t="n">
        <v>667050.7590510471</v>
      </c>
      <c r="AF11" t="n">
        <v>1.859688005338531e-05</v>
      </c>
      <c r="AG11" t="n">
        <v>42</v>
      </c>
      <c r="AH11" t="n">
        <v>603388.3708188348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6.3024</v>
      </c>
      <c r="E12" t="n">
        <v>15.87</v>
      </c>
      <c r="F12" t="n">
        <v>13.21</v>
      </c>
      <c r="G12" t="n">
        <v>33.02</v>
      </c>
      <c r="H12" t="n">
        <v>0.52</v>
      </c>
      <c r="I12" t="n">
        <v>24</v>
      </c>
      <c r="J12" t="n">
        <v>119.28</v>
      </c>
      <c r="K12" t="n">
        <v>43.4</v>
      </c>
      <c r="L12" t="n">
        <v>3.5</v>
      </c>
      <c r="M12" t="n">
        <v>22</v>
      </c>
      <c r="N12" t="n">
        <v>17.38</v>
      </c>
      <c r="O12" t="n">
        <v>14945.29</v>
      </c>
      <c r="P12" t="n">
        <v>108.71</v>
      </c>
      <c r="Q12" t="n">
        <v>988.29</v>
      </c>
      <c r="R12" t="n">
        <v>51.67</v>
      </c>
      <c r="S12" t="n">
        <v>35.43</v>
      </c>
      <c r="T12" t="n">
        <v>7028.38</v>
      </c>
      <c r="U12" t="n">
        <v>0.6899999999999999</v>
      </c>
      <c r="V12" t="n">
        <v>0.86</v>
      </c>
      <c r="W12" t="n">
        <v>3.01</v>
      </c>
      <c r="X12" t="n">
        <v>0.45</v>
      </c>
      <c r="Y12" t="n">
        <v>1</v>
      </c>
      <c r="Z12" t="n">
        <v>10</v>
      </c>
      <c r="AA12" t="n">
        <v>484.258228016182</v>
      </c>
      <c r="AB12" t="n">
        <v>662.5834715369683</v>
      </c>
      <c r="AC12" t="n">
        <v>599.3474349552222</v>
      </c>
      <c r="AD12" t="n">
        <v>484258.228016182</v>
      </c>
      <c r="AE12" t="n">
        <v>662583.4715369684</v>
      </c>
      <c r="AF12" t="n">
        <v>1.870670297961113e-05</v>
      </c>
      <c r="AG12" t="n">
        <v>42</v>
      </c>
      <c r="AH12" t="n">
        <v>599347.4349552222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6.332</v>
      </c>
      <c r="E13" t="n">
        <v>15.79</v>
      </c>
      <c r="F13" t="n">
        <v>13.18</v>
      </c>
      <c r="G13" t="n">
        <v>35.95</v>
      </c>
      <c r="H13" t="n">
        <v>0.55</v>
      </c>
      <c r="I13" t="n">
        <v>22</v>
      </c>
      <c r="J13" t="n">
        <v>119.61</v>
      </c>
      <c r="K13" t="n">
        <v>43.4</v>
      </c>
      <c r="L13" t="n">
        <v>3.75</v>
      </c>
      <c r="M13" t="n">
        <v>19</v>
      </c>
      <c r="N13" t="n">
        <v>17.46</v>
      </c>
      <c r="O13" t="n">
        <v>14985.35</v>
      </c>
      <c r="P13" t="n">
        <v>106.59</v>
      </c>
      <c r="Q13" t="n">
        <v>988.13</v>
      </c>
      <c r="R13" t="n">
        <v>50.94</v>
      </c>
      <c r="S13" t="n">
        <v>35.43</v>
      </c>
      <c r="T13" t="n">
        <v>6671.9</v>
      </c>
      <c r="U13" t="n">
        <v>0.7</v>
      </c>
      <c r="V13" t="n">
        <v>0.86</v>
      </c>
      <c r="W13" t="n">
        <v>3.01</v>
      </c>
      <c r="X13" t="n">
        <v>0.43</v>
      </c>
      <c r="Y13" t="n">
        <v>1</v>
      </c>
      <c r="Z13" t="n">
        <v>10</v>
      </c>
      <c r="AA13" t="n">
        <v>481.8852898077312</v>
      </c>
      <c r="AB13" t="n">
        <v>659.3367127935204</v>
      </c>
      <c r="AC13" t="n">
        <v>596.4105423093945</v>
      </c>
      <c r="AD13" t="n">
        <v>481885.2898077312</v>
      </c>
      <c r="AE13" t="n">
        <v>659336.7127935204</v>
      </c>
      <c r="AF13" t="n">
        <v>1.879456132059179e-05</v>
      </c>
      <c r="AG13" t="n">
        <v>42</v>
      </c>
      <c r="AH13" t="n">
        <v>596410.5423093945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6.3656</v>
      </c>
      <c r="E14" t="n">
        <v>15.71</v>
      </c>
      <c r="F14" t="n">
        <v>13.15</v>
      </c>
      <c r="G14" t="n">
        <v>39.44</v>
      </c>
      <c r="H14" t="n">
        <v>0.59</v>
      </c>
      <c r="I14" t="n">
        <v>20</v>
      </c>
      <c r="J14" t="n">
        <v>119.93</v>
      </c>
      <c r="K14" t="n">
        <v>43.4</v>
      </c>
      <c r="L14" t="n">
        <v>4</v>
      </c>
      <c r="M14" t="n">
        <v>12</v>
      </c>
      <c r="N14" t="n">
        <v>17.53</v>
      </c>
      <c r="O14" t="n">
        <v>15025.44</v>
      </c>
      <c r="P14" t="n">
        <v>104.41</v>
      </c>
      <c r="Q14" t="n">
        <v>988.08</v>
      </c>
      <c r="R14" t="n">
        <v>49.51</v>
      </c>
      <c r="S14" t="n">
        <v>35.43</v>
      </c>
      <c r="T14" t="n">
        <v>5968</v>
      </c>
      <c r="U14" t="n">
        <v>0.72</v>
      </c>
      <c r="V14" t="n">
        <v>0.87</v>
      </c>
      <c r="W14" t="n">
        <v>3.01</v>
      </c>
      <c r="X14" t="n">
        <v>0.39</v>
      </c>
      <c r="Y14" t="n">
        <v>1</v>
      </c>
      <c r="Z14" t="n">
        <v>10</v>
      </c>
      <c r="AA14" t="n">
        <v>470.5276334200326</v>
      </c>
      <c r="AB14" t="n">
        <v>643.7966662594348</v>
      </c>
      <c r="AC14" t="n">
        <v>582.3536160059297</v>
      </c>
      <c r="AD14" t="n">
        <v>470527.6334200326</v>
      </c>
      <c r="AE14" t="n">
        <v>643796.6662594348</v>
      </c>
      <c r="AF14" t="n">
        <v>1.889429241035361e-05</v>
      </c>
      <c r="AG14" t="n">
        <v>41</v>
      </c>
      <c r="AH14" t="n">
        <v>582353.6160059297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6.3675</v>
      </c>
      <c r="E15" t="n">
        <v>15.7</v>
      </c>
      <c r="F15" t="n">
        <v>13.14</v>
      </c>
      <c r="G15" t="n">
        <v>39.43</v>
      </c>
      <c r="H15" t="n">
        <v>0.62</v>
      </c>
      <c r="I15" t="n">
        <v>20</v>
      </c>
      <c r="J15" t="n">
        <v>120.26</v>
      </c>
      <c r="K15" t="n">
        <v>43.4</v>
      </c>
      <c r="L15" t="n">
        <v>4.25</v>
      </c>
      <c r="M15" t="n">
        <v>4</v>
      </c>
      <c r="N15" t="n">
        <v>17.61</v>
      </c>
      <c r="O15" t="n">
        <v>15065.56</v>
      </c>
      <c r="P15" t="n">
        <v>103.39</v>
      </c>
      <c r="Q15" t="n">
        <v>988.38</v>
      </c>
      <c r="R15" t="n">
        <v>49.18</v>
      </c>
      <c r="S15" t="n">
        <v>35.43</v>
      </c>
      <c r="T15" t="n">
        <v>5798.86</v>
      </c>
      <c r="U15" t="n">
        <v>0.72</v>
      </c>
      <c r="V15" t="n">
        <v>0.87</v>
      </c>
      <c r="W15" t="n">
        <v>3.02</v>
      </c>
      <c r="X15" t="n">
        <v>0.39</v>
      </c>
      <c r="Y15" t="n">
        <v>1</v>
      </c>
      <c r="Z15" t="n">
        <v>10</v>
      </c>
      <c r="AA15" t="n">
        <v>469.6123909903425</v>
      </c>
      <c r="AB15" t="n">
        <v>642.5443911894865</v>
      </c>
      <c r="AC15" t="n">
        <v>581.220856311078</v>
      </c>
      <c r="AD15" t="n">
        <v>469612.3909903425</v>
      </c>
      <c r="AE15" t="n">
        <v>642544.3911894865</v>
      </c>
      <c r="AF15" t="n">
        <v>1.889993196602467e-05</v>
      </c>
      <c r="AG15" t="n">
        <v>41</v>
      </c>
      <c r="AH15" t="n">
        <v>581220.8563110781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6.3865</v>
      </c>
      <c r="E16" t="n">
        <v>15.66</v>
      </c>
      <c r="F16" t="n">
        <v>13.12</v>
      </c>
      <c r="G16" t="n">
        <v>41.43</v>
      </c>
      <c r="H16" t="n">
        <v>0.66</v>
      </c>
      <c r="I16" t="n">
        <v>19</v>
      </c>
      <c r="J16" t="n">
        <v>120.58</v>
      </c>
      <c r="K16" t="n">
        <v>43.4</v>
      </c>
      <c r="L16" t="n">
        <v>4.5</v>
      </c>
      <c r="M16" t="n">
        <v>1</v>
      </c>
      <c r="N16" t="n">
        <v>17.68</v>
      </c>
      <c r="O16" t="n">
        <v>15105.7</v>
      </c>
      <c r="P16" t="n">
        <v>103.16</v>
      </c>
      <c r="Q16" t="n">
        <v>988.28</v>
      </c>
      <c r="R16" t="n">
        <v>48.46</v>
      </c>
      <c r="S16" t="n">
        <v>35.43</v>
      </c>
      <c r="T16" t="n">
        <v>5445.7</v>
      </c>
      <c r="U16" t="n">
        <v>0.73</v>
      </c>
      <c r="V16" t="n">
        <v>0.87</v>
      </c>
      <c r="W16" t="n">
        <v>3.02</v>
      </c>
      <c r="X16" t="n">
        <v>0.37</v>
      </c>
      <c r="Y16" t="n">
        <v>1</v>
      </c>
      <c r="Z16" t="n">
        <v>10</v>
      </c>
      <c r="AA16" t="n">
        <v>469.0820151771272</v>
      </c>
      <c r="AB16" t="n">
        <v>641.8187076033158</v>
      </c>
      <c r="AC16" t="n">
        <v>580.5644309478683</v>
      </c>
      <c r="AD16" t="n">
        <v>469082.0151771272</v>
      </c>
      <c r="AE16" t="n">
        <v>641818.7076033158</v>
      </c>
      <c r="AF16" t="n">
        <v>1.895632752273523e-05</v>
      </c>
      <c r="AG16" t="n">
        <v>41</v>
      </c>
      <c r="AH16" t="n">
        <v>580564.4309478684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6.3861</v>
      </c>
      <c r="E17" t="n">
        <v>15.66</v>
      </c>
      <c r="F17" t="n">
        <v>13.12</v>
      </c>
      <c r="G17" t="n">
        <v>41.43</v>
      </c>
      <c r="H17" t="n">
        <v>0.6899999999999999</v>
      </c>
      <c r="I17" t="n">
        <v>19</v>
      </c>
      <c r="J17" t="n">
        <v>120.91</v>
      </c>
      <c r="K17" t="n">
        <v>43.4</v>
      </c>
      <c r="L17" t="n">
        <v>4.75</v>
      </c>
      <c r="M17" t="n">
        <v>0</v>
      </c>
      <c r="N17" t="n">
        <v>17.76</v>
      </c>
      <c r="O17" t="n">
        <v>15145.88</v>
      </c>
      <c r="P17" t="n">
        <v>103.39</v>
      </c>
      <c r="Q17" t="n">
        <v>988.28</v>
      </c>
      <c r="R17" t="n">
        <v>48.45</v>
      </c>
      <c r="S17" t="n">
        <v>35.43</v>
      </c>
      <c r="T17" t="n">
        <v>5438.83</v>
      </c>
      <c r="U17" t="n">
        <v>0.73</v>
      </c>
      <c r="V17" t="n">
        <v>0.87</v>
      </c>
      <c r="W17" t="n">
        <v>3.02</v>
      </c>
      <c r="X17" t="n">
        <v>0.37</v>
      </c>
      <c r="Y17" t="n">
        <v>1</v>
      </c>
      <c r="Z17" t="n">
        <v>10</v>
      </c>
      <c r="AA17" t="n">
        <v>469.2845097062785</v>
      </c>
      <c r="AB17" t="n">
        <v>642.0957695515287</v>
      </c>
      <c r="AC17" t="n">
        <v>580.8150504926026</v>
      </c>
      <c r="AD17" t="n">
        <v>469284.5097062784</v>
      </c>
      <c r="AE17" t="n">
        <v>642095.7695515287</v>
      </c>
      <c r="AF17" t="n">
        <v>1.895514024785711e-05</v>
      </c>
      <c r="AG17" t="n">
        <v>41</v>
      </c>
      <c r="AH17" t="n">
        <v>580815.0504926026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5.5658</v>
      </c>
      <c r="E2" t="n">
        <v>17.97</v>
      </c>
      <c r="F2" t="n">
        <v>14.44</v>
      </c>
      <c r="G2" t="n">
        <v>10.31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115.02</v>
      </c>
      <c r="Q2" t="n">
        <v>988.39</v>
      </c>
      <c r="R2" t="n">
        <v>90.47</v>
      </c>
      <c r="S2" t="n">
        <v>35.43</v>
      </c>
      <c r="T2" t="n">
        <v>26126.14</v>
      </c>
      <c r="U2" t="n">
        <v>0.39</v>
      </c>
      <c r="V2" t="n">
        <v>0.79</v>
      </c>
      <c r="W2" t="n">
        <v>3.1</v>
      </c>
      <c r="X2" t="n">
        <v>1.68</v>
      </c>
      <c r="Y2" t="n">
        <v>1</v>
      </c>
      <c r="Z2" t="n">
        <v>10</v>
      </c>
      <c r="AA2" t="n">
        <v>547.2860375604557</v>
      </c>
      <c r="AB2" t="n">
        <v>748.8209011461563</v>
      </c>
      <c r="AC2" t="n">
        <v>677.3544853175019</v>
      </c>
      <c r="AD2" t="n">
        <v>547286.0375604557</v>
      </c>
      <c r="AE2" t="n">
        <v>748820.9011461562</v>
      </c>
      <c r="AF2" t="n">
        <v>1.878495643058752e-05</v>
      </c>
      <c r="AG2" t="n">
        <v>47</v>
      </c>
      <c r="AH2" t="n">
        <v>677354.4853175019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5.8204</v>
      </c>
      <c r="E3" t="n">
        <v>17.18</v>
      </c>
      <c r="F3" t="n">
        <v>14.03</v>
      </c>
      <c r="G3" t="n">
        <v>13.15</v>
      </c>
      <c r="H3" t="n">
        <v>0.24</v>
      </c>
      <c r="I3" t="n">
        <v>64</v>
      </c>
      <c r="J3" t="n">
        <v>90.18000000000001</v>
      </c>
      <c r="K3" t="n">
        <v>37.55</v>
      </c>
      <c r="L3" t="n">
        <v>1.25</v>
      </c>
      <c r="M3" t="n">
        <v>62</v>
      </c>
      <c r="N3" t="n">
        <v>11.37</v>
      </c>
      <c r="O3" t="n">
        <v>11355.7</v>
      </c>
      <c r="P3" t="n">
        <v>109.51</v>
      </c>
      <c r="Q3" t="n">
        <v>988.3200000000001</v>
      </c>
      <c r="R3" t="n">
        <v>77.48</v>
      </c>
      <c r="S3" t="n">
        <v>35.43</v>
      </c>
      <c r="T3" t="n">
        <v>19728.89</v>
      </c>
      <c r="U3" t="n">
        <v>0.46</v>
      </c>
      <c r="V3" t="n">
        <v>0.8100000000000001</v>
      </c>
      <c r="W3" t="n">
        <v>3.07</v>
      </c>
      <c r="X3" t="n">
        <v>1.28</v>
      </c>
      <c r="Y3" t="n">
        <v>1</v>
      </c>
      <c r="Z3" t="n">
        <v>10</v>
      </c>
      <c r="AA3" t="n">
        <v>518.249971877542</v>
      </c>
      <c r="AB3" t="n">
        <v>709.0924750979827</v>
      </c>
      <c r="AC3" t="n">
        <v>641.41768449217</v>
      </c>
      <c r="AD3" t="n">
        <v>518249.971877542</v>
      </c>
      <c r="AE3" t="n">
        <v>709092.4750979828</v>
      </c>
      <c r="AF3" t="n">
        <v>1.964424887861432e-05</v>
      </c>
      <c r="AG3" t="n">
        <v>45</v>
      </c>
      <c r="AH3" t="n">
        <v>641417.68449217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5.9933</v>
      </c>
      <c r="E4" t="n">
        <v>16.69</v>
      </c>
      <c r="F4" t="n">
        <v>13.78</v>
      </c>
      <c r="G4" t="n">
        <v>16.21</v>
      </c>
      <c r="H4" t="n">
        <v>0.29</v>
      </c>
      <c r="I4" t="n">
        <v>51</v>
      </c>
      <c r="J4" t="n">
        <v>90.48</v>
      </c>
      <c r="K4" t="n">
        <v>37.55</v>
      </c>
      <c r="L4" t="n">
        <v>1.5</v>
      </c>
      <c r="M4" t="n">
        <v>49</v>
      </c>
      <c r="N4" t="n">
        <v>11.43</v>
      </c>
      <c r="O4" t="n">
        <v>11393.43</v>
      </c>
      <c r="P4" t="n">
        <v>104.63</v>
      </c>
      <c r="Q4" t="n">
        <v>988.1900000000001</v>
      </c>
      <c r="R4" t="n">
        <v>69.70999999999999</v>
      </c>
      <c r="S4" t="n">
        <v>35.43</v>
      </c>
      <c r="T4" t="n">
        <v>15912.24</v>
      </c>
      <c r="U4" t="n">
        <v>0.51</v>
      </c>
      <c r="V4" t="n">
        <v>0.83</v>
      </c>
      <c r="W4" t="n">
        <v>3.05</v>
      </c>
      <c r="X4" t="n">
        <v>1.03</v>
      </c>
      <c r="Y4" t="n">
        <v>1</v>
      </c>
      <c r="Z4" t="n">
        <v>10</v>
      </c>
      <c r="AA4" t="n">
        <v>501.2517242069029</v>
      </c>
      <c r="AB4" t="n">
        <v>685.8347227252532</v>
      </c>
      <c r="AC4" t="n">
        <v>620.3796193634331</v>
      </c>
      <c r="AD4" t="n">
        <v>501251.7242069029</v>
      </c>
      <c r="AE4" t="n">
        <v>685834.7227252532</v>
      </c>
      <c r="AF4" t="n">
        <v>2.022779822764745e-05</v>
      </c>
      <c r="AG4" t="n">
        <v>44</v>
      </c>
      <c r="AH4" t="n">
        <v>620379.6193634331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6.1135</v>
      </c>
      <c r="E5" t="n">
        <v>16.36</v>
      </c>
      <c r="F5" t="n">
        <v>13.61</v>
      </c>
      <c r="G5" t="n">
        <v>18.98</v>
      </c>
      <c r="H5" t="n">
        <v>0.34</v>
      </c>
      <c r="I5" t="n">
        <v>43</v>
      </c>
      <c r="J5" t="n">
        <v>90.79000000000001</v>
      </c>
      <c r="K5" t="n">
        <v>37.55</v>
      </c>
      <c r="L5" t="n">
        <v>1.75</v>
      </c>
      <c r="M5" t="n">
        <v>41</v>
      </c>
      <c r="N5" t="n">
        <v>11.49</v>
      </c>
      <c r="O5" t="n">
        <v>11431.19</v>
      </c>
      <c r="P5" t="n">
        <v>100.57</v>
      </c>
      <c r="Q5" t="n">
        <v>988.3200000000001</v>
      </c>
      <c r="R5" t="n">
        <v>64.02</v>
      </c>
      <c r="S5" t="n">
        <v>35.43</v>
      </c>
      <c r="T5" t="n">
        <v>13106.87</v>
      </c>
      <c r="U5" t="n">
        <v>0.55</v>
      </c>
      <c r="V5" t="n">
        <v>0.84</v>
      </c>
      <c r="W5" t="n">
        <v>3.04</v>
      </c>
      <c r="X5" t="n">
        <v>0.85</v>
      </c>
      <c r="Y5" t="n">
        <v>1</v>
      </c>
      <c r="Z5" t="n">
        <v>10</v>
      </c>
      <c r="AA5" t="n">
        <v>486.415835215631</v>
      </c>
      <c r="AB5" t="n">
        <v>665.5356048941659</v>
      </c>
      <c r="AC5" t="n">
        <v>602.0178208481542</v>
      </c>
      <c r="AD5" t="n">
        <v>486415.835215631</v>
      </c>
      <c r="AE5" t="n">
        <v>665535.6048941659</v>
      </c>
      <c r="AF5" t="n">
        <v>2.06334814650898e-05</v>
      </c>
      <c r="AG5" t="n">
        <v>43</v>
      </c>
      <c r="AH5" t="n">
        <v>602017.8208481543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6.2258</v>
      </c>
      <c r="E6" t="n">
        <v>16.06</v>
      </c>
      <c r="F6" t="n">
        <v>13.44</v>
      </c>
      <c r="G6" t="n">
        <v>22.4</v>
      </c>
      <c r="H6" t="n">
        <v>0.39</v>
      </c>
      <c r="I6" t="n">
        <v>36</v>
      </c>
      <c r="J6" t="n">
        <v>91.09999999999999</v>
      </c>
      <c r="K6" t="n">
        <v>37.55</v>
      </c>
      <c r="L6" t="n">
        <v>2</v>
      </c>
      <c r="M6" t="n">
        <v>34</v>
      </c>
      <c r="N6" t="n">
        <v>11.54</v>
      </c>
      <c r="O6" t="n">
        <v>11468.97</v>
      </c>
      <c r="P6" t="n">
        <v>97.06999999999999</v>
      </c>
      <c r="Q6" t="n">
        <v>988.13</v>
      </c>
      <c r="R6" t="n">
        <v>59.23</v>
      </c>
      <c r="S6" t="n">
        <v>35.43</v>
      </c>
      <c r="T6" t="n">
        <v>10744.83</v>
      </c>
      <c r="U6" t="n">
        <v>0.6</v>
      </c>
      <c r="V6" t="n">
        <v>0.85</v>
      </c>
      <c r="W6" t="n">
        <v>3.02</v>
      </c>
      <c r="X6" t="n">
        <v>0.6899999999999999</v>
      </c>
      <c r="Y6" t="n">
        <v>1</v>
      </c>
      <c r="Z6" t="n">
        <v>10</v>
      </c>
      <c r="AA6" t="n">
        <v>472.4254197470707</v>
      </c>
      <c r="AB6" t="n">
        <v>646.393301236512</v>
      </c>
      <c r="AC6" t="n">
        <v>584.7024317851948</v>
      </c>
      <c r="AD6" t="n">
        <v>472425.4197470707</v>
      </c>
      <c r="AE6" t="n">
        <v>646393.301236512</v>
      </c>
      <c r="AF6" t="n">
        <v>2.101250166113618e-05</v>
      </c>
      <c r="AG6" t="n">
        <v>42</v>
      </c>
      <c r="AH6" t="n">
        <v>584702.4317851948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6.2925</v>
      </c>
      <c r="E7" t="n">
        <v>15.89</v>
      </c>
      <c r="F7" t="n">
        <v>13.37</v>
      </c>
      <c r="G7" t="n">
        <v>25.87</v>
      </c>
      <c r="H7" t="n">
        <v>0.43</v>
      </c>
      <c r="I7" t="n">
        <v>31</v>
      </c>
      <c r="J7" t="n">
        <v>91.40000000000001</v>
      </c>
      <c r="K7" t="n">
        <v>37.55</v>
      </c>
      <c r="L7" t="n">
        <v>2.25</v>
      </c>
      <c r="M7" t="n">
        <v>29</v>
      </c>
      <c r="N7" t="n">
        <v>11.6</v>
      </c>
      <c r="O7" t="n">
        <v>11506.78</v>
      </c>
      <c r="P7" t="n">
        <v>93.5</v>
      </c>
      <c r="Q7" t="n">
        <v>988.14</v>
      </c>
      <c r="R7" t="n">
        <v>56.75</v>
      </c>
      <c r="S7" t="n">
        <v>35.43</v>
      </c>
      <c r="T7" t="n">
        <v>9530.18</v>
      </c>
      <c r="U7" t="n">
        <v>0.62</v>
      </c>
      <c r="V7" t="n">
        <v>0.85</v>
      </c>
      <c r="W7" t="n">
        <v>3.02</v>
      </c>
      <c r="X7" t="n">
        <v>0.61</v>
      </c>
      <c r="Y7" t="n">
        <v>1</v>
      </c>
      <c r="Z7" t="n">
        <v>10</v>
      </c>
      <c r="AA7" t="n">
        <v>468.2078808851924</v>
      </c>
      <c r="AB7" t="n">
        <v>640.6226785010074</v>
      </c>
      <c r="AC7" t="n">
        <v>579.4825491844468</v>
      </c>
      <c r="AD7" t="n">
        <v>468207.8808851924</v>
      </c>
      <c r="AE7" t="n">
        <v>640622.6785010074</v>
      </c>
      <c r="AF7" t="n">
        <v>2.123761873216284e-05</v>
      </c>
      <c r="AG7" t="n">
        <v>42</v>
      </c>
      <c r="AH7" t="n">
        <v>579482.5491844468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6.3341</v>
      </c>
      <c r="E8" t="n">
        <v>15.79</v>
      </c>
      <c r="F8" t="n">
        <v>13.32</v>
      </c>
      <c r="G8" t="n">
        <v>28.54</v>
      </c>
      <c r="H8" t="n">
        <v>0.48</v>
      </c>
      <c r="I8" t="n">
        <v>28</v>
      </c>
      <c r="J8" t="n">
        <v>91.70999999999999</v>
      </c>
      <c r="K8" t="n">
        <v>37.55</v>
      </c>
      <c r="L8" t="n">
        <v>2.5</v>
      </c>
      <c r="M8" t="n">
        <v>14</v>
      </c>
      <c r="N8" t="n">
        <v>11.66</v>
      </c>
      <c r="O8" t="n">
        <v>11544.61</v>
      </c>
      <c r="P8" t="n">
        <v>90.63</v>
      </c>
      <c r="Q8" t="n">
        <v>988.3099999999999</v>
      </c>
      <c r="R8" t="n">
        <v>54.58</v>
      </c>
      <c r="S8" t="n">
        <v>35.43</v>
      </c>
      <c r="T8" t="n">
        <v>8459.66</v>
      </c>
      <c r="U8" t="n">
        <v>0.65</v>
      </c>
      <c r="V8" t="n">
        <v>0.86</v>
      </c>
      <c r="W8" t="n">
        <v>3.03</v>
      </c>
      <c r="X8" t="n">
        <v>0.5600000000000001</v>
      </c>
      <c r="Y8" t="n">
        <v>1</v>
      </c>
      <c r="Z8" t="n">
        <v>10</v>
      </c>
      <c r="AA8" t="n">
        <v>465.062827257786</v>
      </c>
      <c r="AB8" t="n">
        <v>636.3194773780164</v>
      </c>
      <c r="AC8" t="n">
        <v>575.5900395370534</v>
      </c>
      <c r="AD8" t="n">
        <v>465062.827257786</v>
      </c>
      <c r="AE8" t="n">
        <v>636319.4773780163</v>
      </c>
      <c r="AF8" t="n">
        <v>2.137802158305803e-05</v>
      </c>
      <c r="AG8" t="n">
        <v>42</v>
      </c>
      <c r="AH8" t="n">
        <v>575590.0395370533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6.365</v>
      </c>
      <c r="E9" t="n">
        <v>15.71</v>
      </c>
      <c r="F9" t="n">
        <v>13.28</v>
      </c>
      <c r="G9" t="n">
        <v>30.65</v>
      </c>
      <c r="H9" t="n">
        <v>0.52</v>
      </c>
      <c r="I9" t="n">
        <v>26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89.26000000000001</v>
      </c>
      <c r="Q9" t="n">
        <v>988.26</v>
      </c>
      <c r="R9" t="n">
        <v>53.35</v>
      </c>
      <c r="S9" t="n">
        <v>35.43</v>
      </c>
      <c r="T9" t="n">
        <v>7857.64</v>
      </c>
      <c r="U9" t="n">
        <v>0.66</v>
      </c>
      <c r="V9" t="n">
        <v>0.86</v>
      </c>
      <c r="W9" t="n">
        <v>3.03</v>
      </c>
      <c r="X9" t="n">
        <v>0.53</v>
      </c>
      <c r="Y9" t="n">
        <v>1</v>
      </c>
      <c r="Z9" t="n">
        <v>10</v>
      </c>
      <c r="AA9" t="n">
        <v>454.5429810423987</v>
      </c>
      <c r="AB9" t="n">
        <v>621.9257596832631</v>
      </c>
      <c r="AC9" t="n">
        <v>562.5700380573778</v>
      </c>
      <c r="AD9" t="n">
        <v>454542.9810423987</v>
      </c>
      <c r="AE9" t="n">
        <v>621925.7596832631</v>
      </c>
      <c r="AF9" t="n">
        <v>2.148231120067008e-05</v>
      </c>
      <c r="AG9" t="n">
        <v>41</v>
      </c>
      <c r="AH9" t="n">
        <v>562570.0380573778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6.3629</v>
      </c>
      <c r="E10" t="n">
        <v>15.72</v>
      </c>
      <c r="F10" t="n">
        <v>13.29</v>
      </c>
      <c r="G10" t="n">
        <v>30.66</v>
      </c>
      <c r="H10" t="n">
        <v>0.57</v>
      </c>
      <c r="I10" t="n">
        <v>26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89.52</v>
      </c>
      <c r="Q10" t="n">
        <v>988.23</v>
      </c>
      <c r="R10" t="n">
        <v>53.42</v>
      </c>
      <c r="S10" t="n">
        <v>35.43</v>
      </c>
      <c r="T10" t="n">
        <v>7891.5</v>
      </c>
      <c r="U10" t="n">
        <v>0.66</v>
      </c>
      <c r="V10" t="n">
        <v>0.86</v>
      </c>
      <c r="W10" t="n">
        <v>3.03</v>
      </c>
      <c r="X10" t="n">
        <v>0.53</v>
      </c>
      <c r="Y10" t="n">
        <v>1</v>
      </c>
      <c r="Z10" t="n">
        <v>10</v>
      </c>
      <c r="AA10" t="n">
        <v>454.8058695628939</v>
      </c>
      <c r="AB10" t="n">
        <v>622.2854553548276</v>
      </c>
      <c r="AC10" t="n">
        <v>562.8954048788841</v>
      </c>
      <c r="AD10" t="n">
        <v>454805.8695628939</v>
      </c>
      <c r="AE10" t="n">
        <v>622285.4553548276</v>
      </c>
      <c r="AF10" t="n">
        <v>2.14752235567547e-05</v>
      </c>
      <c r="AG10" t="n">
        <v>41</v>
      </c>
      <c r="AH10" t="n">
        <v>562895.4048788841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</row>
    <row r="42">
      <c r="A42" t="n">
        <v>0</v>
      </c>
      <c r="B42" t="n">
        <v>140</v>
      </c>
      <c r="C42" t="inlineStr">
        <is>
          <t xml:space="preserve">CONCLUIDO	</t>
        </is>
      </c>
      <c r="D42" t="n">
        <v>3.2004</v>
      </c>
      <c r="E42" t="n">
        <v>31.25</v>
      </c>
      <c r="F42" t="n">
        <v>17.17</v>
      </c>
      <c r="G42" t="n">
        <v>4.81</v>
      </c>
      <c r="H42" t="n">
        <v>0.06</v>
      </c>
      <c r="I42" t="n">
        <v>214</v>
      </c>
      <c r="J42" t="n">
        <v>274.09</v>
      </c>
      <c r="K42" t="n">
        <v>60.56</v>
      </c>
      <c r="L42" t="n">
        <v>1</v>
      </c>
      <c r="M42" t="n">
        <v>212</v>
      </c>
      <c r="N42" t="n">
        <v>72.53</v>
      </c>
      <c r="O42" t="n">
        <v>34038.11</v>
      </c>
      <c r="P42" t="n">
        <v>297.18</v>
      </c>
      <c r="Q42" t="n">
        <v>988.54</v>
      </c>
      <c r="R42" t="n">
        <v>175.09</v>
      </c>
      <c r="S42" t="n">
        <v>35.43</v>
      </c>
      <c r="T42" t="n">
        <v>67784.62</v>
      </c>
      <c r="U42" t="n">
        <v>0.2</v>
      </c>
      <c r="V42" t="n">
        <v>0.66</v>
      </c>
      <c r="W42" t="n">
        <v>3.33</v>
      </c>
      <c r="X42" t="n">
        <v>4.41</v>
      </c>
      <c r="Y42" t="n">
        <v>1</v>
      </c>
      <c r="Z42" t="n">
        <v>10</v>
      </c>
    </row>
    <row r="43">
      <c r="A43" t="n">
        <v>1</v>
      </c>
      <c r="B43" t="n">
        <v>140</v>
      </c>
      <c r="C43" t="inlineStr">
        <is>
          <t xml:space="preserve">CONCLUIDO	</t>
        </is>
      </c>
      <c r="D43" t="n">
        <v>3.6681</v>
      </c>
      <c r="E43" t="n">
        <v>27.26</v>
      </c>
      <c r="F43" t="n">
        <v>16.01</v>
      </c>
      <c r="G43" t="n">
        <v>6</v>
      </c>
      <c r="H43" t="n">
        <v>0.08</v>
      </c>
      <c r="I43" t="n">
        <v>160</v>
      </c>
      <c r="J43" t="n">
        <v>274.57</v>
      </c>
      <c r="K43" t="n">
        <v>60.56</v>
      </c>
      <c r="L43" t="n">
        <v>1.25</v>
      </c>
      <c r="M43" t="n">
        <v>158</v>
      </c>
      <c r="N43" t="n">
        <v>72.76000000000001</v>
      </c>
      <c r="O43" t="n">
        <v>34097.72</v>
      </c>
      <c r="P43" t="n">
        <v>276.33</v>
      </c>
      <c r="Q43" t="n">
        <v>988.39</v>
      </c>
      <c r="R43" t="n">
        <v>139.07</v>
      </c>
      <c r="S43" t="n">
        <v>35.43</v>
      </c>
      <c r="T43" t="n">
        <v>50047.02</v>
      </c>
      <c r="U43" t="n">
        <v>0.25</v>
      </c>
      <c r="V43" t="n">
        <v>0.71</v>
      </c>
      <c r="W43" t="n">
        <v>3.22</v>
      </c>
      <c r="X43" t="n">
        <v>3.25</v>
      </c>
      <c r="Y43" t="n">
        <v>1</v>
      </c>
      <c r="Z43" t="n">
        <v>10</v>
      </c>
    </row>
    <row r="44">
      <c r="A44" t="n">
        <v>2</v>
      </c>
      <c r="B44" t="n">
        <v>140</v>
      </c>
      <c r="C44" t="inlineStr">
        <is>
          <t xml:space="preserve">CONCLUIDO	</t>
        </is>
      </c>
      <c r="D44" t="n">
        <v>4.021</v>
      </c>
      <c r="E44" t="n">
        <v>24.87</v>
      </c>
      <c r="F44" t="n">
        <v>15.34</v>
      </c>
      <c r="G44" t="n">
        <v>7.25</v>
      </c>
      <c r="H44" t="n">
        <v>0.1</v>
      </c>
      <c r="I44" t="n">
        <v>127</v>
      </c>
      <c r="J44" t="n">
        <v>275.05</v>
      </c>
      <c r="K44" t="n">
        <v>60.56</v>
      </c>
      <c r="L44" t="n">
        <v>1.5</v>
      </c>
      <c r="M44" t="n">
        <v>125</v>
      </c>
      <c r="N44" t="n">
        <v>73</v>
      </c>
      <c r="O44" t="n">
        <v>34157.42</v>
      </c>
      <c r="P44" t="n">
        <v>264.16</v>
      </c>
      <c r="Q44" t="n">
        <v>988.45</v>
      </c>
      <c r="R44" t="n">
        <v>117.74</v>
      </c>
      <c r="S44" t="n">
        <v>35.43</v>
      </c>
      <c r="T44" t="n">
        <v>39548.11</v>
      </c>
      <c r="U44" t="n">
        <v>0.3</v>
      </c>
      <c r="V44" t="n">
        <v>0.74</v>
      </c>
      <c r="W44" t="n">
        <v>3.18</v>
      </c>
      <c r="X44" t="n">
        <v>2.58</v>
      </c>
      <c r="Y44" t="n">
        <v>1</v>
      </c>
      <c r="Z44" t="n">
        <v>10</v>
      </c>
    </row>
    <row r="45">
      <c r="A45" t="n">
        <v>3</v>
      </c>
      <c r="B45" t="n">
        <v>140</v>
      </c>
      <c r="C45" t="inlineStr">
        <is>
          <t xml:space="preserve">CONCLUIDO	</t>
        </is>
      </c>
      <c r="D45" t="n">
        <v>4.2869</v>
      </c>
      <c r="E45" t="n">
        <v>23.33</v>
      </c>
      <c r="F45" t="n">
        <v>14.89</v>
      </c>
      <c r="G45" t="n">
        <v>8.43</v>
      </c>
      <c r="H45" t="n">
        <v>0.11</v>
      </c>
      <c r="I45" t="n">
        <v>106</v>
      </c>
      <c r="J45" t="n">
        <v>275.54</v>
      </c>
      <c r="K45" t="n">
        <v>60.56</v>
      </c>
      <c r="L45" t="n">
        <v>1.75</v>
      </c>
      <c r="M45" t="n">
        <v>104</v>
      </c>
      <c r="N45" t="n">
        <v>73.23</v>
      </c>
      <c r="O45" t="n">
        <v>34217.22</v>
      </c>
      <c r="P45" t="n">
        <v>255.87</v>
      </c>
      <c r="Q45" t="n">
        <v>988.5</v>
      </c>
      <c r="R45" t="n">
        <v>104.22</v>
      </c>
      <c r="S45" t="n">
        <v>35.43</v>
      </c>
      <c r="T45" t="n">
        <v>32893.23</v>
      </c>
      <c r="U45" t="n">
        <v>0.34</v>
      </c>
      <c r="V45" t="n">
        <v>0.77</v>
      </c>
      <c r="W45" t="n">
        <v>3.13</v>
      </c>
      <c r="X45" t="n">
        <v>2.13</v>
      </c>
      <c r="Y45" t="n">
        <v>1</v>
      </c>
      <c r="Z45" t="n">
        <v>10</v>
      </c>
    </row>
    <row r="46">
      <c r="A46" t="n">
        <v>4</v>
      </c>
      <c r="B46" t="n">
        <v>140</v>
      </c>
      <c r="C46" t="inlineStr">
        <is>
          <t xml:space="preserve">CONCLUIDO	</t>
        </is>
      </c>
      <c r="D46" t="n">
        <v>4.5003</v>
      </c>
      <c r="E46" t="n">
        <v>22.22</v>
      </c>
      <c r="F46" t="n">
        <v>14.57</v>
      </c>
      <c r="G46" t="n">
        <v>9.6</v>
      </c>
      <c r="H46" t="n">
        <v>0.13</v>
      </c>
      <c r="I46" t="n">
        <v>91</v>
      </c>
      <c r="J46" t="n">
        <v>276.02</v>
      </c>
      <c r="K46" t="n">
        <v>60.56</v>
      </c>
      <c r="L46" t="n">
        <v>2</v>
      </c>
      <c r="M46" t="n">
        <v>89</v>
      </c>
      <c r="N46" t="n">
        <v>73.47</v>
      </c>
      <c r="O46" t="n">
        <v>34277.1</v>
      </c>
      <c r="P46" t="n">
        <v>249.75</v>
      </c>
      <c r="Q46" t="n">
        <v>988.24</v>
      </c>
      <c r="R46" t="n">
        <v>94.17</v>
      </c>
      <c r="S46" t="n">
        <v>35.43</v>
      </c>
      <c r="T46" t="n">
        <v>27941.79</v>
      </c>
      <c r="U46" t="n">
        <v>0.38</v>
      </c>
      <c r="V46" t="n">
        <v>0.78</v>
      </c>
      <c r="W46" t="n">
        <v>3.11</v>
      </c>
      <c r="X46" t="n">
        <v>1.81</v>
      </c>
      <c r="Y46" t="n">
        <v>1</v>
      </c>
      <c r="Z46" t="n">
        <v>10</v>
      </c>
    </row>
    <row r="47">
      <c r="A47" t="n">
        <v>5</v>
      </c>
      <c r="B47" t="n">
        <v>140</v>
      </c>
      <c r="C47" t="inlineStr">
        <is>
          <t xml:space="preserve">CONCLUIDO	</t>
        </is>
      </c>
      <c r="D47" t="n">
        <v>4.6862</v>
      </c>
      <c r="E47" t="n">
        <v>21.34</v>
      </c>
      <c r="F47" t="n">
        <v>14.31</v>
      </c>
      <c r="G47" t="n">
        <v>10.87</v>
      </c>
      <c r="H47" t="n">
        <v>0.14</v>
      </c>
      <c r="I47" t="n">
        <v>79</v>
      </c>
      <c r="J47" t="n">
        <v>276.51</v>
      </c>
      <c r="K47" t="n">
        <v>60.56</v>
      </c>
      <c r="L47" t="n">
        <v>2.25</v>
      </c>
      <c r="M47" t="n">
        <v>77</v>
      </c>
      <c r="N47" t="n">
        <v>73.70999999999999</v>
      </c>
      <c r="O47" t="n">
        <v>34337.08</v>
      </c>
      <c r="P47" t="n">
        <v>244.63</v>
      </c>
      <c r="Q47" t="n">
        <v>988.39</v>
      </c>
      <c r="R47" t="n">
        <v>86.28</v>
      </c>
      <c r="S47" t="n">
        <v>35.43</v>
      </c>
      <c r="T47" t="n">
        <v>24057.42</v>
      </c>
      <c r="U47" t="n">
        <v>0.41</v>
      </c>
      <c r="V47" t="n">
        <v>0.8</v>
      </c>
      <c r="W47" t="n">
        <v>3.09</v>
      </c>
      <c r="X47" t="n">
        <v>1.56</v>
      </c>
      <c r="Y47" t="n">
        <v>1</v>
      </c>
      <c r="Z47" t="n">
        <v>10</v>
      </c>
    </row>
    <row r="48">
      <c r="A48" t="n">
        <v>6</v>
      </c>
      <c r="B48" t="n">
        <v>140</v>
      </c>
      <c r="C48" t="inlineStr">
        <is>
          <t xml:space="preserve">CONCLUIDO	</t>
        </is>
      </c>
      <c r="D48" t="n">
        <v>4.8108</v>
      </c>
      <c r="E48" t="n">
        <v>20.79</v>
      </c>
      <c r="F48" t="n">
        <v>14.18</v>
      </c>
      <c r="G48" t="n">
        <v>11.98</v>
      </c>
      <c r="H48" t="n">
        <v>0.16</v>
      </c>
      <c r="I48" t="n">
        <v>71</v>
      </c>
      <c r="J48" t="n">
        <v>277</v>
      </c>
      <c r="K48" t="n">
        <v>60.56</v>
      </c>
      <c r="L48" t="n">
        <v>2.5</v>
      </c>
      <c r="M48" t="n">
        <v>69</v>
      </c>
      <c r="N48" t="n">
        <v>73.94</v>
      </c>
      <c r="O48" t="n">
        <v>34397.15</v>
      </c>
      <c r="P48" t="n">
        <v>241.88</v>
      </c>
      <c r="Q48" t="n">
        <v>988.29</v>
      </c>
      <c r="R48" t="n">
        <v>81.83</v>
      </c>
      <c r="S48" t="n">
        <v>35.43</v>
      </c>
      <c r="T48" t="n">
        <v>21873.28</v>
      </c>
      <c r="U48" t="n">
        <v>0.43</v>
      </c>
      <c r="V48" t="n">
        <v>0.8</v>
      </c>
      <c r="W48" t="n">
        <v>3.09</v>
      </c>
      <c r="X48" t="n">
        <v>1.42</v>
      </c>
      <c r="Y48" t="n">
        <v>1</v>
      </c>
      <c r="Z48" t="n">
        <v>10</v>
      </c>
    </row>
    <row r="49">
      <c r="A49" t="n">
        <v>7</v>
      </c>
      <c r="B49" t="n">
        <v>140</v>
      </c>
      <c r="C49" t="inlineStr">
        <is>
          <t xml:space="preserve">CONCLUIDO	</t>
        </is>
      </c>
      <c r="D49" t="n">
        <v>4.96</v>
      </c>
      <c r="E49" t="n">
        <v>20.16</v>
      </c>
      <c r="F49" t="n">
        <v>13.97</v>
      </c>
      <c r="G49" t="n">
        <v>13.31</v>
      </c>
      <c r="H49" t="n">
        <v>0.18</v>
      </c>
      <c r="I49" t="n">
        <v>63</v>
      </c>
      <c r="J49" t="n">
        <v>277.48</v>
      </c>
      <c r="K49" t="n">
        <v>60.56</v>
      </c>
      <c r="L49" t="n">
        <v>2.75</v>
      </c>
      <c r="M49" t="n">
        <v>61</v>
      </c>
      <c r="N49" t="n">
        <v>74.18000000000001</v>
      </c>
      <c r="O49" t="n">
        <v>34457.31</v>
      </c>
      <c r="P49" t="n">
        <v>237.67</v>
      </c>
      <c r="Q49" t="n">
        <v>988.12</v>
      </c>
      <c r="R49" t="n">
        <v>75.65000000000001</v>
      </c>
      <c r="S49" t="n">
        <v>35.43</v>
      </c>
      <c r="T49" t="n">
        <v>18819.35</v>
      </c>
      <c r="U49" t="n">
        <v>0.47</v>
      </c>
      <c r="V49" t="n">
        <v>0.82</v>
      </c>
      <c r="W49" t="n">
        <v>3.06</v>
      </c>
      <c r="X49" t="n">
        <v>1.22</v>
      </c>
      <c r="Y49" t="n">
        <v>1</v>
      </c>
      <c r="Z49" t="n">
        <v>10</v>
      </c>
    </row>
    <row r="50">
      <c r="A50" t="n">
        <v>8</v>
      </c>
      <c r="B50" t="n">
        <v>140</v>
      </c>
      <c r="C50" t="inlineStr">
        <is>
          <t xml:space="preserve">CONCLUIDO	</t>
        </is>
      </c>
      <c r="D50" t="n">
        <v>5.0405</v>
      </c>
      <c r="E50" t="n">
        <v>19.84</v>
      </c>
      <c r="F50" t="n">
        <v>13.91</v>
      </c>
      <c r="G50" t="n">
        <v>14.39</v>
      </c>
      <c r="H50" t="n">
        <v>0.19</v>
      </c>
      <c r="I50" t="n">
        <v>58</v>
      </c>
      <c r="J50" t="n">
        <v>277.97</v>
      </c>
      <c r="K50" t="n">
        <v>60.56</v>
      </c>
      <c r="L50" t="n">
        <v>3</v>
      </c>
      <c r="M50" t="n">
        <v>56</v>
      </c>
      <c r="N50" t="n">
        <v>74.42</v>
      </c>
      <c r="O50" t="n">
        <v>34517.57</v>
      </c>
      <c r="P50" t="n">
        <v>235.95</v>
      </c>
      <c r="Q50" t="n">
        <v>988.33</v>
      </c>
      <c r="R50" t="n">
        <v>73.55</v>
      </c>
      <c r="S50" t="n">
        <v>35.43</v>
      </c>
      <c r="T50" t="n">
        <v>17797.51</v>
      </c>
      <c r="U50" t="n">
        <v>0.48</v>
      </c>
      <c r="V50" t="n">
        <v>0.82</v>
      </c>
      <c r="W50" t="n">
        <v>3.06</v>
      </c>
      <c r="X50" t="n">
        <v>1.15</v>
      </c>
      <c r="Y50" t="n">
        <v>1</v>
      </c>
      <c r="Z50" t="n">
        <v>10</v>
      </c>
    </row>
    <row r="51">
      <c r="A51" t="n">
        <v>9</v>
      </c>
      <c r="B51" t="n">
        <v>140</v>
      </c>
      <c r="C51" t="inlineStr">
        <is>
          <t xml:space="preserve">CONCLUIDO	</t>
        </is>
      </c>
      <c r="D51" t="n">
        <v>5.1361</v>
      </c>
      <c r="E51" t="n">
        <v>19.47</v>
      </c>
      <c r="F51" t="n">
        <v>13.8</v>
      </c>
      <c r="G51" t="n">
        <v>15.62</v>
      </c>
      <c r="H51" t="n">
        <v>0.21</v>
      </c>
      <c r="I51" t="n">
        <v>53</v>
      </c>
      <c r="J51" t="n">
        <v>278.46</v>
      </c>
      <c r="K51" t="n">
        <v>60.56</v>
      </c>
      <c r="L51" t="n">
        <v>3.25</v>
      </c>
      <c r="M51" t="n">
        <v>51</v>
      </c>
      <c r="N51" t="n">
        <v>74.66</v>
      </c>
      <c r="O51" t="n">
        <v>34577.92</v>
      </c>
      <c r="P51" t="n">
        <v>233.59</v>
      </c>
      <c r="Q51" t="n">
        <v>988.21</v>
      </c>
      <c r="R51" t="n">
        <v>70.38</v>
      </c>
      <c r="S51" t="n">
        <v>35.43</v>
      </c>
      <c r="T51" t="n">
        <v>16234.74</v>
      </c>
      <c r="U51" t="n">
        <v>0.5</v>
      </c>
      <c r="V51" t="n">
        <v>0.83</v>
      </c>
      <c r="W51" t="n">
        <v>3.05</v>
      </c>
      <c r="X51" t="n">
        <v>1.05</v>
      </c>
      <c r="Y51" t="n">
        <v>1</v>
      </c>
      <c r="Z51" t="n">
        <v>10</v>
      </c>
    </row>
    <row r="52">
      <c r="A52" t="n">
        <v>10</v>
      </c>
      <c r="B52" t="n">
        <v>140</v>
      </c>
      <c r="C52" t="inlineStr">
        <is>
          <t xml:space="preserve">CONCLUIDO	</t>
        </is>
      </c>
      <c r="D52" t="n">
        <v>5.2123</v>
      </c>
      <c r="E52" t="n">
        <v>19.19</v>
      </c>
      <c r="F52" t="n">
        <v>13.73</v>
      </c>
      <c r="G52" t="n">
        <v>16.81</v>
      </c>
      <c r="H52" t="n">
        <v>0.22</v>
      </c>
      <c r="I52" t="n">
        <v>49</v>
      </c>
      <c r="J52" t="n">
        <v>278.95</v>
      </c>
      <c r="K52" t="n">
        <v>60.56</v>
      </c>
      <c r="L52" t="n">
        <v>3.5</v>
      </c>
      <c r="M52" t="n">
        <v>47</v>
      </c>
      <c r="N52" t="n">
        <v>74.90000000000001</v>
      </c>
      <c r="O52" t="n">
        <v>34638.36</v>
      </c>
      <c r="P52" t="n">
        <v>231.68</v>
      </c>
      <c r="Q52" t="n">
        <v>988.34</v>
      </c>
      <c r="R52" t="n">
        <v>67.77</v>
      </c>
      <c r="S52" t="n">
        <v>35.43</v>
      </c>
      <c r="T52" t="n">
        <v>14948.62</v>
      </c>
      <c r="U52" t="n">
        <v>0.52</v>
      </c>
      <c r="V52" t="n">
        <v>0.83</v>
      </c>
      <c r="W52" t="n">
        <v>3.05</v>
      </c>
      <c r="X52" t="n">
        <v>0.97</v>
      </c>
      <c r="Y52" t="n">
        <v>1</v>
      </c>
      <c r="Z52" t="n">
        <v>10</v>
      </c>
    </row>
    <row r="53">
      <c r="A53" t="n">
        <v>11</v>
      </c>
      <c r="B53" t="n">
        <v>140</v>
      </c>
      <c r="C53" t="inlineStr">
        <is>
          <t xml:space="preserve">CONCLUIDO	</t>
        </is>
      </c>
      <c r="D53" t="n">
        <v>5.291</v>
      </c>
      <c r="E53" t="n">
        <v>18.9</v>
      </c>
      <c r="F53" t="n">
        <v>13.65</v>
      </c>
      <c r="G53" t="n">
        <v>18.2</v>
      </c>
      <c r="H53" t="n">
        <v>0.24</v>
      </c>
      <c r="I53" t="n">
        <v>45</v>
      </c>
      <c r="J53" t="n">
        <v>279.44</v>
      </c>
      <c r="K53" t="n">
        <v>60.56</v>
      </c>
      <c r="L53" t="n">
        <v>3.75</v>
      </c>
      <c r="M53" t="n">
        <v>43</v>
      </c>
      <c r="N53" t="n">
        <v>75.14</v>
      </c>
      <c r="O53" t="n">
        <v>34698.9</v>
      </c>
      <c r="P53" t="n">
        <v>229.78</v>
      </c>
      <c r="Q53" t="n">
        <v>988.15</v>
      </c>
      <c r="R53" t="n">
        <v>65.66</v>
      </c>
      <c r="S53" t="n">
        <v>35.43</v>
      </c>
      <c r="T53" t="n">
        <v>13918.28</v>
      </c>
      <c r="U53" t="n">
        <v>0.54</v>
      </c>
      <c r="V53" t="n">
        <v>0.84</v>
      </c>
      <c r="W53" t="n">
        <v>3.04</v>
      </c>
      <c r="X53" t="n">
        <v>0.89</v>
      </c>
      <c r="Y53" t="n">
        <v>1</v>
      </c>
      <c r="Z53" t="n">
        <v>10</v>
      </c>
    </row>
    <row r="54">
      <c r="A54" t="n">
        <v>12</v>
      </c>
      <c r="B54" t="n">
        <v>140</v>
      </c>
      <c r="C54" t="inlineStr">
        <is>
          <t xml:space="preserve">CONCLUIDO	</t>
        </is>
      </c>
      <c r="D54" t="n">
        <v>5.3598</v>
      </c>
      <c r="E54" t="n">
        <v>18.66</v>
      </c>
      <c r="F54" t="n">
        <v>13.56</v>
      </c>
      <c r="G54" t="n">
        <v>19.38</v>
      </c>
      <c r="H54" t="n">
        <v>0.25</v>
      </c>
      <c r="I54" t="n">
        <v>42</v>
      </c>
      <c r="J54" t="n">
        <v>279.94</v>
      </c>
      <c r="K54" t="n">
        <v>60.56</v>
      </c>
      <c r="L54" t="n">
        <v>4</v>
      </c>
      <c r="M54" t="n">
        <v>40</v>
      </c>
      <c r="N54" t="n">
        <v>75.38</v>
      </c>
      <c r="O54" t="n">
        <v>34759.54</v>
      </c>
      <c r="P54" t="n">
        <v>227.72</v>
      </c>
      <c r="Q54" t="n">
        <v>988.16</v>
      </c>
      <c r="R54" t="n">
        <v>63</v>
      </c>
      <c r="S54" t="n">
        <v>35.43</v>
      </c>
      <c r="T54" t="n">
        <v>12599.12</v>
      </c>
      <c r="U54" t="n">
        <v>0.5600000000000001</v>
      </c>
      <c r="V54" t="n">
        <v>0.84</v>
      </c>
      <c r="W54" t="n">
        <v>3.03</v>
      </c>
      <c r="X54" t="n">
        <v>0.8100000000000001</v>
      </c>
      <c r="Y54" t="n">
        <v>1</v>
      </c>
      <c r="Z54" t="n">
        <v>10</v>
      </c>
    </row>
    <row r="55">
      <c r="A55" t="n">
        <v>13</v>
      </c>
      <c r="B55" t="n">
        <v>140</v>
      </c>
      <c r="C55" t="inlineStr">
        <is>
          <t xml:space="preserve">CONCLUIDO	</t>
        </is>
      </c>
      <c r="D55" t="n">
        <v>5.3977</v>
      </c>
      <c r="E55" t="n">
        <v>18.53</v>
      </c>
      <c r="F55" t="n">
        <v>13.54</v>
      </c>
      <c r="G55" t="n">
        <v>20.3</v>
      </c>
      <c r="H55" t="n">
        <v>0.27</v>
      </c>
      <c r="I55" t="n">
        <v>40</v>
      </c>
      <c r="J55" t="n">
        <v>280.43</v>
      </c>
      <c r="K55" t="n">
        <v>60.56</v>
      </c>
      <c r="L55" t="n">
        <v>4.25</v>
      </c>
      <c r="M55" t="n">
        <v>38</v>
      </c>
      <c r="N55" t="n">
        <v>75.62</v>
      </c>
      <c r="O55" t="n">
        <v>34820.27</v>
      </c>
      <c r="P55" t="n">
        <v>226.67</v>
      </c>
      <c r="Q55" t="n">
        <v>988.1900000000001</v>
      </c>
      <c r="R55" t="n">
        <v>62.12</v>
      </c>
      <c r="S55" t="n">
        <v>35.43</v>
      </c>
      <c r="T55" t="n">
        <v>12170.49</v>
      </c>
      <c r="U55" t="n">
        <v>0.57</v>
      </c>
      <c r="V55" t="n">
        <v>0.84</v>
      </c>
      <c r="W55" t="n">
        <v>3.03</v>
      </c>
      <c r="X55" t="n">
        <v>0.78</v>
      </c>
      <c r="Y55" t="n">
        <v>1</v>
      </c>
      <c r="Z55" t="n">
        <v>10</v>
      </c>
    </row>
    <row r="56">
      <c r="A56" t="n">
        <v>14</v>
      </c>
      <c r="B56" t="n">
        <v>140</v>
      </c>
      <c r="C56" t="inlineStr">
        <is>
          <t xml:space="preserve">CONCLUIDO	</t>
        </is>
      </c>
      <c r="D56" t="n">
        <v>5.4618</v>
      </c>
      <c r="E56" t="n">
        <v>18.31</v>
      </c>
      <c r="F56" t="n">
        <v>13.48</v>
      </c>
      <c r="G56" t="n">
        <v>21.85</v>
      </c>
      <c r="H56" t="n">
        <v>0.29</v>
      </c>
      <c r="I56" t="n">
        <v>37</v>
      </c>
      <c r="J56" t="n">
        <v>280.92</v>
      </c>
      <c r="K56" t="n">
        <v>60.56</v>
      </c>
      <c r="L56" t="n">
        <v>4.5</v>
      </c>
      <c r="M56" t="n">
        <v>35</v>
      </c>
      <c r="N56" t="n">
        <v>75.87</v>
      </c>
      <c r="O56" t="n">
        <v>34881.09</v>
      </c>
      <c r="P56" t="n">
        <v>225.13</v>
      </c>
      <c r="Q56" t="n">
        <v>988.17</v>
      </c>
      <c r="R56" t="n">
        <v>60.19</v>
      </c>
      <c r="S56" t="n">
        <v>35.43</v>
      </c>
      <c r="T56" t="n">
        <v>11220.82</v>
      </c>
      <c r="U56" t="n">
        <v>0.59</v>
      </c>
      <c r="V56" t="n">
        <v>0.85</v>
      </c>
      <c r="W56" t="n">
        <v>3.02</v>
      </c>
      <c r="X56" t="n">
        <v>0.72</v>
      </c>
      <c r="Y56" t="n">
        <v>1</v>
      </c>
      <c r="Z56" t="n">
        <v>10</v>
      </c>
    </row>
    <row r="57">
      <c r="A57" t="n">
        <v>15</v>
      </c>
      <c r="B57" t="n">
        <v>140</v>
      </c>
      <c r="C57" t="inlineStr">
        <is>
          <t xml:space="preserve">CONCLUIDO	</t>
        </is>
      </c>
      <c r="D57" t="n">
        <v>5.508</v>
      </c>
      <c r="E57" t="n">
        <v>18.16</v>
      </c>
      <c r="F57" t="n">
        <v>13.43</v>
      </c>
      <c r="G57" t="n">
        <v>23.02</v>
      </c>
      <c r="H57" t="n">
        <v>0.3</v>
      </c>
      <c r="I57" t="n">
        <v>35</v>
      </c>
      <c r="J57" t="n">
        <v>281.41</v>
      </c>
      <c r="K57" t="n">
        <v>60.56</v>
      </c>
      <c r="L57" t="n">
        <v>4.75</v>
      </c>
      <c r="M57" t="n">
        <v>33</v>
      </c>
      <c r="N57" t="n">
        <v>76.11</v>
      </c>
      <c r="O57" t="n">
        <v>34942.02</v>
      </c>
      <c r="P57" t="n">
        <v>223.81</v>
      </c>
      <c r="Q57" t="n">
        <v>988.13</v>
      </c>
      <c r="R57" t="n">
        <v>58.61</v>
      </c>
      <c r="S57" t="n">
        <v>35.43</v>
      </c>
      <c r="T57" t="n">
        <v>10439.13</v>
      </c>
      <c r="U57" t="n">
        <v>0.6</v>
      </c>
      <c r="V57" t="n">
        <v>0.85</v>
      </c>
      <c r="W57" t="n">
        <v>3.02</v>
      </c>
      <c r="X57" t="n">
        <v>0.67</v>
      </c>
      <c r="Y57" t="n">
        <v>1</v>
      </c>
      <c r="Z57" t="n">
        <v>10</v>
      </c>
    </row>
    <row r="58">
      <c r="A58" t="n">
        <v>16</v>
      </c>
      <c r="B58" t="n">
        <v>140</v>
      </c>
      <c r="C58" t="inlineStr">
        <is>
          <t xml:space="preserve">CONCLUIDO	</t>
        </is>
      </c>
      <c r="D58" t="n">
        <v>5.5508</v>
      </c>
      <c r="E58" t="n">
        <v>18.02</v>
      </c>
      <c r="F58" t="n">
        <v>13.39</v>
      </c>
      <c r="G58" t="n">
        <v>24.35</v>
      </c>
      <c r="H58" t="n">
        <v>0.32</v>
      </c>
      <c r="I58" t="n">
        <v>33</v>
      </c>
      <c r="J58" t="n">
        <v>281.91</v>
      </c>
      <c r="K58" t="n">
        <v>60.56</v>
      </c>
      <c r="L58" t="n">
        <v>5</v>
      </c>
      <c r="M58" t="n">
        <v>31</v>
      </c>
      <c r="N58" t="n">
        <v>76.34999999999999</v>
      </c>
      <c r="O58" t="n">
        <v>35003.04</v>
      </c>
      <c r="P58" t="n">
        <v>222.23</v>
      </c>
      <c r="Q58" t="n">
        <v>988.14</v>
      </c>
      <c r="R58" t="n">
        <v>57.89</v>
      </c>
      <c r="S58" t="n">
        <v>35.43</v>
      </c>
      <c r="T58" t="n">
        <v>10093.15</v>
      </c>
      <c r="U58" t="n">
        <v>0.61</v>
      </c>
      <c r="V58" t="n">
        <v>0.85</v>
      </c>
      <c r="W58" t="n">
        <v>3.01</v>
      </c>
      <c r="X58" t="n">
        <v>0.64</v>
      </c>
      <c r="Y58" t="n">
        <v>1</v>
      </c>
      <c r="Z58" t="n">
        <v>10</v>
      </c>
    </row>
    <row r="59">
      <c r="A59" t="n">
        <v>17</v>
      </c>
      <c r="B59" t="n">
        <v>140</v>
      </c>
      <c r="C59" t="inlineStr">
        <is>
          <t xml:space="preserve">CONCLUIDO	</t>
        </is>
      </c>
      <c r="D59" t="n">
        <v>5.5713</v>
      </c>
      <c r="E59" t="n">
        <v>17.95</v>
      </c>
      <c r="F59" t="n">
        <v>13.38</v>
      </c>
      <c r="G59" t="n">
        <v>25.08</v>
      </c>
      <c r="H59" t="n">
        <v>0.33</v>
      </c>
      <c r="I59" t="n">
        <v>32</v>
      </c>
      <c r="J59" t="n">
        <v>282.4</v>
      </c>
      <c r="K59" t="n">
        <v>60.56</v>
      </c>
      <c r="L59" t="n">
        <v>5.25</v>
      </c>
      <c r="M59" t="n">
        <v>30</v>
      </c>
      <c r="N59" t="n">
        <v>76.59999999999999</v>
      </c>
      <c r="O59" t="n">
        <v>35064.15</v>
      </c>
      <c r="P59" t="n">
        <v>221.38</v>
      </c>
      <c r="Q59" t="n">
        <v>988.3099999999999</v>
      </c>
      <c r="R59" t="n">
        <v>57.24</v>
      </c>
      <c r="S59" t="n">
        <v>35.43</v>
      </c>
      <c r="T59" t="n">
        <v>9770.870000000001</v>
      </c>
      <c r="U59" t="n">
        <v>0.62</v>
      </c>
      <c r="V59" t="n">
        <v>0.85</v>
      </c>
      <c r="W59" t="n">
        <v>3.01</v>
      </c>
      <c r="X59" t="n">
        <v>0.62</v>
      </c>
      <c r="Y59" t="n">
        <v>1</v>
      </c>
      <c r="Z59" t="n">
        <v>10</v>
      </c>
    </row>
    <row r="60">
      <c r="A60" t="n">
        <v>18</v>
      </c>
      <c r="B60" t="n">
        <v>140</v>
      </c>
      <c r="C60" t="inlineStr">
        <is>
          <t xml:space="preserve">CONCLUIDO	</t>
        </is>
      </c>
      <c r="D60" t="n">
        <v>5.6153</v>
      </c>
      <c r="E60" t="n">
        <v>17.81</v>
      </c>
      <c r="F60" t="n">
        <v>13.34</v>
      </c>
      <c r="G60" t="n">
        <v>26.68</v>
      </c>
      <c r="H60" t="n">
        <v>0.35</v>
      </c>
      <c r="I60" t="n">
        <v>30</v>
      </c>
      <c r="J60" t="n">
        <v>282.9</v>
      </c>
      <c r="K60" t="n">
        <v>60.56</v>
      </c>
      <c r="L60" t="n">
        <v>5.5</v>
      </c>
      <c r="M60" t="n">
        <v>28</v>
      </c>
      <c r="N60" t="n">
        <v>76.84999999999999</v>
      </c>
      <c r="O60" t="n">
        <v>35125.37</v>
      </c>
      <c r="P60" t="n">
        <v>220.49</v>
      </c>
      <c r="Q60" t="n">
        <v>988.21</v>
      </c>
      <c r="R60" t="n">
        <v>55.87</v>
      </c>
      <c r="S60" t="n">
        <v>35.43</v>
      </c>
      <c r="T60" t="n">
        <v>9097.92</v>
      </c>
      <c r="U60" t="n">
        <v>0.63</v>
      </c>
      <c r="V60" t="n">
        <v>0.85</v>
      </c>
      <c r="W60" t="n">
        <v>3.02</v>
      </c>
      <c r="X60" t="n">
        <v>0.59</v>
      </c>
      <c r="Y60" t="n">
        <v>1</v>
      </c>
      <c r="Z60" t="n">
        <v>10</v>
      </c>
    </row>
    <row r="61">
      <c r="A61" t="n">
        <v>19</v>
      </c>
      <c r="B61" t="n">
        <v>140</v>
      </c>
      <c r="C61" t="inlineStr">
        <is>
          <t xml:space="preserve">CONCLUIDO	</t>
        </is>
      </c>
      <c r="D61" t="n">
        <v>5.6407</v>
      </c>
      <c r="E61" t="n">
        <v>17.73</v>
      </c>
      <c r="F61" t="n">
        <v>13.31</v>
      </c>
      <c r="G61" t="n">
        <v>27.54</v>
      </c>
      <c r="H61" t="n">
        <v>0.36</v>
      </c>
      <c r="I61" t="n">
        <v>29</v>
      </c>
      <c r="J61" t="n">
        <v>283.4</v>
      </c>
      <c r="K61" t="n">
        <v>60.56</v>
      </c>
      <c r="L61" t="n">
        <v>5.75</v>
      </c>
      <c r="M61" t="n">
        <v>27</v>
      </c>
      <c r="N61" t="n">
        <v>77.09</v>
      </c>
      <c r="O61" t="n">
        <v>35186.68</v>
      </c>
      <c r="P61" t="n">
        <v>219.35</v>
      </c>
      <c r="Q61" t="n">
        <v>988.09</v>
      </c>
      <c r="R61" t="n">
        <v>55.31</v>
      </c>
      <c r="S61" t="n">
        <v>35.43</v>
      </c>
      <c r="T61" t="n">
        <v>8822.82</v>
      </c>
      <c r="U61" t="n">
        <v>0.64</v>
      </c>
      <c r="V61" t="n">
        <v>0.86</v>
      </c>
      <c r="W61" t="n">
        <v>3</v>
      </c>
      <c r="X61" t="n">
        <v>0.5600000000000001</v>
      </c>
      <c r="Y61" t="n">
        <v>1</v>
      </c>
      <c r="Z61" t="n">
        <v>10</v>
      </c>
    </row>
    <row r="62">
      <c r="A62" t="n">
        <v>20</v>
      </c>
      <c r="B62" t="n">
        <v>140</v>
      </c>
      <c r="C62" t="inlineStr">
        <is>
          <t xml:space="preserve">CONCLUIDO	</t>
        </is>
      </c>
      <c r="D62" t="n">
        <v>5.6544</v>
      </c>
      <c r="E62" t="n">
        <v>17.69</v>
      </c>
      <c r="F62" t="n">
        <v>13.32</v>
      </c>
      <c r="G62" t="n">
        <v>28.55</v>
      </c>
      <c r="H62" t="n">
        <v>0.38</v>
      </c>
      <c r="I62" t="n">
        <v>28</v>
      </c>
      <c r="J62" t="n">
        <v>283.9</v>
      </c>
      <c r="K62" t="n">
        <v>60.56</v>
      </c>
      <c r="L62" t="n">
        <v>6</v>
      </c>
      <c r="M62" t="n">
        <v>26</v>
      </c>
      <c r="N62" t="n">
        <v>77.34</v>
      </c>
      <c r="O62" t="n">
        <v>35248.1</v>
      </c>
      <c r="P62" t="n">
        <v>218.92</v>
      </c>
      <c r="Q62" t="n">
        <v>988.38</v>
      </c>
      <c r="R62" t="n">
        <v>55.39</v>
      </c>
      <c r="S62" t="n">
        <v>35.43</v>
      </c>
      <c r="T62" t="n">
        <v>8865.49</v>
      </c>
      <c r="U62" t="n">
        <v>0.64</v>
      </c>
      <c r="V62" t="n">
        <v>0.86</v>
      </c>
      <c r="W62" t="n">
        <v>3.01</v>
      </c>
      <c r="X62" t="n">
        <v>0.57</v>
      </c>
      <c r="Y62" t="n">
        <v>1</v>
      </c>
      <c r="Z62" t="n">
        <v>10</v>
      </c>
    </row>
    <row r="63">
      <c r="A63" t="n">
        <v>21</v>
      </c>
      <c r="B63" t="n">
        <v>140</v>
      </c>
      <c r="C63" t="inlineStr">
        <is>
          <t xml:space="preserve">CONCLUIDO	</t>
        </is>
      </c>
      <c r="D63" t="n">
        <v>5.7098</v>
      </c>
      <c r="E63" t="n">
        <v>17.51</v>
      </c>
      <c r="F63" t="n">
        <v>13.25</v>
      </c>
      <c r="G63" t="n">
        <v>30.59</v>
      </c>
      <c r="H63" t="n">
        <v>0.39</v>
      </c>
      <c r="I63" t="n">
        <v>26</v>
      </c>
      <c r="J63" t="n">
        <v>284.4</v>
      </c>
      <c r="K63" t="n">
        <v>60.56</v>
      </c>
      <c r="L63" t="n">
        <v>6.25</v>
      </c>
      <c r="M63" t="n">
        <v>24</v>
      </c>
      <c r="N63" t="n">
        <v>77.59</v>
      </c>
      <c r="O63" t="n">
        <v>35309.61</v>
      </c>
      <c r="P63" t="n">
        <v>217</v>
      </c>
      <c r="Q63" t="n">
        <v>988.17</v>
      </c>
      <c r="R63" t="n">
        <v>53.3</v>
      </c>
      <c r="S63" t="n">
        <v>35.43</v>
      </c>
      <c r="T63" t="n">
        <v>7831.69</v>
      </c>
      <c r="U63" t="n">
        <v>0.66</v>
      </c>
      <c r="V63" t="n">
        <v>0.86</v>
      </c>
      <c r="W63" t="n">
        <v>3.01</v>
      </c>
      <c r="X63" t="n">
        <v>0.5</v>
      </c>
      <c r="Y63" t="n">
        <v>1</v>
      </c>
      <c r="Z63" t="n">
        <v>10</v>
      </c>
    </row>
    <row r="64">
      <c r="A64" t="n">
        <v>22</v>
      </c>
      <c r="B64" t="n">
        <v>140</v>
      </c>
      <c r="C64" t="inlineStr">
        <is>
          <t xml:space="preserve">CONCLUIDO	</t>
        </is>
      </c>
      <c r="D64" t="n">
        <v>5.7323</v>
      </c>
      <c r="E64" t="n">
        <v>17.44</v>
      </c>
      <c r="F64" t="n">
        <v>13.24</v>
      </c>
      <c r="G64" t="n">
        <v>31.77</v>
      </c>
      <c r="H64" t="n">
        <v>0.41</v>
      </c>
      <c r="I64" t="n">
        <v>25</v>
      </c>
      <c r="J64" t="n">
        <v>284.89</v>
      </c>
      <c r="K64" t="n">
        <v>60.56</v>
      </c>
      <c r="L64" t="n">
        <v>6.5</v>
      </c>
      <c r="M64" t="n">
        <v>23</v>
      </c>
      <c r="N64" t="n">
        <v>77.84</v>
      </c>
      <c r="O64" t="n">
        <v>35371.22</v>
      </c>
      <c r="P64" t="n">
        <v>216.34</v>
      </c>
      <c r="Q64" t="n">
        <v>988.28</v>
      </c>
      <c r="R64" t="n">
        <v>52.86</v>
      </c>
      <c r="S64" t="n">
        <v>35.43</v>
      </c>
      <c r="T64" t="n">
        <v>7617.83</v>
      </c>
      <c r="U64" t="n">
        <v>0.67</v>
      </c>
      <c r="V64" t="n">
        <v>0.86</v>
      </c>
      <c r="W64" t="n">
        <v>3</v>
      </c>
      <c r="X64" t="n">
        <v>0.48</v>
      </c>
      <c r="Y64" t="n">
        <v>1</v>
      </c>
      <c r="Z64" t="n">
        <v>10</v>
      </c>
    </row>
    <row r="65">
      <c r="A65" t="n">
        <v>23</v>
      </c>
      <c r="B65" t="n">
        <v>140</v>
      </c>
      <c r="C65" t="inlineStr">
        <is>
          <t xml:space="preserve">CONCLUIDO	</t>
        </is>
      </c>
      <c r="D65" t="n">
        <v>5.7603</v>
      </c>
      <c r="E65" t="n">
        <v>17.36</v>
      </c>
      <c r="F65" t="n">
        <v>13.21</v>
      </c>
      <c r="G65" t="n">
        <v>33.01</v>
      </c>
      <c r="H65" t="n">
        <v>0.42</v>
      </c>
      <c r="I65" t="n">
        <v>24</v>
      </c>
      <c r="J65" t="n">
        <v>285.39</v>
      </c>
      <c r="K65" t="n">
        <v>60.56</v>
      </c>
      <c r="L65" t="n">
        <v>6.75</v>
      </c>
      <c r="M65" t="n">
        <v>22</v>
      </c>
      <c r="N65" t="n">
        <v>78.09</v>
      </c>
      <c r="O65" t="n">
        <v>35432.93</v>
      </c>
      <c r="P65" t="n">
        <v>215.08</v>
      </c>
      <c r="Q65" t="n">
        <v>988.11</v>
      </c>
      <c r="R65" t="n">
        <v>51.85</v>
      </c>
      <c r="S65" t="n">
        <v>35.43</v>
      </c>
      <c r="T65" t="n">
        <v>7115.11</v>
      </c>
      <c r="U65" t="n">
        <v>0.68</v>
      </c>
      <c r="V65" t="n">
        <v>0.86</v>
      </c>
      <c r="W65" t="n">
        <v>3</v>
      </c>
      <c r="X65" t="n">
        <v>0.45</v>
      </c>
      <c r="Y65" t="n">
        <v>1</v>
      </c>
      <c r="Z65" t="n">
        <v>10</v>
      </c>
    </row>
    <row r="66">
      <c r="A66" t="n">
        <v>24</v>
      </c>
      <c r="B66" t="n">
        <v>140</v>
      </c>
      <c r="C66" t="inlineStr">
        <is>
          <t xml:space="preserve">CONCLUIDO	</t>
        </is>
      </c>
      <c r="D66" t="n">
        <v>5.7777</v>
      </c>
      <c r="E66" t="n">
        <v>17.31</v>
      </c>
      <c r="F66" t="n">
        <v>13.21</v>
      </c>
      <c r="G66" t="n">
        <v>34.45</v>
      </c>
      <c r="H66" t="n">
        <v>0.44</v>
      </c>
      <c r="I66" t="n">
        <v>23</v>
      </c>
      <c r="J66" t="n">
        <v>285.9</v>
      </c>
      <c r="K66" t="n">
        <v>60.56</v>
      </c>
      <c r="L66" t="n">
        <v>7</v>
      </c>
      <c r="M66" t="n">
        <v>21</v>
      </c>
      <c r="N66" t="n">
        <v>78.34</v>
      </c>
      <c r="O66" t="n">
        <v>35494.74</v>
      </c>
      <c r="P66" t="n">
        <v>214.5</v>
      </c>
      <c r="Q66" t="n">
        <v>988.12</v>
      </c>
      <c r="R66" t="n">
        <v>51.61</v>
      </c>
      <c r="S66" t="n">
        <v>35.43</v>
      </c>
      <c r="T66" t="n">
        <v>7000.67</v>
      </c>
      <c r="U66" t="n">
        <v>0.6899999999999999</v>
      </c>
      <c r="V66" t="n">
        <v>0.86</v>
      </c>
      <c r="W66" t="n">
        <v>3.01</v>
      </c>
      <c r="X66" t="n">
        <v>0.45</v>
      </c>
      <c r="Y66" t="n">
        <v>1</v>
      </c>
      <c r="Z66" t="n">
        <v>10</v>
      </c>
    </row>
    <row r="67">
      <c r="A67" t="n">
        <v>25</v>
      </c>
      <c r="B67" t="n">
        <v>140</v>
      </c>
      <c r="C67" t="inlineStr">
        <is>
          <t xml:space="preserve">CONCLUIDO	</t>
        </is>
      </c>
      <c r="D67" t="n">
        <v>5.7795</v>
      </c>
      <c r="E67" t="n">
        <v>17.3</v>
      </c>
      <c r="F67" t="n">
        <v>13.2</v>
      </c>
      <c r="G67" t="n">
        <v>34.44</v>
      </c>
      <c r="H67" t="n">
        <v>0.45</v>
      </c>
      <c r="I67" t="n">
        <v>23</v>
      </c>
      <c r="J67" t="n">
        <v>286.4</v>
      </c>
      <c r="K67" t="n">
        <v>60.56</v>
      </c>
      <c r="L67" t="n">
        <v>7.25</v>
      </c>
      <c r="M67" t="n">
        <v>21</v>
      </c>
      <c r="N67" t="n">
        <v>78.59</v>
      </c>
      <c r="O67" t="n">
        <v>35556.78</v>
      </c>
      <c r="P67" t="n">
        <v>213.77</v>
      </c>
      <c r="Q67" t="n">
        <v>988.08</v>
      </c>
      <c r="R67" t="n">
        <v>51.64</v>
      </c>
      <c r="S67" t="n">
        <v>35.43</v>
      </c>
      <c r="T67" t="n">
        <v>7014.9</v>
      </c>
      <c r="U67" t="n">
        <v>0.6899999999999999</v>
      </c>
      <c r="V67" t="n">
        <v>0.86</v>
      </c>
      <c r="W67" t="n">
        <v>3</v>
      </c>
      <c r="X67" t="n">
        <v>0.45</v>
      </c>
      <c r="Y67" t="n">
        <v>1</v>
      </c>
      <c r="Z67" t="n">
        <v>10</v>
      </c>
    </row>
    <row r="68">
      <c r="A68" t="n">
        <v>26</v>
      </c>
      <c r="B68" t="n">
        <v>140</v>
      </c>
      <c r="C68" t="inlineStr">
        <is>
          <t xml:space="preserve">CONCLUIDO	</t>
        </is>
      </c>
      <c r="D68" t="n">
        <v>5.8076</v>
      </c>
      <c r="E68" t="n">
        <v>17.22</v>
      </c>
      <c r="F68" t="n">
        <v>13.17</v>
      </c>
      <c r="G68" t="n">
        <v>35.92</v>
      </c>
      <c r="H68" t="n">
        <v>0.47</v>
      </c>
      <c r="I68" t="n">
        <v>22</v>
      </c>
      <c r="J68" t="n">
        <v>286.9</v>
      </c>
      <c r="K68" t="n">
        <v>60.56</v>
      </c>
      <c r="L68" t="n">
        <v>7.5</v>
      </c>
      <c r="M68" t="n">
        <v>20</v>
      </c>
      <c r="N68" t="n">
        <v>78.84999999999999</v>
      </c>
      <c r="O68" t="n">
        <v>35618.8</v>
      </c>
      <c r="P68" t="n">
        <v>212.81</v>
      </c>
      <c r="Q68" t="n">
        <v>988.3200000000001</v>
      </c>
      <c r="R68" t="n">
        <v>50.84</v>
      </c>
      <c r="S68" t="n">
        <v>35.43</v>
      </c>
      <c r="T68" t="n">
        <v>6621.45</v>
      </c>
      <c r="U68" t="n">
        <v>0.7</v>
      </c>
      <c r="V68" t="n">
        <v>0.87</v>
      </c>
      <c r="W68" t="n">
        <v>3</v>
      </c>
      <c r="X68" t="n">
        <v>0.41</v>
      </c>
      <c r="Y68" t="n">
        <v>1</v>
      </c>
      <c r="Z68" t="n">
        <v>10</v>
      </c>
    </row>
    <row r="69">
      <c r="A69" t="n">
        <v>27</v>
      </c>
      <c r="B69" t="n">
        <v>140</v>
      </c>
      <c r="C69" t="inlineStr">
        <is>
          <t xml:space="preserve">CONCLUIDO	</t>
        </is>
      </c>
      <c r="D69" t="n">
        <v>5.8273</v>
      </c>
      <c r="E69" t="n">
        <v>17.16</v>
      </c>
      <c r="F69" t="n">
        <v>13.16</v>
      </c>
      <c r="G69" t="n">
        <v>37.61</v>
      </c>
      <c r="H69" t="n">
        <v>0.48</v>
      </c>
      <c r="I69" t="n">
        <v>21</v>
      </c>
      <c r="J69" t="n">
        <v>287.41</v>
      </c>
      <c r="K69" t="n">
        <v>60.56</v>
      </c>
      <c r="L69" t="n">
        <v>7.75</v>
      </c>
      <c r="M69" t="n">
        <v>19</v>
      </c>
      <c r="N69" t="n">
        <v>79.09999999999999</v>
      </c>
      <c r="O69" t="n">
        <v>35680.92</v>
      </c>
      <c r="P69" t="n">
        <v>211.94</v>
      </c>
      <c r="Q69" t="n">
        <v>988.08</v>
      </c>
      <c r="R69" t="n">
        <v>50.59</v>
      </c>
      <c r="S69" t="n">
        <v>35.43</v>
      </c>
      <c r="T69" t="n">
        <v>6499.28</v>
      </c>
      <c r="U69" t="n">
        <v>0.7</v>
      </c>
      <c r="V69" t="n">
        <v>0.87</v>
      </c>
      <c r="W69" t="n">
        <v>3</v>
      </c>
      <c r="X69" t="n">
        <v>0.41</v>
      </c>
      <c r="Y69" t="n">
        <v>1</v>
      </c>
      <c r="Z69" t="n">
        <v>10</v>
      </c>
    </row>
    <row r="70">
      <c r="A70" t="n">
        <v>28</v>
      </c>
      <c r="B70" t="n">
        <v>140</v>
      </c>
      <c r="C70" t="inlineStr">
        <is>
          <t xml:space="preserve">CONCLUIDO	</t>
        </is>
      </c>
      <c r="D70" t="n">
        <v>5.8542</v>
      </c>
      <c r="E70" t="n">
        <v>17.08</v>
      </c>
      <c r="F70" t="n">
        <v>13.14</v>
      </c>
      <c r="G70" t="n">
        <v>39.41</v>
      </c>
      <c r="H70" t="n">
        <v>0.49</v>
      </c>
      <c r="I70" t="n">
        <v>20</v>
      </c>
      <c r="J70" t="n">
        <v>287.91</v>
      </c>
      <c r="K70" t="n">
        <v>60.56</v>
      </c>
      <c r="L70" t="n">
        <v>8</v>
      </c>
      <c r="M70" t="n">
        <v>18</v>
      </c>
      <c r="N70" t="n">
        <v>79.36</v>
      </c>
      <c r="O70" t="n">
        <v>35743.15</v>
      </c>
      <c r="P70" t="n">
        <v>211.17</v>
      </c>
      <c r="Q70" t="n">
        <v>988.1</v>
      </c>
      <c r="R70" t="n">
        <v>49.4</v>
      </c>
      <c r="S70" t="n">
        <v>35.43</v>
      </c>
      <c r="T70" t="n">
        <v>5909.97</v>
      </c>
      <c r="U70" t="n">
        <v>0.72</v>
      </c>
      <c r="V70" t="n">
        <v>0.87</v>
      </c>
      <c r="W70" t="n">
        <v>3</v>
      </c>
      <c r="X70" t="n">
        <v>0.38</v>
      </c>
      <c r="Y70" t="n">
        <v>1</v>
      </c>
      <c r="Z70" t="n">
        <v>10</v>
      </c>
    </row>
    <row r="71">
      <c r="A71" t="n">
        <v>29</v>
      </c>
      <c r="B71" t="n">
        <v>140</v>
      </c>
      <c r="C71" t="inlineStr">
        <is>
          <t xml:space="preserve">CONCLUIDO	</t>
        </is>
      </c>
      <c r="D71" t="n">
        <v>5.859</v>
      </c>
      <c r="E71" t="n">
        <v>17.07</v>
      </c>
      <c r="F71" t="n">
        <v>13.12</v>
      </c>
      <c r="G71" t="n">
        <v>39.37</v>
      </c>
      <c r="H71" t="n">
        <v>0.51</v>
      </c>
      <c r="I71" t="n">
        <v>20</v>
      </c>
      <c r="J71" t="n">
        <v>288.42</v>
      </c>
      <c r="K71" t="n">
        <v>60.56</v>
      </c>
      <c r="L71" t="n">
        <v>8.25</v>
      </c>
      <c r="M71" t="n">
        <v>18</v>
      </c>
      <c r="N71" t="n">
        <v>79.61</v>
      </c>
      <c r="O71" t="n">
        <v>35805.48</v>
      </c>
      <c r="P71" t="n">
        <v>210.23</v>
      </c>
      <c r="Q71" t="n">
        <v>988.09</v>
      </c>
      <c r="R71" t="n">
        <v>49.03</v>
      </c>
      <c r="S71" t="n">
        <v>35.43</v>
      </c>
      <c r="T71" t="n">
        <v>5727.81</v>
      </c>
      <c r="U71" t="n">
        <v>0.72</v>
      </c>
      <c r="V71" t="n">
        <v>0.87</v>
      </c>
      <c r="W71" t="n">
        <v>3</v>
      </c>
      <c r="X71" t="n">
        <v>0.37</v>
      </c>
      <c r="Y71" t="n">
        <v>1</v>
      </c>
      <c r="Z71" t="n">
        <v>10</v>
      </c>
    </row>
    <row r="72">
      <c r="A72" t="n">
        <v>30</v>
      </c>
      <c r="B72" t="n">
        <v>140</v>
      </c>
      <c r="C72" t="inlineStr">
        <is>
          <t xml:space="preserve">CONCLUIDO	</t>
        </is>
      </c>
      <c r="D72" t="n">
        <v>5.8804</v>
      </c>
      <c r="E72" t="n">
        <v>17.01</v>
      </c>
      <c r="F72" t="n">
        <v>13.11</v>
      </c>
      <c r="G72" t="n">
        <v>41.41</v>
      </c>
      <c r="H72" t="n">
        <v>0.52</v>
      </c>
      <c r="I72" t="n">
        <v>19</v>
      </c>
      <c r="J72" t="n">
        <v>288.92</v>
      </c>
      <c r="K72" t="n">
        <v>60.56</v>
      </c>
      <c r="L72" t="n">
        <v>8.5</v>
      </c>
      <c r="M72" t="n">
        <v>17</v>
      </c>
      <c r="N72" t="n">
        <v>79.87</v>
      </c>
      <c r="O72" t="n">
        <v>35867.91</v>
      </c>
      <c r="P72" t="n">
        <v>209.45</v>
      </c>
      <c r="Q72" t="n">
        <v>988.23</v>
      </c>
      <c r="R72" t="n">
        <v>48.74</v>
      </c>
      <c r="S72" t="n">
        <v>35.43</v>
      </c>
      <c r="T72" t="n">
        <v>5588.15</v>
      </c>
      <c r="U72" t="n">
        <v>0.73</v>
      </c>
      <c r="V72" t="n">
        <v>0.87</v>
      </c>
      <c r="W72" t="n">
        <v>3</v>
      </c>
      <c r="X72" t="n">
        <v>0.36</v>
      </c>
      <c r="Y72" t="n">
        <v>1</v>
      </c>
      <c r="Z72" t="n">
        <v>10</v>
      </c>
    </row>
    <row r="73">
      <c r="A73" t="n">
        <v>31</v>
      </c>
      <c r="B73" t="n">
        <v>140</v>
      </c>
      <c r="C73" t="inlineStr">
        <is>
          <t xml:space="preserve">CONCLUIDO	</t>
        </is>
      </c>
      <c r="D73" t="n">
        <v>5.8786</v>
      </c>
      <c r="E73" t="n">
        <v>17.01</v>
      </c>
      <c r="F73" t="n">
        <v>13.12</v>
      </c>
      <c r="G73" t="n">
        <v>41.42</v>
      </c>
      <c r="H73" t="n">
        <v>0.54</v>
      </c>
      <c r="I73" t="n">
        <v>19</v>
      </c>
      <c r="J73" t="n">
        <v>289.43</v>
      </c>
      <c r="K73" t="n">
        <v>60.56</v>
      </c>
      <c r="L73" t="n">
        <v>8.75</v>
      </c>
      <c r="M73" t="n">
        <v>17</v>
      </c>
      <c r="N73" t="n">
        <v>80.12</v>
      </c>
      <c r="O73" t="n">
        <v>35930.44</v>
      </c>
      <c r="P73" t="n">
        <v>208.45</v>
      </c>
      <c r="Q73" t="n">
        <v>988.14</v>
      </c>
      <c r="R73" t="n">
        <v>49.02</v>
      </c>
      <c r="S73" t="n">
        <v>35.43</v>
      </c>
      <c r="T73" t="n">
        <v>5724.27</v>
      </c>
      <c r="U73" t="n">
        <v>0.72</v>
      </c>
      <c r="V73" t="n">
        <v>0.87</v>
      </c>
      <c r="W73" t="n">
        <v>3</v>
      </c>
      <c r="X73" t="n">
        <v>0.36</v>
      </c>
      <c r="Y73" t="n">
        <v>1</v>
      </c>
      <c r="Z73" t="n">
        <v>10</v>
      </c>
    </row>
    <row r="74">
      <c r="A74" t="n">
        <v>32</v>
      </c>
      <c r="B74" t="n">
        <v>140</v>
      </c>
      <c r="C74" t="inlineStr">
        <is>
          <t xml:space="preserve">CONCLUIDO	</t>
        </is>
      </c>
      <c r="D74" t="n">
        <v>5.9046</v>
      </c>
      <c r="E74" t="n">
        <v>16.94</v>
      </c>
      <c r="F74" t="n">
        <v>13.09</v>
      </c>
      <c r="G74" t="n">
        <v>43.65</v>
      </c>
      <c r="H74" t="n">
        <v>0.55</v>
      </c>
      <c r="I74" t="n">
        <v>18</v>
      </c>
      <c r="J74" t="n">
        <v>289.94</v>
      </c>
      <c r="K74" t="n">
        <v>60.56</v>
      </c>
      <c r="L74" t="n">
        <v>9</v>
      </c>
      <c r="M74" t="n">
        <v>16</v>
      </c>
      <c r="N74" t="n">
        <v>80.38</v>
      </c>
      <c r="O74" t="n">
        <v>35993.08</v>
      </c>
      <c r="P74" t="n">
        <v>208.12</v>
      </c>
      <c r="Q74" t="n">
        <v>988.11</v>
      </c>
      <c r="R74" t="n">
        <v>48.21</v>
      </c>
      <c r="S74" t="n">
        <v>35.43</v>
      </c>
      <c r="T74" t="n">
        <v>5325.67</v>
      </c>
      <c r="U74" t="n">
        <v>0.74</v>
      </c>
      <c r="V74" t="n">
        <v>0.87</v>
      </c>
      <c r="W74" t="n">
        <v>3</v>
      </c>
      <c r="X74" t="n">
        <v>0.34</v>
      </c>
      <c r="Y74" t="n">
        <v>1</v>
      </c>
      <c r="Z74" t="n">
        <v>10</v>
      </c>
    </row>
    <row r="75">
      <c r="A75" t="n">
        <v>33</v>
      </c>
      <c r="B75" t="n">
        <v>140</v>
      </c>
      <c r="C75" t="inlineStr">
        <is>
          <t xml:space="preserve">CONCLUIDO	</t>
        </is>
      </c>
      <c r="D75" t="n">
        <v>5.9285</v>
      </c>
      <c r="E75" t="n">
        <v>16.87</v>
      </c>
      <c r="F75" t="n">
        <v>13.08</v>
      </c>
      <c r="G75" t="n">
        <v>46.16</v>
      </c>
      <c r="H75" t="n">
        <v>0.57</v>
      </c>
      <c r="I75" t="n">
        <v>17</v>
      </c>
      <c r="J75" t="n">
        <v>290.45</v>
      </c>
      <c r="K75" t="n">
        <v>60.56</v>
      </c>
      <c r="L75" t="n">
        <v>9.25</v>
      </c>
      <c r="M75" t="n">
        <v>15</v>
      </c>
      <c r="N75" t="n">
        <v>80.64</v>
      </c>
      <c r="O75" t="n">
        <v>36055.83</v>
      </c>
      <c r="P75" t="n">
        <v>205.77</v>
      </c>
      <c r="Q75" t="n">
        <v>988.15</v>
      </c>
      <c r="R75" t="n">
        <v>47.7</v>
      </c>
      <c r="S75" t="n">
        <v>35.43</v>
      </c>
      <c r="T75" t="n">
        <v>5074.64</v>
      </c>
      <c r="U75" t="n">
        <v>0.74</v>
      </c>
      <c r="V75" t="n">
        <v>0.87</v>
      </c>
      <c r="W75" t="n">
        <v>3</v>
      </c>
      <c r="X75" t="n">
        <v>0.32</v>
      </c>
      <c r="Y75" t="n">
        <v>1</v>
      </c>
      <c r="Z75" t="n">
        <v>10</v>
      </c>
    </row>
    <row r="76">
      <c r="A76" t="n">
        <v>34</v>
      </c>
      <c r="B76" t="n">
        <v>140</v>
      </c>
      <c r="C76" t="inlineStr">
        <is>
          <t xml:space="preserve">CONCLUIDO	</t>
        </is>
      </c>
      <c r="D76" t="n">
        <v>5.929</v>
      </c>
      <c r="E76" t="n">
        <v>16.87</v>
      </c>
      <c r="F76" t="n">
        <v>13.08</v>
      </c>
      <c r="G76" t="n">
        <v>46.15</v>
      </c>
      <c r="H76" t="n">
        <v>0.58</v>
      </c>
      <c r="I76" t="n">
        <v>17</v>
      </c>
      <c r="J76" t="n">
        <v>290.96</v>
      </c>
      <c r="K76" t="n">
        <v>60.56</v>
      </c>
      <c r="L76" t="n">
        <v>9.5</v>
      </c>
      <c r="M76" t="n">
        <v>15</v>
      </c>
      <c r="N76" t="n">
        <v>80.90000000000001</v>
      </c>
      <c r="O76" t="n">
        <v>36118.68</v>
      </c>
      <c r="P76" t="n">
        <v>205.66</v>
      </c>
      <c r="Q76" t="n">
        <v>988.09</v>
      </c>
      <c r="R76" t="n">
        <v>47.66</v>
      </c>
      <c r="S76" t="n">
        <v>35.43</v>
      </c>
      <c r="T76" t="n">
        <v>5056.33</v>
      </c>
      <c r="U76" t="n">
        <v>0.74</v>
      </c>
      <c r="V76" t="n">
        <v>0.87</v>
      </c>
      <c r="W76" t="n">
        <v>3</v>
      </c>
      <c r="X76" t="n">
        <v>0.32</v>
      </c>
      <c r="Y76" t="n">
        <v>1</v>
      </c>
      <c r="Z76" t="n">
        <v>10</v>
      </c>
    </row>
    <row r="77">
      <c r="A77" t="n">
        <v>35</v>
      </c>
      <c r="B77" t="n">
        <v>140</v>
      </c>
      <c r="C77" t="inlineStr">
        <is>
          <t xml:space="preserve">CONCLUIDO	</t>
        </is>
      </c>
      <c r="D77" t="n">
        <v>5.9292</v>
      </c>
      <c r="E77" t="n">
        <v>16.87</v>
      </c>
      <c r="F77" t="n">
        <v>13.08</v>
      </c>
      <c r="G77" t="n">
        <v>46.15</v>
      </c>
      <c r="H77" t="n">
        <v>0.6</v>
      </c>
      <c r="I77" t="n">
        <v>17</v>
      </c>
      <c r="J77" t="n">
        <v>291.47</v>
      </c>
      <c r="K77" t="n">
        <v>60.56</v>
      </c>
      <c r="L77" t="n">
        <v>9.75</v>
      </c>
      <c r="M77" t="n">
        <v>15</v>
      </c>
      <c r="N77" t="n">
        <v>81.16</v>
      </c>
      <c r="O77" t="n">
        <v>36181.64</v>
      </c>
      <c r="P77" t="n">
        <v>204.94</v>
      </c>
      <c r="Q77" t="n">
        <v>988.11</v>
      </c>
      <c r="R77" t="n">
        <v>47.64</v>
      </c>
      <c r="S77" t="n">
        <v>35.43</v>
      </c>
      <c r="T77" t="n">
        <v>5047.61</v>
      </c>
      <c r="U77" t="n">
        <v>0.74</v>
      </c>
      <c r="V77" t="n">
        <v>0.87</v>
      </c>
      <c r="W77" t="n">
        <v>3</v>
      </c>
      <c r="X77" t="n">
        <v>0.32</v>
      </c>
      <c r="Y77" t="n">
        <v>1</v>
      </c>
      <c r="Z77" t="n">
        <v>10</v>
      </c>
    </row>
    <row r="78">
      <c r="A78" t="n">
        <v>36</v>
      </c>
      <c r="B78" t="n">
        <v>140</v>
      </c>
      <c r="C78" t="inlineStr">
        <is>
          <t xml:space="preserve">CONCLUIDO	</t>
        </is>
      </c>
      <c r="D78" t="n">
        <v>5.9555</v>
      </c>
      <c r="E78" t="n">
        <v>16.79</v>
      </c>
      <c r="F78" t="n">
        <v>13.05</v>
      </c>
      <c r="G78" t="n">
        <v>48.95</v>
      </c>
      <c r="H78" t="n">
        <v>0.61</v>
      </c>
      <c r="I78" t="n">
        <v>16</v>
      </c>
      <c r="J78" t="n">
        <v>291.98</v>
      </c>
      <c r="K78" t="n">
        <v>60.56</v>
      </c>
      <c r="L78" t="n">
        <v>10</v>
      </c>
      <c r="M78" t="n">
        <v>14</v>
      </c>
      <c r="N78" t="n">
        <v>81.42</v>
      </c>
      <c r="O78" t="n">
        <v>36244.71</v>
      </c>
      <c r="P78" t="n">
        <v>204.65</v>
      </c>
      <c r="Q78" t="n">
        <v>988.12</v>
      </c>
      <c r="R78" t="n">
        <v>47.1</v>
      </c>
      <c r="S78" t="n">
        <v>35.43</v>
      </c>
      <c r="T78" t="n">
        <v>4782.05</v>
      </c>
      <c r="U78" t="n">
        <v>0.75</v>
      </c>
      <c r="V78" t="n">
        <v>0.87</v>
      </c>
      <c r="W78" t="n">
        <v>2.99</v>
      </c>
      <c r="X78" t="n">
        <v>0.3</v>
      </c>
      <c r="Y78" t="n">
        <v>1</v>
      </c>
      <c r="Z78" t="n">
        <v>10</v>
      </c>
    </row>
    <row r="79">
      <c r="A79" t="n">
        <v>37</v>
      </c>
      <c r="B79" t="n">
        <v>140</v>
      </c>
      <c r="C79" t="inlineStr">
        <is>
          <t xml:space="preserve">CONCLUIDO	</t>
        </is>
      </c>
      <c r="D79" t="n">
        <v>5.9498</v>
      </c>
      <c r="E79" t="n">
        <v>16.81</v>
      </c>
      <c r="F79" t="n">
        <v>13.07</v>
      </c>
      <c r="G79" t="n">
        <v>49.01</v>
      </c>
      <c r="H79" t="n">
        <v>0.62</v>
      </c>
      <c r="I79" t="n">
        <v>16</v>
      </c>
      <c r="J79" t="n">
        <v>292.49</v>
      </c>
      <c r="K79" t="n">
        <v>60.56</v>
      </c>
      <c r="L79" t="n">
        <v>10.25</v>
      </c>
      <c r="M79" t="n">
        <v>14</v>
      </c>
      <c r="N79" t="n">
        <v>81.68000000000001</v>
      </c>
      <c r="O79" t="n">
        <v>36307.88</v>
      </c>
      <c r="P79" t="n">
        <v>203.98</v>
      </c>
      <c r="Q79" t="n">
        <v>988.24</v>
      </c>
      <c r="R79" t="n">
        <v>47.45</v>
      </c>
      <c r="S79" t="n">
        <v>35.43</v>
      </c>
      <c r="T79" t="n">
        <v>4957.43</v>
      </c>
      <c r="U79" t="n">
        <v>0.75</v>
      </c>
      <c r="V79" t="n">
        <v>0.87</v>
      </c>
      <c r="W79" t="n">
        <v>3</v>
      </c>
      <c r="X79" t="n">
        <v>0.32</v>
      </c>
      <c r="Y79" t="n">
        <v>1</v>
      </c>
      <c r="Z79" t="n">
        <v>10</v>
      </c>
    </row>
    <row r="80">
      <c r="A80" t="n">
        <v>38</v>
      </c>
      <c r="B80" t="n">
        <v>140</v>
      </c>
      <c r="C80" t="inlineStr">
        <is>
          <t xml:space="preserve">CONCLUIDO	</t>
        </is>
      </c>
      <c r="D80" t="n">
        <v>5.9799</v>
      </c>
      <c r="E80" t="n">
        <v>16.72</v>
      </c>
      <c r="F80" t="n">
        <v>13.04</v>
      </c>
      <c r="G80" t="n">
        <v>52.15</v>
      </c>
      <c r="H80" t="n">
        <v>0.64</v>
      </c>
      <c r="I80" t="n">
        <v>15</v>
      </c>
      <c r="J80" t="n">
        <v>293</v>
      </c>
      <c r="K80" t="n">
        <v>60.56</v>
      </c>
      <c r="L80" t="n">
        <v>10.5</v>
      </c>
      <c r="M80" t="n">
        <v>13</v>
      </c>
      <c r="N80" t="n">
        <v>81.95</v>
      </c>
      <c r="O80" t="n">
        <v>36371.17</v>
      </c>
      <c r="P80" t="n">
        <v>202.95</v>
      </c>
      <c r="Q80" t="n">
        <v>988.09</v>
      </c>
      <c r="R80" t="n">
        <v>46.8</v>
      </c>
      <c r="S80" t="n">
        <v>35.43</v>
      </c>
      <c r="T80" t="n">
        <v>4638.49</v>
      </c>
      <c r="U80" t="n">
        <v>0.76</v>
      </c>
      <c r="V80" t="n">
        <v>0.87</v>
      </c>
      <c r="W80" t="n">
        <v>2.98</v>
      </c>
      <c r="X80" t="n">
        <v>0.28</v>
      </c>
      <c r="Y80" t="n">
        <v>1</v>
      </c>
      <c r="Z80" t="n">
        <v>10</v>
      </c>
    </row>
    <row r="81">
      <c r="A81" t="n">
        <v>39</v>
      </c>
      <c r="B81" t="n">
        <v>140</v>
      </c>
      <c r="C81" t="inlineStr">
        <is>
          <t xml:space="preserve">CONCLUIDO	</t>
        </is>
      </c>
      <c r="D81" t="n">
        <v>5.9807</v>
      </c>
      <c r="E81" t="n">
        <v>16.72</v>
      </c>
      <c r="F81" t="n">
        <v>13.04</v>
      </c>
      <c r="G81" t="n">
        <v>52.14</v>
      </c>
      <c r="H81" t="n">
        <v>0.65</v>
      </c>
      <c r="I81" t="n">
        <v>15</v>
      </c>
      <c r="J81" t="n">
        <v>293.52</v>
      </c>
      <c r="K81" t="n">
        <v>60.56</v>
      </c>
      <c r="L81" t="n">
        <v>10.75</v>
      </c>
      <c r="M81" t="n">
        <v>13</v>
      </c>
      <c r="N81" t="n">
        <v>82.20999999999999</v>
      </c>
      <c r="O81" t="n">
        <v>36434.56</v>
      </c>
      <c r="P81" t="n">
        <v>202.37</v>
      </c>
      <c r="Q81" t="n">
        <v>988.11</v>
      </c>
      <c r="R81" t="n">
        <v>46.53</v>
      </c>
      <c r="S81" t="n">
        <v>35.43</v>
      </c>
      <c r="T81" t="n">
        <v>4499.81</v>
      </c>
      <c r="U81" t="n">
        <v>0.76</v>
      </c>
      <c r="V81" t="n">
        <v>0.87</v>
      </c>
      <c r="W81" t="n">
        <v>2.99</v>
      </c>
      <c r="X81" t="n">
        <v>0.28</v>
      </c>
      <c r="Y81" t="n">
        <v>1</v>
      </c>
      <c r="Z81" t="n">
        <v>10</v>
      </c>
    </row>
    <row r="82">
      <c r="A82" t="n">
        <v>40</v>
      </c>
      <c r="B82" t="n">
        <v>140</v>
      </c>
      <c r="C82" t="inlineStr">
        <is>
          <t xml:space="preserve">CONCLUIDO	</t>
        </is>
      </c>
      <c r="D82" t="n">
        <v>5.9785</v>
      </c>
      <c r="E82" t="n">
        <v>16.73</v>
      </c>
      <c r="F82" t="n">
        <v>13.04</v>
      </c>
      <c r="G82" t="n">
        <v>52.17</v>
      </c>
      <c r="H82" t="n">
        <v>0.67</v>
      </c>
      <c r="I82" t="n">
        <v>15</v>
      </c>
      <c r="J82" t="n">
        <v>294.03</v>
      </c>
      <c r="K82" t="n">
        <v>60.56</v>
      </c>
      <c r="L82" t="n">
        <v>11</v>
      </c>
      <c r="M82" t="n">
        <v>13</v>
      </c>
      <c r="N82" t="n">
        <v>82.48</v>
      </c>
      <c r="O82" t="n">
        <v>36498.06</v>
      </c>
      <c r="P82" t="n">
        <v>201.32</v>
      </c>
      <c r="Q82" t="n">
        <v>988.17</v>
      </c>
      <c r="R82" t="n">
        <v>46.77</v>
      </c>
      <c r="S82" t="n">
        <v>35.43</v>
      </c>
      <c r="T82" t="n">
        <v>4619.54</v>
      </c>
      <c r="U82" t="n">
        <v>0.76</v>
      </c>
      <c r="V82" t="n">
        <v>0.87</v>
      </c>
      <c r="W82" t="n">
        <v>2.99</v>
      </c>
      <c r="X82" t="n">
        <v>0.29</v>
      </c>
      <c r="Y82" t="n">
        <v>1</v>
      </c>
      <c r="Z82" t="n">
        <v>10</v>
      </c>
    </row>
    <row r="83">
      <c r="A83" t="n">
        <v>41</v>
      </c>
      <c r="B83" t="n">
        <v>140</v>
      </c>
      <c r="C83" t="inlineStr">
        <is>
          <t xml:space="preserve">CONCLUIDO	</t>
        </is>
      </c>
      <c r="D83" t="n">
        <v>6.0092</v>
      </c>
      <c r="E83" t="n">
        <v>16.64</v>
      </c>
      <c r="F83" t="n">
        <v>13.01</v>
      </c>
      <c r="G83" t="n">
        <v>55.75</v>
      </c>
      <c r="H83" t="n">
        <v>0.68</v>
      </c>
      <c r="I83" t="n">
        <v>14</v>
      </c>
      <c r="J83" t="n">
        <v>294.55</v>
      </c>
      <c r="K83" t="n">
        <v>60.56</v>
      </c>
      <c r="L83" t="n">
        <v>11.25</v>
      </c>
      <c r="M83" t="n">
        <v>12</v>
      </c>
      <c r="N83" t="n">
        <v>82.73999999999999</v>
      </c>
      <c r="O83" t="n">
        <v>36561.67</v>
      </c>
      <c r="P83" t="n">
        <v>200.58</v>
      </c>
      <c r="Q83" t="n">
        <v>988.13</v>
      </c>
      <c r="R83" t="n">
        <v>45.57</v>
      </c>
      <c r="S83" t="n">
        <v>35.43</v>
      </c>
      <c r="T83" t="n">
        <v>4027.15</v>
      </c>
      <c r="U83" t="n">
        <v>0.78</v>
      </c>
      <c r="V83" t="n">
        <v>0.88</v>
      </c>
      <c r="W83" t="n">
        <v>2.99</v>
      </c>
      <c r="X83" t="n">
        <v>0.25</v>
      </c>
      <c r="Y83" t="n">
        <v>1</v>
      </c>
      <c r="Z83" t="n">
        <v>10</v>
      </c>
    </row>
    <row r="84">
      <c r="A84" t="n">
        <v>42</v>
      </c>
      <c r="B84" t="n">
        <v>140</v>
      </c>
      <c r="C84" t="inlineStr">
        <is>
          <t xml:space="preserve">CONCLUIDO	</t>
        </is>
      </c>
      <c r="D84" t="n">
        <v>6.0093</v>
      </c>
      <c r="E84" t="n">
        <v>16.64</v>
      </c>
      <c r="F84" t="n">
        <v>13.01</v>
      </c>
      <c r="G84" t="n">
        <v>55.75</v>
      </c>
      <c r="H84" t="n">
        <v>0.6899999999999999</v>
      </c>
      <c r="I84" t="n">
        <v>14</v>
      </c>
      <c r="J84" t="n">
        <v>295.06</v>
      </c>
      <c r="K84" t="n">
        <v>60.56</v>
      </c>
      <c r="L84" t="n">
        <v>11.5</v>
      </c>
      <c r="M84" t="n">
        <v>12</v>
      </c>
      <c r="N84" t="n">
        <v>83.01000000000001</v>
      </c>
      <c r="O84" t="n">
        <v>36625.39</v>
      </c>
      <c r="P84" t="n">
        <v>200.21</v>
      </c>
      <c r="Q84" t="n">
        <v>988.13</v>
      </c>
      <c r="R84" t="n">
        <v>45.67</v>
      </c>
      <c r="S84" t="n">
        <v>35.43</v>
      </c>
      <c r="T84" t="n">
        <v>4075.16</v>
      </c>
      <c r="U84" t="n">
        <v>0.78</v>
      </c>
      <c r="V84" t="n">
        <v>0.88</v>
      </c>
      <c r="W84" t="n">
        <v>2.99</v>
      </c>
      <c r="X84" t="n">
        <v>0.25</v>
      </c>
      <c r="Y84" t="n">
        <v>1</v>
      </c>
      <c r="Z84" t="n">
        <v>10</v>
      </c>
    </row>
    <row r="85">
      <c r="A85" t="n">
        <v>43</v>
      </c>
      <c r="B85" t="n">
        <v>140</v>
      </c>
      <c r="C85" t="inlineStr">
        <is>
          <t xml:space="preserve">CONCLUIDO	</t>
        </is>
      </c>
      <c r="D85" t="n">
        <v>6.0121</v>
      </c>
      <c r="E85" t="n">
        <v>16.63</v>
      </c>
      <c r="F85" t="n">
        <v>13</v>
      </c>
      <c r="G85" t="n">
        <v>55.72</v>
      </c>
      <c r="H85" t="n">
        <v>0.71</v>
      </c>
      <c r="I85" t="n">
        <v>14</v>
      </c>
      <c r="J85" t="n">
        <v>295.58</v>
      </c>
      <c r="K85" t="n">
        <v>60.56</v>
      </c>
      <c r="L85" t="n">
        <v>11.75</v>
      </c>
      <c r="M85" t="n">
        <v>12</v>
      </c>
      <c r="N85" t="n">
        <v>83.28</v>
      </c>
      <c r="O85" t="n">
        <v>36689.22</v>
      </c>
      <c r="P85" t="n">
        <v>198.58</v>
      </c>
      <c r="Q85" t="n">
        <v>988.09</v>
      </c>
      <c r="R85" t="n">
        <v>45.43</v>
      </c>
      <c r="S85" t="n">
        <v>35.43</v>
      </c>
      <c r="T85" t="n">
        <v>3953.83</v>
      </c>
      <c r="U85" t="n">
        <v>0.78</v>
      </c>
      <c r="V85" t="n">
        <v>0.88</v>
      </c>
      <c r="W85" t="n">
        <v>2.98</v>
      </c>
      <c r="X85" t="n">
        <v>0.25</v>
      </c>
      <c r="Y85" t="n">
        <v>1</v>
      </c>
      <c r="Z85" t="n">
        <v>10</v>
      </c>
    </row>
    <row r="86">
      <c r="A86" t="n">
        <v>44</v>
      </c>
      <c r="B86" t="n">
        <v>140</v>
      </c>
      <c r="C86" t="inlineStr">
        <is>
          <t xml:space="preserve">CONCLUIDO	</t>
        </is>
      </c>
      <c r="D86" t="n">
        <v>6.0328</v>
      </c>
      <c r="E86" t="n">
        <v>16.58</v>
      </c>
      <c r="F86" t="n">
        <v>13</v>
      </c>
      <c r="G86" t="n">
        <v>59.98</v>
      </c>
      <c r="H86" t="n">
        <v>0.72</v>
      </c>
      <c r="I86" t="n">
        <v>13</v>
      </c>
      <c r="J86" t="n">
        <v>296.1</v>
      </c>
      <c r="K86" t="n">
        <v>60.56</v>
      </c>
      <c r="L86" t="n">
        <v>12</v>
      </c>
      <c r="M86" t="n">
        <v>11</v>
      </c>
      <c r="N86" t="n">
        <v>83.54000000000001</v>
      </c>
      <c r="O86" t="n">
        <v>36753.16</v>
      </c>
      <c r="P86" t="n">
        <v>198.27</v>
      </c>
      <c r="Q86" t="n">
        <v>988.09</v>
      </c>
      <c r="R86" t="n">
        <v>45.33</v>
      </c>
      <c r="S86" t="n">
        <v>35.43</v>
      </c>
      <c r="T86" t="n">
        <v>3909.85</v>
      </c>
      <c r="U86" t="n">
        <v>0.78</v>
      </c>
      <c r="V86" t="n">
        <v>0.88</v>
      </c>
      <c r="W86" t="n">
        <v>2.98</v>
      </c>
      <c r="X86" t="n">
        <v>0.24</v>
      </c>
      <c r="Y86" t="n">
        <v>1</v>
      </c>
      <c r="Z86" t="n">
        <v>10</v>
      </c>
    </row>
    <row r="87">
      <c r="A87" t="n">
        <v>45</v>
      </c>
      <c r="B87" t="n">
        <v>140</v>
      </c>
      <c r="C87" t="inlineStr">
        <is>
          <t xml:space="preserve">CONCLUIDO	</t>
        </is>
      </c>
      <c r="D87" t="n">
        <v>6.0327</v>
      </c>
      <c r="E87" t="n">
        <v>16.58</v>
      </c>
      <c r="F87" t="n">
        <v>13</v>
      </c>
      <c r="G87" t="n">
        <v>59.98</v>
      </c>
      <c r="H87" t="n">
        <v>0.74</v>
      </c>
      <c r="I87" t="n">
        <v>13</v>
      </c>
      <c r="J87" t="n">
        <v>296.62</v>
      </c>
      <c r="K87" t="n">
        <v>60.56</v>
      </c>
      <c r="L87" t="n">
        <v>12.25</v>
      </c>
      <c r="M87" t="n">
        <v>11</v>
      </c>
      <c r="N87" t="n">
        <v>83.81</v>
      </c>
      <c r="O87" t="n">
        <v>36817.22</v>
      </c>
      <c r="P87" t="n">
        <v>197.49</v>
      </c>
      <c r="Q87" t="n">
        <v>988.11</v>
      </c>
      <c r="R87" t="n">
        <v>45.29</v>
      </c>
      <c r="S87" t="n">
        <v>35.43</v>
      </c>
      <c r="T87" t="n">
        <v>3891.35</v>
      </c>
      <c r="U87" t="n">
        <v>0.78</v>
      </c>
      <c r="V87" t="n">
        <v>0.88</v>
      </c>
      <c r="W87" t="n">
        <v>2.99</v>
      </c>
      <c r="X87" t="n">
        <v>0.24</v>
      </c>
      <c r="Y87" t="n">
        <v>1</v>
      </c>
      <c r="Z87" t="n">
        <v>10</v>
      </c>
    </row>
    <row r="88">
      <c r="A88" t="n">
        <v>46</v>
      </c>
      <c r="B88" t="n">
        <v>140</v>
      </c>
      <c r="C88" t="inlineStr">
        <is>
          <t xml:space="preserve">CONCLUIDO	</t>
        </is>
      </c>
      <c r="D88" t="n">
        <v>6.0351</v>
      </c>
      <c r="E88" t="n">
        <v>16.57</v>
      </c>
      <c r="F88" t="n">
        <v>12.99</v>
      </c>
      <c r="G88" t="n">
        <v>59.95</v>
      </c>
      <c r="H88" t="n">
        <v>0.75</v>
      </c>
      <c r="I88" t="n">
        <v>13</v>
      </c>
      <c r="J88" t="n">
        <v>297.14</v>
      </c>
      <c r="K88" t="n">
        <v>60.56</v>
      </c>
      <c r="L88" t="n">
        <v>12.5</v>
      </c>
      <c r="M88" t="n">
        <v>11</v>
      </c>
      <c r="N88" t="n">
        <v>84.08</v>
      </c>
      <c r="O88" t="n">
        <v>36881.39</v>
      </c>
      <c r="P88" t="n">
        <v>196.91</v>
      </c>
      <c r="Q88" t="n">
        <v>988.09</v>
      </c>
      <c r="R88" t="n">
        <v>44.99</v>
      </c>
      <c r="S88" t="n">
        <v>35.43</v>
      </c>
      <c r="T88" t="n">
        <v>3743.14</v>
      </c>
      <c r="U88" t="n">
        <v>0.79</v>
      </c>
      <c r="V88" t="n">
        <v>0.88</v>
      </c>
      <c r="W88" t="n">
        <v>2.99</v>
      </c>
      <c r="X88" t="n">
        <v>0.24</v>
      </c>
      <c r="Y88" t="n">
        <v>1</v>
      </c>
      <c r="Z88" t="n">
        <v>10</v>
      </c>
    </row>
    <row r="89">
      <c r="A89" t="n">
        <v>47</v>
      </c>
      <c r="B89" t="n">
        <v>140</v>
      </c>
      <c r="C89" t="inlineStr">
        <is>
          <t xml:space="preserve">CONCLUIDO	</t>
        </is>
      </c>
      <c r="D89" t="n">
        <v>6.0606</v>
      </c>
      <c r="E89" t="n">
        <v>16.5</v>
      </c>
      <c r="F89" t="n">
        <v>12.97</v>
      </c>
      <c r="G89" t="n">
        <v>64.86</v>
      </c>
      <c r="H89" t="n">
        <v>0.76</v>
      </c>
      <c r="I89" t="n">
        <v>12</v>
      </c>
      <c r="J89" t="n">
        <v>297.66</v>
      </c>
      <c r="K89" t="n">
        <v>60.56</v>
      </c>
      <c r="L89" t="n">
        <v>12.75</v>
      </c>
      <c r="M89" t="n">
        <v>10</v>
      </c>
      <c r="N89" t="n">
        <v>84.36</v>
      </c>
      <c r="O89" t="n">
        <v>36945.67</v>
      </c>
      <c r="P89" t="n">
        <v>195.05</v>
      </c>
      <c r="Q89" t="n">
        <v>988.11</v>
      </c>
      <c r="R89" t="n">
        <v>44.5</v>
      </c>
      <c r="S89" t="n">
        <v>35.43</v>
      </c>
      <c r="T89" t="n">
        <v>3503.44</v>
      </c>
      <c r="U89" t="n">
        <v>0.8</v>
      </c>
      <c r="V89" t="n">
        <v>0.88</v>
      </c>
      <c r="W89" t="n">
        <v>2.99</v>
      </c>
      <c r="X89" t="n">
        <v>0.22</v>
      </c>
      <c r="Y89" t="n">
        <v>1</v>
      </c>
      <c r="Z89" t="n">
        <v>10</v>
      </c>
    </row>
    <row r="90">
      <c r="A90" t="n">
        <v>48</v>
      </c>
      <c r="B90" t="n">
        <v>140</v>
      </c>
      <c r="C90" t="inlineStr">
        <is>
          <t xml:space="preserve">CONCLUIDO	</t>
        </is>
      </c>
      <c r="D90" t="n">
        <v>6.0614</v>
      </c>
      <c r="E90" t="n">
        <v>16.5</v>
      </c>
      <c r="F90" t="n">
        <v>12.97</v>
      </c>
      <c r="G90" t="n">
        <v>64.84999999999999</v>
      </c>
      <c r="H90" t="n">
        <v>0.78</v>
      </c>
      <c r="I90" t="n">
        <v>12</v>
      </c>
      <c r="J90" t="n">
        <v>298.18</v>
      </c>
      <c r="K90" t="n">
        <v>60.56</v>
      </c>
      <c r="L90" t="n">
        <v>13</v>
      </c>
      <c r="M90" t="n">
        <v>10</v>
      </c>
      <c r="N90" t="n">
        <v>84.63</v>
      </c>
      <c r="O90" t="n">
        <v>37010.06</v>
      </c>
      <c r="P90" t="n">
        <v>194.77</v>
      </c>
      <c r="Q90" t="n">
        <v>988.09</v>
      </c>
      <c r="R90" t="n">
        <v>44.42</v>
      </c>
      <c r="S90" t="n">
        <v>35.43</v>
      </c>
      <c r="T90" t="n">
        <v>3463.04</v>
      </c>
      <c r="U90" t="n">
        <v>0.8</v>
      </c>
      <c r="V90" t="n">
        <v>0.88</v>
      </c>
      <c r="W90" t="n">
        <v>2.99</v>
      </c>
      <c r="X90" t="n">
        <v>0.22</v>
      </c>
      <c r="Y90" t="n">
        <v>1</v>
      </c>
      <c r="Z90" t="n">
        <v>10</v>
      </c>
    </row>
    <row r="91">
      <c r="A91" t="n">
        <v>49</v>
      </c>
      <c r="B91" t="n">
        <v>140</v>
      </c>
      <c r="C91" t="inlineStr">
        <is>
          <t xml:space="preserve">CONCLUIDO	</t>
        </is>
      </c>
      <c r="D91" t="n">
        <v>6.062</v>
      </c>
      <c r="E91" t="n">
        <v>16.5</v>
      </c>
      <c r="F91" t="n">
        <v>12.97</v>
      </c>
      <c r="G91" t="n">
        <v>64.84</v>
      </c>
      <c r="H91" t="n">
        <v>0.79</v>
      </c>
      <c r="I91" t="n">
        <v>12</v>
      </c>
      <c r="J91" t="n">
        <v>298.71</v>
      </c>
      <c r="K91" t="n">
        <v>60.56</v>
      </c>
      <c r="L91" t="n">
        <v>13.25</v>
      </c>
      <c r="M91" t="n">
        <v>10</v>
      </c>
      <c r="N91" t="n">
        <v>84.90000000000001</v>
      </c>
      <c r="O91" t="n">
        <v>37074.57</v>
      </c>
      <c r="P91" t="n">
        <v>194.44</v>
      </c>
      <c r="Q91" t="n">
        <v>988.12</v>
      </c>
      <c r="R91" t="n">
        <v>44.38</v>
      </c>
      <c r="S91" t="n">
        <v>35.43</v>
      </c>
      <c r="T91" t="n">
        <v>3439.59</v>
      </c>
      <c r="U91" t="n">
        <v>0.8</v>
      </c>
      <c r="V91" t="n">
        <v>0.88</v>
      </c>
      <c r="W91" t="n">
        <v>2.98</v>
      </c>
      <c r="X91" t="n">
        <v>0.21</v>
      </c>
      <c r="Y91" t="n">
        <v>1</v>
      </c>
      <c r="Z91" t="n">
        <v>10</v>
      </c>
    </row>
    <row r="92">
      <c r="A92" t="n">
        <v>50</v>
      </c>
      <c r="B92" t="n">
        <v>140</v>
      </c>
      <c r="C92" t="inlineStr">
        <is>
          <t xml:space="preserve">CONCLUIDO	</t>
        </is>
      </c>
      <c r="D92" t="n">
        <v>6.0617</v>
      </c>
      <c r="E92" t="n">
        <v>16.5</v>
      </c>
      <c r="F92" t="n">
        <v>12.97</v>
      </c>
      <c r="G92" t="n">
        <v>64.84999999999999</v>
      </c>
      <c r="H92" t="n">
        <v>0.8</v>
      </c>
      <c r="I92" t="n">
        <v>12</v>
      </c>
      <c r="J92" t="n">
        <v>299.23</v>
      </c>
      <c r="K92" t="n">
        <v>60.56</v>
      </c>
      <c r="L92" t="n">
        <v>13.5</v>
      </c>
      <c r="M92" t="n">
        <v>10</v>
      </c>
      <c r="N92" t="n">
        <v>85.18000000000001</v>
      </c>
      <c r="O92" t="n">
        <v>37139.2</v>
      </c>
      <c r="P92" t="n">
        <v>193.31</v>
      </c>
      <c r="Q92" t="n">
        <v>988.09</v>
      </c>
      <c r="R92" t="n">
        <v>44.51</v>
      </c>
      <c r="S92" t="n">
        <v>35.43</v>
      </c>
      <c r="T92" t="n">
        <v>3506.4</v>
      </c>
      <c r="U92" t="n">
        <v>0.8</v>
      </c>
      <c r="V92" t="n">
        <v>0.88</v>
      </c>
      <c r="W92" t="n">
        <v>2.98</v>
      </c>
      <c r="X92" t="n">
        <v>0.22</v>
      </c>
      <c r="Y92" t="n">
        <v>1</v>
      </c>
      <c r="Z92" t="n">
        <v>10</v>
      </c>
    </row>
    <row r="93">
      <c r="A93" t="n">
        <v>51</v>
      </c>
      <c r="B93" t="n">
        <v>140</v>
      </c>
      <c r="C93" t="inlineStr">
        <is>
          <t xml:space="preserve">CONCLUIDO	</t>
        </is>
      </c>
      <c r="D93" t="n">
        <v>6.0874</v>
      </c>
      <c r="E93" t="n">
        <v>16.43</v>
      </c>
      <c r="F93" t="n">
        <v>12.95</v>
      </c>
      <c r="G93" t="n">
        <v>70.65000000000001</v>
      </c>
      <c r="H93" t="n">
        <v>0.82</v>
      </c>
      <c r="I93" t="n">
        <v>11</v>
      </c>
      <c r="J93" t="n">
        <v>299.76</v>
      </c>
      <c r="K93" t="n">
        <v>60.56</v>
      </c>
      <c r="L93" t="n">
        <v>13.75</v>
      </c>
      <c r="M93" t="n">
        <v>9</v>
      </c>
      <c r="N93" t="n">
        <v>85.45</v>
      </c>
      <c r="O93" t="n">
        <v>37204.07</v>
      </c>
      <c r="P93" t="n">
        <v>192.1</v>
      </c>
      <c r="Q93" t="n">
        <v>988.08</v>
      </c>
      <c r="R93" t="n">
        <v>43.86</v>
      </c>
      <c r="S93" t="n">
        <v>35.43</v>
      </c>
      <c r="T93" t="n">
        <v>3185.86</v>
      </c>
      <c r="U93" t="n">
        <v>0.8100000000000001</v>
      </c>
      <c r="V93" t="n">
        <v>0.88</v>
      </c>
      <c r="W93" t="n">
        <v>2.98</v>
      </c>
      <c r="X93" t="n">
        <v>0.2</v>
      </c>
      <c r="Y93" t="n">
        <v>1</v>
      </c>
      <c r="Z93" t="n">
        <v>10</v>
      </c>
    </row>
    <row r="94">
      <c r="A94" t="n">
        <v>52</v>
      </c>
      <c r="B94" t="n">
        <v>140</v>
      </c>
      <c r="C94" t="inlineStr">
        <is>
          <t xml:space="preserve">CONCLUIDO	</t>
        </is>
      </c>
      <c r="D94" t="n">
        <v>6.085</v>
      </c>
      <c r="E94" t="n">
        <v>16.43</v>
      </c>
      <c r="F94" t="n">
        <v>12.96</v>
      </c>
      <c r="G94" t="n">
        <v>70.68000000000001</v>
      </c>
      <c r="H94" t="n">
        <v>0.83</v>
      </c>
      <c r="I94" t="n">
        <v>11</v>
      </c>
      <c r="J94" t="n">
        <v>300.28</v>
      </c>
      <c r="K94" t="n">
        <v>60.56</v>
      </c>
      <c r="L94" t="n">
        <v>14</v>
      </c>
      <c r="M94" t="n">
        <v>9</v>
      </c>
      <c r="N94" t="n">
        <v>85.73</v>
      </c>
      <c r="O94" t="n">
        <v>37268.93</v>
      </c>
      <c r="P94" t="n">
        <v>191.97</v>
      </c>
      <c r="Q94" t="n">
        <v>988.08</v>
      </c>
      <c r="R94" t="n">
        <v>44.19</v>
      </c>
      <c r="S94" t="n">
        <v>35.43</v>
      </c>
      <c r="T94" t="n">
        <v>3348.87</v>
      </c>
      <c r="U94" t="n">
        <v>0.8</v>
      </c>
      <c r="V94" t="n">
        <v>0.88</v>
      </c>
      <c r="W94" t="n">
        <v>2.98</v>
      </c>
      <c r="X94" t="n">
        <v>0.2</v>
      </c>
      <c r="Y94" t="n">
        <v>1</v>
      </c>
      <c r="Z94" t="n">
        <v>10</v>
      </c>
    </row>
    <row r="95">
      <c r="A95" t="n">
        <v>53</v>
      </c>
      <c r="B95" t="n">
        <v>140</v>
      </c>
      <c r="C95" t="inlineStr">
        <is>
          <t xml:space="preserve">CONCLUIDO	</t>
        </is>
      </c>
      <c r="D95" t="n">
        <v>6.0886</v>
      </c>
      <c r="E95" t="n">
        <v>16.42</v>
      </c>
      <c r="F95" t="n">
        <v>12.95</v>
      </c>
      <c r="G95" t="n">
        <v>70.63</v>
      </c>
      <c r="H95" t="n">
        <v>0.84</v>
      </c>
      <c r="I95" t="n">
        <v>11</v>
      </c>
      <c r="J95" t="n">
        <v>300.81</v>
      </c>
      <c r="K95" t="n">
        <v>60.56</v>
      </c>
      <c r="L95" t="n">
        <v>14.25</v>
      </c>
      <c r="M95" t="n">
        <v>9</v>
      </c>
      <c r="N95" t="n">
        <v>86</v>
      </c>
      <c r="O95" t="n">
        <v>37333.9</v>
      </c>
      <c r="P95" t="n">
        <v>191.53</v>
      </c>
      <c r="Q95" t="n">
        <v>988.1</v>
      </c>
      <c r="R95" t="n">
        <v>43.81</v>
      </c>
      <c r="S95" t="n">
        <v>35.43</v>
      </c>
      <c r="T95" t="n">
        <v>3162.68</v>
      </c>
      <c r="U95" t="n">
        <v>0.8100000000000001</v>
      </c>
      <c r="V95" t="n">
        <v>0.88</v>
      </c>
      <c r="W95" t="n">
        <v>2.98</v>
      </c>
      <c r="X95" t="n">
        <v>0.2</v>
      </c>
      <c r="Y95" t="n">
        <v>1</v>
      </c>
      <c r="Z95" t="n">
        <v>10</v>
      </c>
    </row>
    <row r="96">
      <c r="A96" t="n">
        <v>54</v>
      </c>
      <c r="B96" t="n">
        <v>140</v>
      </c>
      <c r="C96" t="inlineStr">
        <is>
          <t xml:space="preserve">CONCLUIDO	</t>
        </is>
      </c>
      <c r="D96" t="n">
        <v>6.09</v>
      </c>
      <c r="E96" t="n">
        <v>16.42</v>
      </c>
      <c r="F96" t="n">
        <v>12.94</v>
      </c>
      <c r="G96" t="n">
        <v>70.61</v>
      </c>
      <c r="H96" t="n">
        <v>0.86</v>
      </c>
      <c r="I96" t="n">
        <v>11</v>
      </c>
      <c r="J96" t="n">
        <v>301.34</v>
      </c>
      <c r="K96" t="n">
        <v>60.56</v>
      </c>
      <c r="L96" t="n">
        <v>14.5</v>
      </c>
      <c r="M96" t="n">
        <v>9</v>
      </c>
      <c r="N96" t="n">
        <v>86.28</v>
      </c>
      <c r="O96" t="n">
        <v>37399</v>
      </c>
      <c r="P96" t="n">
        <v>190.55</v>
      </c>
      <c r="Q96" t="n">
        <v>988.08</v>
      </c>
      <c r="R96" t="n">
        <v>43.83</v>
      </c>
      <c r="S96" t="n">
        <v>35.43</v>
      </c>
      <c r="T96" t="n">
        <v>3171.67</v>
      </c>
      <c r="U96" t="n">
        <v>0.8100000000000001</v>
      </c>
      <c r="V96" t="n">
        <v>0.88</v>
      </c>
      <c r="W96" t="n">
        <v>2.98</v>
      </c>
      <c r="X96" t="n">
        <v>0.19</v>
      </c>
      <c r="Y96" t="n">
        <v>1</v>
      </c>
      <c r="Z96" t="n">
        <v>10</v>
      </c>
    </row>
    <row r="97">
      <c r="A97" t="n">
        <v>55</v>
      </c>
      <c r="B97" t="n">
        <v>140</v>
      </c>
      <c r="C97" t="inlineStr">
        <is>
          <t xml:space="preserve">CONCLUIDO	</t>
        </is>
      </c>
      <c r="D97" t="n">
        <v>6.0898</v>
      </c>
      <c r="E97" t="n">
        <v>16.42</v>
      </c>
      <c r="F97" t="n">
        <v>12.95</v>
      </c>
      <c r="G97" t="n">
        <v>70.61</v>
      </c>
      <c r="H97" t="n">
        <v>0.87</v>
      </c>
      <c r="I97" t="n">
        <v>11</v>
      </c>
      <c r="J97" t="n">
        <v>301.86</v>
      </c>
      <c r="K97" t="n">
        <v>60.56</v>
      </c>
      <c r="L97" t="n">
        <v>14.75</v>
      </c>
      <c r="M97" t="n">
        <v>9</v>
      </c>
      <c r="N97" t="n">
        <v>86.56</v>
      </c>
      <c r="O97" t="n">
        <v>37464.21</v>
      </c>
      <c r="P97" t="n">
        <v>189.42</v>
      </c>
      <c r="Q97" t="n">
        <v>988.15</v>
      </c>
      <c r="R97" t="n">
        <v>43.8</v>
      </c>
      <c r="S97" t="n">
        <v>35.43</v>
      </c>
      <c r="T97" t="n">
        <v>3157.91</v>
      </c>
      <c r="U97" t="n">
        <v>0.8100000000000001</v>
      </c>
      <c r="V97" t="n">
        <v>0.88</v>
      </c>
      <c r="W97" t="n">
        <v>2.98</v>
      </c>
      <c r="X97" t="n">
        <v>0.19</v>
      </c>
      <c r="Y97" t="n">
        <v>1</v>
      </c>
      <c r="Z97" t="n">
        <v>10</v>
      </c>
    </row>
    <row r="98">
      <c r="A98" t="n">
        <v>56</v>
      </c>
      <c r="B98" t="n">
        <v>140</v>
      </c>
      <c r="C98" t="inlineStr">
        <is>
          <t xml:space="preserve">CONCLUIDO	</t>
        </is>
      </c>
      <c r="D98" t="n">
        <v>6.1156</v>
      </c>
      <c r="E98" t="n">
        <v>16.35</v>
      </c>
      <c r="F98" t="n">
        <v>12.93</v>
      </c>
      <c r="G98" t="n">
        <v>77.56999999999999</v>
      </c>
      <c r="H98" t="n">
        <v>0.88</v>
      </c>
      <c r="I98" t="n">
        <v>10</v>
      </c>
      <c r="J98" t="n">
        <v>302.39</v>
      </c>
      <c r="K98" t="n">
        <v>60.56</v>
      </c>
      <c r="L98" t="n">
        <v>15</v>
      </c>
      <c r="M98" t="n">
        <v>8</v>
      </c>
      <c r="N98" t="n">
        <v>86.84</v>
      </c>
      <c r="O98" t="n">
        <v>37529.55</v>
      </c>
      <c r="P98" t="n">
        <v>187.7</v>
      </c>
      <c r="Q98" t="n">
        <v>988.08</v>
      </c>
      <c r="R98" t="n">
        <v>43.04</v>
      </c>
      <c r="S98" t="n">
        <v>35.43</v>
      </c>
      <c r="T98" t="n">
        <v>2780.17</v>
      </c>
      <c r="U98" t="n">
        <v>0.82</v>
      </c>
      <c r="V98" t="n">
        <v>0.88</v>
      </c>
      <c r="W98" t="n">
        <v>2.98</v>
      </c>
      <c r="X98" t="n">
        <v>0.17</v>
      </c>
      <c r="Y98" t="n">
        <v>1</v>
      </c>
      <c r="Z98" t="n">
        <v>10</v>
      </c>
    </row>
    <row r="99">
      <c r="A99" t="n">
        <v>57</v>
      </c>
      <c r="B99" t="n">
        <v>140</v>
      </c>
      <c r="C99" t="inlineStr">
        <is>
          <t xml:space="preserve">CONCLUIDO	</t>
        </is>
      </c>
      <c r="D99" t="n">
        <v>6.1114</v>
      </c>
      <c r="E99" t="n">
        <v>16.36</v>
      </c>
      <c r="F99" t="n">
        <v>12.94</v>
      </c>
      <c r="G99" t="n">
        <v>77.64</v>
      </c>
      <c r="H99" t="n">
        <v>0.9</v>
      </c>
      <c r="I99" t="n">
        <v>10</v>
      </c>
      <c r="J99" t="n">
        <v>302.92</v>
      </c>
      <c r="K99" t="n">
        <v>60.56</v>
      </c>
      <c r="L99" t="n">
        <v>15.25</v>
      </c>
      <c r="M99" t="n">
        <v>8</v>
      </c>
      <c r="N99" t="n">
        <v>87.12</v>
      </c>
      <c r="O99" t="n">
        <v>37595</v>
      </c>
      <c r="P99" t="n">
        <v>187.14</v>
      </c>
      <c r="Q99" t="n">
        <v>988.1799999999999</v>
      </c>
      <c r="R99" t="n">
        <v>43.59</v>
      </c>
      <c r="S99" t="n">
        <v>35.43</v>
      </c>
      <c r="T99" t="n">
        <v>3056.51</v>
      </c>
      <c r="U99" t="n">
        <v>0.8100000000000001</v>
      </c>
      <c r="V99" t="n">
        <v>0.88</v>
      </c>
      <c r="W99" t="n">
        <v>2.98</v>
      </c>
      <c r="X99" t="n">
        <v>0.19</v>
      </c>
      <c r="Y99" t="n">
        <v>1</v>
      </c>
      <c r="Z99" t="n">
        <v>10</v>
      </c>
    </row>
    <row r="100">
      <c r="A100" t="n">
        <v>58</v>
      </c>
      <c r="B100" t="n">
        <v>140</v>
      </c>
      <c r="C100" t="inlineStr">
        <is>
          <t xml:space="preserve">CONCLUIDO	</t>
        </is>
      </c>
      <c r="D100" t="n">
        <v>6.1164</v>
      </c>
      <c r="E100" t="n">
        <v>16.35</v>
      </c>
      <c r="F100" t="n">
        <v>12.93</v>
      </c>
      <c r="G100" t="n">
        <v>77.56</v>
      </c>
      <c r="H100" t="n">
        <v>0.91</v>
      </c>
      <c r="I100" t="n">
        <v>10</v>
      </c>
      <c r="J100" t="n">
        <v>303.46</v>
      </c>
      <c r="K100" t="n">
        <v>60.56</v>
      </c>
      <c r="L100" t="n">
        <v>15.5</v>
      </c>
      <c r="M100" t="n">
        <v>8</v>
      </c>
      <c r="N100" t="n">
        <v>87.40000000000001</v>
      </c>
      <c r="O100" t="n">
        <v>37660.57</v>
      </c>
      <c r="P100" t="n">
        <v>185.94</v>
      </c>
      <c r="Q100" t="n">
        <v>988.1</v>
      </c>
      <c r="R100" t="n">
        <v>43.13</v>
      </c>
      <c r="S100" t="n">
        <v>35.43</v>
      </c>
      <c r="T100" t="n">
        <v>2824.6</v>
      </c>
      <c r="U100" t="n">
        <v>0.82</v>
      </c>
      <c r="V100" t="n">
        <v>0.88</v>
      </c>
      <c r="W100" t="n">
        <v>2.98</v>
      </c>
      <c r="X100" t="n">
        <v>0.17</v>
      </c>
      <c r="Y100" t="n">
        <v>1</v>
      </c>
      <c r="Z100" t="n">
        <v>10</v>
      </c>
    </row>
    <row r="101">
      <c r="A101" t="n">
        <v>59</v>
      </c>
      <c r="B101" t="n">
        <v>140</v>
      </c>
      <c r="C101" t="inlineStr">
        <is>
          <t xml:space="preserve">CONCLUIDO	</t>
        </is>
      </c>
      <c r="D101" t="n">
        <v>6.1144</v>
      </c>
      <c r="E101" t="n">
        <v>16.35</v>
      </c>
      <c r="F101" t="n">
        <v>12.93</v>
      </c>
      <c r="G101" t="n">
        <v>77.59</v>
      </c>
      <c r="H101" t="n">
        <v>0.92</v>
      </c>
      <c r="I101" t="n">
        <v>10</v>
      </c>
      <c r="J101" t="n">
        <v>303.99</v>
      </c>
      <c r="K101" t="n">
        <v>60.56</v>
      </c>
      <c r="L101" t="n">
        <v>15.75</v>
      </c>
      <c r="M101" t="n">
        <v>8</v>
      </c>
      <c r="N101" t="n">
        <v>87.68000000000001</v>
      </c>
      <c r="O101" t="n">
        <v>37726.27</v>
      </c>
      <c r="P101" t="n">
        <v>186.15</v>
      </c>
      <c r="Q101" t="n">
        <v>988.12</v>
      </c>
      <c r="R101" t="n">
        <v>43.16</v>
      </c>
      <c r="S101" t="n">
        <v>35.43</v>
      </c>
      <c r="T101" t="n">
        <v>2842.71</v>
      </c>
      <c r="U101" t="n">
        <v>0.82</v>
      </c>
      <c r="V101" t="n">
        <v>0.88</v>
      </c>
      <c r="W101" t="n">
        <v>2.98</v>
      </c>
      <c r="X101" t="n">
        <v>0.18</v>
      </c>
      <c r="Y101" t="n">
        <v>1</v>
      </c>
      <c r="Z101" t="n">
        <v>10</v>
      </c>
    </row>
    <row r="102">
      <c r="A102" t="n">
        <v>60</v>
      </c>
      <c r="B102" t="n">
        <v>140</v>
      </c>
      <c r="C102" t="inlineStr">
        <is>
          <t xml:space="preserve">CONCLUIDO	</t>
        </is>
      </c>
      <c r="D102" t="n">
        <v>6.1131</v>
      </c>
      <c r="E102" t="n">
        <v>16.36</v>
      </c>
      <c r="F102" t="n">
        <v>12.94</v>
      </c>
      <c r="G102" t="n">
        <v>77.61</v>
      </c>
      <c r="H102" t="n">
        <v>0.9399999999999999</v>
      </c>
      <c r="I102" t="n">
        <v>10</v>
      </c>
      <c r="J102" t="n">
        <v>304.52</v>
      </c>
      <c r="K102" t="n">
        <v>60.56</v>
      </c>
      <c r="L102" t="n">
        <v>16</v>
      </c>
      <c r="M102" t="n">
        <v>8</v>
      </c>
      <c r="N102" t="n">
        <v>87.97</v>
      </c>
      <c r="O102" t="n">
        <v>37792.08</v>
      </c>
      <c r="P102" t="n">
        <v>185.14</v>
      </c>
      <c r="Q102" t="n">
        <v>988.08</v>
      </c>
      <c r="R102" t="n">
        <v>43.37</v>
      </c>
      <c r="S102" t="n">
        <v>35.43</v>
      </c>
      <c r="T102" t="n">
        <v>2947.3</v>
      </c>
      <c r="U102" t="n">
        <v>0.82</v>
      </c>
      <c r="V102" t="n">
        <v>0.88</v>
      </c>
      <c r="W102" t="n">
        <v>2.98</v>
      </c>
      <c r="X102" t="n">
        <v>0.18</v>
      </c>
      <c r="Y102" t="n">
        <v>1</v>
      </c>
      <c r="Z102" t="n">
        <v>10</v>
      </c>
    </row>
    <row r="103">
      <c r="A103" t="n">
        <v>61</v>
      </c>
      <c r="B103" t="n">
        <v>140</v>
      </c>
      <c r="C103" t="inlineStr">
        <is>
          <t xml:space="preserve">CONCLUIDO	</t>
        </is>
      </c>
      <c r="D103" t="n">
        <v>6.1152</v>
      </c>
      <c r="E103" t="n">
        <v>16.35</v>
      </c>
      <c r="F103" t="n">
        <v>12.93</v>
      </c>
      <c r="G103" t="n">
        <v>77.58</v>
      </c>
      <c r="H103" t="n">
        <v>0.95</v>
      </c>
      <c r="I103" t="n">
        <v>10</v>
      </c>
      <c r="J103" t="n">
        <v>305.06</v>
      </c>
      <c r="K103" t="n">
        <v>60.56</v>
      </c>
      <c r="L103" t="n">
        <v>16.25</v>
      </c>
      <c r="M103" t="n">
        <v>8</v>
      </c>
      <c r="N103" t="n">
        <v>88.25</v>
      </c>
      <c r="O103" t="n">
        <v>37858.02</v>
      </c>
      <c r="P103" t="n">
        <v>184.14</v>
      </c>
      <c r="Q103" t="n">
        <v>988.1</v>
      </c>
      <c r="R103" t="n">
        <v>43.25</v>
      </c>
      <c r="S103" t="n">
        <v>35.43</v>
      </c>
      <c r="T103" t="n">
        <v>2886.65</v>
      </c>
      <c r="U103" t="n">
        <v>0.82</v>
      </c>
      <c r="V103" t="n">
        <v>0.88</v>
      </c>
      <c r="W103" t="n">
        <v>2.98</v>
      </c>
      <c r="X103" t="n">
        <v>0.18</v>
      </c>
      <c r="Y103" t="n">
        <v>1</v>
      </c>
      <c r="Z103" t="n">
        <v>10</v>
      </c>
    </row>
    <row r="104">
      <c r="A104" t="n">
        <v>62</v>
      </c>
      <c r="B104" t="n">
        <v>140</v>
      </c>
      <c r="C104" t="inlineStr">
        <is>
          <t xml:space="preserve">CONCLUIDO	</t>
        </is>
      </c>
      <c r="D104" t="n">
        <v>6.1389</v>
      </c>
      <c r="E104" t="n">
        <v>16.29</v>
      </c>
      <c r="F104" t="n">
        <v>12.92</v>
      </c>
      <c r="G104" t="n">
        <v>86.12</v>
      </c>
      <c r="H104" t="n">
        <v>0.96</v>
      </c>
      <c r="I104" t="n">
        <v>9</v>
      </c>
      <c r="J104" t="n">
        <v>305.59</v>
      </c>
      <c r="K104" t="n">
        <v>60.56</v>
      </c>
      <c r="L104" t="n">
        <v>16.5</v>
      </c>
      <c r="M104" t="n">
        <v>7</v>
      </c>
      <c r="N104" t="n">
        <v>88.54000000000001</v>
      </c>
      <c r="O104" t="n">
        <v>37924.08</v>
      </c>
      <c r="P104" t="n">
        <v>183.05</v>
      </c>
      <c r="Q104" t="n">
        <v>988.11</v>
      </c>
      <c r="R104" t="n">
        <v>42.83</v>
      </c>
      <c r="S104" t="n">
        <v>35.43</v>
      </c>
      <c r="T104" t="n">
        <v>2678.61</v>
      </c>
      <c r="U104" t="n">
        <v>0.83</v>
      </c>
      <c r="V104" t="n">
        <v>0.88</v>
      </c>
      <c r="W104" t="n">
        <v>2.98</v>
      </c>
      <c r="X104" t="n">
        <v>0.16</v>
      </c>
      <c r="Y104" t="n">
        <v>1</v>
      </c>
      <c r="Z104" t="n">
        <v>10</v>
      </c>
    </row>
    <row r="105">
      <c r="A105" t="n">
        <v>63</v>
      </c>
      <c r="B105" t="n">
        <v>140</v>
      </c>
      <c r="C105" t="inlineStr">
        <is>
          <t xml:space="preserve">CONCLUIDO	</t>
        </is>
      </c>
      <c r="D105" t="n">
        <v>6.1402</v>
      </c>
      <c r="E105" t="n">
        <v>16.29</v>
      </c>
      <c r="F105" t="n">
        <v>12.91</v>
      </c>
      <c r="G105" t="n">
        <v>86.09999999999999</v>
      </c>
      <c r="H105" t="n">
        <v>0.97</v>
      </c>
      <c r="I105" t="n">
        <v>9</v>
      </c>
      <c r="J105" t="n">
        <v>306.13</v>
      </c>
      <c r="K105" t="n">
        <v>60.56</v>
      </c>
      <c r="L105" t="n">
        <v>16.75</v>
      </c>
      <c r="M105" t="n">
        <v>7</v>
      </c>
      <c r="N105" t="n">
        <v>88.83</v>
      </c>
      <c r="O105" t="n">
        <v>37990.27</v>
      </c>
      <c r="P105" t="n">
        <v>183.25</v>
      </c>
      <c r="Q105" t="n">
        <v>988.08</v>
      </c>
      <c r="R105" t="n">
        <v>42.84</v>
      </c>
      <c r="S105" t="n">
        <v>35.43</v>
      </c>
      <c r="T105" t="n">
        <v>2685.46</v>
      </c>
      <c r="U105" t="n">
        <v>0.83</v>
      </c>
      <c r="V105" t="n">
        <v>0.88</v>
      </c>
      <c r="W105" t="n">
        <v>2.98</v>
      </c>
      <c r="X105" t="n">
        <v>0.16</v>
      </c>
      <c r="Y105" t="n">
        <v>1</v>
      </c>
      <c r="Z105" t="n">
        <v>10</v>
      </c>
    </row>
    <row r="106">
      <c r="A106" t="n">
        <v>64</v>
      </c>
      <c r="B106" t="n">
        <v>140</v>
      </c>
      <c r="C106" t="inlineStr">
        <is>
          <t xml:space="preserve">CONCLUIDO	</t>
        </is>
      </c>
      <c r="D106" t="n">
        <v>6.1394</v>
      </c>
      <c r="E106" t="n">
        <v>16.29</v>
      </c>
      <c r="F106" t="n">
        <v>12.92</v>
      </c>
      <c r="G106" t="n">
        <v>86.11</v>
      </c>
      <c r="H106" t="n">
        <v>0.99</v>
      </c>
      <c r="I106" t="n">
        <v>9</v>
      </c>
      <c r="J106" t="n">
        <v>306.67</v>
      </c>
      <c r="K106" t="n">
        <v>60.56</v>
      </c>
      <c r="L106" t="n">
        <v>17</v>
      </c>
      <c r="M106" t="n">
        <v>7</v>
      </c>
      <c r="N106" t="n">
        <v>89.11</v>
      </c>
      <c r="O106" t="n">
        <v>38056.58</v>
      </c>
      <c r="P106" t="n">
        <v>183.08</v>
      </c>
      <c r="Q106" t="n">
        <v>988.08</v>
      </c>
      <c r="R106" t="n">
        <v>42.88</v>
      </c>
      <c r="S106" t="n">
        <v>35.43</v>
      </c>
      <c r="T106" t="n">
        <v>2707.13</v>
      </c>
      <c r="U106" t="n">
        <v>0.83</v>
      </c>
      <c r="V106" t="n">
        <v>0.88</v>
      </c>
      <c r="W106" t="n">
        <v>2.98</v>
      </c>
      <c r="X106" t="n">
        <v>0.16</v>
      </c>
      <c r="Y106" t="n">
        <v>1</v>
      </c>
      <c r="Z106" t="n">
        <v>10</v>
      </c>
    </row>
    <row r="107">
      <c r="A107" t="n">
        <v>65</v>
      </c>
      <c r="B107" t="n">
        <v>140</v>
      </c>
      <c r="C107" t="inlineStr">
        <is>
          <t xml:space="preserve">CONCLUIDO	</t>
        </is>
      </c>
      <c r="D107" t="n">
        <v>6.1411</v>
      </c>
      <c r="E107" t="n">
        <v>16.28</v>
      </c>
      <c r="F107" t="n">
        <v>12.91</v>
      </c>
      <c r="G107" t="n">
        <v>86.08</v>
      </c>
      <c r="H107" t="n">
        <v>1</v>
      </c>
      <c r="I107" t="n">
        <v>9</v>
      </c>
      <c r="J107" t="n">
        <v>307.21</v>
      </c>
      <c r="K107" t="n">
        <v>60.56</v>
      </c>
      <c r="L107" t="n">
        <v>17.25</v>
      </c>
      <c r="M107" t="n">
        <v>6</v>
      </c>
      <c r="N107" t="n">
        <v>89.40000000000001</v>
      </c>
      <c r="O107" t="n">
        <v>38123.01</v>
      </c>
      <c r="P107" t="n">
        <v>182.32</v>
      </c>
      <c r="Q107" t="n">
        <v>988.1</v>
      </c>
      <c r="R107" t="n">
        <v>42.71</v>
      </c>
      <c r="S107" t="n">
        <v>35.43</v>
      </c>
      <c r="T107" t="n">
        <v>2619.04</v>
      </c>
      <c r="U107" t="n">
        <v>0.83</v>
      </c>
      <c r="V107" t="n">
        <v>0.88</v>
      </c>
      <c r="W107" t="n">
        <v>2.98</v>
      </c>
      <c r="X107" t="n">
        <v>0.16</v>
      </c>
      <c r="Y107" t="n">
        <v>1</v>
      </c>
      <c r="Z107" t="n">
        <v>10</v>
      </c>
    </row>
    <row r="108">
      <c r="A108" t="n">
        <v>66</v>
      </c>
      <c r="B108" t="n">
        <v>140</v>
      </c>
      <c r="C108" t="inlineStr">
        <is>
          <t xml:space="preserve">CONCLUIDO	</t>
        </is>
      </c>
      <c r="D108" t="n">
        <v>6.142</v>
      </c>
      <c r="E108" t="n">
        <v>16.28</v>
      </c>
      <c r="F108" t="n">
        <v>12.91</v>
      </c>
      <c r="G108" t="n">
        <v>86.06999999999999</v>
      </c>
      <c r="H108" t="n">
        <v>1.01</v>
      </c>
      <c r="I108" t="n">
        <v>9</v>
      </c>
      <c r="J108" t="n">
        <v>307.75</v>
      </c>
      <c r="K108" t="n">
        <v>60.56</v>
      </c>
      <c r="L108" t="n">
        <v>17.5</v>
      </c>
      <c r="M108" t="n">
        <v>5</v>
      </c>
      <c r="N108" t="n">
        <v>89.69</v>
      </c>
      <c r="O108" t="n">
        <v>38189.58</v>
      </c>
      <c r="P108" t="n">
        <v>181.33</v>
      </c>
      <c r="Q108" t="n">
        <v>988.1</v>
      </c>
      <c r="R108" t="n">
        <v>42.38</v>
      </c>
      <c r="S108" t="n">
        <v>35.43</v>
      </c>
      <c r="T108" t="n">
        <v>2454.44</v>
      </c>
      <c r="U108" t="n">
        <v>0.84</v>
      </c>
      <c r="V108" t="n">
        <v>0.88</v>
      </c>
      <c r="W108" t="n">
        <v>2.98</v>
      </c>
      <c r="X108" t="n">
        <v>0.16</v>
      </c>
      <c r="Y108" t="n">
        <v>1</v>
      </c>
      <c r="Z108" t="n">
        <v>10</v>
      </c>
    </row>
    <row r="109">
      <c r="A109" t="n">
        <v>67</v>
      </c>
      <c r="B109" t="n">
        <v>140</v>
      </c>
      <c r="C109" t="inlineStr">
        <is>
          <t xml:space="preserve">CONCLUIDO	</t>
        </is>
      </c>
      <c r="D109" t="n">
        <v>6.1417</v>
      </c>
      <c r="E109" t="n">
        <v>16.28</v>
      </c>
      <c r="F109" t="n">
        <v>12.91</v>
      </c>
      <c r="G109" t="n">
        <v>86.06999999999999</v>
      </c>
      <c r="H109" t="n">
        <v>1.03</v>
      </c>
      <c r="I109" t="n">
        <v>9</v>
      </c>
      <c r="J109" t="n">
        <v>308.29</v>
      </c>
      <c r="K109" t="n">
        <v>60.56</v>
      </c>
      <c r="L109" t="n">
        <v>17.75</v>
      </c>
      <c r="M109" t="n">
        <v>4</v>
      </c>
      <c r="N109" t="n">
        <v>89.98</v>
      </c>
      <c r="O109" t="n">
        <v>38256.26</v>
      </c>
      <c r="P109" t="n">
        <v>180.73</v>
      </c>
      <c r="Q109" t="n">
        <v>988.08</v>
      </c>
      <c r="R109" t="n">
        <v>42.49</v>
      </c>
      <c r="S109" t="n">
        <v>35.43</v>
      </c>
      <c r="T109" t="n">
        <v>2511.43</v>
      </c>
      <c r="U109" t="n">
        <v>0.83</v>
      </c>
      <c r="V109" t="n">
        <v>0.88</v>
      </c>
      <c r="W109" t="n">
        <v>2.98</v>
      </c>
      <c r="X109" t="n">
        <v>0.16</v>
      </c>
      <c r="Y109" t="n">
        <v>1</v>
      </c>
      <c r="Z109" t="n">
        <v>10</v>
      </c>
    </row>
    <row r="110">
      <c r="A110" t="n">
        <v>68</v>
      </c>
      <c r="B110" t="n">
        <v>140</v>
      </c>
      <c r="C110" t="inlineStr">
        <is>
          <t xml:space="preserve">CONCLUIDO	</t>
        </is>
      </c>
      <c r="D110" t="n">
        <v>6.1394</v>
      </c>
      <c r="E110" t="n">
        <v>16.29</v>
      </c>
      <c r="F110" t="n">
        <v>12.92</v>
      </c>
      <c r="G110" t="n">
        <v>86.11</v>
      </c>
      <c r="H110" t="n">
        <v>1.04</v>
      </c>
      <c r="I110" t="n">
        <v>9</v>
      </c>
      <c r="J110" t="n">
        <v>308.83</v>
      </c>
      <c r="K110" t="n">
        <v>60.56</v>
      </c>
      <c r="L110" t="n">
        <v>18</v>
      </c>
      <c r="M110" t="n">
        <v>3</v>
      </c>
      <c r="N110" t="n">
        <v>90.27</v>
      </c>
      <c r="O110" t="n">
        <v>38323.08</v>
      </c>
      <c r="P110" t="n">
        <v>179.64</v>
      </c>
      <c r="Q110" t="n">
        <v>988.08</v>
      </c>
      <c r="R110" t="n">
        <v>42.62</v>
      </c>
      <c r="S110" t="n">
        <v>35.43</v>
      </c>
      <c r="T110" t="n">
        <v>2574.54</v>
      </c>
      <c r="U110" t="n">
        <v>0.83</v>
      </c>
      <c r="V110" t="n">
        <v>0.88</v>
      </c>
      <c r="W110" t="n">
        <v>2.99</v>
      </c>
      <c r="X110" t="n">
        <v>0.16</v>
      </c>
      <c r="Y110" t="n">
        <v>1</v>
      </c>
      <c r="Z110" t="n">
        <v>10</v>
      </c>
    </row>
    <row r="111">
      <c r="A111" t="n">
        <v>69</v>
      </c>
      <c r="B111" t="n">
        <v>140</v>
      </c>
      <c r="C111" t="inlineStr">
        <is>
          <t xml:space="preserve">CONCLUIDO	</t>
        </is>
      </c>
      <c r="D111" t="n">
        <v>6.1382</v>
      </c>
      <c r="E111" t="n">
        <v>16.29</v>
      </c>
      <c r="F111" t="n">
        <v>12.92</v>
      </c>
      <c r="G111" t="n">
        <v>86.14</v>
      </c>
      <c r="H111" t="n">
        <v>1.05</v>
      </c>
      <c r="I111" t="n">
        <v>9</v>
      </c>
      <c r="J111" t="n">
        <v>309.37</v>
      </c>
      <c r="K111" t="n">
        <v>60.56</v>
      </c>
      <c r="L111" t="n">
        <v>18.25</v>
      </c>
      <c r="M111" t="n">
        <v>3</v>
      </c>
      <c r="N111" t="n">
        <v>90.56999999999999</v>
      </c>
      <c r="O111" t="n">
        <v>38390.02</v>
      </c>
      <c r="P111" t="n">
        <v>179.48</v>
      </c>
      <c r="Q111" t="n">
        <v>988.08</v>
      </c>
      <c r="R111" t="n">
        <v>42.73</v>
      </c>
      <c r="S111" t="n">
        <v>35.43</v>
      </c>
      <c r="T111" t="n">
        <v>2632.27</v>
      </c>
      <c r="U111" t="n">
        <v>0.83</v>
      </c>
      <c r="V111" t="n">
        <v>0.88</v>
      </c>
      <c r="W111" t="n">
        <v>2.99</v>
      </c>
      <c r="X111" t="n">
        <v>0.17</v>
      </c>
      <c r="Y111" t="n">
        <v>1</v>
      </c>
      <c r="Z111" t="n">
        <v>10</v>
      </c>
    </row>
    <row r="112">
      <c r="A112" t="n">
        <v>70</v>
      </c>
      <c r="B112" t="n">
        <v>140</v>
      </c>
      <c r="C112" t="inlineStr">
        <is>
          <t xml:space="preserve">CONCLUIDO	</t>
        </is>
      </c>
      <c r="D112" t="n">
        <v>6.1375</v>
      </c>
      <c r="E112" t="n">
        <v>16.29</v>
      </c>
      <c r="F112" t="n">
        <v>12.92</v>
      </c>
      <c r="G112" t="n">
        <v>86.15000000000001</v>
      </c>
      <c r="H112" t="n">
        <v>1.06</v>
      </c>
      <c r="I112" t="n">
        <v>9</v>
      </c>
      <c r="J112" t="n">
        <v>309.91</v>
      </c>
      <c r="K112" t="n">
        <v>60.56</v>
      </c>
      <c r="L112" t="n">
        <v>18.5</v>
      </c>
      <c r="M112" t="n">
        <v>2</v>
      </c>
      <c r="N112" t="n">
        <v>90.86</v>
      </c>
      <c r="O112" t="n">
        <v>38457.09</v>
      </c>
      <c r="P112" t="n">
        <v>179.3</v>
      </c>
      <c r="Q112" t="n">
        <v>988.08</v>
      </c>
      <c r="R112" t="n">
        <v>42.71</v>
      </c>
      <c r="S112" t="n">
        <v>35.43</v>
      </c>
      <c r="T112" t="n">
        <v>2619.74</v>
      </c>
      <c r="U112" t="n">
        <v>0.83</v>
      </c>
      <c r="V112" t="n">
        <v>0.88</v>
      </c>
      <c r="W112" t="n">
        <v>2.99</v>
      </c>
      <c r="X112" t="n">
        <v>0.17</v>
      </c>
      <c r="Y112" t="n">
        <v>1</v>
      </c>
      <c r="Z112" t="n">
        <v>10</v>
      </c>
    </row>
    <row r="113">
      <c r="A113" t="n">
        <v>71</v>
      </c>
      <c r="B113" t="n">
        <v>140</v>
      </c>
      <c r="C113" t="inlineStr">
        <is>
          <t xml:space="preserve">CONCLUIDO	</t>
        </is>
      </c>
      <c r="D113" t="n">
        <v>6.1366</v>
      </c>
      <c r="E113" t="n">
        <v>16.3</v>
      </c>
      <c r="F113" t="n">
        <v>12.92</v>
      </c>
      <c r="G113" t="n">
        <v>86.16</v>
      </c>
      <c r="H113" t="n">
        <v>1.08</v>
      </c>
      <c r="I113" t="n">
        <v>9</v>
      </c>
      <c r="J113" t="n">
        <v>310.46</v>
      </c>
      <c r="K113" t="n">
        <v>60.56</v>
      </c>
      <c r="L113" t="n">
        <v>18.75</v>
      </c>
      <c r="M113" t="n">
        <v>1</v>
      </c>
      <c r="N113" t="n">
        <v>91.16</v>
      </c>
      <c r="O113" t="n">
        <v>38524.29</v>
      </c>
      <c r="P113" t="n">
        <v>179.21</v>
      </c>
      <c r="Q113" t="n">
        <v>988.08</v>
      </c>
      <c r="R113" t="n">
        <v>42.76</v>
      </c>
      <c r="S113" t="n">
        <v>35.43</v>
      </c>
      <c r="T113" t="n">
        <v>2645.15</v>
      </c>
      <c r="U113" t="n">
        <v>0.83</v>
      </c>
      <c r="V113" t="n">
        <v>0.88</v>
      </c>
      <c r="W113" t="n">
        <v>2.99</v>
      </c>
      <c r="X113" t="n">
        <v>0.17</v>
      </c>
      <c r="Y113" t="n">
        <v>1</v>
      </c>
      <c r="Z113" t="n">
        <v>10</v>
      </c>
    </row>
    <row r="114">
      <c r="A114" t="n">
        <v>72</v>
      </c>
      <c r="B114" t="n">
        <v>140</v>
      </c>
      <c r="C114" t="inlineStr">
        <is>
          <t xml:space="preserve">CONCLUIDO	</t>
        </is>
      </c>
      <c r="D114" t="n">
        <v>6.1365</v>
      </c>
      <c r="E114" t="n">
        <v>16.3</v>
      </c>
      <c r="F114" t="n">
        <v>12.92</v>
      </c>
      <c r="G114" t="n">
        <v>86.16</v>
      </c>
      <c r="H114" t="n">
        <v>1.09</v>
      </c>
      <c r="I114" t="n">
        <v>9</v>
      </c>
      <c r="J114" t="n">
        <v>311.01</v>
      </c>
      <c r="K114" t="n">
        <v>60.56</v>
      </c>
      <c r="L114" t="n">
        <v>19</v>
      </c>
      <c r="M114" t="n">
        <v>0</v>
      </c>
      <c r="N114" t="n">
        <v>91.45</v>
      </c>
      <c r="O114" t="n">
        <v>38591.62</v>
      </c>
      <c r="P114" t="n">
        <v>179.34</v>
      </c>
      <c r="Q114" t="n">
        <v>988.08</v>
      </c>
      <c r="R114" t="n">
        <v>42.77</v>
      </c>
      <c r="S114" t="n">
        <v>35.43</v>
      </c>
      <c r="T114" t="n">
        <v>2652.63</v>
      </c>
      <c r="U114" t="n">
        <v>0.83</v>
      </c>
      <c r="V114" t="n">
        <v>0.88</v>
      </c>
      <c r="W114" t="n">
        <v>2.99</v>
      </c>
      <c r="X114" t="n">
        <v>0.17</v>
      </c>
      <c r="Y114" t="n">
        <v>1</v>
      </c>
      <c r="Z114" t="n">
        <v>10</v>
      </c>
    </row>
    <row r="115">
      <c r="A115" t="n">
        <v>0</v>
      </c>
      <c r="B115" t="n">
        <v>40</v>
      </c>
      <c r="C115" t="inlineStr">
        <is>
          <t xml:space="preserve">CONCLUIDO	</t>
        </is>
      </c>
      <c r="D115" t="n">
        <v>5.5658</v>
      </c>
      <c r="E115" t="n">
        <v>17.97</v>
      </c>
      <c r="F115" t="n">
        <v>14.44</v>
      </c>
      <c r="G115" t="n">
        <v>10.31</v>
      </c>
      <c r="H115" t="n">
        <v>0.2</v>
      </c>
      <c r="I115" t="n">
        <v>84</v>
      </c>
      <c r="J115" t="n">
        <v>89.87</v>
      </c>
      <c r="K115" t="n">
        <v>37.55</v>
      </c>
      <c r="L115" t="n">
        <v>1</v>
      </c>
      <c r="M115" t="n">
        <v>82</v>
      </c>
      <c r="N115" t="n">
        <v>11.32</v>
      </c>
      <c r="O115" t="n">
        <v>11317.98</v>
      </c>
      <c r="P115" t="n">
        <v>115.02</v>
      </c>
      <c r="Q115" t="n">
        <v>988.39</v>
      </c>
      <c r="R115" t="n">
        <v>90.47</v>
      </c>
      <c r="S115" t="n">
        <v>35.43</v>
      </c>
      <c r="T115" t="n">
        <v>26126.14</v>
      </c>
      <c r="U115" t="n">
        <v>0.39</v>
      </c>
      <c r="V115" t="n">
        <v>0.79</v>
      </c>
      <c r="W115" t="n">
        <v>3.1</v>
      </c>
      <c r="X115" t="n">
        <v>1.68</v>
      </c>
      <c r="Y115" t="n">
        <v>1</v>
      </c>
      <c r="Z115" t="n">
        <v>10</v>
      </c>
    </row>
    <row r="116">
      <c r="A116" t="n">
        <v>1</v>
      </c>
      <c r="B116" t="n">
        <v>40</v>
      </c>
      <c r="C116" t="inlineStr">
        <is>
          <t xml:space="preserve">CONCLUIDO	</t>
        </is>
      </c>
      <c r="D116" t="n">
        <v>5.8204</v>
      </c>
      <c r="E116" t="n">
        <v>17.18</v>
      </c>
      <c r="F116" t="n">
        <v>14.03</v>
      </c>
      <c r="G116" t="n">
        <v>13.15</v>
      </c>
      <c r="H116" t="n">
        <v>0.24</v>
      </c>
      <c r="I116" t="n">
        <v>64</v>
      </c>
      <c r="J116" t="n">
        <v>90.18000000000001</v>
      </c>
      <c r="K116" t="n">
        <v>37.55</v>
      </c>
      <c r="L116" t="n">
        <v>1.25</v>
      </c>
      <c r="M116" t="n">
        <v>62</v>
      </c>
      <c r="N116" t="n">
        <v>11.37</v>
      </c>
      <c r="O116" t="n">
        <v>11355.7</v>
      </c>
      <c r="P116" t="n">
        <v>109.51</v>
      </c>
      <c r="Q116" t="n">
        <v>988.3200000000001</v>
      </c>
      <c r="R116" t="n">
        <v>77.48</v>
      </c>
      <c r="S116" t="n">
        <v>35.43</v>
      </c>
      <c r="T116" t="n">
        <v>19728.89</v>
      </c>
      <c r="U116" t="n">
        <v>0.46</v>
      </c>
      <c r="V116" t="n">
        <v>0.8100000000000001</v>
      </c>
      <c r="W116" t="n">
        <v>3.07</v>
      </c>
      <c r="X116" t="n">
        <v>1.28</v>
      </c>
      <c r="Y116" t="n">
        <v>1</v>
      </c>
      <c r="Z116" t="n">
        <v>10</v>
      </c>
    </row>
    <row r="117">
      <c r="A117" t="n">
        <v>2</v>
      </c>
      <c r="B117" t="n">
        <v>40</v>
      </c>
      <c r="C117" t="inlineStr">
        <is>
          <t xml:space="preserve">CONCLUIDO	</t>
        </is>
      </c>
      <c r="D117" t="n">
        <v>5.9933</v>
      </c>
      <c r="E117" t="n">
        <v>16.69</v>
      </c>
      <c r="F117" t="n">
        <v>13.78</v>
      </c>
      <c r="G117" t="n">
        <v>16.21</v>
      </c>
      <c r="H117" t="n">
        <v>0.29</v>
      </c>
      <c r="I117" t="n">
        <v>51</v>
      </c>
      <c r="J117" t="n">
        <v>90.48</v>
      </c>
      <c r="K117" t="n">
        <v>37.55</v>
      </c>
      <c r="L117" t="n">
        <v>1.5</v>
      </c>
      <c r="M117" t="n">
        <v>49</v>
      </c>
      <c r="N117" t="n">
        <v>11.43</v>
      </c>
      <c r="O117" t="n">
        <v>11393.43</v>
      </c>
      <c r="P117" t="n">
        <v>104.63</v>
      </c>
      <c r="Q117" t="n">
        <v>988.1900000000001</v>
      </c>
      <c r="R117" t="n">
        <v>69.70999999999999</v>
      </c>
      <c r="S117" t="n">
        <v>35.43</v>
      </c>
      <c r="T117" t="n">
        <v>15912.24</v>
      </c>
      <c r="U117" t="n">
        <v>0.51</v>
      </c>
      <c r="V117" t="n">
        <v>0.83</v>
      </c>
      <c r="W117" t="n">
        <v>3.05</v>
      </c>
      <c r="X117" t="n">
        <v>1.03</v>
      </c>
      <c r="Y117" t="n">
        <v>1</v>
      </c>
      <c r="Z117" t="n">
        <v>10</v>
      </c>
    </row>
    <row r="118">
      <c r="A118" t="n">
        <v>3</v>
      </c>
      <c r="B118" t="n">
        <v>40</v>
      </c>
      <c r="C118" t="inlineStr">
        <is>
          <t xml:space="preserve">CONCLUIDO	</t>
        </is>
      </c>
      <c r="D118" t="n">
        <v>6.1135</v>
      </c>
      <c r="E118" t="n">
        <v>16.36</v>
      </c>
      <c r="F118" t="n">
        <v>13.61</v>
      </c>
      <c r="G118" t="n">
        <v>18.98</v>
      </c>
      <c r="H118" t="n">
        <v>0.34</v>
      </c>
      <c r="I118" t="n">
        <v>43</v>
      </c>
      <c r="J118" t="n">
        <v>90.79000000000001</v>
      </c>
      <c r="K118" t="n">
        <v>37.55</v>
      </c>
      <c r="L118" t="n">
        <v>1.75</v>
      </c>
      <c r="M118" t="n">
        <v>41</v>
      </c>
      <c r="N118" t="n">
        <v>11.49</v>
      </c>
      <c r="O118" t="n">
        <v>11431.19</v>
      </c>
      <c r="P118" t="n">
        <v>100.57</v>
      </c>
      <c r="Q118" t="n">
        <v>988.3200000000001</v>
      </c>
      <c r="R118" t="n">
        <v>64.02</v>
      </c>
      <c r="S118" t="n">
        <v>35.43</v>
      </c>
      <c r="T118" t="n">
        <v>13106.87</v>
      </c>
      <c r="U118" t="n">
        <v>0.55</v>
      </c>
      <c r="V118" t="n">
        <v>0.84</v>
      </c>
      <c r="W118" t="n">
        <v>3.04</v>
      </c>
      <c r="X118" t="n">
        <v>0.85</v>
      </c>
      <c r="Y118" t="n">
        <v>1</v>
      </c>
      <c r="Z118" t="n">
        <v>10</v>
      </c>
    </row>
    <row r="119">
      <c r="A119" t="n">
        <v>4</v>
      </c>
      <c r="B119" t="n">
        <v>40</v>
      </c>
      <c r="C119" t="inlineStr">
        <is>
          <t xml:space="preserve">CONCLUIDO	</t>
        </is>
      </c>
      <c r="D119" t="n">
        <v>6.2258</v>
      </c>
      <c r="E119" t="n">
        <v>16.06</v>
      </c>
      <c r="F119" t="n">
        <v>13.44</v>
      </c>
      <c r="G119" t="n">
        <v>22.4</v>
      </c>
      <c r="H119" t="n">
        <v>0.39</v>
      </c>
      <c r="I119" t="n">
        <v>36</v>
      </c>
      <c r="J119" t="n">
        <v>91.09999999999999</v>
      </c>
      <c r="K119" t="n">
        <v>37.55</v>
      </c>
      <c r="L119" t="n">
        <v>2</v>
      </c>
      <c r="M119" t="n">
        <v>34</v>
      </c>
      <c r="N119" t="n">
        <v>11.54</v>
      </c>
      <c r="O119" t="n">
        <v>11468.97</v>
      </c>
      <c r="P119" t="n">
        <v>97.06999999999999</v>
      </c>
      <c r="Q119" t="n">
        <v>988.13</v>
      </c>
      <c r="R119" t="n">
        <v>59.23</v>
      </c>
      <c r="S119" t="n">
        <v>35.43</v>
      </c>
      <c r="T119" t="n">
        <v>10744.83</v>
      </c>
      <c r="U119" t="n">
        <v>0.6</v>
      </c>
      <c r="V119" t="n">
        <v>0.85</v>
      </c>
      <c r="W119" t="n">
        <v>3.02</v>
      </c>
      <c r="X119" t="n">
        <v>0.6899999999999999</v>
      </c>
      <c r="Y119" t="n">
        <v>1</v>
      </c>
      <c r="Z119" t="n">
        <v>10</v>
      </c>
    </row>
    <row r="120">
      <c r="A120" t="n">
        <v>5</v>
      </c>
      <c r="B120" t="n">
        <v>40</v>
      </c>
      <c r="C120" t="inlineStr">
        <is>
          <t xml:space="preserve">CONCLUIDO	</t>
        </is>
      </c>
      <c r="D120" t="n">
        <v>6.2925</v>
      </c>
      <c r="E120" t="n">
        <v>15.89</v>
      </c>
      <c r="F120" t="n">
        <v>13.37</v>
      </c>
      <c r="G120" t="n">
        <v>25.87</v>
      </c>
      <c r="H120" t="n">
        <v>0.43</v>
      </c>
      <c r="I120" t="n">
        <v>31</v>
      </c>
      <c r="J120" t="n">
        <v>91.40000000000001</v>
      </c>
      <c r="K120" t="n">
        <v>37.55</v>
      </c>
      <c r="L120" t="n">
        <v>2.25</v>
      </c>
      <c r="M120" t="n">
        <v>29</v>
      </c>
      <c r="N120" t="n">
        <v>11.6</v>
      </c>
      <c r="O120" t="n">
        <v>11506.78</v>
      </c>
      <c r="P120" t="n">
        <v>93.5</v>
      </c>
      <c r="Q120" t="n">
        <v>988.14</v>
      </c>
      <c r="R120" t="n">
        <v>56.75</v>
      </c>
      <c r="S120" t="n">
        <v>35.43</v>
      </c>
      <c r="T120" t="n">
        <v>9530.18</v>
      </c>
      <c r="U120" t="n">
        <v>0.62</v>
      </c>
      <c r="V120" t="n">
        <v>0.85</v>
      </c>
      <c r="W120" t="n">
        <v>3.02</v>
      </c>
      <c r="X120" t="n">
        <v>0.61</v>
      </c>
      <c r="Y120" t="n">
        <v>1</v>
      </c>
      <c r="Z120" t="n">
        <v>10</v>
      </c>
    </row>
    <row r="121">
      <c r="A121" t="n">
        <v>6</v>
      </c>
      <c r="B121" t="n">
        <v>40</v>
      </c>
      <c r="C121" t="inlineStr">
        <is>
          <t xml:space="preserve">CONCLUIDO	</t>
        </is>
      </c>
      <c r="D121" t="n">
        <v>6.3341</v>
      </c>
      <c r="E121" t="n">
        <v>15.79</v>
      </c>
      <c r="F121" t="n">
        <v>13.32</v>
      </c>
      <c r="G121" t="n">
        <v>28.54</v>
      </c>
      <c r="H121" t="n">
        <v>0.48</v>
      </c>
      <c r="I121" t="n">
        <v>28</v>
      </c>
      <c r="J121" t="n">
        <v>91.70999999999999</v>
      </c>
      <c r="K121" t="n">
        <v>37.55</v>
      </c>
      <c r="L121" t="n">
        <v>2.5</v>
      </c>
      <c r="M121" t="n">
        <v>14</v>
      </c>
      <c r="N121" t="n">
        <v>11.66</v>
      </c>
      <c r="O121" t="n">
        <v>11544.61</v>
      </c>
      <c r="P121" t="n">
        <v>90.63</v>
      </c>
      <c r="Q121" t="n">
        <v>988.3099999999999</v>
      </c>
      <c r="R121" t="n">
        <v>54.58</v>
      </c>
      <c r="S121" t="n">
        <v>35.43</v>
      </c>
      <c r="T121" t="n">
        <v>8459.66</v>
      </c>
      <c r="U121" t="n">
        <v>0.65</v>
      </c>
      <c r="V121" t="n">
        <v>0.86</v>
      </c>
      <c r="W121" t="n">
        <v>3.03</v>
      </c>
      <c r="X121" t="n">
        <v>0.5600000000000001</v>
      </c>
      <c r="Y121" t="n">
        <v>1</v>
      </c>
      <c r="Z121" t="n">
        <v>10</v>
      </c>
    </row>
    <row r="122">
      <c r="A122" t="n">
        <v>7</v>
      </c>
      <c r="B122" t="n">
        <v>40</v>
      </c>
      <c r="C122" t="inlineStr">
        <is>
          <t xml:space="preserve">CONCLUIDO	</t>
        </is>
      </c>
      <c r="D122" t="n">
        <v>6.365</v>
      </c>
      <c r="E122" t="n">
        <v>15.71</v>
      </c>
      <c r="F122" t="n">
        <v>13.28</v>
      </c>
      <c r="G122" t="n">
        <v>30.65</v>
      </c>
      <c r="H122" t="n">
        <v>0.52</v>
      </c>
      <c r="I122" t="n">
        <v>26</v>
      </c>
      <c r="J122" t="n">
        <v>92.02</v>
      </c>
      <c r="K122" t="n">
        <v>37.55</v>
      </c>
      <c r="L122" t="n">
        <v>2.75</v>
      </c>
      <c r="M122" t="n">
        <v>3</v>
      </c>
      <c r="N122" t="n">
        <v>11.71</v>
      </c>
      <c r="O122" t="n">
        <v>11582.46</v>
      </c>
      <c r="P122" t="n">
        <v>89.26000000000001</v>
      </c>
      <c r="Q122" t="n">
        <v>988.26</v>
      </c>
      <c r="R122" t="n">
        <v>53.35</v>
      </c>
      <c r="S122" t="n">
        <v>35.43</v>
      </c>
      <c r="T122" t="n">
        <v>7857.64</v>
      </c>
      <c r="U122" t="n">
        <v>0.66</v>
      </c>
      <c r="V122" t="n">
        <v>0.86</v>
      </c>
      <c r="W122" t="n">
        <v>3.03</v>
      </c>
      <c r="X122" t="n">
        <v>0.53</v>
      </c>
      <c r="Y122" t="n">
        <v>1</v>
      </c>
      <c r="Z122" t="n">
        <v>10</v>
      </c>
    </row>
    <row r="123">
      <c r="A123" t="n">
        <v>8</v>
      </c>
      <c r="B123" t="n">
        <v>40</v>
      </c>
      <c r="C123" t="inlineStr">
        <is>
          <t xml:space="preserve">CONCLUIDO	</t>
        </is>
      </c>
      <c r="D123" t="n">
        <v>6.3629</v>
      </c>
      <c r="E123" t="n">
        <v>15.72</v>
      </c>
      <c r="F123" t="n">
        <v>13.29</v>
      </c>
      <c r="G123" t="n">
        <v>30.66</v>
      </c>
      <c r="H123" t="n">
        <v>0.57</v>
      </c>
      <c r="I123" t="n">
        <v>26</v>
      </c>
      <c r="J123" t="n">
        <v>92.31999999999999</v>
      </c>
      <c r="K123" t="n">
        <v>37.55</v>
      </c>
      <c r="L123" t="n">
        <v>3</v>
      </c>
      <c r="M123" t="n">
        <v>0</v>
      </c>
      <c r="N123" t="n">
        <v>11.77</v>
      </c>
      <c r="O123" t="n">
        <v>11620.34</v>
      </c>
      <c r="P123" t="n">
        <v>89.52</v>
      </c>
      <c r="Q123" t="n">
        <v>988.23</v>
      </c>
      <c r="R123" t="n">
        <v>53.42</v>
      </c>
      <c r="S123" t="n">
        <v>35.43</v>
      </c>
      <c r="T123" t="n">
        <v>7891.5</v>
      </c>
      <c r="U123" t="n">
        <v>0.66</v>
      </c>
      <c r="V123" t="n">
        <v>0.86</v>
      </c>
      <c r="W123" t="n">
        <v>3.03</v>
      </c>
      <c r="X123" t="n">
        <v>0.53</v>
      </c>
      <c r="Y123" t="n">
        <v>1</v>
      </c>
      <c r="Z123" t="n">
        <v>10</v>
      </c>
    </row>
    <row r="124">
      <c r="A124" t="n">
        <v>0</v>
      </c>
      <c r="B124" t="n">
        <v>125</v>
      </c>
      <c r="C124" t="inlineStr">
        <is>
          <t xml:space="preserve">CONCLUIDO	</t>
        </is>
      </c>
      <c r="D124" t="n">
        <v>3.4972</v>
      </c>
      <c r="E124" t="n">
        <v>28.59</v>
      </c>
      <c r="F124" t="n">
        <v>16.72</v>
      </c>
      <c r="G124" t="n">
        <v>5.2</v>
      </c>
      <c r="H124" t="n">
        <v>0.07000000000000001</v>
      </c>
      <c r="I124" t="n">
        <v>193</v>
      </c>
      <c r="J124" t="n">
        <v>242.64</v>
      </c>
      <c r="K124" t="n">
        <v>58.47</v>
      </c>
      <c r="L124" t="n">
        <v>1</v>
      </c>
      <c r="M124" t="n">
        <v>191</v>
      </c>
      <c r="N124" t="n">
        <v>58.17</v>
      </c>
      <c r="O124" t="n">
        <v>30160.1</v>
      </c>
      <c r="P124" t="n">
        <v>267.78</v>
      </c>
      <c r="Q124" t="n">
        <v>988.72</v>
      </c>
      <c r="R124" t="n">
        <v>161.43</v>
      </c>
      <c r="S124" t="n">
        <v>35.43</v>
      </c>
      <c r="T124" t="n">
        <v>61059.02</v>
      </c>
      <c r="U124" t="n">
        <v>0.22</v>
      </c>
      <c r="V124" t="n">
        <v>0.68</v>
      </c>
      <c r="W124" t="n">
        <v>3.28</v>
      </c>
      <c r="X124" t="n">
        <v>3.96</v>
      </c>
      <c r="Y124" t="n">
        <v>1</v>
      </c>
      <c r="Z124" t="n">
        <v>10</v>
      </c>
    </row>
    <row r="125">
      <c r="A125" t="n">
        <v>1</v>
      </c>
      <c r="B125" t="n">
        <v>125</v>
      </c>
      <c r="C125" t="inlineStr">
        <is>
          <t xml:space="preserve">CONCLUIDO	</t>
        </is>
      </c>
      <c r="D125" t="n">
        <v>3.9522</v>
      </c>
      <c r="E125" t="n">
        <v>25.3</v>
      </c>
      <c r="F125" t="n">
        <v>15.7</v>
      </c>
      <c r="G125" t="n">
        <v>6.5</v>
      </c>
      <c r="H125" t="n">
        <v>0.09</v>
      </c>
      <c r="I125" t="n">
        <v>145</v>
      </c>
      <c r="J125" t="n">
        <v>243.08</v>
      </c>
      <c r="K125" t="n">
        <v>58.47</v>
      </c>
      <c r="L125" t="n">
        <v>1.25</v>
      </c>
      <c r="M125" t="n">
        <v>143</v>
      </c>
      <c r="N125" t="n">
        <v>58.36</v>
      </c>
      <c r="O125" t="n">
        <v>30214.33</v>
      </c>
      <c r="P125" t="n">
        <v>250.63</v>
      </c>
      <c r="Q125" t="n">
        <v>988.6799999999999</v>
      </c>
      <c r="R125" t="n">
        <v>129.43</v>
      </c>
      <c r="S125" t="n">
        <v>35.43</v>
      </c>
      <c r="T125" t="n">
        <v>45300.14</v>
      </c>
      <c r="U125" t="n">
        <v>0.27</v>
      </c>
      <c r="V125" t="n">
        <v>0.73</v>
      </c>
      <c r="W125" t="n">
        <v>3.2</v>
      </c>
      <c r="X125" t="n">
        <v>2.94</v>
      </c>
      <c r="Y125" t="n">
        <v>1</v>
      </c>
      <c r="Z125" t="n">
        <v>10</v>
      </c>
    </row>
    <row r="126">
      <c r="A126" t="n">
        <v>2</v>
      </c>
      <c r="B126" t="n">
        <v>125</v>
      </c>
      <c r="C126" t="inlineStr">
        <is>
          <t xml:space="preserve">CONCLUIDO	</t>
        </is>
      </c>
      <c r="D126" t="n">
        <v>4.2869</v>
      </c>
      <c r="E126" t="n">
        <v>23.33</v>
      </c>
      <c r="F126" t="n">
        <v>15.09</v>
      </c>
      <c r="G126" t="n">
        <v>7.81</v>
      </c>
      <c r="H126" t="n">
        <v>0.11</v>
      </c>
      <c r="I126" t="n">
        <v>116</v>
      </c>
      <c r="J126" t="n">
        <v>243.52</v>
      </c>
      <c r="K126" t="n">
        <v>58.47</v>
      </c>
      <c r="L126" t="n">
        <v>1.5</v>
      </c>
      <c r="M126" t="n">
        <v>114</v>
      </c>
      <c r="N126" t="n">
        <v>58.55</v>
      </c>
      <c r="O126" t="n">
        <v>30268.64</v>
      </c>
      <c r="P126" t="n">
        <v>240.13</v>
      </c>
      <c r="Q126" t="n">
        <v>988.47</v>
      </c>
      <c r="R126" t="n">
        <v>110.41</v>
      </c>
      <c r="S126" t="n">
        <v>35.43</v>
      </c>
      <c r="T126" t="n">
        <v>35934.83</v>
      </c>
      <c r="U126" t="n">
        <v>0.32</v>
      </c>
      <c r="V126" t="n">
        <v>0.76</v>
      </c>
      <c r="W126" t="n">
        <v>3.15</v>
      </c>
      <c r="X126" t="n">
        <v>2.33</v>
      </c>
      <c r="Y126" t="n">
        <v>1</v>
      </c>
      <c r="Z126" t="n">
        <v>10</v>
      </c>
    </row>
    <row r="127">
      <c r="A127" t="n">
        <v>3</v>
      </c>
      <c r="B127" t="n">
        <v>125</v>
      </c>
      <c r="C127" t="inlineStr">
        <is>
          <t xml:space="preserve">CONCLUIDO	</t>
        </is>
      </c>
      <c r="D127" t="n">
        <v>4.5371</v>
      </c>
      <c r="E127" t="n">
        <v>22.04</v>
      </c>
      <c r="F127" t="n">
        <v>14.7</v>
      </c>
      <c r="G127" t="n">
        <v>9.09</v>
      </c>
      <c r="H127" t="n">
        <v>0.13</v>
      </c>
      <c r="I127" t="n">
        <v>97</v>
      </c>
      <c r="J127" t="n">
        <v>243.96</v>
      </c>
      <c r="K127" t="n">
        <v>58.47</v>
      </c>
      <c r="L127" t="n">
        <v>1.75</v>
      </c>
      <c r="M127" t="n">
        <v>95</v>
      </c>
      <c r="N127" t="n">
        <v>58.74</v>
      </c>
      <c r="O127" t="n">
        <v>30323.01</v>
      </c>
      <c r="P127" t="n">
        <v>233.16</v>
      </c>
      <c r="Q127" t="n">
        <v>988.37</v>
      </c>
      <c r="R127" t="n">
        <v>98.31</v>
      </c>
      <c r="S127" t="n">
        <v>35.43</v>
      </c>
      <c r="T127" t="n">
        <v>29978.81</v>
      </c>
      <c r="U127" t="n">
        <v>0.36</v>
      </c>
      <c r="V127" t="n">
        <v>0.78</v>
      </c>
      <c r="W127" t="n">
        <v>3.12</v>
      </c>
      <c r="X127" t="n">
        <v>1.94</v>
      </c>
      <c r="Y127" t="n">
        <v>1</v>
      </c>
      <c r="Z127" t="n">
        <v>10</v>
      </c>
    </row>
    <row r="128">
      <c r="A128" t="n">
        <v>4</v>
      </c>
      <c r="B128" t="n">
        <v>125</v>
      </c>
      <c r="C128" t="inlineStr">
        <is>
          <t xml:space="preserve">CONCLUIDO	</t>
        </is>
      </c>
      <c r="D128" t="n">
        <v>4.7451</v>
      </c>
      <c r="E128" t="n">
        <v>21.07</v>
      </c>
      <c r="F128" t="n">
        <v>14.4</v>
      </c>
      <c r="G128" t="n">
        <v>10.41</v>
      </c>
      <c r="H128" t="n">
        <v>0.15</v>
      </c>
      <c r="I128" t="n">
        <v>83</v>
      </c>
      <c r="J128" t="n">
        <v>244.41</v>
      </c>
      <c r="K128" t="n">
        <v>58.47</v>
      </c>
      <c r="L128" t="n">
        <v>2</v>
      </c>
      <c r="M128" t="n">
        <v>81</v>
      </c>
      <c r="N128" t="n">
        <v>58.93</v>
      </c>
      <c r="O128" t="n">
        <v>30377.45</v>
      </c>
      <c r="P128" t="n">
        <v>227.64</v>
      </c>
      <c r="Q128" t="n">
        <v>988.54</v>
      </c>
      <c r="R128" t="n">
        <v>89.02</v>
      </c>
      <c r="S128" t="n">
        <v>35.43</v>
      </c>
      <c r="T128" t="n">
        <v>25405.74</v>
      </c>
      <c r="U128" t="n">
        <v>0.4</v>
      </c>
      <c r="V128" t="n">
        <v>0.79</v>
      </c>
      <c r="W128" t="n">
        <v>3.09</v>
      </c>
      <c r="X128" t="n">
        <v>1.64</v>
      </c>
      <c r="Y128" t="n">
        <v>1</v>
      </c>
      <c r="Z128" t="n">
        <v>10</v>
      </c>
    </row>
    <row r="129">
      <c r="A129" t="n">
        <v>5</v>
      </c>
      <c r="B129" t="n">
        <v>125</v>
      </c>
      <c r="C129" t="inlineStr">
        <is>
          <t xml:space="preserve">CONCLUIDO	</t>
        </is>
      </c>
      <c r="D129" t="n">
        <v>4.9001</v>
      </c>
      <c r="E129" t="n">
        <v>20.41</v>
      </c>
      <c r="F129" t="n">
        <v>14.2</v>
      </c>
      <c r="G129" t="n">
        <v>11.67</v>
      </c>
      <c r="H129" t="n">
        <v>0.16</v>
      </c>
      <c r="I129" t="n">
        <v>73</v>
      </c>
      <c r="J129" t="n">
        <v>244.85</v>
      </c>
      <c r="K129" t="n">
        <v>58.47</v>
      </c>
      <c r="L129" t="n">
        <v>2.25</v>
      </c>
      <c r="M129" t="n">
        <v>71</v>
      </c>
      <c r="N129" t="n">
        <v>59.12</v>
      </c>
      <c r="O129" t="n">
        <v>30431.96</v>
      </c>
      <c r="P129" t="n">
        <v>223.8</v>
      </c>
      <c r="Q129" t="n">
        <v>988.1799999999999</v>
      </c>
      <c r="R129" t="n">
        <v>83.03</v>
      </c>
      <c r="S129" t="n">
        <v>35.43</v>
      </c>
      <c r="T129" t="n">
        <v>22459.11</v>
      </c>
      <c r="U129" t="n">
        <v>0.43</v>
      </c>
      <c r="V129" t="n">
        <v>0.8</v>
      </c>
      <c r="W129" t="n">
        <v>3.08</v>
      </c>
      <c r="X129" t="n">
        <v>1.45</v>
      </c>
      <c r="Y129" t="n">
        <v>1</v>
      </c>
      <c r="Z129" t="n">
        <v>10</v>
      </c>
    </row>
    <row r="130">
      <c r="A130" t="n">
        <v>6</v>
      </c>
      <c r="B130" t="n">
        <v>125</v>
      </c>
      <c r="C130" t="inlineStr">
        <is>
          <t xml:space="preserve">CONCLUIDO	</t>
        </is>
      </c>
      <c r="D130" t="n">
        <v>5.0497</v>
      </c>
      <c r="E130" t="n">
        <v>19.8</v>
      </c>
      <c r="F130" t="n">
        <v>14.02</v>
      </c>
      <c r="G130" t="n">
        <v>13.15</v>
      </c>
      <c r="H130" t="n">
        <v>0.18</v>
      </c>
      <c r="I130" t="n">
        <v>64</v>
      </c>
      <c r="J130" t="n">
        <v>245.29</v>
      </c>
      <c r="K130" t="n">
        <v>58.47</v>
      </c>
      <c r="L130" t="n">
        <v>2.5</v>
      </c>
      <c r="M130" t="n">
        <v>62</v>
      </c>
      <c r="N130" t="n">
        <v>59.32</v>
      </c>
      <c r="O130" t="n">
        <v>30486.54</v>
      </c>
      <c r="P130" t="n">
        <v>220.13</v>
      </c>
      <c r="Q130" t="n">
        <v>988.1900000000001</v>
      </c>
      <c r="R130" t="n">
        <v>77.01000000000001</v>
      </c>
      <c r="S130" t="n">
        <v>35.43</v>
      </c>
      <c r="T130" t="n">
        <v>19494.56</v>
      </c>
      <c r="U130" t="n">
        <v>0.46</v>
      </c>
      <c r="V130" t="n">
        <v>0.8100000000000001</v>
      </c>
      <c r="W130" t="n">
        <v>3.08</v>
      </c>
      <c r="X130" t="n">
        <v>1.27</v>
      </c>
      <c r="Y130" t="n">
        <v>1</v>
      </c>
      <c r="Z130" t="n">
        <v>10</v>
      </c>
    </row>
    <row r="131">
      <c r="A131" t="n">
        <v>7</v>
      </c>
      <c r="B131" t="n">
        <v>125</v>
      </c>
      <c r="C131" t="inlineStr">
        <is>
          <t xml:space="preserve">CONCLUIDO	</t>
        </is>
      </c>
      <c r="D131" t="n">
        <v>5.1556</v>
      </c>
      <c r="E131" t="n">
        <v>19.4</v>
      </c>
      <c r="F131" t="n">
        <v>13.9</v>
      </c>
      <c r="G131" t="n">
        <v>14.38</v>
      </c>
      <c r="H131" t="n">
        <v>0.2</v>
      </c>
      <c r="I131" t="n">
        <v>58</v>
      </c>
      <c r="J131" t="n">
        <v>245.73</v>
      </c>
      <c r="K131" t="n">
        <v>58.47</v>
      </c>
      <c r="L131" t="n">
        <v>2.75</v>
      </c>
      <c r="M131" t="n">
        <v>56</v>
      </c>
      <c r="N131" t="n">
        <v>59.51</v>
      </c>
      <c r="O131" t="n">
        <v>30541.19</v>
      </c>
      <c r="P131" t="n">
        <v>217.67</v>
      </c>
      <c r="Q131" t="n">
        <v>988.17</v>
      </c>
      <c r="R131" t="n">
        <v>73.22</v>
      </c>
      <c r="S131" t="n">
        <v>35.43</v>
      </c>
      <c r="T131" t="n">
        <v>17630.99</v>
      </c>
      <c r="U131" t="n">
        <v>0.48</v>
      </c>
      <c r="V131" t="n">
        <v>0.82</v>
      </c>
      <c r="W131" t="n">
        <v>3.06</v>
      </c>
      <c r="X131" t="n">
        <v>1.15</v>
      </c>
      <c r="Y131" t="n">
        <v>1</v>
      </c>
      <c r="Z131" t="n">
        <v>10</v>
      </c>
    </row>
    <row r="132">
      <c r="A132" t="n">
        <v>8</v>
      </c>
      <c r="B132" t="n">
        <v>125</v>
      </c>
      <c r="C132" t="inlineStr">
        <is>
          <t xml:space="preserve">CONCLUIDO	</t>
        </is>
      </c>
      <c r="D132" t="n">
        <v>5.2447</v>
      </c>
      <c r="E132" t="n">
        <v>19.07</v>
      </c>
      <c r="F132" t="n">
        <v>13.81</v>
      </c>
      <c r="G132" t="n">
        <v>15.63</v>
      </c>
      <c r="H132" t="n">
        <v>0.22</v>
      </c>
      <c r="I132" t="n">
        <v>53</v>
      </c>
      <c r="J132" t="n">
        <v>246.18</v>
      </c>
      <c r="K132" t="n">
        <v>58.47</v>
      </c>
      <c r="L132" t="n">
        <v>3</v>
      </c>
      <c r="M132" t="n">
        <v>51</v>
      </c>
      <c r="N132" t="n">
        <v>59.7</v>
      </c>
      <c r="O132" t="n">
        <v>30595.91</v>
      </c>
      <c r="P132" t="n">
        <v>215.44</v>
      </c>
      <c r="Q132" t="n">
        <v>988.22</v>
      </c>
      <c r="R132" t="n">
        <v>70.31</v>
      </c>
      <c r="S132" t="n">
        <v>35.43</v>
      </c>
      <c r="T132" t="n">
        <v>16202.32</v>
      </c>
      <c r="U132" t="n">
        <v>0.5</v>
      </c>
      <c r="V132" t="n">
        <v>0.83</v>
      </c>
      <c r="W132" t="n">
        <v>3.06</v>
      </c>
      <c r="X132" t="n">
        <v>1.05</v>
      </c>
      <c r="Y132" t="n">
        <v>1</v>
      </c>
      <c r="Z132" t="n">
        <v>10</v>
      </c>
    </row>
    <row r="133">
      <c r="A133" t="n">
        <v>9</v>
      </c>
      <c r="B133" t="n">
        <v>125</v>
      </c>
      <c r="C133" t="inlineStr">
        <is>
          <t xml:space="preserve">CONCLUIDO	</t>
        </is>
      </c>
      <c r="D133" t="n">
        <v>5.343</v>
      </c>
      <c r="E133" t="n">
        <v>18.72</v>
      </c>
      <c r="F133" t="n">
        <v>13.69</v>
      </c>
      <c r="G133" t="n">
        <v>17.12</v>
      </c>
      <c r="H133" t="n">
        <v>0.23</v>
      </c>
      <c r="I133" t="n">
        <v>48</v>
      </c>
      <c r="J133" t="n">
        <v>246.62</v>
      </c>
      <c r="K133" t="n">
        <v>58.47</v>
      </c>
      <c r="L133" t="n">
        <v>3.25</v>
      </c>
      <c r="M133" t="n">
        <v>46</v>
      </c>
      <c r="N133" t="n">
        <v>59.9</v>
      </c>
      <c r="O133" t="n">
        <v>30650.7</v>
      </c>
      <c r="P133" t="n">
        <v>212.85</v>
      </c>
      <c r="Q133" t="n">
        <v>988.14</v>
      </c>
      <c r="R133" t="n">
        <v>66.97</v>
      </c>
      <c r="S133" t="n">
        <v>35.43</v>
      </c>
      <c r="T133" t="n">
        <v>14558.54</v>
      </c>
      <c r="U133" t="n">
        <v>0.53</v>
      </c>
      <c r="V133" t="n">
        <v>0.83</v>
      </c>
      <c r="W133" t="n">
        <v>3.04</v>
      </c>
      <c r="X133" t="n">
        <v>0.9399999999999999</v>
      </c>
      <c r="Y133" t="n">
        <v>1</v>
      </c>
      <c r="Z133" t="n">
        <v>10</v>
      </c>
    </row>
    <row r="134">
      <c r="A134" t="n">
        <v>10</v>
      </c>
      <c r="B134" t="n">
        <v>125</v>
      </c>
      <c r="C134" t="inlineStr">
        <is>
          <t xml:space="preserve">CONCLUIDO	</t>
        </is>
      </c>
      <c r="D134" t="n">
        <v>5.4009</v>
      </c>
      <c r="E134" t="n">
        <v>18.52</v>
      </c>
      <c r="F134" t="n">
        <v>13.63</v>
      </c>
      <c r="G134" t="n">
        <v>18.18</v>
      </c>
      <c r="H134" t="n">
        <v>0.25</v>
      </c>
      <c r="I134" t="n">
        <v>45</v>
      </c>
      <c r="J134" t="n">
        <v>247.07</v>
      </c>
      <c r="K134" t="n">
        <v>58.47</v>
      </c>
      <c r="L134" t="n">
        <v>3.5</v>
      </c>
      <c r="M134" t="n">
        <v>43</v>
      </c>
      <c r="N134" t="n">
        <v>60.09</v>
      </c>
      <c r="O134" t="n">
        <v>30705.56</v>
      </c>
      <c r="P134" t="n">
        <v>211.19</v>
      </c>
      <c r="Q134" t="n">
        <v>988.1900000000001</v>
      </c>
      <c r="R134" t="n">
        <v>65.11</v>
      </c>
      <c r="S134" t="n">
        <v>35.43</v>
      </c>
      <c r="T134" t="n">
        <v>13638.64</v>
      </c>
      <c r="U134" t="n">
        <v>0.54</v>
      </c>
      <c r="V134" t="n">
        <v>0.84</v>
      </c>
      <c r="W134" t="n">
        <v>3.03</v>
      </c>
      <c r="X134" t="n">
        <v>0.88</v>
      </c>
      <c r="Y134" t="n">
        <v>1</v>
      </c>
      <c r="Z134" t="n">
        <v>10</v>
      </c>
    </row>
    <row r="135">
      <c r="A135" t="n">
        <v>11</v>
      </c>
      <c r="B135" t="n">
        <v>125</v>
      </c>
      <c r="C135" t="inlineStr">
        <is>
          <t xml:space="preserve">CONCLUIDO	</t>
        </is>
      </c>
      <c r="D135" t="n">
        <v>5.4761</v>
      </c>
      <c r="E135" t="n">
        <v>18.26</v>
      </c>
      <c r="F135" t="n">
        <v>13.57</v>
      </c>
      <c r="G135" t="n">
        <v>19.86</v>
      </c>
      <c r="H135" t="n">
        <v>0.27</v>
      </c>
      <c r="I135" t="n">
        <v>41</v>
      </c>
      <c r="J135" t="n">
        <v>247.51</v>
      </c>
      <c r="K135" t="n">
        <v>58.47</v>
      </c>
      <c r="L135" t="n">
        <v>3.75</v>
      </c>
      <c r="M135" t="n">
        <v>39</v>
      </c>
      <c r="N135" t="n">
        <v>60.29</v>
      </c>
      <c r="O135" t="n">
        <v>30760.49</v>
      </c>
      <c r="P135" t="n">
        <v>209.54</v>
      </c>
      <c r="Q135" t="n">
        <v>988.12</v>
      </c>
      <c r="R135" t="n">
        <v>62.7</v>
      </c>
      <c r="S135" t="n">
        <v>35.43</v>
      </c>
      <c r="T135" t="n">
        <v>12458.49</v>
      </c>
      <c r="U135" t="n">
        <v>0.57</v>
      </c>
      <c r="V135" t="n">
        <v>0.84</v>
      </c>
      <c r="W135" t="n">
        <v>3.04</v>
      </c>
      <c r="X135" t="n">
        <v>0.8100000000000001</v>
      </c>
      <c r="Y135" t="n">
        <v>1</v>
      </c>
      <c r="Z135" t="n">
        <v>10</v>
      </c>
    </row>
    <row r="136">
      <c r="A136" t="n">
        <v>12</v>
      </c>
      <c r="B136" t="n">
        <v>125</v>
      </c>
      <c r="C136" t="inlineStr">
        <is>
          <t xml:space="preserve">CONCLUIDO	</t>
        </is>
      </c>
      <c r="D136" t="n">
        <v>5.5221</v>
      </c>
      <c r="E136" t="n">
        <v>18.11</v>
      </c>
      <c r="F136" t="n">
        <v>13.51</v>
      </c>
      <c r="G136" t="n">
        <v>20.79</v>
      </c>
      <c r="H136" t="n">
        <v>0.29</v>
      </c>
      <c r="I136" t="n">
        <v>39</v>
      </c>
      <c r="J136" t="n">
        <v>247.96</v>
      </c>
      <c r="K136" t="n">
        <v>58.47</v>
      </c>
      <c r="L136" t="n">
        <v>4</v>
      </c>
      <c r="M136" t="n">
        <v>37</v>
      </c>
      <c r="N136" t="n">
        <v>60.48</v>
      </c>
      <c r="O136" t="n">
        <v>30815.5</v>
      </c>
      <c r="P136" t="n">
        <v>207.88</v>
      </c>
      <c r="Q136" t="n">
        <v>988.22</v>
      </c>
      <c r="R136" t="n">
        <v>61.36</v>
      </c>
      <c r="S136" t="n">
        <v>35.43</v>
      </c>
      <c r="T136" t="n">
        <v>11798.29</v>
      </c>
      <c r="U136" t="n">
        <v>0.58</v>
      </c>
      <c r="V136" t="n">
        <v>0.84</v>
      </c>
      <c r="W136" t="n">
        <v>3.02</v>
      </c>
      <c r="X136" t="n">
        <v>0.76</v>
      </c>
      <c r="Y136" t="n">
        <v>1</v>
      </c>
      <c r="Z136" t="n">
        <v>10</v>
      </c>
    </row>
    <row r="137">
      <c r="A137" t="n">
        <v>13</v>
      </c>
      <c r="B137" t="n">
        <v>125</v>
      </c>
      <c r="C137" t="inlineStr">
        <is>
          <t xml:space="preserve">CONCLUIDO	</t>
        </is>
      </c>
      <c r="D137" t="n">
        <v>5.5864</v>
      </c>
      <c r="E137" t="n">
        <v>17.9</v>
      </c>
      <c r="F137" t="n">
        <v>13.44</v>
      </c>
      <c r="G137" t="n">
        <v>22.41</v>
      </c>
      <c r="H137" t="n">
        <v>0.3</v>
      </c>
      <c r="I137" t="n">
        <v>36</v>
      </c>
      <c r="J137" t="n">
        <v>248.4</v>
      </c>
      <c r="K137" t="n">
        <v>58.47</v>
      </c>
      <c r="L137" t="n">
        <v>4.25</v>
      </c>
      <c r="M137" t="n">
        <v>34</v>
      </c>
      <c r="N137" t="n">
        <v>60.68</v>
      </c>
      <c r="O137" t="n">
        <v>30870.57</v>
      </c>
      <c r="P137" t="n">
        <v>206.06</v>
      </c>
      <c r="Q137" t="n">
        <v>988.28</v>
      </c>
      <c r="R137" t="n">
        <v>59.01</v>
      </c>
      <c r="S137" t="n">
        <v>35.43</v>
      </c>
      <c r="T137" t="n">
        <v>10637.62</v>
      </c>
      <c r="U137" t="n">
        <v>0.6</v>
      </c>
      <c r="V137" t="n">
        <v>0.85</v>
      </c>
      <c r="W137" t="n">
        <v>3.02</v>
      </c>
      <c r="X137" t="n">
        <v>0.6899999999999999</v>
      </c>
      <c r="Y137" t="n">
        <v>1</v>
      </c>
      <c r="Z137" t="n">
        <v>10</v>
      </c>
    </row>
    <row r="138">
      <c r="A138" t="n">
        <v>14</v>
      </c>
      <c r="B138" t="n">
        <v>125</v>
      </c>
      <c r="C138" t="inlineStr">
        <is>
          <t xml:space="preserve">CONCLUIDO	</t>
        </is>
      </c>
      <c r="D138" t="n">
        <v>5.6224</v>
      </c>
      <c r="E138" t="n">
        <v>17.79</v>
      </c>
      <c r="F138" t="n">
        <v>13.42</v>
      </c>
      <c r="G138" t="n">
        <v>23.69</v>
      </c>
      <c r="H138" t="n">
        <v>0.32</v>
      </c>
      <c r="I138" t="n">
        <v>34</v>
      </c>
      <c r="J138" t="n">
        <v>248.85</v>
      </c>
      <c r="K138" t="n">
        <v>58.47</v>
      </c>
      <c r="L138" t="n">
        <v>4.5</v>
      </c>
      <c r="M138" t="n">
        <v>32</v>
      </c>
      <c r="N138" t="n">
        <v>60.88</v>
      </c>
      <c r="O138" t="n">
        <v>30925.72</v>
      </c>
      <c r="P138" t="n">
        <v>205.15</v>
      </c>
      <c r="Q138" t="n">
        <v>988.13</v>
      </c>
      <c r="R138" t="n">
        <v>58.43</v>
      </c>
      <c r="S138" t="n">
        <v>35.43</v>
      </c>
      <c r="T138" t="n">
        <v>10356.32</v>
      </c>
      <c r="U138" t="n">
        <v>0.61</v>
      </c>
      <c r="V138" t="n">
        <v>0.85</v>
      </c>
      <c r="W138" t="n">
        <v>3.02</v>
      </c>
      <c r="X138" t="n">
        <v>0.67</v>
      </c>
      <c r="Y138" t="n">
        <v>1</v>
      </c>
      <c r="Z138" t="n">
        <v>10</v>
      </c>
    </row>
    <row r="139">
      <c r="A139" t="n">
        <v>15</v>
      </c>
      <c r="B139" t="n">
        <v>125</v>
      </c>
      <c r="C139" t="inlineStr">
        <is>
          <t xml:space="preserve">CONCLUIDO	</t>
        </is>
      </c>
      <c r="D139" t="n">
        <v>5.6654</v>
      </c>
      <c r="E139" t="n">
        <v>17.65</v>
      </c>
      <c r="F139" t="n">
        <v>13.38</v>
      </c>
      <c r="G139" t="n">
        <v>25.09</v>
      </c>
      <c r="H139" t="n">
        <v>0.34</v>
      </c>
      <c r="I139" t="n">
        <v>32</v>
      </c>
      <c r="J139" t="n">
        <v>249.3</v>
      </c>
      <c r="K139" t="n">
        <v>58.47</v>
      </c>
      <c r="L139" t="n">
        <v>4.75</v>
      </c>
      <c r="M139" t="n">
        <v>30</v>
      </c>
      <c r="N139" t="n">
        <v>61.07</v>
      </c>
      <c r="O139" t="n">
        <v>30980.93</v>
      </c>
      <c r="P139" t="n">
        <v>203.61</v>
      </c>
      <c r="Q139" t="n">
        <v>988.11</v>
      </c>
      <c r="R139" t="n">
        <v>57.21</v>
      </c>
      <c r="S139" t="n">
        <v>35.43</v>
      </c>
      <c r="T139" t="n">
        <v>9755.280000000001</v>
      </c>
      <c r="U139" t="n">
        <v>0.62</v>
      </c>
      <c r="V139" t="n">
        <v>0.85</v>
      </c>
      <c r="W139" t="n">
        <v>3.02</v>
      </c>
      <c r="X139" t="n">
        <v>0.63</v>
      </c>
      <c r="Y139" t="n">
        <v>1</v>
      </c>
      <c r="Z139" t="n">
        <v>10</v>
      </c>
    </row>
    <row r="140">
      <c r="A140" t="n">
        <v>16</v>
      </c>
      <c r="B140" t="n">
        <v>125</v>
      </c>
      <c r="C140" t="inlineStr">
        <is>
          <t xml:space="preserve">CONCLUIDO	</t>
        </is>
      </c>
      <c r="D140" t="n">
        <v>5.7133</v>
      </c>
      <c r="E140" t="n">
        <v>17.5</v>
      </c>
      <c r="F140" t="n">
        <v>13.33</v>
      </c>
      <c r="G140" t="n">
        <v>26.66</v>
      </c>
      <c r="H140" t="n">
        <v>0.36</v>
      </c>
      <c r="I140" t="n">
        <v>30</v>
      </c>
      <c r="J140" t="n">
        <v>249.75</v>
      </c>
      <c r="K140" t="n">
        <v>58.47</v>
      </c>
      <c r="L140" t="n">
        <v>5</v>
      </c>
      <c r="M140" t="n">
        <v>28</v>
      </c>
      <c r="N140" t="n">
        <v>61.27</v>
      </c>
      <c r="O140" t="n">
        <v>31036.22</v>
      </c>
      <c r="P140" t="n">
        <v>202.19</v>
      </c>
      <c r="Q140" t="n">
        <v>988.2</v>
      </c>
      <c r="R140" t="n">
        <v>55.71</v>
      </c>
      <c r="S140" t="n">
        <v>35.43</v>
      </c>
      <c r="T140" t="n">
        <v>9017.67</v>
      </c>
      <c r="U140" t="n">
        <v>0.64</v>
      </c>
      <c r="V140" t="n">
        <v>0.86</v>
      </c>
      <c r="W140" t="n">
        <v>3.01</v>
      </c>
      <c r="X140" t="n">
        <v>0.58</v>
      </c>
      <c r="Y140" t="n">
        <v>1</v>
      </c>
      <c r="Z140" t="n">
        <v>10</v>
      </c>
    </row>
    <row r="141">
      <c r="A141" t="n">
        <v>17</v>
      </c>
      <c r="B141" t="n">
        <v>125</v>
      </c>
      <c r="C141" t="inlineStr">
        <is>
          <t xml:space="preserve">CONCLUIDO	</t>
        </is>
      </c>
      <c r="D141" t="n">
        <v>5.7332</v>
      </c>
      <c r="E141" t="n">
        <v>17.44</v>
      </c>
      <c r="F141" t="n">
        <v>13.32</v>
      </c>
      <c r="G141" t="n">
        <v>27.55</v>
      </c>
      <c r="H141" t="n">
        <v>0.37</v>
      </c>
      <c r="I141" t="n">
        <v>29</v>
      </c>
      <c r="J141" t="n">
        <v>250.2</v>
      </c>
      <c r="K141" t="n">
        <v>58.47</v>
      </c>
      <c r="L141" t="n">
        <v>5.25</v>
      </c>
      <c r="M141" t="n">
        <v>27</v>
      </c>
      <c r="N141" t="n">
        <v>61.47</v>
      </c>
      <c r="O141" t="n">
        <v>31091.59</v>
      </c>
      <c r="P141" t="n">
        <v>201.32</v>
      </c>
      <c r="Q141" t="n">
        <v>988.14</v>
      </c>
      <c r="R141" t="n">
        <v>55.25</v>
      </c>
      <c r="S141" t="n">
        <v>35.43</v>
      </c>
      <c r="T141" t="n">
        <v>8789.639999999999</v>
      </c>
      <c r="U141" t="n">
        <v>0.64</v>
      </c>
      <c r="V141" t="n">
        <v>0.86</v>
      </c>
      <c r="W141" t="n">
        <v>3.01</v>
      </c>
      <c r="X141" t="n">
        <v>0.5600000000000001</v>
      </c>
      <c r="Y141" t="n">
        <v>1</v>
      </c>
      <c r="Z141" t="n">
        <v>10</v>
      </c>
    </row>
    <row r="142">
      <c r="A142" t="n">
        <v>18</v>
      </c>
      <c r="B142" t="n">
        <v>125</v>
      </c>
      <c r="C142" t="inlineStr">
        <is>
          <t xml:space="preserve">CONCLUIDO	</t>
        </is>
      </c>
      <c r="D142" t="n">
        <v>5.7762</v>
      </c>
      <c r="E142" t="n">
        <v>17.31</v>
      </c>
      <c r="F142" t="n">
        <v>13.28</v>
      </c>
      <c r="G142" t="n">
        <v>29.51</v>
      </c>
      <c r="H142" t="n">
        <v>0.39</v>
      </c>
      <c r="I142" t="n">
        <v>27</v>
      </c>
      <c r="J142" t="n">
        <v>250.64</v>
      </c>
      <c r="K142" t="n">
        <v>58.47</v>
      </c>
      <c r="L142" t="n">
        <v>5.5</v>
      </c>
      <c r="M142" t="n">
        <v>25</v>
      </c>
      <c r="N142" t="n">
        <v>61.67</v>
      </c>
      <c r="O142" t="n">
        <v>31147.02</v>
      </c>
      <c r="P142" t="n">
        <v>199.82</v>
      </c>
      <c r="Q142" t="n">
        <v>988.15</v>
      </c>
      <c r="R142" t="n">
        <v>54.31</v>
      </c>
      <c r="S142" t="n">
        <v>35.43</v>
      </c>
      <c r="T142" t="n">
        <v>8332.469999999999</v>
      </c>
      <c r="U142" t="n">
        <v>0.65</v>
      </c>
      <c r="V142" t="n">
        <v>0.86</v>
      </c>
      <c r="W142" t="n">
        <v>3</v>
      </c>
      <c r="X142" t="n">
        <v>0.53</v>
      </c>
      <c r="Y142" t="n">
        <v>1</v>
      </c>
      <c r="Z142" t="n">
        <v>10</v>
      </c>
    </row>
    <row r="143">
      <c r="A143" t="n">
        <v>19</v>
      </c>
      <c r="B143" t="n">
        <v>125</v>
      </c>
      <c r="C143" t="inlineStr">
        <is>
          <t xml:space="preserve">CONCLUIDO	</t>
        </is>
      </c>
      <c r="D143" t="n">
        <v>5.8029</v>
      </c>
      <c r="E143" t="n">
        <v>17.23</v>
      </c>
      <c r="F143" t="n">
        <v>13.25</v>
      </c>
      <c r="G143" t="n">
        <v>30.57</v>
      </c>
      <c r="H143" t="n">
        <v>0.41</v>
      </c>
      <c r="I143" t="n">
        <v>26</v>
      </c>
      <c r="J143" t="n">
        <v>251.09</v>
      </c>
      <c r="K143" t="n">
        <v>58.47</v>
      </c>
      <c r="L143" t="n">
        <v>5.75</v>
      </c>
      <c r="M143" t="n">
        <v>24</v>
      </c>
      <c r="N143" t="n">
        <v>61.87</v>
      </c>
      <c r="O143" t="n">
        <v>31202.53</v>
      </c>
      <c r="P143" t="n">
        <v>198.7</v>
      </c>
      <c r="Q143" t="n">
        <v>988.1799999999999</v>
      </c>
      <c r="R143" t="n">
        <v>53.1</v>
      </c>
      <c r="S143" t="n">
        <v>35.43</v>
      </c>
      <c r="T143" t="n">
        <v>7730.9</v>
      </c>
      <c r="U143" t="n">
        <v>0.67</v>
      </c>
      <c r="V143" t="n">
        <v>0.86</v>
      </c>
      <c r="W143" t="n">
        <v>3.01</v>
      </c>
      <c r="X143" t="n">
        <v>0.49</v>
      </c>
      <c r="Y143" t="n">
        <v>1</v>
      </c>
      <c r="Z143" t="n">
        <v>10</v>
      </c>
    </row>
    <row r="144">
      <c r="A144" t="n">
        <v>20</v>
      </c>
      <c r="B144" t="n">
        <v>125</v>
      </c>
      <c r="C144" t="inlineStr">
        <is>
          <t xml:space="preserve">CONCLUIDO	</t>
        </is>
      </c>
      <c r="D144" t="n">
        <v>5.8228</v>
      </c>
      <c r="E144" t="n">
        <v>17.17</v>
      </c>
      <c r="F144" t="n">
        <v>13.24</v>
      </c>
      <c r="G144" t="n">
        <v>31.77</v>
      </c>
      <c r="H144" t="n">
        <v>0.42</v>
      </c>
      <c r="I144" t="n">
        <v>25</v>
      </c>
      <c r="J144" t="n">
        <v>251.55</v>
      </c>
      <c r="K144" t="n">
        <v>58.47</v>
      </c>
      <c r="L144" t="n">
        <v>6</v>
      </c>
      <c r="M144" t="n">
        <v>23</v>
      </c>
      <c r="N144" t="n">
        <v>62.07</v>
      </c>
      <c r="O144" t="n">
        <v>31258.11</v>
      </c>
      <c r="P144" t="n">
        <v>197.83</v>
      </c>
      <c r="Q144" t="n">
        <v>988.25</v>
      </c>
      <c r="R144" t="n">
        <v>52.85</v>
      </c>
      <c r="S144" t="n">
        <v>35.43</v>
      </c>
      <c r="T144" t="n">
        <v>7608.67</v>
      </c>
      <c r="U144" t="n">
        <v>0.67</v>
      </c>
      <c r="V144" t="n">
        <v>0.86</v>
      </c>
      <c r="W144" t="n">
        <v>3</v>
      </c>
      <c r="X144" t="n">
        <v>0.48</v>
      </c>
      <c r="Y144" t="n">
        <v>1</v>
      </c>
      <c r="Z144" t="n">
        <v>10</v>
      </c>
    </row>
    <row r="145">
      <c r="A145" t="n">
        <v>21</v>
      </c>
      <c r="B145" t="n">
        <v>125</v>
      </c>
      <c r="C145" t="inlineStr">
        <is>
          <t xml:space="preserve">CONCLUIDO	</t>
        </is>
      </c>
      <c r="D145" t="n">
        <v>5.8517</v>
      </c>
      <c r="E145" t="n">
        <v>17.09</v>
      </c>
      <c r="F145" t="n">
        <v>13.2</v>
      </c>
      <c r="G145" t="n">
        <v>33</v>
      </c>
      <c r="H145" t="n">
        <v>0.44</v>
      </c>
      <c r="I145" t="n">
        <v>24</v>
      </c>
      <c r="J145" t="n">
        <v>252</v>
      </c>
      <c r="K145" t="n">
        <v>58.47</v>
      </c>
      <c r="L145" t="n">
        <v>6.25</v>
      </c>
      <c r="M145" t="n">
        <v>22</v>
      </c>
      <c r="N145" t="n">
        <v>62.27</v>
      </c>
      <c r="O145" t="n">
        <v>31313.77</v>
      </c>
      <c r="P145" t="n">
        <v>196.42</v>
      </c>
      <c r="Q145" t="n">
        <v>988.09</v>
      </c>
      <c r="R145" t="n">
        <v>51.63</v>
      </c>
      <c r="S145" t="n">
        <v>35.43</v>
      </c>
      <c r="T145" t="n">
        <v>7007.37</v>
      </c>
      <c r="U145" t="n">
        <v>0.6899999999999999</v>
      </c>
      <c r="V145" t="n">
        <v>0.86</v>
      </c>
      <c r="W145" t="n">
        <v>3</v>
      </c>
      <c r="X145" t="n">
        <v>0.45</v>
      </c>
      <c r="Y145" t="n">
        <v>1</v>
      </c>
      <c r="Z145" t="n">
        <v>10</v>
      </c>
    </row>
    <row r="146">
      <c r="A146" t="n">
        <v>22</v>
      </c>
      <c r="B146" t="n">
        <v>125</v>
      </c>
      <c r="C146" t="inlineStr">
        <is>
          <t xml:space="preserve">CONCLUIDO	</t>
        </is>
      </c>
      <c r="D146" t="n">
        <v>5.8716</v>
      </c>
      <c r="E146" t="n">
        <v>17.03</v>
      </c>
      <c r="F146" t="n">
        <v>13.19</v>
      </c>
      <c r="G146" t="n">
        <v>34.4</v>
      </c>
      <c r="H146" t="n">
        <v>0.46</v>
      </c>
      <c r="I146" t="n">
        <v>23</v>
      </c>
      <c r="J146" t="n">
        <v>252.45</v>
      </c>
      <c r="K146" t="n">
        <v>58.47</v>
      </c>
      <c r="L146" t="n">
        <v>6.5</v>
      </c>
      <c r="M146" t="n">
        <v>21</v>
      </c>
      <c r="N146" t="n">
        <v>62.47</v>
      </c>
      <c r="O146" t="n">
        <v>31369.49</v>
      </c>
      <c r="P146" t="n">
        <v>195.63</v>
      </c>
      <c r="Q146" t="n">
        <v>988.1</v>
      </c>
      <c r="R146" t="n">
        <v>51.27</v>
      </c>
      <c r="S146" t="n">
        <v>35.43</v>
      </c>
      <c r="T146" t="n">
        <v>6829.29</v>
      </c>
      <c r="U146" t="n">
        <v>0.6899999999999999</v>
      </c>
      <c r="V146" t="n">
        <v>0.86</v>
      </c>
      <c r="W146" t="n">
        <v>3</v>
      </c>
      <c r="X146" t="n">
        <v>0.43</v>
      </c>
      <c r="Y146" t="n">
        <v>1</v>
      </c>
      <c r="Z146" t="n">
        <v>10</v>
      </c>
    </row>
    <row r="147">
      <c r="A147" t="n">
        <v>23</v>
      </c>
      <c r="B147" t="n">
        <v>125</v>
      </c>
      <c r="C147" t="inlineStr">
        <is>
          <t xml:space="preserve">CONCLUIDO	</t>
        </is>
      </c>
      <c r="D147" t="n">
        <v>5.8951</v>
      </c>
      <c r="E147" t="n">
        <v>16.96</v>
      </c>
      <c r="F147" t="n">
        <v>13.17</v>
      </c>
      <c r="G147" t="n">
        <v>35.91</v>
      </c>
      <c r="H147" t="n">
        <v>0.47</v>
      </c>
      <c r="I147" t="n">
        <v>22</v>
      </c>
      <c r="J147" t="n">
        <v>252.9</v>
      </c>
      <c r="K147" t="n">
        <v>58.47</v>
      </c>
      <c r="L147" t="n">
        <v>6.75</v>
      </c>
      <c r="M147" t="n">
        <v>20</v>
      </c>
      <c r="N147" t="n">
        <v>62.68</v>
      </c>
      <c r="O147" t="n">
        <v>31425.3</v>
      </c>
      <c r="P147" t="n">
        <v>194.64</v>
      </c>
      <c r="Q147" t="n">
        <v>988.12</v>
      </c>
      <c r="R147" t="n">
        <v>50.67</v>
      </c>
      <c r="S147" t="n">
        <v>35.43</v>
      </c>
      <c r="T147" t="n">
        <v>6536.69</v>
      </c>
      <c r="U147" t="n">
        <v>0.7</v>
      </c>
      <c r="V147" t="n">
        <v>0.87</v>
      </c>
      <c r="W147" t="n">
        <v>3</v>
      </c>
      <c r="X147" t="n">
        <v>0.41</v>
      </c>
      <c r="Y147" t="n">
        <v>1</v>
      </c>
      <c r="Z147" t="n">
        <v>10</v>
      </c>
    </row>
    <row r="148">
      <c r="A148" t="n">
        <v>24</v>
      </c>
      <c r="B148" t="n">
        <v>125</v>
      </c>
      <c r="C148" t="inlineStr">
        <is>
          <t xml:space="preserve">CONCLUIDO	</t>
        </is>
      </c>
      <c r="D148" t="n">
        <v>5.9145</v>
      </c>
      <c r="E148" t="n">
        <v>16.91</v>
      </c>
      <c r="F148" t="n">
        <v>13.16</v>
      </c>
      <c r="G148" t="n">
        <v>37.6</v>
      </c>
      <c r="H148" t="n">
        <v>0.49</v>
      </c>
      <c r="I148" t="n">
        <v>21</v>
      </c>
      <c r="J148" t="n">
        <v>253.35</v>
      </c>
      <c r="K148" t="n">
        <v>58.47</v>
      </c>
      <c r="L148" t="n">
        <v>7</v>
      </c>
      <c r="M148" t="n">
        <v>19</v>
      </c>
      <c r="N148" t="n">
        <v>62.88</v>
      </c>
      <c r="O148" t="n">
        <v>31481.17</v>
      </c>
      <c r="P148" t="n">
        <v>193.73</v>
      </c>
      <c r="Q148" t="n">
        <v>988.1799999999999</v>
      </c>
      <c r="R148" t="n">
        <v>50.26</v>
      </c>
      <c r="S148" t="n">
        <v>35.43</v>
      </c>
      <c r="T148" t="n">
        <v>6334.99</v>
      </c>
      <c r="U148" t="n">
        <v>0.71</v>
      </c>
      <c r="V148" t="n">
        <v>0.87</v>
      </c>
      <c r="W148" t="n">
        <v>3</v>
      </c>
      <c r="X148" t="n">
        <v>0.4</v>
      </c>
      <c r="Y148" t="n">
        <v>1</v>
      </c>
      <c r="Z148" t="n">
        <v>10</v>
      </c>
    </row>
    <row r="149">
      <c r="A149" t="n">
        <v>25</v>
      </c>
      <c r="B149" t="n">
        <v>125</v>
      </c>
      <c r="C149" t="inlineStr">
        <is>
          <t xml:space="preserve">CONCLUIDO	</t>
        </is>
      </c>
      <c r="D149" t="n">
        <v>5.9395</v>
      </c>
      <c r="E149" t="n">
        <v>16.84</v>
      </c>
      <c r="F149" t="n">
        <v>13.13</v>
      </c>
      <c r="G149" t="n">
        <v>39.41</v>
      </c>
      <c r="H149" t="n">
        <v>0.51</v>
      </c>
      <c r="I149" t="n">
        <v>20</v>
      </c>
      <c r="J149" t="n">
        <v>253.81</v>
      </c>
      <c r="K149" t="n">
        <v>58.47</v>
      </c>
      <c r="L149" t="n">
        <v>7.25</v>
      </c>
      <c r="M149" t="n">
        <v>18</v>
      </c>
      <c r="N149" t="n">
        <v>63.08</v>
      </c>
      <c r="O149" t="n">
        <v>31537.13</v>
      </c>
      <c r="P149" t="n">
        <v>192.51</v>
      </c>
      <c r="Q149" t="n">
        <v>988.15</v>
      </c>
      <c r="R149" t="n">
        <v>49.5</v>
      </c>
      <c r="S149" t="n">
        <v>35.43</v>
      </c>
      <c r="T149" t="n">
        <v>5958.65</v>
      </c>
      <c r="U149" t="n">
        <v>0.72</v>
      </c>
      <c r="V149" t="n">
        <v>0.87</v>
      </c>
      <c r="W149" t="n">
        <v>3</v>
      </c>
      <c r="X149" t="n">
        <v>0.38</v>
      </c>
      <c r="Y149" t="n">
        <v>1</v>
      </c>
      <c r="Z149" t="n">
        <v>10</v>
      </c>
    </row>
    <row r="150">
      <c r="A150" t="n">
        <v>26</v>
      </c>
      <c r="B150" t="n">
        <v>125</v>
      </c>
      <c r="C150" t="inlineStr">
        <is>
          <t xml:space="preserve">CONCLUIDO	</t>
        </is>
      </c>
      <c r="D150" t="n">
        <v>5.9432</v>
      </c>
      <c r="E150" t="n">
        <v>16.83</v>
      </c>
      <c r="F150" t="n">
        <v>13.12</v>
      </c>
      <c r="G150" t="n">
        <v>39.37</v>
      </c>
      <c r="H150" t="n">
        <v>0.52</v>
      </c>
      <c r="I150" t="n">
        <v>20</v>
      </c>
      <c r="J150" t="n">
        <v>254.26</v>
      </c>
      <c r="K150" t="n">
        <v>58.47</v>
      </c>
      <c r="L150" t="n">
        <v>7.5</v>
      </c>
      <c r="M150" t="n">
        <v>18</v>
      </c>
      <c r="N150" t="n">
        <v>63.29</v>
      </c>
      <c r="O150" t="n">
        <v>31593.16</v>
      </c>
      <c r="P150" t="n">
        <v>191.7</v>
      </c>
      <c r="Q150" t="n">
        <v>988.29</v>
      </c>
      <c r="R150" t="n">
        <v>49.12</v>
      </c>
      <c r="S150" t="n">
        <v>35.43</v>
      </c>
      <c r="T150" t="n">
        <v>5771.68</v>
      </c>
      <c r="U150" t="n">
        <v>0.72</v>
      </c>
      <c r="V150" t="n">
        <v>0.87</v>
      </c>
      <c r="W150" t="n">
        <v>3</v>
      </c>
      <c r="X150" t="n">
        <v>0.37</v>
      </c>
      <c r="Y150" t="n">
        <v>1</v>
      </c>
      <c r="Z150" t="n">
        <v>10</v>
      </c>
    </row>
    <row r="151">
      <c r="A151" t="n">
        <v>27</v>
      </c>
      <c r="B151" t="n">
        <v>125</v>
      </c>
      <c r="C151" t="inlineStr">
        <is>
          <t xml:space="preserve">CONCLUIDO	</t>
        </is>
      </c>
      <c r="D151" t="n">
        <v>5.9652</v>
      </c>
      <c r="E151" t="n">
        <v>16.76</v>
      </c>
      <c r="F151" t="n">
        <v>13.11</v>
      </c>
      <c r="G151" t="n">
        <v>41.4</v>
      </c>
      <c r="H151" t="n">
        <v>0.54</v>
      </c>
      <c r="I151" t="n">
        <v>19</v>
      </c>
      <c r="J151" t="n">
        <v>254.72</v>
      </c>
      <c r="K151" t="n">
        <v>58.47</v>
      </c>
      <c r="L151" t="n">
        <v>7.75</v>
      </c>
      <c r="M151" t="n">
        <v>17</v>
      </c>
      <c r="N151" t="n">
        <v>63.49</v>
      </c>
      <c r="O151" t="n">
        <v>31649.26</v>
      </c>
      <c r="P151" t="n">
        <v>190.71</v>
      </c>
      <c r="Q151" t="n">
        <v>988.09</v>
      </c>
      <c r="R151" t="n">
        <v>48.87</v>
      </c>
      <c r="S151" t="n">
        <v>35.43</v>
      </c>
      <c r="T151" t="n">
        <v>5649.45</v>
      </c>
      <c r="U151" t="n">
        <v>0.73</v>
      </c>
      <c r="V151" t="n">
        <v>0.87</v>
      </c>
      <c r="W151" t="n">
        <v>2.99</v>
      </c>
      <c r="X151" t="n">
        <v>0.36</v>
      </c>
      <c r="Y151" t="n">
        <v>1</v>
      </c>
      <c r="Z151" t="n">
        <v>10</v>
      </c>
    </row>
    <row r="152">
      <c r="A152" t="n">
        <v>28</v>
      </c>
      <c r="B152" t="n">
        <v>125</v>
      </c>
      <c r="C152" t="inlineStr">
        <is>
          <t xml:space="preserve">CONCLUIDO	</t>
        </is>
      </c>
      <c r="D152" t="n">
        <v>5.986</v>
      </c>
      <c r="E152" t="n">
        <v>16.71</v>
      </c>
      <c r="F152" t="n">
        <v>13.1</v>
      </c>
      <c r="G152" t="n">
        <v>43.66</v>
      </c>
      <c r="H152" t="n">
        <v>0.5600000000000001</v>
      </c>
      <c r="I152" t="n">
        <v>18</v>
      </c>
      <c r="J152" t="n">
        <v>255.17</v>
      </c>
      <c r="K152" t="n">
        <v>58.47</v>
      </c>
      <c r="L152" t="n">
        <v>8</v>
      </c>
      <c r="M152" t="n">
        <v>16</v>
      </c>
      <c r="N152" t="n">
        <v>63.7</v>
      </c>
      <c r="O152" t="n">
        <v>31705.44</v>
      </c>
      <c r="P152" t="n">
        <v>189.43</v>
      </c>
      <c r="Q152" t="n">
        <v>988.15</v>
      </c>
      <c r="R152" t="n">
        <v>48.41</v>
      </c>
      <c r="S152" t="n">
        <v>35.43</v>
      </c>
      <c r="T152" t="n">
        <v>5428.23</v>
      </c>
      <c r="U152" t="n">
        <v>0.73</v>
      </c>
      <c r="V152" t="n">
        <v>0.87</v>
      </c>
      <c r="W152" t="n">
        <v>3</v>
      </c>
      <c r="X152" t="n">
        <v>0.34</v>
      </c>
      <c r="Y152" t="n">
        <v>1</v>
      </c>
      <c r="Z152" t="n">
        <v>10</v>
      </c>
    </row>
    <row r="153">
      <c r="A153" t="n">
        <v>29</v>
      </c>
      <c r="B153" t="n">
        <v>125</v>
      </c>
      <c r="C153" t="inlineStr">
        <is>
          <t xml:space="preserve">CONCLUIDO	</t>
        </is>
      </c>
      <c r="D153" t="n">
        <v>5.9869</v>
      </c>
      <c r="E153" t="n">
        <v>16.7</v>
      </c>
      <c r="F153" t="n">
        <v>13.1</v>
      </c>
      <c r="G153" t="n">
        <v>43.65</v>
      </c>
      <c r="H153" t="n">
        <v>0.57</v>
      </c>
      <c r="I153" t="n">
        <v>18</v>
      </c>
      <c r="J153" t="n">
        <v>255.63</v>
      </c>
      <c r="K153" t="n">
        <v>58.47</v>
      </c>
      <c r="L153" t="n">
        <v>8.25</v>
      </c>
      <c r="M153" t="n">
        <v>16</v>
      </c>
      <c r="N153" t="n">
        <v>63.91</v>
      </c>
      <c r="O153" t="n">
        <v>31761.69</v>
      </c>
      <c r="P153" t="n">
        <v>188.84</v>
      </c>
      <c r="Q153" t="n">
        <v>988.1900000000001</v>
      </c>
      <c r="R153" t="n">
        <v>48.45</v>
      </c>
      <c r="S153" t="n">
        <v>35.43</v>
      </c>
      <c r="T153" t="n">
        <v>5445.05</v>
      </c>
      <c r="U153" t="n">
        <v>0.73</v>
      </c>
      <c r="V153" t="n">
        <v>0.87</v>
      </c>
      <c r="W153" t="n">
        <v>2.99</v>
      </c>
      <c r="X153" t="n">
        <v>0.34</v>
      </c>
      <c r="Y153" t="n">
        <v>1</v>
      </c>
      <c r="Z153" t="n">
        <v>10</v>
      </c>
    </row>
    <row r="154">
      <c r="A154" t="n">
        <v>30</v>
      </c>
      <c r="B154" t="n">
        <v>125</v>
      </c>
      <c r="C154" t="inlineStr">
        <is>
          <t xml:space="preserve">CONCLUIDO	</t>
        </is>
      </c>
      <c r="D154" t="n">
        <v>6.0133</v>
      </c>
      <c r="E154" t="n">
        <v>16.63</v>
      </c>
      <c r="F154" t="n">
        <v>13.07</v>
      </c>
      <c r="G154" t="n">
        <v>46.13</v>
      </c>
      <c r="H154" t="n">
        <v>0.59</v>
      </c>
      <c r="I154" t="n">
        <v>17</v>
      </c>
      <c r="J154" t="n">
        <v>256.09</v>
      </c>
      <c r="K154" t="n">
        <v>58.47</v>
      </c>
      <c r="L154" t="n">
        <v>8.5</v>
      </c>
      <c r="M154" t="n">
        <v>15</v>
      </c>
      <c r="N154" t="n">
        <v>64.11</v>
      </c>
      <c r="O154" t="n">
        <v>31818.02</v>
      </c>
      <c r="P154" t="n">
        <v>186.67</v>
      </c>
      <c r="Q154" t="n">
        <v>988.15</v>
      </c>
      <c r="R154" t="n">
        <v>47.58</v>
      </c>
      <c r="S154" t="n">
        <v>35.43</v>
      </c>
      <c r="T154" t="n">
        <v>5014.6</v>
      </c>
      <c r="U154" t="n">
        <v>0.74</v>
      </c>
      <c r="V154" t="n">
        <v>0.87</v>
      </c>
      <c r="W154" t="n">
        <v>2.99</v>
      </c>
      <c r="X154" t="n">
        <v>0.32</v>
      </c>
      <c r="Y154" t="n">
        <v>1</v>
      </c>
      <c r="Z154" t="n">
        <v>10</v>
      </c>
    </row>
    <row r="155">
      <c r="A155" t="n">
        <v>31</v>
      </c>
      <c r="B155" t="n">
        <v>125</v>
      </c>
      <c r="C155" t="inlineStr">
        <is>
          <t xml:space="preserve">CONCLUIDO	</t>
        </is>
      </c>
      <c r="D155" t="n">
        <v>6.012</v>
      </c>
      <c r="E155" t="n">
        <v>16.63</v>
      </c>
      <c r="F155" t="n">
        <v>13.07</v>
      </c>
      <c r="G155" t="n">
        <v>46.14</v>
      </c>
      <c r="H155" t="n">
        <v>0.61</v>
      </c>
      <c r="I155" t="n">
        <v>17</v>
      </c>
      <c r="J155" t="n">
        <v>256.54</v>
      </c>
      <c r="K155" t="n">
        <v>58.47</v>
      </c>
      <c r="L155" t="n">
        <v>8.75</v>
      </c>
      <c r="M155" t="n">
        <v>15</v>
      </c>
      <c r="N155" t="n">
        <v>64.31999999999999</v>
      </c>
      <c r="O155" t="n">
        <v>31874.43</v>
      </c>
      <c r="P155" t="n">
        <v>186.33</v>
      </c>
      <c r="Q155" t="n">
        <v>988.09</v>
      </c>
      <c r="R155" t="n">
        <v>47.86</v>
      </c>
      <c r="S155" t="n">
        <v>35.43</v>
      </c>
      <c r="T155" t="n">
        <v>5156.54</v>
      </c>
      <c r="U155" t="n">
        <v>0.74</v>
      </c>
      <c r="V155" t="n">
        <v>0.87</v>
      </c>
      <c r="W155" t="n">
        <v>2.99</v>
      </c>
      <c r="X155" t="n">
        <v>0.32</v>
      </c>
      <c r="Y155" t="n">
        <v>1</v>
      </c>
      <c r="Z155" t="n">
        <v>10</v>
      </c>
    </row>
    <row r="156">
      <c r="A156" t="n">
        <v>32</v>
      </c>
      <c r="B156" t="n">
        <v>125</v>
      </c>
      <c r="C156" t="inlineStr">
        <is>
          <t xml:space="preserve">CONCLUIDO	</t>
        </is>
      </c>
      <c r="D156" t="n">
        <v>6.0365</v>
      </c>
      <c r="E156" t="n">
        <v>16.57</v>
      </c>
      <c r="F156" t="n">
        <v>13.05</v>
      </c>
      <c r="G156" t="n">
        <v>48.95</v>
      </c>
      <c r="H156" t="n">
        <v>0.62</v>
      </c>
      <c r="I156" t="n">
        <v>16</v>
      </c>
      <c r="J156" t="n">
        <v>257</v>
      </c>
      <c r="K156" t="n">
        <v>58.47</v>
      </c>
      <c r="L156" t="n">
        <v>9</v>
      </c>
      <c r="M156" t="n">
        <v>14</v>
      </c>
      <c r="N156" t="n">
        <v>64.53</v>
      </c>
      <c r="O156" t="n">
        <v>31931.04</v>
      </c>
      <c r="P156" t="n">
        <v>185.61</v>
      </c>
      <c r="Q156" t="n">
        <v>988.09</v>
      </c>
      <c r="R156" t="n">
        <v>46.91</v>
      </c>
      <c r="S156" t="n">
        <v>35.43</v>
      </c>
      <c r="T156" t="n">
        <v>4685.95</v>
      </c>
      <c r="U156" t="n">
        <v>0.76</v>
      </c>
      <c r="V156" t="n">
        <v>0.87</v>
      </c>
      <c r="W156" t="n">
        <v>2.99</v>
      </c>
      <c r="X156" t="n">
        <v>0.3</v>
      </c>
      <c r="Y156" t="n">
        <v>1</v>
      </c>
      <c r="Z156" t="n">
        <v>10</v>
      </c>
    </row>
    <row r="157">
      <c r="A157" t="n">
        <v>33</v>
      </c>
      <c r="B157" t="n">
        <v>125</v>
      </c>
      <c r="C157" t="inlineStr">
        <is>
          <t xml:space="preserve">CONCLUIDO	</t>
        </is>
      </c>
      <c r="D157" t="n">
        <v>6.0348</v>
      </c>
      <c r="E157" t="n">
        <v>16.57</v>
      </c>
      <c r="F157" t="n">
        <v>13.06</v>
      </c>
      <c r="G157" t="n">
        <v>48.97</v>
      </c>
      <c r="H157" t="n">
        <v>0.64</v>
      </c>
      <c r="I157" t="n">
        <v>16</v>
      </c>
      <c r="J157" t="n">
        <v>257.46</v>
      </c>
      <c r="K157" t="n">
        <v>58.47</v>
      </c>
      <c r="L157" t="n">
        <v>9.25</v>
      </c>
      <c r="M157" t="n">
        <v>14</v>
      </c>
      <c r="N157" t="n">
        <v>64.73999999999999</v>
      </c>
      <c r="O157" t="n">
        <v>31987.61</v>
      </c>
      <c r="P157" t="n">
        <v>184.96</v>
      </c>
      <c r="Q157" t="n">
        <v>988.08</v>
      </c>
      <c r="R157" t="n">
        <v>47.36</v>
      </c>
      <c r="S157" t="n">
        <v>35.43</v>
      </c>
      <c r="T157" t="n">
        <v>4910.04</v>
      </c>
      <c r="U157" t="n">
        <v>0.75</v>
      </c>
      <c r="V157" t="n">
        <v>0.87</v>
      </c>
      <c r="W157" t="n">
        <v>2.99</v>
      </c>
      <c r="X157" t="n">
        <v>0.3</v>
      </c>
      <c r="Y157" t="n">
        <v>1</v>
      </c>
      <c r="Z157" t="n">
        <v>10</v>
      </c>
    </row>
    <row r="158">
      <c r="A158" t="n">
        <v>34</v>
      </c>
      <c r="B158" t="n">
        <v>125</v>
      </c>
      <c r="C158" t="inlineStr">
        <is>
          <t xml:space="preserve">CONCLUIDO	</t>
        </is>
      </c>
      <c r="D158" t="n">
        <v>6.0588</v>
      </c>
      <c r="E158" t="n">
        <v>16.5</v>
      </c>
      <c r="F158" t="n">
        <v>13.04</v>
      </c>
      <c r="G158" t="n">
        <v>52.16</v>
      </c>
      <c r="H158" t="n">
        <v>0.66</v>
      </c>
      <c r="I158" t="n">
        <v>15</v>
      </c>
      <c r="J158" t="n">
        <v>257.92</v>
      </c>
      <c r="K158" t="n">
        <v>58.47</v>
      </c>
      <c r="L158" t="n">
        <v>9.5</v>
      </c>
      <c r="M158" t="n">
        <v>13</v>
      </c>
      <c r="N158" t="n">
        <v>64.95</v>
      </c>
      <c r="O158" t="n">
        <v>32044.25</v>
      </c>
      <c r="P158" t="n">
        <v>183.81</v>
      </c>
      <c r="Q158" t="n">
        <v>988.14</v>
      </c>
      <c r="R158" t="n">
        <v>46.81</v>
      </c>
      <c r="S158" t="n">
        <v>35.43</v>
      </c>
      <c r="T158" t="n">
        <v>4642.77</v>
      </c>
      <c r="U158" t="n">
        <v>0.76</v>
      </c>
      <c r="V158" t="n">
        <v>0.87</v>
      </c>
      <c r="W158" t="n">
        <v>2.99</v>
      </c>
      <c r="X158" t="n">
        <v>0.29</v>
      </c>
      <c r="Y158" t="n">
        <v>1</v>
      </c>
      <c r="Z158" t="n">
        <v>10</v>
      </c>
    </row>
    <row r="159">
      <c r="A159" t="n">
        <v>35</v>
      </c>
      <c r="B159" t="n">
        <v>125</v>
      </c>
      <c r="C159" t="inlineStr">
        <is>
          <t xml:space="preserve">CONCLUIDO	</t>
        </is>
      </c>
      <c r="D159" t="n">
        <v>6.0616</v>
      </c>
      <c r="E159" t="n">
        <v>16.5</v>
      </c>
      <c r="F159" t="n">
        <v>13.03</v>
      </c>
      <c r="G159" t="n">
        <v>52.13</v>
      </c>
      <c r="H159" t="n">
        <v>0.67</v>
      </c>
      <c r="I159" t="n">
        <v>15</v>
      </c>
      <c r="J159" t="n">
        <v>258.38</v>
      </c>
      <c r="K159" t="n">
        <v>58.47</v>
      </c>
      <c r="L159" t="n">
        <v>9.75</v>
      </c>
      <c r="M159" t="n">
        <v>13</v>
      </c>
      <c r="N159" t="n">
        <v>65.16</v>
      </c>
      <c r="O159" t="n">
        <v>32100.97</v>
      </c>
      <c r="P159" t="n">
        <v>182.72</v>
      </c>
      <c r="Q159" t="n">
        <v>988.16</v>
      </c>
      <c r="R159" t="n">
        <v>46.44</v>
      </c>
      <c r="S159" t="n">
        <v>35.43</v>
      </c>
      <c r="T159" t="n">
        <v>4456.99</v>
      </c>
      <c r="U159" t="n">
        <v>0.76</v>
      </c>
      <c r="V159" t="n">
        <v>0.87</v>
      </c>
      <c r="W159" t="n">
        <v>2.99</v>
      </c>
      <c r="X159" t="n">
        <v>0.28</v>
      </c>
      <c r="Y159" t="n">
        <v>1</v>
      </c>
      <c r="Z159" t="n">
        <v>10</v>
      </c>
    </row>
    <row r="160">
      <c r="A160" t="n">
        <v>36</v>
      </c>
      <c r="B160" t="n">
        <v>125</v>
      </c>
      <c r="C160" t="inlineStr">
        <is>
          <t xml:space="preserve">CONCLUIDO	</t>
        </is>
      </c>
      <c r="D160" t="n">
        <v>6.0832</v>
      </c>
      <c r="E160" t="n">
        <v>16.44</v>
      </c>
      <c r="F160" t="n">
        <v>13.02</v>
      </c>
      <c r="G160" t="n">
        <v>55.8</v>
      </c>
      <c r="H160" t="n">
        <v>0.6899999999999999</v>
      </c>
      <c r="I160" t="n">
        <v>14</v>
      </c>
      <c r="J160" t="n">
        <v>258.84</v>
      </c>
      <c r="K160" t="n">
        <v>58.47</v>
      </c>
      <c r="L160" t="n">
        <v>10</v>
      </c>
      <c r="M160" t="n">
        <v>12</v>
      </c>
      <c r="N160" t="n">
        <v>65.37</v>
      </c>
      <c r="O160" t="n">
        <v>32157.77</v>
      </c>
      <c r="P160" t="n">
        <v>181.69</v>
      </c>
      <c r="Q160" t="n">
        <v>988.1</v>
      </c>
      <c r="R160" t="n">
        <v>46</v>
      </c>
      <c r="S160" t="n">
        <v>35.43</v>
      </c>
      <c r="T160" t="n">
        <v>4241.86</v>
      </c>
      <c r="U160" t="n">
        <v>0.77</v>
      </c>
      <c r="V160" t="n">
        <v>0.88</v>
      </c>
      <c r="W160" t="n">
        <v>2.99</v>
      </c>
      <c r="X160" t="n">
        <v>0.27</v>
      </c>
      <c r="Y160" t="n">
        <v>1</v>
      </c>
      <c r="Z160" t="n">
        <v>10</v>
      </c>
    </row>
    <row r="161">
      <c r="A161" t="n">
        <v>37</v>
      </c>
      <c r="B161" t="n">
        <v>125</v>
      </c>
      <c r="C161" t="inlineStr">
        <is>
          <t xml:space="preserve">CONCLUIDO	</t>
        </is>
      </c>
      <c r="D161" t="n">
        <v>6.0891</v>
      </c>
      <c r="E161" t="n">
        <v>16.42</v>
      </c>
      <c r="F161" t="n">
        <v>13</v>
      </c>
      <c r="G161" t="n">
        <v>55.73</v>
      </c>
      <c r="H161" t="n">
        <v>0.7</v>
      </c>
      <c r="I161" t="n">
        <v>14</v>
      </c>
      <c r="J161" t="n">
        <v>259.3</v>
      </c>
      <c r="K161" t="n">
        <v>58.47</v>
      </c>
      <c r="L161" t="n">
        <v>10.25</v>
      </c>
      <c r="M161" t="n">
        <v>12</v>
      </c>
      <c r="N161" t="n">
        <v>65.58</v>
      </c>
      <c r="O161" t="n">
        <v>32214.64</v>
      </c>
      <c r="P161" t="n">
        <v>181.13</v>
      </c>
      <c r="Q161" t="n">
        <v>988.08</v>
      </c>
      <c r="R161" t="n">
        <v>45.51</v>
      </c>
      <c r="S161" t="n">
        <v>35.43</v>
      </c>
      <c r="T161" t="n">
        <v>3996.48</v>
      </c>
      <c r="U161" t="n">
        <v>0.78</v>
      </c>
      <c r="V161" t="n">
        <v>0.88</v>
      </c>
      <c r="W161" t="n">
        <v>2.99</v>
      </c>
      <c r="X161" t="n">
        <v>0.25</v>
      </c>
      <c r="Y161" t="n">
        <v>1</v>
      </c>
      <c r="Z161" t="n">
        <v>10</v>
      </c>
    </row>
    <row r="162">
      <c r="A162" t="n">
        <v>38</v>
      </c>
      <c r="B162" t="n">
        <v>125</v>
      </c>
      <c r="C162" t="inlineStr">
        <is>
          <t xml:space="preserve">CONCLUIDO	</t>
        </is>
      </c>
      <c r="D162" t="n">
        <v>6.091</v>
      </c>
      <c r="E162" t="n">
        <v>16.42</v>
      </c>
      <c r="F162" t="n">
        <v>13</v>
      </c>
      <c r="G162" t="n">
        <v>55.71</v>
      </c>
      <c r="H162" t="n">
        <v>0.72</v>
      </c>
      <c r="I162" t="n">
        <v>14</v>
      </c>
      <c r="J162" t="n">
        <v>259.76</v>
      </c>
      <c r="K162" t="n">
        <v>58.47</v>
      </c>
      <c r="L162" t="n">
        <v>10.5</v>
      </c>
      <c r="M162" t="n">
        <v>12</v>
      </c>
      <c r="N162" t="n">
        <v>65.79000000000001</v>
      </c>
      <c r="O162" t="n">
        <v>32271.6</v>
      </c>
      <c r="P162" t="n">
        <v>180.04</v>
      </c>
      <c r="Q162" t="n">
        <v>988.22</v>
      </c>
      <c r="R162" t="n">
        <v>45.31</v>
      </c>
      <c r="S162" t="n">
        <v>35.43</v>
      </c>
      <c r="T162" t="n">
        <v>3898.56</v>
      </c>
      <c r="U162" t="n">
        <v>0.78</v>
      </c>
      <c r="V162" t="n">
        <v>0.88</v>
      </c>
      <c r="W162" t="n">
        <v>2.99</v>
      </c>
      <c r="X162" t="n">
        <v>0.25</v>
      </c>
      <c r="Y162" t="n">
        <v>1</v>
      </c>
      <c r="Z162" t="n">
        <v>10</v>
      </c>
    </row>
    <row r="163">
      <c r="A163" t="n">
        <v>39</v>
      </c>
      <c r="B163" t="n">
        <v>125</v>
      </c>
      <c r="C163" t="inlineStr">
        <is>
          <t xml:space="preserve">CONCLUIDO	</t>
        </is>
      </c>
      <c r="D163" t="n">
        <v>6.1105</v>
      </c>
      <c r="E163" t="n">
        <v>16.37</v>
      </c>
      <c r="F163" t="n">
        <v>12.99</v>
      </c>
      <c r="G163" t="n">
        <v>59.97</v>
      </c>
      <c r="H163" t="n">
        <v>0.74</v>
      </c>
      <c r="I163" t="n">
        <v>13</v>
      </c>
      <c r="J163" t="n">
        <v>260.23</v>
      </c>
      <c r="K163" t="n">
        <v>58.47</v>
      </c>
      <c r="L163" t="n">
        <v>10.75</v>
      </c>
      <c r="M163" t="n">
        <v>11</v>
      </c>
      <c r="N163" t="n">
        <v>66</v>
      </c>
      <c r="O163" t="n">
        <v>32328.64</v>
      </c>
      <c r="P163" t="n">
        <v>178.52</v>
      </c>
      <c r="Q163" t="n">
        <v>988.08</v>
      </c>
      <c r="R163" t="n">
        <v>45.32</v>
      </c>
      <c r="S163" t="n">
        <v>35.43</v>
      </c>
      <c r="T163" t="n">
        <v>3906.93</v>
      </c>
      <c r="U163" t="n">
        <v>0.78</v>
      </c>
      <c r="V163" t="n">
        <v>0.88</v>
      </c>
      <c r="W163" t="n">
        <v>2.98</v>
      </c>
      <c r="X163" t="n">
        <v>0.24</v>
      </c>
      <c r="Y163" t="n">
        <v>1</v>
      </c>
      <c r="Z163" t="n">
        <v>10</v>
      </c>
    </row>
    <row r="164">
      <c r="A164" t="n">
        <v>40</v>
      </c>
      <c r="B164" t="n">
        <v>125</v>
      </c>
      <c r="C164" t="inlineStr">
        <is>
          <t xml:space="preserve">CONCLUIDO	</t>
        </is>
      </c>
      <c r="D164" t="n">
        <v>6.1097</v>
      </c>
      <c r="E164" t="n">
        <v>16.37</v>
      </c>
      <c r="F164" t="n">
        <v>13</v>
      </c>
      <c r="G164" t="n">
        <v>59.98</v>
      </c>
      <c r="H164" t="n">
        <v>0.75</v>
      </c>
      <c r="I164" t="n">
        <v>13</v>
      </c>
      <c r="J164" t="n">
        <v>260.69</v>
      </c>
      <c r="K164" t="n">
        <v>58.47</v>
      </c>
      <c r="L164" t="n">
        <v>11</v>
      </c>
      <c r="M164" t="n">
        <v>11</v>
      </c>
      <c r="N164" t="n">
        <v>66.20999999999999</v>
      </c>
      <c r="O164" t="n">
        <v>32385.75</v>
      </c>
      <c r="P164" t="n">
        <v>178.14</v>
      </c>
      <c r="Q164" t="n">
        <v>988.08</v>
      </c>
      <c r="R164" t="n">
        <v>45.27</v>
      </c>
      <c r="S164" t="n">
        <v>35.43</v>
      </c>
      <c r="T164" t="n">
        <v>3883.46</v>
      </c>
      <c r="U164" t="n">
        <v>0.78</v>
      </c>
      <c r="V164" t="n">
        <v>0.88</v>
      </c>
      <c r="W164" t="n">
        <v>2.99</v>
      </c>
      <c r="X164" t="n">
        <v>0.24</v>
      </c>
      <c r="Y164" t="n">
        <v>1</v>
      </c>
      <c r="Z164" t="n">
        <v>10</v>
      </c>
    </row>
    <row r="165">
      <c r="A165" t="n">
        <v>41</v>
      </c>
      <c r="B165" t="n">
        <v>125</v>
      </c>
      <c r="C165" t="inlineStr">
        <is>
          <t xml:space="preserve">CONCLUIDO	</t>
        </is>
      </c>
      <c r="D165" t="n">
        <v>6.1148</v>
      </c>
      <c r="E165" t="n">
        <v>16.35</v>
      </c>
      <c r="F165" t="n">
        <v>12.98</v>
      </c>
      <c r="G165" t="n">
        <v>59.92</v>
      </c>
      <c r="H165" t="n">
        <v>0.77</v>
      </c>
      <c r="I165" t="n">
        <v>13</v>
      </c>
      <c r="J165" t="n">
        <v>261.15</v>
      </c>
      <c r="K165" t="n">
        <v>58.47</v>
      </c>
      <c r="L165" t="n">
        <v>11.25</v>
      </c>
      <c r="M165" t="n">
        <v>11</v>
      </c>
      <c r="N165" t="n">
        <v>66.43000000000001</v>
      </c>
      <c r="O165" t="n">
        <v>32442.95</v>
      </c>
      <c r="P165" t="n">
        <v>177.14</v>
      </c>
      <c r="Q165" t="n">
        <v>988.13</v>
      </c>
      <c r="R165" t="n">
        <v>44.82</v>
      </c>
      <c r="S165" t="n">
        <v>35.43</v>
      </c>
      <c r="T165" t="n">
        <v>3655.83</v>
      </c>
      <c r="U165" t="n">
        <v>0.79</v>
      </c>
      <c r="V165" t="n">
        <v>0.88</v>
      </c>
      <c r="W165" t="n">
        <v>2.99</v>
      </c>
      <c r="X165" t="n">
        <v>0.23</v>
      </c>
      <c r="Y165" t="n">
        <v>1</v>
      </c>
      <c r="Z165" t="n">
        <v>10</v>
      </c>
    </row>
    <row r="166">
      <c r="A166" t="n">
        <v>42</v>
      </c>
      <c r="B166" t="n">
        <v>125</v>
      </c>
      <c r="C166" t="inlineStr">
        <is>
          <t xml:space="preserve">CONCLUIDO	</t>
        </is>
      </c>
      <c r="D166" t="n">
        <v>6.1378</v>
      </c>
      <c r="E166" t="n">
        <v>16.29</v>
      </c>
      <c r="F166" t="n">
        <v>12.97</v>
      </c>
      <c r="G166" t="n">
        <v>64.84</v>
      </c>
      <c r="H166" t="n">
        <v>0.78</v>
      </c>
      <c r="I166" t="n">
        <v>12</v>
      </c>
      <c r="J166" t="n">
        <v>261.62</v>
      </c>
      <c r="K166" t="n">
        <v>58.47</v>
      </c>
      <c r="L166" t="n">
        <v>11.5</v>
      </c>
      <c r="M166" t="n">
        <v>10</v>
      </c>
      <c r="N166" t="n">
        <v>66.64</v>
      </c>
      <c r="O166" t="n">
        <v>32500.22</v>
      </c>
      <c r="P166" t="n">
        <v>175.39</v>
      </c>
      <c r="Q166" t="n">
        <v>988.1</v>
      </c>
      <c r="R166" t="n">
        <v>44.43</v>
      </c>
      <c r="S166" t="n">
        <v>35.43</v>
      </c>
      <c r="T166" t="n">
        <v>3463.69</v>
      </c>
      <c r="U166" t="n">
        <v>0.8</v>
      </c>
      <c r="V166" t="n">
        <v>0.88</v>
      </c>
      <c r="W166" t="n">
        <v>2.98</v>
      </c>
      <c r="X166" t="n">
        <v>0.21</v>
      </c>
      <c r="Y166" t="n">
        <v>1</v>
      </c>
      <c r="Z166" t="n">
        <v>10</v>
      </c>
    </row>
    <row r="167">
      <c r="A167" t="n">
        <v>43</v>
      </c>
      <c r="B167" t="n">
        <v>125</v>
      </c>
      <c r="C167" t="inlineStr">
        <is>
          <t xml:space="preserve">CONCLUIDO	</t>
        </is>
      </c>
      <c r="D167" t="n">
        <v>6.1372</v>
      </c>
      <c r="E167" t="n">
        <v>16.29</v>
      </c>
      <c r="F167" t="n">
        <v>12.97</v>
      </c>
      <c r="G167" t="n">
        <v>64.84999999999999</v>
      </c>
      <c r="H167" t="n">
        <v>0.8</v>
      </c>
      <c r="I167" t="n">
        <v>12</v>
      </c>
      <c r="J167" t="n">
        <v>262.08</v>
      </c>
      <c r="K167" t="n">
        <v>58.47</v>
      </c>
      <c r="L167" t="n">
        <v>11.75</v>
      </c>
      <c r="M167" t="n">
        <v>10</v>
      </c>
      <c r="N167" t="n">
        <v>66.86</v>
      </c>
      <c r="O167" t="n">
        <v>32557.58</v>
      </c>
      <c r="P167" t="n">
        <v>174.48</v>
      </c>
      <c r="Q167" t="n">
        <v>988.14</v>
      </c>
      <c r="R167" t="n">
        <v>44.46</v>
      </c>
      <c r="S167" t="n">
        <v>35.43</v>
      </c>
      <c r="T167" t="n">
        <v>3479.04</v>
      </c>
      <c r="U167" t="n">
        <v>0.8</v>
      </c>
      <c r="V167" t="n">
        <v>0.88</v>
      </c>
      <c r="W167" t="n">
        <v>2.98</v>
      </c>
      <c r="X167" t="n">
        <v>0.22</v>
      </c>
      <c r="Y167" t="n">
        <v>1</v>
      </c>
      <c r="Z167" t="n">
        <v>10</v>
      </c>
    </row>
    <row r="168">
      <c r="A168" t="n">
        <v>44</v>
      </c>
      <c r="B168" t="n">
        <v>125</v>
      </c>
      <c r="C168" t="inlineStr">
        <is>
          <t xml:space="preserve">CONCLUIDO	</t>
        </is>
      </c>
      <c r="D168" t="n">
        <v>6.1409</v>
      </c>
      <c r="E168" t="n">
        <v>16.28</v>
      </c>
      <c r="F168" t="n">
        <v>12.96</v>
      </c>
      <c r="G168" t="n">
        <v>64.8</v>
      </c>
      <c r="H168" t="n">
        <v>0.8100000000000001</v>
      </c>
      <c r="I168" t="n">
        <v>12</v>
      </c>
      <c r="J168" t="n">
        <v>262.55</v>
      </c>
      <c r="K168" t="n">
        <v>58.47</v>
      </c>
      <c r="L168" t="n">
        <v>12</v>
      </c>
      <c r="M168" t="n">
        <v>10</v>
      </c>
      <c r="N168" t="n">
        <v>67.06999999999999</v>
      </c>
      <c r="O168" t="n">
        <v>32615.02</v>
      </c>
      <c r="P168" t="n">
        <v>173.98</v>
      </c>
      <c r="Q168" t="n">
        <v>988.08</v>
      </c>
      <c r="R168" t="n">
        <v>44.11</v>
      </c>
      <c r="S168" t="n">
        <v>35.43</v>
      </c>
      <c r="T168" t="n">
        <v>3306.96</v>
      </c>
      <c r="U168" t="n">
        <v>0.8</v>
      </c>
      <c r="V168" t="n">
        <v>0.88</v>
      </c>
      <c r="W168" t="n">
        <v>2.98</v>
      </c>
      <c r="X168" t="n">
        <v>0.21</v>
      </c>
      <c r="Y168" t="n">
        <v>1</v>
      </c>
      <c r="Z168" t="n">
        <v>10</v>
      </c>
    </row>
    <row r="169">
      <c r="A169" t="n">
        <v>45</v>
      </c>
      <c r="B169" t="n">
        <v>125</v>
      </c>
      <c r="C169" t="inlineStr">
        <is>
          <t xml:space="preserve">CONCLUIDO	</t>
        </is>
      </c>
      <c r="D169" t="n">
        <v>6.1362</v>
      </c>
      <c r="E169" t="n">
        <v>16.3</v>
      </c>
      <c r="F169" t="n">
        <v>12.97</v>
      </c>
      <c r="G169" t="n">
        <v>64.87</v>
      </c>
      <c r="H169" t="n">
        <v>0.83</v>
      </c>
      <c r="I169" t="n">
        <v>12</v>
      </c>
      <c r="J169" t="n">
        <v>263.01</v>
      </c>
      <c r="K169" t="n">
        <v>58.47</v>
      </c>
      <c r="L169" t="n">
        <v>12.25</v>
      </c>
      <c r="M169" t="n">
        <v>10</v>
      </c>
      <c r="N169" t="n">
        <v>67.29000000000001</v>
      </c>
      <c r="O169" t="n">
        <v>32672.53</v>
      </c>
      <c r="P169" t="n">
        <v>173.46</v>
      </c>
      <c r="Q169" t="n">
        <v>988.17</v>
      </c>
      <c r="R169" t="n">
        <v>44.51</v>
      </c>
      <c r="S169" t="n">
        <v>35.43</v>
      </c>
      <c r="T169" t="n">
        <v>3504.64</v>
      </c>
      <c r="U169" t="n">
        <v>0.8</v>
      </c>
      <c r="V169" t="n">
        <v>0.88</v>
      </c>
      <c r="W169" t="n">
        <v>2.99</v>
      </c>
      <c r="X169" t="n">
        <v>0.22</v>
      </c>
      <c r="Y169" t="n">
        <v>1</v>
      </c>
      <c r="Z169" t="n">
        <v>10</v>
      </c>
    </row>
    <row r="170">
      <c r="A170" t="n">
        <v>46</v>
      </c>
      <c r="B170" t="n">
        <v>125</v>
      </c>
      <c r="C170" t="inlineStr">
        <is>
          <t xml:space="preserve">CONCLUIDO	</t>
        </is>
      </c>
      <c r="D170" t="n">
        <v>6.158</v>
      </c>
      <c r="E170" t="n">
        <v>16.24</v>
      </c>
      <c r="F170" t="n">
        <v>12.96</v>
      </c>
      <c r="G170" t="n">
        <v>70.70999999999999</v>
      </c>
      <c r="H170" t="n">
        <v>0.84</v>
      </c>
      <c r="I170" t="n">
        <v>11</v>
      </c>
      <c r="J170" t="n">
        <v>263.48</v>
      </c>
      <c r="K170" t="n">
        <v>58.47</v>
      </c>
      <c r="L170" t="n">
        <v>12.5</v>
      </c>
      <c r="M170" t="n">
        <v>9</v>
      </c>
      <c r="N170" t="n">
        <v>67.51000000000001</v>
      </c>
      <c r="O170" t="n">
        <v>32730.13</v>
      </c>
      <c r="P170" t="n">
        <v>172.12</v>
      </c>
      <c r="Q170" t="n">
        <v>988.16</v>
      </c>
      <c r="R170" t="n">
        <v>44.23</v>
      </c>
      <c r="S170" t="n">
        <v>35.43</v>
      </c>
      <c r="T170" t="n">
        <v>3370.77</v>
      </c>
      <c r="U170" t="n">
        <v>0.8</v>
      </c>
      <c r="V170" t="n">
        <v>0.88</v>
      </c>
      <c r="W170" t="n">
        <v>2.98</v>
      </c>
      <c r="X170" t="n">
        <v>0.21</v>
      </c>
      <c r="Y170" t="n">
        <v>1</v>
      </c>
      <c r="Z170" t="n">
        <v>10</v>
      </c>
    </row>
    <row r="171">
      <c r="A171" t="n">
        <v>47</v>
      </c>
      <c r="B171" t="n">
        <v>125</v>
      </c>
      <c r="C171" t="inlineStr">
        <is>
          <t xml:space="preserve">CONCLUIDO	</t>
        </is>
      </c>
      <c r="D171" t="n">
        <v>6.1632</v>
      </c>
      <c r="E171" t="n">
        <v>16.23</v>
      </c>
      <c r="F171" t="n">
        <v>12.95</v>
      </c>
      <c r="G171" t="n">
        <v>70.63</v>
      </c>
      <c r="H171" t="n">
        <v>0.86</v>
      </c>
      <c r="I171" t="n">
        <v>11</v>
      </c>
      <c r="J171" t="n">
        <v>263.95</v>
      </c>
      <c r="K171" t="n">
        <v>58.47</v>
      </c>
      <c r="L171" t="n">
        <v>12.75</v>
      </c>
      <c r="M171" t="n">
        <v>9</v>
      </c>
      <c r="N171" t="n">
        <v>67.72</v>
      </c>
      <c r="O171" t="n">
        <v>32787.82</v>
      </c>
      <c r="P171" t="n">
        <v>171.43</v>
      </c>
      <c r="Q171" t="n">
        <v>988.08</v>
      </c>
      <c r="R171" t="n">
        <v>43.77</v>
      </c>
      <c r="S171" t="n">
        <v>35.43</v>
      </c>
      <c r="T171" t="n">
        <v>3142.82</v>
      </c>
      <c r="U171" t="n">
        <v>0.8100000000000001</v>
      </c>
      <c r="V171" t="n">
        <v>0.88</v>
      </c>
      <c r="W171" t="n">
        <v>2.98</v>
      </c>
      <c r="X171" t="n">
        <v>0.2</v>
      </c>
      <c r="Y171" t="n">
        <v>1</v>
      </c>
      <c r="Z171" t="n">
        <v>10</v>
      </c>
    </row>
    <row r="172">
      <c r="A172" t="n">
        <v>48</v>
      </c>
      <c r="B172" t="n">
        <v>125</v>
      </c>
      <c r="C172" t="inlineStr">
        <is>
          <t xml:space="preserve">CONCLUIDO	</t>
        </is>
      </c>
      <c r="D172" t="n">
        <v>6.1622</v>
      </c>
      <c r="E172" t="n">
        <v>16.23</v>
      </c>
      <c r="F172" t="n">
        <v>12.95</v>
      </c>
      <c r="G172" t="n">
        <v>70.65000000000001</v>
      </c>
      <c r="H172" t="n">
        <v>0.87</v>
      </c>
      <c r="I172" t="n">
        <v>11</v>
      </c>
      <c r="J172" t="n">
        <v>264.42</v>
      </c>
      <c r="K172" t="n">
        <v>58.47</v>
      </c>
      <c r="L172" t="n">
        <v>13</v>
      </c>
      <c r="M172" t="n">
        <v>9</v>
      </c>
      <c r="N172" t="n">
        <v>67.94</v>
      </c>
      <c r="O172" t="n">
        <v>32845.58</v>
      </c>
      <c r="P172" t="n">
        <v>170.39</v>
      </c>
      <c r="Q172" t="n">
        <v>988.09</v>
      </c>
      <c r="R172" t="n">
        <v>43.91</v>
      </c>
      <c r="S172" t="n">
        <v>35.43</v>
      </c>
      <c r="T172" t="n">
        <v>3210.74</v>
      </c>
      <c r="U172" t="n">
        <v>0.8100000000000001</v>
      </c>
      <c r="V172" t="n">
        <v>0.88</v>
      </c>
      <c r="W172" t="n">
        <v>2.98</v>
      </c>
      <c r="X172" t="n">
        <v>0.2</v>
      </c>
      <c r="Y172" t="n">
        <v>1</v>
      </c>
      <c r="Z172" t="n">
        <v>10</v>
      </c>
    </row>
    <row r="173">
      <c r="A173" t="n">
        <v>49</v>
      </c>
      <c r="B173" t="n">
        <v>125</v>
      </c>
      <c r="C173" t="inlineStr">
        <is>
          <t xml:space="preserve">CONCLUIDO	</t>
        </is>
      </c>
      <c r="D173" t="n">
        <v>6.164</v>
      </c>
      <c r="E173" t="n">
        <v>16.22</v>
      </c>
      <c r="F173" t="n">
        <v>12.95</v>
      </c>
      <c r="G173" t="n">
        <v>70.62</v>
      </c>
      <c r="H173" t="n">
        <v>0.89</v>
      </c>
      <c r="I173" t="n">
        <v>11</v>
      </c>
      <c r="J173" t="n">
        <v>264.89</v>
      </c>
      <c r="K173" t="n">
        <v>58.47</v>
      </c>
      <c r="L173" t="n">
        <v>13.25</v>
      </c>
      <c r="M173" t="n">
        <v>9</v>
      </c>
      <c r="N173" t="n">
        <v>68.16</v>
      </c>
      <c r="O173" t="n">
        <v>32903.43</v>
      </c>
      <c r="P173" t="n">
        <v>168.03</v>
      </c>
      <c r="Q173" t="n">
        <v>988.13</v>
      </c>
      <c r="R173" t="n">
        <v>43.78</v>
      </c>
      <c r="S173" t="n">
        <v>35.43</v>
      </c>
      <c r="T173" t="n">
        <v>3147.08</v>
      </c>
      <c r="U173" t="n">
        <v>0.8100000000000001</v>
      </c>
      <c r="V173" t="n">
        <v>0.88</v>
      </c>
      <c r="W173" t="n">
        <v>2.98</v>
      </c>
      <c r="X173" t="n">
        <v>0.19</v>
      </c>
      <c r="Y173" t="n">
        <v>1</v>
      </c>
      <c r="Z173" t="n">
        <v>10</v>
      </c>
    </row>
    <row r="174">
      <c r="A174" t="n">
        <v>50</v>
      </c>
      <c r="B174" t="n">
        <v>125</v>
      </c>
      <c r="C174" t="inlineStr">
        <is>
          <t xml:space="preserve">CONCLUIDO	</t>
        </is>
      </c>
      <c r="D174" t="n">
        <v>6.1923</v>
      </c>
      <c r="E174" t="n">
        <v>16.15</v>
      </c>
      <c r="F174" t="n">
        <v>12.92</v>
      </c>
      <c r="G174" t="n">
        <v>77.52</v>
      </c>
      <c r="H174" t="n">
        <v>0.91</v>
      </c>
      <c r="I174" t="n">
        <v>10</v>
      </c>
      <c r="J174" t="n">
        <v>265.36</v>
      </c>
      <c r="K174" t="n">
        <v>58.47</v>
      </c>
      <c r="L174" t="n">
        <v>13.5</v>
      </c>
      <c r="M174" t="n">
        <v>8</v>
      </c>
      <c r="N174" t="n">
        <v>68.38</v>
      </c>
      <c r="O174" t="n">
        <v>32961.36</v>
      </c>
      <c r="P174" t="n">
        <v>167.33</v>
      </c>
      <c r="Q174" t="n">
        <v>988.08</v>
      </c>
      <c r="R174" t="n">
        <v>43.01</v>
      </c>
      <c r="S174" t="n">
        <v>35.43</v>
      </c>
      <c r="T174" t="n">
        <v>2767.56</v>
      </c>
      <c r="U174" t="n">
        <v>0.82</v>
      </c>
      <c r="V174" t="n">
        <v>0.88</v>
      </c>
      <c r="W174" t="n">
        <v>2.98</v>
      </c>
      <c r="X174" t="n">
        <v>0.17</v>
      </c>
      <c r="Y174" t="n">
        <v>1</v>
      </c>
      <c r="Z174" t="n">
        <v>10</v>
      </c>
    </row>
    <row r="175">
      <c r="A175" t="n">
        <v>51</v>
      </c>
      <c r="B175" t="n">
        <v>125</v>
      </c>
      <c r="C175" t="inlineStr">
        <is>
          <t xml:space="preserve">CONCLUIDO	</t>
        </is>
      </c>
      <c r="D175" t="n">
        <v>6.1892</v>
      </c>
      <c r="E175" t="n">
        <v>16.16</v>
      </c>
      <c r="F175" t="n">
        <v>12.93</v>
      </c>
      <c r="G175" t="n">
        <v>77.56999999999999</v>
      </c>
      <c r="H175" t="n">
        <v>0.92</v>
      </c>
      <c r="I175" t="n">
        <v>10</v>
      </c>
      <c r="J175" t="n">
        <v>265.83</v>
      </c>
      <c r="K175" t="n">
        <v>58.47</v>
      </c>
      <c r="L175" t="n">
        <v>13.75</v>
      </c>
      <c r="M175" t="n">
        <v>7</v>
      </c>
      <c r="N175" t="n">
        <v>68.59999999999999</v>
      </c>
      <c r="O175" t="n">
        <v>33019.37</v>
      </c>
      <c r="P175" t="n">
        <v>165.66</v>
      </c>
      <c r="Q175" t="n">
        <v>988.1900000000001</v>
      </c>
      <c r="R175" t="n">
        <v>43.1</v>
      </c>
      <c r="S175" t="n">
        <v>35.43</v>
      </c>
      <c r="T175" t="n">
        <v>2813.49</v>
      </c>
      <c r="U175" t="n">
        <v>0.82</v>
      </c>
      <c r="V175" t="n">
        <v>0.88</v>
      </c>
      <c r="W175" t="n">
        <v>2.98</v>
      </c>
      <c r="X175" t="n">
        <v>0.17</v>
      </c>
      <c r="Y175" t="n">
        <v>1</v>
      </c>
      <c r="Z175" t="n">
        <v>10</v>
      </c>
    </row>
    <row r="176">
      <c r="A176" t="n">
        <v>52</v>
      </c>
      <c r="B176" t="n">
        <v>125</v>
      </c>
      <c r="C176" t="inlineStr">
        <is>
          <t xml:space="preserve">CONCLUIDO	</t>
        </is>
      </c>
      <c r="D176" t="n">
        <v>6.1863</v>
      </c>
      <c r="E176" t="n">
        <v>16.16</v>
      </c>
      <c r="F176" t="n">
        <v>12.94</v>
      </c>
      <c r="G176" t="n">
        <v>77.61</v>
      </c>
      <c r="H176" t="n">
        <v>0.9399999999999999</v>
      </c>
      <c r="I176" t="n">
        <v>10</v>
      </c>
      <c r="J176" t="n">
        <v>266.3</v>
      </c>
      <c r="K176" t="n">
        <v>58.47</v>
      </c>
      <c r="L176" t="n">
        <v>14</v>
      </c>
      <c r="M176" t="n">
        <v>6</v>
      </c>
      <c r="N176" t="n">
        <v>68.81999999999999</v>
      </c>
      <c r="O176" t="n">
        <v>33077.47</v>
      </c>
      <c r="P176" t="n">
        <v>165.68</v>
      </c>
      <c r="Q176" t="n">
        <v>988.15</v>
      </c>
      <c r="R176" t="n">
        <v>43.27</v>
      </c>
      <c r="S176" t="n">
        <v>35.43</v>
      </c>
      <c r="T176" t="n">
        <v>2896.97</v>
      </c>
      <c r="U176" t="n">
        <v>0.82</v>
      </c>
      <c r="V176" t="n">
        <v>0.88</v>
      </c>
      <c r="W176" t="n">
        <v>2.99</v>
      </c>
      <c r="X176" t="n">
        <v>0.18</v>
      </c>
      <c r="Y176" t="n">
        <v>1</v>
      </c>
      <c r="Z176" t="n">
        <v>10</v>
      </c>
    </row>
    <row r="177">
      <c r="A177" t="n">
        <v>53</v>
      </c>
      <c r="B177" t="n">
        <v>125</v>
      </c>
      <c r="C177" t="inlineStr">
        <is>
          <t xml:space="preserve">CONCLUIDO	</t>
        </is>
      </c>
      <c r="D177" t="n">
        <v>6.1884</v>
      </c>
      <c r="E177" t="n">
        <v>16.16</v>
      </c>
      <c r="F177" t="n">
        <v>12.93</v>
      </c>
      <c r="G177" t="n">
        <v>77.58</v>
      </c>
      <c r="H177" t="n">
        <v>0.95</v>
      </c>
      <c r="I177" t="n">
        <v>10</v>
      </c>
      <c r="J177" t="n">
        <v>266.77</v>
      </c>
      <c r="K177" t="n">
        <v>58.47</v>
      </c>
      <c r="L177" t="n">
        <v>14.25</v>
      </c>
      <c r="M177" t="n">
        <v>5</v>
      </c>
      <c r="N177" t="n">
        <v>69.04000000000001</v>
      </c>
      <c r="O177" t="n">
        <v>33135.65</v>
      </c>
      <c r="P177" t="n">
        <v>165.27</v>
      </c>
      <c r="Q177" t="n">
        <v>988.08</v>
      </c>
      <c r="R177" t="n">
        <v>43.13</v>
      </c>
      <c r="S177" t="n">
        <v>35.43</v>
      </c>
      <c r="T177" t="n">
        <v>2825.7</v>
      </c>
      <c r="U177" t="n">
        <v>0.82</v>
      </c>
      <c r="V177" t="n">
        <v>0.88</v>
      </c>
      <c r="W177" t="n">
        <v>2.98</v>
      </c>
      <c r="X177" t="n">
        <v>0.18</v>
      </c>
      <c r="Y177" t="n">
        <v>1</v>
      </c>
      <c r="Z177" t="n">
        <v>10</v>
      </c>
    </row>
    <row r="178">
      <c r="A178" t="n">
        <v>54</v>
      </c>
      <c r="B178" t="n">
        <v>125</v>
      </c>
      <c r="C178" t="inlineStr">
        <is>
          <t xml:space="preserve">CONCLUIDO	</t>
        </is>
      </c>
      <c r="D178" t="n">
        <v>6.1852</v>
      </c>
      <c r="E178" t="n">
        <v>16.17</v>
      </c>
      <c r="F178" t="n">
        <v>12.94</v>
      </c>
      <c r="G178" t="n">
        <v>77.63</v>
      </c>
      <c r="H178" t="n">
        <v>0.97</v>
      </c>
      <c r="I178" t="n">
        <v>10</v>
      </c>
      <c r="J178" t="n">
        <v>267.24</v>
      </c>
      <c r="K178" t="n">
        <v>58.47</v>
      </c>
      <c r="L178" t="n">
        <v>14.5</v>
      </c>
      <c r="M178" t="n">
        <v>5</v>
      </c>
      <c r="N178" t="n">
        <v>69.27</v>
      </c>
      <c r="O178" t="n">
        <v>33193.92</v>
      </c>
      <c r="P178" t="n">
        <v>164.71</v>
      </c>
      <c r="Q178" t="n">
        <v>988.09</v>
      </c>
      <c r="R178" t="n">
        <v>43.31</v>
      </c>
      <c r="S178" t="n">
        <v>35.43</v>
      </c>
      <c r="T178" t="n">
        <v>2916.8</v>
      </c>
      <c r="U178" t="n">
        <v>0.82</v>
      </c>
      <c r="V178" t="n">
        <v>0.88</v>
      </c>
      <c r="W178" t="n">
        <v>2.99</v>
      </c>
      <c r="X178" t="n">
        <v>0.18</v>
      </c>
      <c r="Y178" t="n">
        <v>1</v>
      </c>
      <c r="Z178" t="n">
        <v>10</v>
      </c>
    </row>
    <row r="179">
      <c r="A179" t="n">
        <v>55</v>
      </c>
      <c r="B179" t="n">
        <v>125</v>
      </c>
      <c r="C179" t="inlineStr">
        <is>
          <t xml:space="preserve">CONCLUIDO	</t>
        </is>
      </c>
      <c r="D179" t="n">
        <v>6.1861</v>
      </c>
      <c r="E179" t="n">
        <v>16.17</v>
      </c>
      <c r="F179" t="n">
        <v>12.94</v>
      </c>
      <c r="G179" t="n">
        <v>77.62</v>
      </c>
      <c r="H179" t="n">
        <v>0.98</v>
      </c>
      <c r="I179" t="n">
        <v>10</v>
      </c>
      <c r="J179" t="n">
        <v>267.71</v>
      </c>
      <c r="K179" t="n">
        <v>58.47</v>
      </c>
      <c r="L179" t="n">
        <v>14.75</v>
      </c>
      <c r="M179" t="n">
        <v>4</v>
      </c>
      <c r="N179" t="n">
        <v>69.48999999999999</v>
      </c>
      <c r="O179" t="n">
        <v>33252.27</v>
      </c>
      <c r="P179" t="n">
        <v>163.88</v>
      </c>
      <c r="Q179" t="n">
        <v>988.08</v>
      </c>
      <c r="R179" t="n">
        <v>43.22</v>
      </c>
      <c r="S179" t="n">
        <v>35.43</v>
      </c>
      <c r="T179" t="n">
        <v>2871.21</v>
      </c>
      <c r="U179" t="n">
        <v>0.82</v>
      </c>
      <c r="V179" t="n">
        <v>0.88</v>
      </c>
      <c r="W179" t="n">
        <v>2.99</v>
      </c>
      <c r="X179" t="n">
        <v>0.18</v>
      </c>
      <c r="Y179" t="n">
        <v>1</v>
      </c>
      <c r="Z179" t="n">
        <v>10</v>
      </c>
    </row>
    <row r="180">
      <c r="A180" t="n">
        <v>56</v>
      </c>
      <c r="B180" t="n">
        <v>125</v>
      </c>
      <c r="C180" t="inlineStr">
        <is>
          <t xml:space="preserve">CONCLUIDO	</t>
        </is>
      </c>
      <c r="D180" t="n">
        <v>6.213</v>
      </c>
      <c r="E180" t="n">
        <v>16.1</v>
      </c>
      <c r="F180" t="n">
        <v>12.91</v>
      </c>
      <c r="G180" t="n">
        <v>86.09</v>
      </c>
      <c r="H180" t="n">
        <v>1</v>
      </c>
      <c r="I180" t="n">
        <v>9</v>
      </c>
      <c r="J180" t="n">
        <v>268.19</v>
      </c>
      <c r="K180" t="n">
        <v>58.47</v>
      </c>
      <c r="L180" t="n">
        <v>15</v>
      </c>
      <c r="M180" t="n">
        <v>1</v>
      </c>
      <c r="N180" t="n">
        <v>69.70999999999999</v>
      </c>
      <c r="O180" t="n">
        <v>33310.7</v>
      </c>
      <c r="P180" t="n">
        <v>162.89</v>
      </c>
      <c r="Q180" t="n">
        <v>988.12</v>
      </c>
      <c r="R180" t="n">
        <v>42.52</v>
      </c>
      <c r="S180" t="n">
        <v>35.43</v>
      </c>
      <c r="T180" t="n">
        <v>2525.49</v>
      </c>
      <c r="U180" t="n">
        <v>0.83</v>
      </c>
      <c r="V180" t="n">
        <v>0.88</v>
      </c>
      <c r="W180" t="n">
        <v>2.98</v>
      </c>
      <c r="X180" t="n">
        <v>0.16</v>
      </c>
      <c r="Y180" t="n">
        <v>1</v>
      </c>
      <c r="Z180" t="n">
        <v>10</v>
      </c>
    </row>
    <row r="181">
      <c r="A181" t="n">
        <v>57</v>
      </c>
      <c r="B181" t="n">
        <v>125</v>
      </c>
      <c r="C181" t="inlineStr">
        <is>
          <t xml:space="preserve">CONCLUIDO	</t>
        </is>
      </c>
      <c r="D181" t="n">
        <v>6.2103</v>
      </c>
      <c r="E181" t="n">
        <v>16.1</v>
      </c>
      <c r="F181" t="n">
        <v>12.92</v>
      </c>
      <c r="G181" t="n">
        <v>86.14</v>
      </c>
      <c r="H181" t="n">
        <v>1.01</v>
      </c>
      <c r="I181" t="n">
        <v>9</v>
      </c>
      <c r="J181" t="n">
        <v>268.66</v>
      </c>
      <c r="K181" t="n">
        <v>58.47</v>
      </c>
      <c r="L181" t="n">
        <v>15.25</v>
      </c>
      <c r="M181" t="n">
        <v>0</v>
      </c>
      <c r="N181" t="n">
        <v>69.94</v>
      </c>
      <c r="O181" t="n">
        <v>33369.22</v>
      </c>
      <c r="P181" t="n">
        <v>162.99</v>
      </c>
      <c r="Q181" t="n">
        <v>988.08</v>
      </c>
      <c r="R181" t="n">
        <v>42.67</v>
      </c>
      <c r="S181" t="n">
        <v>35.43</v>
      </c>
      <c r="T181" t="n">
        <v>2599.11</v>
      </c>
      <c r="U181" t="n">
        <v>0.83</v>
      </c>
      <c r="V181" t="n">
        <v>0.88</v>
      </c>
      <c r="W181" t="n">
        <v>2.99</v>
      </c>
      <c r="X181" t="n">
        <v>0.17</v>
      </c>
      <c r="Y181" t="n">
        <v>1</v>
      </c>
      <c r="Z181" t="n">
        <v>10</v>
      </c>
    </row>
    <row r="182">
      <c r="A182" t="n">
        <v>0</v>
      </c>
      <c r="B182" t="n">
        <v>30</v>
      </c>
      <c r="C182" t="inlineStr">
        <is>
          <t xml:space="preserve">CONCLUIDO	</t>
        </is>
      </c>
      <c r="D182" t="n">
        <v>5.8789</v>
      </c>
      <c r="E182" t="n">
        <v>17.01</v>
      </c>
      <c r="F182" t="n">
        <v>14.11</v>
      </c>
      <c r="G182" t="n">
        <v>12.45</v>
      </c>
      <c r="H182" t="n">
        <v>0.24</v>
      </c>
      <c r="I182" t="n">
        <v>68</v>
      </c>
      <c r="J182" t="n">
        <v>71.52</v>
      </c>
      <c r="K182" t="n">
        <v>32.27</v>
      </c>
      <c r="L182" t="n">
        <v>1</v>
      </c>
      <c r="M182" t="n">
        <v>66</v>
      </c>
      <c r="N182" t="n">
        <v>8.25</v>
      </c>
      <c r="O182" t="n">
        <v>9054.6</v>
      </c>
      <c r="P182" t="n">
        <v>92.47</v>
      </c>
      <c r="Q182" t="n">
        <v>988.22</v>
      </c>
      <c r="R182" t="n">
        <v>79.95</v>
      </c>
      <c r="S182" t="n">
        <v>35.43</v>
      </c>
      <c r="T182" t="n">
        <v>20944.2</v>
      </c>
      <c r="U182" t="n">
        <v>0.44</v>
      </c>
      <c r="V182" t="n">
        <v>0.8100000000000001</v>
      </c>
      <c r="W182" t="n">
        <v>3.07</v>
      </c>
      <c r="X182" t="n">
        <v>1.35</v>
      </c>
      <c r="Y182" t="n">
        <v>1</v>
      </c>
      <c r="Z182" t="n">
        <v>10</v>
      </c>
    </row>
    <row r="183">
      <c r="A183" t="n">
        <v>1</v>
      </c>
      <c r="B183" t="n">
        <v>30</v>
      </c>
      <c r="C183" t="inlineStr">
        <is>
          <t xml:space="preserve">CONCLUIDO	</t>
        </is>
      </c>
      <c r="D183" t="n">
        <v>6.0917</v>
      </c>
      <c r="E183" t="n">
        <v>16.42</v>
      </c>
      <c r="F183" t="n">
        <v>13.78</v>
      </c>
      <c r="G183" t="n">
        <v>16.21</v>
      </c>
      <c r="H183" t="n">
        <v>0.3</v>
      </c>
      <c r="I183" t="n">
        <v>51</v>
      </c>
      <c r="J183" t="n">
        <v>71.81</v>
      </c>
      <c r="K183" t="n">
        <v>32.27</v>
      </c>
      <c r="L183" t="n">
        <v>1.25</v>
      </c>
      <c r="M183" t="n">
        <v>49</v>
      </c>
      <c r="N183" t="n">
        <v>8.289999999999999</v>
      </c>
      <c r="O183" t="n">
        <v>9090.98</v>
      </c>
      <c r="P183" t="n">
        <v>86.77</v>
      </c>
      <c r="Q183" t="n">
        <v>988.1799999999999</v>
      </c>
      <c r="R183" t="n">
        <v>69.70999999999999</v>
      </c>
      <c r="S183" t="n">
        <v>35.43</v>
      </c>
      <c r="T183" t="n">
        <v>15911.22</v>
      </c>
      <c r="U183" t="n">
        <v>0.51</v>
      </c>
      <c r="V183" t="n">
        <v>0.83</v>
      </c>
      <c r="W183" t="n">
        <v>3.05</v>
      </c>
      <c r="X183" t="n">
        <v>1.02</v>
      </c>
      <c r="Y183" t="n">
        <v>1</v>
      </c>
      <c r="Z183" t="n">
        <v>10</v>
      </c>
    </row>
    <row r="184">
      <c r="A184" t="n">
        <v>2</v>
      </c>
      <c r="B184" t="n">
        <v>30</v>
      </c>
      <c r="C184" t="inlineStr">
        <is>
          <t xml:space="preserve">CONCLUIDO	</t>
        </is>
      </c>
      <c r="D184" t="n">
        <v>6.2343</v>
      </c>
      <c r="E184" t="n">
        <v>16.04</v>
      </c>
      <c r="F184" t="n">
        <v>13.56</v>
      </c>
      <c r="G184" t="n">
        <v>19.84</v>
      </c>
      <c r="H184" t="n">
        <v>0.36</v>
      </c>
      <c r="I184" t="n">
        <v>41</v>
      </c>
      <c r="J184" t="n">
        <v>72.11</v>
      </c>
      <c r="K184" t="n">
        <v>32.27</v>
      </c>
      <c r="L184" t="n">
        <v>1.5</v>
      </c>
      <c r="M184" t="n">
        <v>35</v>
      </c>
      <c r="N184" t="n">
        <v>8.34</v>
      </c>
      <c r="O184" t="n">
        <v>9127.379999999999</v>
      </c>
      <c r="P184" t="n">
        <v>82.16</v>
      </c>
      <c r="Q184" t="n">
        <v>988.17</v>
      </c>
      <c r="R184" t="n">
        <v>62.66</v>
      </c>
      <c r="S184" t="n">
        <v>35.43</v>
      </c>
      <c r="T184" t="n">
        <v>12434.02</v>
      </c>
      <c r="U184" t="n">
        <v>0.57</v>
      </c>
      <c r="V184" t="n">
        <v>0.84</v>
      </c>
      <c r="W184" t="n">
        <v>3.03</v>
      </c>
      <c r="X184" t="n">
        <v>0.8</v>
      </c>
      <c r="Y184" t="n">
        <v>1</v>
      </c>
      <c r="Z184" t="n">
        <v>10</v>
      </c>
    </row>
    <row r="185">
      <c r="A185" t="n">
        <v>3</v>
      </c>
      <c r="B185" t="n">
        <v>30</v>
      </c>
      <c r="C185" t="inlineStr">
        <is>
          <t xml:space="preserve">CONCLUIDO	</t>
        </is>
      </c>
      <c r="D185" t="n">
        <v>6.3097</v>
      </c>
      <c r="E185" t="n">
        <v>15.85</v>
      </c>
      <c r="F185" t="n">
        <v>13.46</v>
      </c>
      <c r="G185" t="n">
        <v>23.07</v>
      </c>
      <c r="H185" t="n">
        <v>0.42</v>
      </c>
      <c r="I185" t="n">
        <v>35</v>
      </c>
      <c r="J185" t="n">
        <v>72.40000000000001</v>
      </c>
      <c r="K185" t="n">
        <v>32.27</v>
      </c>
      <c r="L185" t="n">
        <v>1.75</v>
      </c>
      <c r="M185" t="n">
        <v>12</v>
      </c>
      <c r="N185" t="n">
        <v>8.380000000000001</v>
      </c>
      <c r="O185" t="n">
        <v>9163.799999999999</v>
      </c>
      <c r="P185" t="n">
        <v>79.05</v>
      </c>
      <c r="Q185" t="n">
        <v>988.4400000000001</v>
      </c>
      <c r="R185" t="n">
        <v>58.85</v>
      </c>
      <c r="S185" t="n">
        <v>35.43</v>
      </c>
      <c r="T185" t="n">
        <v>10562.98</v>
      </c>
      <c r="U185" t="n">
        <v>0.6</v>
      </c>
      <c r="V185" t="n">
        <v>0.85</v>
      </c>
      <c r="W185" t="n">
        <v>3.05</v>
      </c>
      <c r="X185" t="n">
        <v>0.7</v>
      </c>
      <c r="Y185" t="n">
        <v>1</v>
      </c>
      <c r="Z185" t="n">
        <v>10</v>
      </c>
    </row>
    <row r="186">
      <c r="A186" t="n">
        <v>4</v>
      </c>
      <c r="B186" t="n">
        <v>30</v>
      </c>
      <c r="C186" t="inlineStr">
        <is>
          <t xml:space="preserve">CONCLUIDO	</t>
        </is>
      </c>
      <c r="D186" t="n">
        <v>6.3223</v>
      </c>
      <c r="E186" t="n">
        <v>15.82</v>
      </c>
      <c r="F186" t="n">
        <v>13.44</v>
      </c>
      <c r="G186" t="n">
        <v>23.73</v>
      </c>
      <c r="H186" t="n">
        <v>0.48</v>
      </c>
      <c r="I186" t="n">
        <v>34</v>
      </c>
      <c r="J186" t="n">
        <v>72.7</v>
      </c>
      <c r="K186" t="n">
        <v>32.27</v>
      </c>
      <c r="L186" t="n">
        <v>2</v>
      </c>
      <c r="M186" t="n">
        <v>2</v>
      </c>
      <c r="N186" t="n">
        <v>8.43</v>
      </c>
      <c r="O186" t="n">
        <v>9200.25</v>
      </c>
      <c r="P186" t="n">
        <v>78.45999999999999</v>
      </c>
      <c r="Q186" t="n">
        <v>988.3</v>
      </c>
      <c r="R186" t="n">
        <v>58.07</v>
      </c>
      <c r="S186" t="n">
        <v>35.43</v>
      </c>
      <c r="T186" t="n">
        <v>10174.22</v>
      </c>
      <c r="U186" t="n">
        <v>0.61</v>
      </c>
      <c r="V186" t="n">
        <v>0.85</v>
      </c>
      <c r="W186" t="n">
        <v>3.06</v>
      </c>
      <c r="X186" t="n">
        <v>0.6899999999999999</v>
      </c>
      <c r="Y186" t="n">
        <v>1</v>
      </c>
      <c r="Z186" t="n">
        <v>10</v>
      </c>
    </row>
    <row r="187">
      <c r="A187" t="n">
        <v>5</v>
      </c>
      <c r="B187" t="n">
        <v>30</v>
      </c>
      <c r="C187" t="inlineStr">
        <is>
          <t xml:space="preserve">CONCLUIDO	</t>
        </is>
      </c>
      <c r="D187" t="n">
        <v>6.3228</v>
      </c>
      <c r="E187" t="n">
        <v>15.82</v>
      </c>
      <c r="F187" t="n">
        <v>13.44</v>
      </c>
      <c r="G187" t="n">
        <v>23.72</v>
      </c>
      <c r="H187" t="n">
        <v>0.54</v>
      </c>
      <c r="I187" t="n">
        <v>34</v>
      </c>
      <c r="J187" t="n">
        <v>73</v>
      </c>
      <c r="K187" t="n">
        <v>32.27</v>
      </c>
      <c r="L187" t="n">
        <v>2.25</v>
      </c>
      <c r="M187" t="n">
        <v>0</v>
      </c>
      <c r="N187" t="n">
        <v>8.48</v>
      </c>
      <c r="O187" t="n">
        <v>9236.709999999999</v>
      </c>
      <c r="P187" t="n">
        <v>78.77</v>
      </c>
      <c r="Q187" t="n">
        <v>988.29</v>
      </c>
      <c r="R187" t="n">
        <v>58.08</v>
      </c>
      <c r="S187" t="n">
        <v>35.43</v>
      </c>
      <c r="T187" t="n">
        <v>10183.37</v>
      </c>
      <c r="U187" t="n">
        <v>0.61</v>
      </c>
      <c r="V187" t="n">
        <v>0.85</v>
      </c>
      <c r="W187" t="n">
        <v>3.06</v>
      </c>
      <c r="X187" t="n">
        <v>0.6899999999999999</v>
      </c>
      <c r="Y187" t="n">
        <v>1</v>
      </c>
      <c r="Z187" t="n">
        <v>10</v>
      </c>
    </row>
    <row r="188">
      <c r="A188" t="n">
        <v>0</v>
      </c>
      <c r="B188" t="n">
        <v>15</v>
      </c>
      <c r="C188" t="inlineStr">
        <is>
          <t xml:space="preserve">CONCLUIDO	</t>
        </is>
      </c>
      <c r="D188" t="n">
        <v>6.0269</v>
      </c>
      <c r="E188" t="n">
        <v>16.59</v>
      </c>
      <c r="F188" t="n">
        <v>14.15</v>
      </c>
      <c r="G188" t="n">
        <v>12.67</v>
      </c>
      <c r="H188" t="n">
        <v>0.43</v>
      </c>
      <c r="I188" t="n">
        <v>67</v>
      </c>
      <c r="J188" t="n">
        <v>39.78</v>
      </c>
      <c r="K188" t="n">
        <v>19.54</v>
      </c>
      <c r="L188" t="n">
        <v>1</v>
      </c>
      <c r="M188" t="n">
        <v>0</v>
      </c>
      <c r="N188" t="n">
        <v>4.24</v>
      </c>
      <c r="O188" t="n">
        <v>5140</v>
      </c>
      <c r="P188" t="n">
        <v>56.04</v>
      </c>
      <c r="Q188" t="n">
        <v>988.4</v>
      </c>
      <c r="R188" t="n">
        <v>78.67</v>
      </c>
      <c r="S188" t="n">
        <v>35.43</v>
      </c>
      <c r="T188" t="n">
        <v>20311.91</v>
      </c>
      <c r="U188" t="n">
        <v>0.45</v>
      </c>
      <c r="V188" t="n">
        <v>0.8100000000000001</v>
      </c>
      <c r="W188" t="n">
        <v>3.15</v>
      </c>
      <c r="X188" t="n">
        <v>1.39</v>
      </c>
      <c r="Y188" t="n">
        <v>1</v>
      </c>
      <c r="Z188" t="n">
        <v>10</v>
      </c>
    </row>
    <row r="189">
      <c r="A189" t="n">
        <v>0</v>
      </c>
      <c r="B189" t="n">
        <v>70</v>
      </c>
      <c r="C189" t="inlineStr">
        <is>
          <t xml:space="preserve">CONCLUIDO	</t>
        </is>
      </c>
      <c r="D189" t="n">
        <v>4.7598</v>
      </c>
      <c r="E189" t="n">
        <v>21.01</v>
      </c>
      <c r="F189" t="n">
        <v>15.23</v>
      </c>
      <c r="G189" t="n">
        <v>7.43</v>
      </c>
      <c r="H189" t="n">
        <v>0.12</v>
      </c>
      <c r="I189" t="n">
        <v>123</v>
      </c>
      <c r="J189" t="n">
        <v>141.81</v>
      </c>
      <c r="K189" t="n">
        <v>47.83</v>
      </c>
      <c r="L189" t="n">
        <v>1</v>
      </c>
      <c r="M189" t="n">
        <v>121</v>
      </c>
      <c r="N189" t="n">
        <v>22.98</v>
      </c>
      <c r="O189" t="n">
        <v>17723.39</v>
      </c>
      <c r="P189" t="n">
        <v>170.38</v>
      </c>
      <c r="Q189" t="n">
        <v>988.39</v>
      </c>
      <c r="R189" t="n">
        <v>115.01</v>
      </c>
      <c r="S189" t="n">
        <v>35.43</v>
      </c>
      <c r="T189" t="n">
        <v>38200.59</v>
      </c>
      <c r="U189" t="n">
        <v>0.31</v>
      </c>
      <c r="V189" t="n">
        <v>0.75</v>
      </c>
      <c r="W189" t="n">
        <v>3.16</v>
      </c>
      <c r="X189" t="n">
        <v>2.47</v>
      </c>
      <c r="Y189" t="n">
        <v>1</v>
      </c>
      <c r="Z189" t="n">
        <v>10</v>
      </c>
    </row>
    <row r="190">
      <c r="A190" t="n">
        <v>1</v>
      </c>
      <c r="B190" t="n">
        <v>70</v>
      </c>
      <c r="C190" t="inlineStr">
        <is>
          <t xml:space="preserve">CONCLUIDO	</t>
        </is>
      </c>
      <c r="D190" t="n">
        <v>5.0925</v>
      </c>
      <c r="E190" t="n">
        <v>19.64</v>
      </c>
      <c r="F190" t="n">
        <v>14.66</v>
      </c>
      <c r="G190" t="n">
        <v>9.26</v>
      </c>
      <c r="H190" t="n">
        <v>0.16</v>
      </c>
      <c r="I190" t="n">
        <v>95</v>
      </c>
      <c r="J190" t="n">
        <v>142.15</v>
      </c>
      <c r="K190" t="n">
        <v>47.83</v>
      </c>
      <c r="L190" t="n">
        <v>1.25</v>
      </c>
      <c r="M190" t="n">
        <v>93</v>
      </c>
      <c r="N190" t="n">
        <v>23.07</v>
      </c>
      <c r="O190" t="n">
        <v>17765.46</v>
      </c>
      <c r="P190" t="n">
        <v>162.75</v>
      </c>
      <c r="Q190" t="n">
        <v>988.42</v>
      </c>
      <c r="R190" t="n">
        <v>97.05</v>
      </c>
      <c r="S190" t="n">
        <v>35.43</v>
      </c>
      <c r="T190" t="n">
        <v>29361.1</v>
      </c>
      <c r="U190" t="n">
        <v>0.37</v>
      </c>
      <c r="V190" t="n">
        <v>0.78</v>
      </c>
      <c r="W190" t="n">
        <v>3.12</v>
      </c>
      <c r="X190" t="n">
        <v>1.91</v>
      </c>
      <c r="Y190" t="n">
        <v>1</v>
      </c>
      <c r="Z190" t="n">
        <v>10</v>
      </c>
    </row>
    <row r="191">
      <c r="A191" t="n">
        <v>2</v>
      </c>
      <c r="B191" t="n">
        <v>70</v>
      </c>
      <c r="C191" t="inlineStr">
        <is>
          <t xml:space="preserve">CONCLUIDO	</t>
        </is>
      </c>
      <c r="D191" t="n">
        <v>5.3462</v>
      </c>
      <c r="E191" t="n">
        <v>18.7</v>
      </c>
      <c r="F191" t="n">
        <v>14.28</v>
      </c>
      <c r="G191" t="n">
        <v>11.27</v>
      </c>
      <c r="H191" t="n">
        <v>0.19</v>
      </c>
      <c r="I191" t="n">
        <v>76</v>
      </c>
      <c r="J191" t="n">
        <v>142.49</v>
      </c>
      <c r="K191" t="n">
        <v>47.83</v>
      </c>
      <c r="L191" t="n">
        <v>1.5</v>
      </c>
      <c r="M191" t="n">
        <v>74</v>
      </c>
      <c r="N191" t="n">
        <v>23.16</v>
      </c>
      <c r="O191" t="n">
        <v>17807.56</v>
      </c>
      <c r="P191" t="n">
        <v>156.98</v>
      </c>
      <c r="Q191" t="n">
        <v>988.23</v>
      </c>
      <c r="R191" t="n">
        <v>85.15000000000001</v>
      </c>
      <c r="S191" t="n">
        <v>35.43</v>
      </c>
      <c r="T191" t="n">
        <v>23507.29</v>
      </c>
      <c r="U191" t="n">
        <v>0.42</v>
      </c>
      <c r="V191" t="n">
        <v>0.8</v>
      </c>
      <c r="W191" t="n">
        <v>3.09</v>
      </c>
      <c r="X191" t="n">
        <v>1.53</v>
      </c>
      <c r="Y191" t="n">
        <v>1</v>
      </c>
      <c r="Z191" t="n">
        <v>10</v>
      </c>
    </row>
    <row r="192">
      <c r="A192" t="n">
        <v>3</v>
      </c>
      <c r="B192" t="n">
        <v>70</v>
      </c>
      <c r="C192" t="inlineStr">
        <is>
          <t xml:space="preserve">CONCLUIDO	</t>
        </is>
      </c>
      <c r="D192" t="n">
        <v>5.5239</v>
      </c>
      <c r="E192" t="n">
        <v>18.1</v>
      </c>
      <c r="F192" t="n">
        <v>14.03</v>
      </c>
      <c r="G192" t="n">
        <v>13.15</v>
      </c>
      <c r="H192" t="n">
        <v>0.22</v>
      </c>
      <c r="I192" t="n">
        <v>64</v>
      </c>
      <c r="J192" t="n">
        <v>142.83</v>
      </c>
      <c r="K192" t="n">
        <v>47.83</v>
      </c>
      <c r="L192" t="n">
        <v>1.75</v>
      </c>
      <c r="M192" t="n">
        <v>62</v>
      </c>
      <c r="N192" t="n">
        <v>23.25</v>
      </c>
      <c r="O192" t="n">
        <v>17849.7</v>
      </c>
      <c r="P192" t="n">
        <v>152.85</v>
      </c>
      <c r="Q192" t="n">
        <v>988.33</v>
      </c>
      <c r="R192" t="n">
        <v>77.37</v>
      </c>
      <c r="S192" t="n">
        <v>35.43</v>
      </c>
      <c r="T192" t="n">
        <v>19675.18</v>
      </c>
      <c r="U192" t="n">
        <v>0.46</v>
      </c>
      <c r="V192" t="n">
        <v>0.8100000000000001</v>
      </c>
      <c r="W192" t="n">
        <v>3.07</v>
      </c>
      <c r="X192" t="n">
        <v>1.27</v>
      </c>
      <c r="Y192" t="n">
        <v>1</v>
      </c>
      <c r="Z192" t="n">
        <v>10</v>
      </c>
    </row>
    <row r="193">
      <c r="A193" t="n">
        <v>4</v>
      </c>
      <c r="B193" t="n">
        <v>70</v>
      </c>
      <c r="C193" t="inlineStr">
        <is>
          <t xml:space="preserve">CONCLUIDO	</t>
        </is>
      </c>
      <c r="D193" t="n">
        <v>5.6658</v>
      </c>
      <c r="E193" t="n">
        <v>17.65</v>
      </c>
      <c r="F193" t="n">
        <v>13.83</v>
      </c>
      <c r="G193" t="n">
        <v>15.09</v>
      </c>
      <c r="H193" t="n">
        <v>0.25</v>
      </c>
      <c r="I193" t="n">
        <v>55</v>
      </c>
      <c r="J193" t="n">
        <v>143.17</v>
      </c>
      <c r="K193" t="n">
        <v>47.83</v>
      </c>
      <c r="L193" t="n">
        <v>2</v>
      </c>
      <c r="M193" t="n">
        <v>53</v>
      </c>
      <c r="N193" t="n">
        <v>23.34</v>
      </c>
      <c r="O193" t="n">
        <v>17891.86</v>
      </c>
      <c r="P193" t="n">
        <v>149.29</v>
      </c>
      <c r="Q193" t="n">
        <v>988.14</v>
      </c>
      <c r="R193" t="n">
        <v>71.23</v>
      </c>
      <c r="S193" t="n">
        <v>35.43</v>
      </c>
      <c r="T193" t="n">
        <v>16652.96</v>
      </c>
      <c r="U193" t="n">
        <v>0.5</v>
      </c>
      <c r="V193" t="n">
        <v>0.82</v>
      </c>
      <c r="W193" t="n">
        <v>3.05</v>
      </c>
      <c r="X193" t="n">
        <v>1.08</v>
      </c>
      <c r="Y193" t="n">
        <v>1</v>
      </c>
      <c r="Z193" t="n">
        <v>10</v>
      </c>
    </row>
    <row r="194">
      <c r="A194" t="n">
        <v>5</v>
      </c>
      <c r="B194" t="n">
        <v>70</v>
      </c>
      <c r="C194" t="inlineStr">
        <is>
          <t xml:space="preserve">CONCLUIDO	</t>
        </is>
      </c>
      <c r="D194" t="n">
        <v>5.777</v>
      </c>
      <c r="E194" t="n">
        <v>17.31</v>
      </c>
      <c r="F194" t="n">
        <v>13.7</v>
      </c>
      <c r="G194" t="n">
        <v>17.12</v>
      </c>
      <c r="H194" t="n">
        <v>0.28</v>
      </c>
      <c r="I194" t="n">
        <v>48</v>
      </c>
      <c r="J194" t="n">
        <v>143.51</v>
      </c>
      <c r="K194" t="n">
        <v>47.83</v>
      </c>
      <c r="L194" t="n">
        <v>2.25</v>
      </c>
      <c r="M194" t="n">
        <v>46</v>
      </c>
      <c r="N194" t="n">
        <v>23.44</v>
      </c>
      <c r="O194" t="n">
        <v>17934.06</v>
      </c>
      <c r="P194" t="n">
        <v>146.25</v>
      </c>
      <c r="Q194" t="n">
        <v>988.27</v>
      </c>
      <c r="R194" t="n">
        <v>67.05</v>
      </c>
      <c r="S194" t="n">
        <v>35.43</v>
      </c>
      <c r="T194" t="n">
        <v>14596.83</v>
      </c>
      <c r="U194" t="n">
        <v>0.53</v>
      </c>
      <c r="V194" t="n">
        <v>0.83</v>
      </c>
      <c r="W194" t="n">
        <v>3.04</v>
      </c>
      <c r="X194" t="n">
        <v>0.9399999999999999</v>
      </c>
      <c r="Y194" t="n">
        <v>1</v>
      </c>
      <c r="Z194" t="n">
        <v>10</v>
      </c>
    </row>
    <row r="195">
      <c r="A195" t="n">
        <v>6</v>
      </c>
      <c r="B195" t="n">
        <v>70</v>
      </c>
      <c r="C195" t="inlineStr">
        <is>
          <t xml:space="preserve">CONCLUIDO	</t>
        </is>
      </c>
      <c r="D195" t="n">
        <v>5.8806</v>
      </c>
      <c r="E195" t="n">
        <v>17</v>
      </c>
      <c r="F195" t="n">
        <v>13.56</v>
      </c>
      <c r="G195" t="n">
        <v>19.38</v>
      </c>
      <c r="H195" t="n">
        <v>0.31</v>
      </c>
      <c r="I195" t="n">
        <v>42</v>
      </c>
      <c r="J195" t="n">
        <v>143.86</v>
      </c>
      <c r="K195" t="n">
        <v>47.83</v>
      </c>
      <c r="L195" t="n">
        <v>2.5</v>
      </c>
      <c r="M195" t="n">
        <v>40</v>
      </c>
      <c r="N195" t="n">
        <v>23.53</v>
      </c>
      <c r="O195" t="n">
        <v>17976.29</v>
      </c>
      <c r="P195" t="n">
        <v>143.08</v>
      </c>
      <c r="Q195" t="n">
        <v>988.12</v>
      </c>
      <c r="R195" t="n">
        <v>63.28</v>
      </c>
      <c r="S195" t="n">
        <v>35.43</v>
      </c>
      <c r="T195" t="n">
        <v>12740.6</v>
      </c>
      <c r="U195" t="n">
        <v>0.5600000000000001</v>
      </c>
      <c r="V195" t="n">
        <v>0.84</v>
      </c>
      <c r="W195" t="n">
        <v>3.02</v>
      </c>
      <c r="X195" t="n">
        <v>0.8100000000000001</v>
      </c>
      <c r="Y195" t="n">
        <v>1</v>
      </c>
      <c r="Z195" t="n">
        <v>10</v>
      </c>
    </row>
    <row r="196">
      <c r="A196" t="n">
        <v>7</v>
      </c>
      <c r="B196" t="n">
        <v>70</v>
      </c>
      <c r="C196" t="inlineStr">
        <is>
          <t xml:space="preserve">CONCLUIDO	</t>
        </is>
      </c>
      <c r="D196" t="n">
        <v>5.9463</v>
      </c>
      <c r="E196" t="n">
        <v>16.82</v>
      </c>
      <c r="F196" t="n">
        <v>13.49</v>
      </c>
      <c r="G196" t="n">
        <v>21.3</v>
      </c>
      <c r="H196" t="n">
        <v>0.34</v>
      </c>
      <c r="I196" t="n">
        <v>38</v>
      </c>
      <c r="J196" t="n">
        <v>144.2</v>
      </c>
      <c r="K196" t="n">
        <v>47.83</v>
      </c>
      <c r="L196" t="n">
        <v>2.75</v>
      </c>
      <c r="M196" t="n">
        <v>36</v>
      </c>
      <c r="N196" t="n">
        <v>23.62</v>
      </c>
      <c r="O196" t="n">
        <v>18018.55</v>
      </c>
      <c r="P196" t="n">
        <v>141.2</v>
      </c>
      <c r="Q196" t="n">
        <v>988.14</v>
      </c>
      <c r="R196" t="n">
        <v>60.53</v>
      </c>
      <c r="S196" t="n">
        <v>35.43</v>
      </c>
      <c r="T196" t="n">
        <v>11388.32</v>
      </c>
      <c r="U196" t="n">
        <v>0.59</v>
      </c>
      <c r="V196" t="n">
        <v>0.84</v>
      </c>
      <c r="W196" t="n">
        <v>3.03</v>
      </c>
      <c r="X196" t="n">
        <v>0.74</v>
      </c>
      <c r="Y196" t="n">
        <v>1</v>
      </c>
      <c r="Z196" t="n">
        <v>10</v>
      </c>
    </row>
    <row r="197">
      <c r="A197" t="n">
        <v>8</v>
      </c>
      <c r="B197" t="n">
        <v>70</v>
      </c>
      <c r="C197" t="inlineStr">
        <is>
          <t xml:space="preserve">CONCLUIDO	</t>
        </is>
      </c>
      <c r="D197" t="n">
        <v>5.9979</v>
      </c>
      <c r="E197" t="n">
        <v>16.67</v>
      </c>
      <c r="F197" t="n">
        <v>13.43</v>
      </c>
      <c r="G197" t="n">
        <v>23.03</v>
      </c>
      <c r="H197" t="n">
        <v>0.37</v>
      </c>
      <c r="I197" t="n">
        <v>35</v>
      </c>
      <c r="J197" t="n">
        <v>144.54</v>
      </c>
      <c r="K197" t="n">
        <v>47.83</v>
      </c>
      <c r="L197" t="n">
        <v>3</v>
      </c>
      <c r="M197" t="n">
        <v>33</v>
      </c>
      <c r="N197" t="n">
        <v>23.71</v>
      </c>
      <c r="O197" t="n">
        <v>18060.85</v>
      </c>
      <c r="P197" t="n">
        <v>138.99</v>
      </c>
      <c r="Q197" t="n">
        <v>988.28</v>
      </c>
      <c r="R197" t="n">
        <v>58.86</v>
      </c>
      <c r="S197" t="n">
        <v>35.43</v>
      </c>
      <c r="T197" t="n">
        <v>10564.85</v>
      </c>
      <c r="U197" t="n">
        <v>0.6</v>
      </c>
      <c r="V197" t="n">
        <v>0.85</v>
      </c>
      <c r="W197" t="n">
        <v>3.02</v>
      </c>
      <c r="X197" t="n">
        <v>0.68</v>
      </c>
      <c r="Y197" t="n">
        <v>1</v>
      </c>
      <c r="Z197" t="n">
        <v>10</v>
      </c>
    </row>
    <row r="198">
      <c r="A198" t="n">
        <v>9</v>
      </c>
      <c r="B198" t="n">
        <v>70</v>
      </c>
      <c r="C198" t="inlineStr">
        <is>
          <t xml:space="preserve">CONCLUIDO	</t>
        </is>
      </c>
      <c r="D198" t="n">
        <v>6.0512</v>
      </c>
      <c r="E198" t="n">
        <v>16.53</v>
      </c>
      <c r="F198" t="n">
        <v>13.37</v>
      </c>
      <c r="G198" t="n">
        <v>25.07</v>
      </c>
      <c r="H198" t="n">
        <v>0.4</v>
      </c>
      <c r="I198" t="n">
        <v>32</v>
      </c>
      <c r="J198" t="n">
        <v>144.89</v>
      </c>
      <c r="K198" t="n">
        <v>47.83</v>
      </c>
      <c r="L198" t="n">
        <v>3.25</v>
      </c>
      <c r="M198" t="n">
        <v>30</v>
      </c>
      <c r="N198" t="n">
        <v>23.81</v>
      </c>
      <c r="O198" t="n">
        <v>18103.18</v>
      </c>
      <c r="P198" t="n">
        <v>136.63</v>
      </c>
      <c r="Q198" t="n">
        <v>988.1900000000001</v>
      </c>
      <c r="R198" t="n">
        <v>57.2</v>
      </c>
      <c r="S198" t="n">
        <v>35.43</v>
      </c>
      <c r="T198" t="n">
        <v>9749.02</v>
      </c>
      <c r="U198" t="n">
        <v>0.62</v>
      </c>
      <c r="V198" t="n">
        <v>0.85</v>
      </c>
      <c r="W198" t="n">
        <v>3.01</v>
      </c>
      <c r="X198" t="n">
        <v>0.62</v>
      </c>
      <c r="Y198" t="n">
        <v>1</v>
      </c>
      <c r="Z198" t="n">
        <v>10</v>
      </c>
    </row>
    <row r="199">
      <c r="A199" t="n">
        <v>10</v>
      </c>
      <c r="B199" t="n">
        <v>70</v>
      </c>
      <c r="C199" t="inlineStr">
        <is>
          <t xml:space="preserve">CONCLUIDO	</t>
        </is>
      </c>
      <c r="D199" t="n">
        <v>6.1046</v>
      </c>
      <c r="E199" t="n">
        <v>16.38</v>
      </c>
      <c r="F199" t="n">
        <v>13.31</v>
      </c>
      <c r="G199" t="n">
        <v>27.55</v>
      </c>
      <c r="H199" t="n">
        <v>0.43</v>
      </c>
      <c r="I199" t="n">
        <v>29</v>
      </c>
      <c r="J199" t="n">
        <v>145.23</v>
      </c>
      <c r="K199" t="n">
        <v>47.83</v>
      </c>
      <c r="L199" t="n">
        <v>3.5</v>
      </c>
      <c r="M199" t="n">
        <v>27</v>
      </c>
      <c r="N199" t="n">
        <v>23.9</v>
      </c>
      <c r="O199" t="n">
        <v>18145.54</v>
      </c>
      <c r="P199" t="n">
        <v>134.69</v>
      </c>
      <c r="Q199" t="n">
        <v>988.1900000000001</v>
      </c>
      <c r="R199" t="n">
        <v>55.21</v>
      </c>
      <c r="S199" t="n">
        <v>35.43</v>
      </c>
      <c r="T199" t="n">
        <v>8772.16</v>
      </c>
      <c r="U199" t="n">
        <v>0.64</v>
      </c>
      <c r="V199" t="n">
        <v>0.86</v>
      </c>
      <c r="W199" t="n">
        <v>3.01</v>
      </c>
      <c r="X199" t="n">
        <v>0.5600000000000001</v>
      </c>
      <c r="Y199" t="n">
        <v>1</v>
      </c>
      <c r="Z199" t="n">
        <v>10</v>
      </c>
    </row>
    <row r="200">
      <c r="A200" t="n">
        <v>11</v>
      </c>
      <c r="B200" t="n">
        <v>70</v>
      </c>
      <c r="C200" t="inlineStr">
        <is>
          <t xml:space="preserve">CONCLUIDO	</t>
        </is>
      </c>
      <c r="D200" t="n">
        <v>6.1427</v>
      </c>
      <c r="E200" t="n">
        <v>16.28</v>
      </c>
      <c r="F200" t="n">
        <v>13.27</v>
      </c>
      <c r="G200" t="n">
        <v>29.49</v>
      </c>
      <c r="H200" t="n">
        <v>0.46</v>
      </c>
      <c r="I200" t="n">
        <v>27</v>
      </c>
      <c r="J200" t="n">
        <v>145.57</v>
      </c>
      <c r="K200" t="n">
        <v>47.83</v>
      </c>
      <c r="L200" t="n">
        <v>3.75</v>
      </c>
      <c r="M200" t="n">
        <v>25</v>
      </c>
      <c r="N200" t="n">
        <v>23.99</v>
      </c>
      <c r="O200" t="n">
        <v>18187.93</v>
      </c>
      <c r="P200" t="n">
        <v>132.59</v>
      </c>
      <c r="Q200" t="n">
        <v>988.1799999999999</v>
      </c>
      <c r="R200" t="n">
        <v>53.59</v>
      </c>
      <c r="S200" t="n">
        <v>35.43</v>
      </c>
      <c r="T200" t="n">
        <v>7972.3</v>
      </c>
      <c r="U200" t="n">
        <v>0.66</v>
      </c>
      <c r="V200" t="n">
        <v>0.86</v>
      </c>
      <c r="W200" t="n">
        <v>3.01</v>
      </c>
      <c r="X200" t="n">
        <v>0.52</v>
      </c>
      <c r="Y200" t="n">
        <v>1</v>
      </c>
      <c r="Z200" t="n">
        <v>10</v>
      </c>
    </row>
    <row r="201">
      <c r="A201" t="n">
        <v>12</v>
      </c>
      <c r="B201" t="n">
        <v>70</v>
      </c>
      <c r="C201" t="inlineStr">
        <is>
          <t xml:space="preserve">CONCLUIDO	</t>
        </is>
      </c>
      <c r="D201" t="n">
        <v>6.1774</v>
      </c>
      <c r="E201" t="n">
        <v>16.19</v>
      </c>
      <c r="F201" t="n">
        <v>13.24</v>
      </c>
      <c r="G201" t="n">
        <v>31.77</v>
      </c>
      <c r="H201" t="n">
        <v>0.49</v>
      </c>
      <c r="I201" t="n">
        <v>25</v>
      </c>
      <c r="J201" t="n">
        <v>145.92</v>
      </c>
      <c r="K201" t="n">
        <v>47.83</v>
      </c>
      <c r="L201" t="n">
        <v>4</v>
      </c>
      <c r="M201" t="n">
        <v>23</v>
      </c>
      <c r="N201" t="n">
        <v>24.09</v>
      </c>
      <c r="O201" t="n">
        <v>18230.35</v>
      </c>
      <c r="P201" t="n">
        <v>130.52</v>
      </c>
      <c r="Q201" t="n">
        <v>988.14</v>
      </c>
      <c r="R201" t="n">
        <v>52.93</v>
      </c>
      <c r="S201" t="n">
        <v>35.43</v>
      </c>
      <c r="T201" t="n">
        <v>7648.86</v>
      </c>
      <c r="U201" t="n">
        <v>0.67</v>
      </c>
      <c r="V201" t="n">
        <v>0.86</v>
      </c>
      <c r="W201" t="n">
        <v>3</v>
      </c>
      <c r="X201" t="n">
        <v>0.48</v>
      </c>
      <c r="Y201" t="n">
        <v>1</v>
      </c>
      <c r="Z201" t="n">
        <v>10</v>
      </c>
    </row>
    <row r="202">
      <c r="A202" t="n">
        <v>13</v>
      </c>
      <c r="B202" t="n">
        <v>70</v>
      </c>
      <c r="C202" t="inlineStr">
        <is>
          <t xml:space="preserve">CONCLUIDO	</t>
        </is>
      </c>
      <c r="D202" t="n">
        <v>6.2183</v>
      </c>
      <c r="E202" t="n">
        <v>16.08</v>
      </c>
      <c r="F202" t="n">
        <v>13.19</v>
      </c>
      <c r="G202" t="n">
        <v>34.41</v>
      </c>
      <c r="H202" t="n">
        <v>0.51</v>
      </c>
      <c r="I202" t="n">
        <v>23</v>
      </c>
      <c r="J202" t="n">
        <v>146.26</v>
      </c>
      <c r="K202" t="n">
        <v>47.83</v>
      </c>
      <c r="L202" t="n">
        <v>4.25</v>
      </c>
      <c r="M202" t="n">
        <v>21</v>
      </c>
      <c r="N202" t="n">
        <v>24.18</v>
      </c>
      <c r="O202" t="n">
        <v>18272.81</v>
      </c>
      <c r="P202" t="n">
        <v>128.51</v>
      </c>
      <c r="Q202" t="n">
        <v>988.13</v>
      </c>
      <c r="R202" t="n">
        <v>51.36</v>
      </c>
      <c r="S202" t="n">
        <v>35.43</v>
      </c>
      <c r="T202" t="n">
        <v>6874.7</v>
      </c>
      <c r="U202" t="n">
        <v>0.6899999999999999</v>
      </c>
      <c r="V202" t="n">
        <v>0.86</v>
      </c>
      <c r="W202" t="n">
        <v>3</v>
      </c>
      <c r="X202" t="n">
        <v>0.43</v>
      </c>
      <c r="Y202" t="n">
        <v>1</v>
      </c>
      <c r="Z202" t="n">
        <v>10</v>
      </c>
    </row>
    <row r="203">
      <c r="A203" t="n">
        <v>14</v>
      </c>
      <c r="B203" t="n">
        <v>70</v>
      </c>
      <c r="C203" t="inlineStr">
        <is>
          <t xml:space="preserve">CONCLUIDO	</t>
        </is>
      </c>
      <c r="D203" t="n">
        <v>6.2371</v>
      </c>
      <c r="E203" t="n">
        <v>16.03</v>
      </c>
      <c r="F203" t="n">
        <v>13.17</v>
      </c>
      <c r="G203" t="n">
        <v>35.92</v>
      </c>
      <c r="H203" t="n">
        <v>0.54</v>
      </c>
      <c r="I203" t="n">
        <v>22</v>
      </c>
      <c r="J203" t="n">
        <v>146.61</v>
      </c>
      <c r="K203" t="n">
        <v>47.83</v>
      </c>
      <c r="L203" t="n">
        <v>4.5</v>
      </c>
      <c r="M203" t="n">
        <v>20</v>
      </c>
      <c r="N203" t="n">
        <v>24.28</v>
      </c>
      <c r="O203" t="n">
        <v>18315.3</v>
      </c>
      <c r="P203" t="n">
        <v>126.49</v>
      </c>
      <c r="Q203" t="n">
        <v>988.16</v>
      </c>
      <c r="R203" t="n">
        <v>50.71</v>
      </c>
      <c r="S203" t="n">
        <v>35.43</v>
      </c>
      <c r="T203" t="n">
        <v>6554.81</v>
      </c>
      <c r="U203" t="n">
        <v>0.7</v>
      </c>
      <c r="V203" t="n">
        <v>0.87</v>
      </c>
      <c r="W203" t="n">
        <v>3</v>
      </c>
      <c r="X203" t="n">
        <v>0.41</v>
      </c>
      <c r="Y203" t="n">
        <v>1</v>
      </c>
      <c r="Z203" t="n">
        <v>10</v>
      </c>
    </row>
    <row r="204">
      <c r="A204" t="n">
        <v>15</v>
      </c>
      <c r="B204" t="n">
        <v>70</v>
      </c>
      <c r="C204" t="inlineStr">
        <is>
          <t xml:space="preserve">CONCLUIDO	</t>
        </is>
      </c>
      <c r="D204" t="n">
        <v>6.2793</v>
      </c>
      <c r="E204" t="n">
        <v>15.93</v>
      </c>
      <c r="F204" t="n">
        <v>13.12</v>
      </c>
      <c r="G204" t="n">
        <v>39.36</v>
      </c>
      <c r="H204" t="n">
        <v>0.57</v>
      </c>
      <c r="I204" t="n">
        <v>20</v>
      </c>
      <c r="J204" t="n">
        <v>146.95</v>
      </c>
      <c r="K204" t="n">
        <v>47.83</v>
      </c>
      <c r="L204" t="n">
        <v>4.75</v>
      </c>
      <c r="M204" t="n">
        <v>18</v>
      </c>
      <c r="N204" t="n">
        <v>24.37</v>
      </c>
      <c r="O204" t="n">
        <v>18357.82</v>
      </c>
      <c r="P204" t="n">
        <v>124.59</v>
      </c>
      <c r="Q204" t="n">
        <v>988.1</v>
      </c>
      <c r="R204" t="n">
        <v>49.07</v>
      </c>
      <c r="S204" t="n">
        <v>35.43</v>
      </c>
      <c r="T204" t="n">
        <v>5745.18</v>
      </c>
      <c r="U204" t="n">
        <v>0.72</v>
      </c>
      <c r="V204" t="n">
        <v>0.87</v>
      </c>
      <c r="W204" t="n">
        <v>3</v>
      </c>
      <c r="X204" t="n">
        <v>0.37</v>
      </c>
      <c r="Y204" t="n">
        <v>1</v>
      </c>
      <c r="Z204" t="n">
        <v>10</v>
      </c>
    </row>
    <row r="205">
      <c r="A205" t="n">
        <v>16</v>
      </c>
      <c r="B205" t="n">
        <v>70</v>
      </c>
      <c r="C205" t="inlineStr">
        <is>
          <t xml:space="preserve">CONCLUIDO	</t>
        </is>
      </c>
      <c r="D205" t="n">
        <v>6.2945</v>
      </c>
      <c r="E205" t="n">
        <v>15.89</v>
      </c>
      <c r="F205" t="n">
        <v>13.11</v>
      </c>
      <c r="G205" t="n">
        <v>41.4</v>
      </c>
      <c r="H205" t="n">
        <v>0.6</v>
      </c>
      <c r="I205" t="n">
        <v>19</v>
      </c>
      <c r="J205" t="n">
        <v>147.3</v>
      </c>
      <c r="K205" t="n">
        <v>47.83</v>
      </c>
      <c r="L205" t="n">
        <v>5</v>
      </c>
      <c r="M205" t="n">
        <v>17</v>
      </c>
      <c r="N205" t="n">
        <v>24.47</v>
      </c>
      <c r="O205" t="n">
        <v>18400.38</v>
      </c>
      <c r="P205" t="n">
        <v>121.77</v>
      </c>
      <c r="Q205" t="n">
        <v>988.1799999999999</v>
      </c>
      <c r="R205" t="n">
        <v>48.94</v>
      </c>
      <c r="S205" t="n">
        <v>35.43</v>
      </c>
      <c r="T205" t="n">
        <v>5687.87</v>
      </c>
      <c r="U205" t="n">
        <v>0.72</v>
      </c>
      <c r="V205" t="n">
        <v>0.87</v>
      </c>
      <c r="W205" t="n">
        <v>2.99</v>
      </c>
      <c r="X205" t="n">
        <v>0.36</v>
      </c>
      <c r="Y205" t="n">
        <v>1</v>
      </c>
      <c r="Z205" t="n">
        <v>10</v>
      </c>
    </row>
    <row r="206">
      <c r="A206" t="n">
        <v>17</v>
      </c>
      <c r="B206" t="n">
        <v>70</v>
      </c>
      <c r="C206" t="inlineStr">
        <is>
          <t xml:space="preserve">CONCLUIDO	</t>
        </is>
      </c>
      <c r="D206" t="n">
        <v>6.3121</v>
      </c>
      <c r="E206" t="n">
        <v>15.84</v>
      </c>
      <c r="F206" t="n">
        <v>13.09</v>
      </c>
      <c r="G206" t="n">
        <v>43.65</v>
      </c>
      <c r="H206" t="n">
        <v>0.63</v>
      </c>
      <c r="I206" t="n">
        <v>18</v>
      </c>
      <c r="J206" t="n">
        <v>147.64</v>
      </c>
      <c r="K206" t="n">
        <v>47.83</v>
      </c>
      <c r="L206" t="n">
        <v>5.25</v>
      </c>
      <c r="M206" t="n">
        <v>16</v>
      </c>
      <c r="N206" t="n">
        <v>24.56</v>
      </c>
      <c r="O206" t="n">
        <v>18442.97</v>
      </c>
      <c r="P206" t="n">
        <v>120.25</v>
      </c>
      <c r="Q206" t="n">
        <v>988.08</v>
      </c>
      <c r="R206" t="n">
        <v>48.27</v>
      </c>
      <c r="S206" t="n">
        <v>35.43</v>
      </c>
      <c r="T206" t="n">
        <v>5356.05</v>
      </c>
      <c r="U206" t="n">
        <v>0.73</v>
      </c>
      <c r="V206" t="n">
        <v>0.87</v>
      </c>
      <c r="W206" t="n">
        <v>3</v>
      </c>
      <c r="X206" t="n">
        <v>0.34</v>
      </c>
      <c r="Y206" t="n">
        <v>1</v>
      </c>
      <c r="Z206" t="n">
        <v>10</v>
      </c>
    </row>
    <row r="207">
      <c r="A207" t="n">
        <v>18</v>
      </c>
      <c r="B207" t="n">
        <v>70</v>
      </c>
      <c r="C207" t="inlineStr">
        <is>
          <t xml:space="preserve">CONCLUIDO	</t>
        </is>
      </c>
      <c r="D207" t="n">
        <v>6.3293</v>
      </c>
      <c r="E207" t="n">
        <v>15.8</v>
      </c>
      <c r="F207" t="n">
        <v>13.08</v>
      </c>
      <c r="G207" t="n">
        <v>46.16</v>
      </c>
      <c r="H207" t="n">
        <v>0.66</v>
      </c>
      <c r="I207" t="n">
        <v>17</v>
      </c>
      <c r="J207" t="n">
        <v>147.99</v>
      </c>
      <c r="K207" t="n">
        <v>47.83</v>
      </c>
      <c r="L207" t="n">
        <v>5.5</v>
      </c>
      <c r="M207" t="n">
        <v>13</v>
      </c>
      <c r="N207" t="n">
        <v>24.66</v>
      </c>
      <c r="O207" t="n">
        <v>18485.59</v>
      </c>
      <c r="P207" t="n">
        <v>117.76</v>
      </c>
      <c r="Q207" t="n">
        <v>988.15</v>
      </c>
      <c r="R207" t="n">
        <v>47.98</v>
      </c>
      <c r="S207" t="n">
        <v>35.43</v>
      </c>
      <c r="T207" t="n">
        <v>5215.12</v>
      </c>
      <c r="U207" t="n">
        <v>0.74</v>
      </c>
      <c r="V207" t="n">
        <v>0.87</v>
      </c>
      <c r="W207" t="n">
        <v>2.99</v>
      </c>
      <c r="X207" t="n">
        <v>0.33</v>
      </c>
      <c r="Y207" t="n">
        <v>1</v>
      </c>
      <c r="Z207" t="n">
        <v>10</v>
      </c>
    </row>
    <row r="208">
      <c r="A208" t="n">
        <v>19</v>
      </c>
      <c r="B208" t="n">
        <v>70</v>
      </c>
      <c r="C208" t="inlineStr">
        <is>
          <t xml:space="preserve">CONCLUIDO	</t>
        </is>
      </c>
      <c r="D208" t="n">
        <v>6.3489</v>
      </c>
      <c r="E208" t="n">
        <v>15.75</v>
      </c>
      <c r="F208" t="n">
        <v>13.06</v>
      </c>
      <c r="G208" t="n">
        <v>48.98</v>
      </c>
      <c r="H208" t="n">
        <v>0.6899999999999999</v>
      </c>
      <c r="I208" t="n">
        <v>16</v>
      </c>
      <c r="J208" t="n">
        <v>148.33</v>
      </c>
      <c r="K208" t="n">
        <v>47.83</v>
      </c>
      <c r="L208" t="n">
        <v>5.75</v>
      </c>
      <c r="M208" t="n">
        <v>8</v>
      </c>
      <c r="N208" t="n">
        <v>24.75</v>
      </c>
      <c r="O208" t="n">
        <v>18528.25</v>
      </c>
      <c r="P208" t="n">
        <v>116.81</v>
      </c>
      <c r="Q208" t="n">
        <v>988.1</v>
      </c>
      <c r="R208" t="n">
        <v>46.97</v>
      </c>
      <c r="S208" t="n">
        <v>35.43</v>
      </c>
      <c r="T208" t="n">
        <v>4714.33</v>
      </c>
      <c r="U208" t="n">
        <v>0.75</v>
      </c>
      <c r="V208" t="n">
        <v>0.87</v>
      </c>
      <c r="W208" t="n">
        <v>3</v>
      </c>
      <c r="X208" t="n">
        <v>0.31</v>
      </c>
      <c r="Y208" t="n">
        <v>1</v>
      </c>
      <c r="Z208" t="n">
        <v>10</v>
      </c>
    </row>
    <row r="209">
      <c r="A209" t="n">
        <v>20</v>
      </c>
      <c r="B209" t="n">
        <v>70</v>
      </c>
      <c r="C209" t="inlineStr">
        <is>
          <t xml:space="preserve">CONCLUIDO	</t>
        </is>
      </c>
      <c r="D209" t="n">
        <v>6.3398</v>
      </c>
      <c r="E209" t="n">
        <v>15.77</v>
      </c>
      <c r="F209" t="n">
        <v>13.08</v>
      </c>
      <c r="G209" t="n">
        <v>49.06</v>
      </c>
      <c r="H209" t="n">
        <v>0.71</v>
      </c>
      <c r="I209" t="n">
        <v>16</v>
      </c>
      <c r="J209" t="n">
        <v>148.68</v>
      </c>
      <c r="K209" t="n">
        <v>47.83</v>
      </c>
      <c r="L209" t="n">
        <v>6</v>
      </c>
      <c r="M209" t="n">
        <v>3</v>
      </c>
      <c r="N209" t="n">
        <v>24.85</v>
      </c>
      <c r="O209" t="n">
        <v>18570.94</v>
      </c>
      <c r="P209" t="n">
        <v>115.97</v>
      </c>
      <c r="Q209" t="n">
        <v>988.09</v>
      </c>
      <c r="R209" t="n">
        <v>47.51</v>
      </c>
      <c r="S209" t="n">
        <v>35.43</v>
      </c>
      <c r="T209" t="n">
        <v>4986.78</v>
      </c>
      <c r="U209" t="n">
        <v>0.75</v>
      </c>
      <c r="V209" t="n">
        <v>0.87</v>
      </c>
      <c r="W209" t="n">
        <v>3.01</v>
      </c>
      <c r="X209" t="n">
        <v>0.33</v>
      </c>
      <c r="Y209" t="n">
        <v>1</v>
      </c>
      <c r="Z209" t="n">
        <v>10</v>
      </c>
    </row>
    <row r="210">
      <c r="A210" t="n">
        <v>21</v>
      </c>
      <c r="B210" t="n">
        <v>70</v>
      </c>
      <c r="C210" t="inlineStr">
        <is>
          <t xml:space="preserve">CONCLUIDO	</t>
        </is>
      </c>
      <c r="D210" t="n">
        <v>6.3426</v>
      </c>
      <c r="E210" t="n">
        <v>15.77</v>
      </c>
      <c r="F210" t="n">
        <v>13.08</v>
      </c>
      <c r="G210" t="n">
        <v>49.03</v>
      </c>
      <c r="H210" t="n">
        <v>0.74</v>
      </c>
      <c r="I210" t="n">
        <v>16</v>
      </c>
      <c r="J210" t="n">
        <v>149.02</v>
      </c>
      <c r="K210" t="n">
        <v>47.83</v>
      </c>
      <c r="L210" t="n">
        <v>6.25</v>
      </c>
      <c r="M210" t="n">
        <v>1</v>
      </c>
      <c r="N210" t="n">
        <v>24.95</v>
      </c>
      <c r="O210" t="n">
        <v>18613.66</v>
      </c>
      <c r="P210" t="n">
        <v>116.03</v>
      </c>
      <c r="Q210" t="n">
        <v>988.17</v>
      </c>
      <c r="R210" t="n">
        <v>47.29</v>
      </c>
      <c r="S210" t="n">
        <v>35.43</v>
      </c>
      <c r="T210" t="n">
        <v>4876.43</v>
      </c>
      <c r="U210" t="n">
        <v>0.75</v>
      </c>
      <c r="V210" t="n">
        <v>0.87</v>
      </c>
      <c r="W210" t="n">
        <v>3.01</v>
      </c>
      <c r="X210" t="n">
        <v>0.32</v>
      </c>
      <c r="Y210" t="n">
        <v>1</v>
      </c>
      <c r="Z210" t="n">
        <v>10</v>
      </c>
    </row>
    <row r="211">
      <c r="A211" t="n">
        <v>22</v>
      </c>
      <c r="B211" t="n">
        <v>70</v>
      </c>
      <c r="C211" t="inlineStr">
        <is>
          <t xml:space="preserve">CONCLUIDO	</t>
        </is>
      </c>
      <c r="D211" t="n">
        <v>6.3427</v>
      </c>
      <c r="E211" t="n">
        <v>15.77</v>
      </c>
      <c r="F211" t="n">
        <v>13.08</v>
      </c>
      <c r="G211" t="n">
        <v>49.03</v>
      </c>
      <c r="H211" t="n">
        <v>0.77</v>
      </c>
      <c r="I211" t="n">
        <v>16</v>
      </c>
      <c r="J211" t="n">
        <v>149.37</v>
      </c>
      <c r="K211" t="n">
        <v>47.83</v>
      </c>
      <c r="L211" t="n">
        <v>6.5</v>
      </c>
      <c r="M211" t="n">
        <v>1</v>
      </c>
      <c r="N211" t="n">
        <v>25.04</v>
      </c>
      <c r="O211" t="n">
        <v>18656.42</v>
      </c>
      <c r="P211" t="n">
        <v>116.07</v>
      </c>
      <c r="Q211" t="n">
        <v>988.17</v>
      </c>
      <c r="R211" t="n">
        <v>47.33</v>
      </c>
      <c r="S211" t="n">
        <v>35.43</v>
      </c>
      <c r="T211" t="n">
        <v>4898.13</v>
      </c>
      <c r="U211" t="n">
        <v>0.75</v>
      </c>
      <c r="V211" t="n">
        <v>0.87</v>
      </c>
      <c r="W211" t="n">
        <v>3.01</v>
      </c>
      <c r="X211" t="n">
        <v>0.32</v>
      </c>
      <c r="Y211" t="n">
        <v>1</v>
      </c>
      <c r="Z211" t="n">
        <v>10</v>
      </c>
    </row>
    <row r="212">
      <c r="A212" t="n">
        <v>23</v>
      </c>
      <c r="B212" t="n">
        <v>70</v>
      </c>
      <c r="C212" t="inlineStr">
        <is>
          <t xml:space="preserve">CONCLUIDO	</t>
        </is>
      </c>
      <c r="D212" t="n">
        <v>6.3416</v>
      </c>
      <c r="E212" t="n">
        <v>15.77</v>
      </c>
      <c r="F212" t="n">
        <v>13.08</v>
      </c>
      <c r="G212" t="n">
        <v>49.04</v>
      </c>
      <c r="H212" t="n">
        <v>0.8</v>
      </c>
      <c r="I212" t="n">
        <v>16</v>
      </c>
      <c r="J212" t="n">
        <v>149.72</v>
      </c>
      <c r="K212" t="n">
        <v>47.83</v>
      </c>
      <c r="L212" t="n">
        <v>6.75</v>
      </c>
      <c r="M212" t="n">
        <v>0</v>
      </c>
      <c r="N212" t="n">
        <v>25.14</v>
      </c>
      <c r="O212" t="n">
        <v>18699.2</v>
      </c>
      <c r="P212" t="n">
        <v>116.09</v>
      </c>
      <c r="Q212" t="n">
        <v>988.17</v>
      </c>
      <c r="R212" t="n">
        <v>47.37</v>
      </c>
      <c r="S212" t="n">
        <v>35.43</v>
      </c>
      <c r="T212" t="n">
        <v>4918.17</v>
      </c>
      <c r="U212" t="n">
        <v>0.75</v>
      </c>
      <c r="V212" t="n">
        <v>0.87</v>
      </c>
      <c r="W212" t="n">
        <v>3.01</v>
      </c>
      <c r="X212" t="n">
        <v>0.32</v>
      </c>
      <c r="Y212" t="n">
        <v>1</v>
      </c>
      <c r="Z212" t="n">
        <v>10</v>
      </c>
    </row>
    <row r="213">
      <c r="A213" t="n">
        <v>0</v>
      </c>
      <c r="B213" t="n">
        <v>90</v>
      </c>
      <c r="C213" t="inlineStr">
        <is>
          <t xml:space="preserve">CONCLUIDO	</t>
        </is>
      </c>
      <c r="D213" t="n">
        <v>4.2602</v>
      </c>
      <c r="E213" t="n">
        <v>23.47</v>
      </c>
      <c r="F213" t="n">
        <v>15.79</v>
      </c>
      <c r="G213" t="n">
        <v>6.4</v>
      </c>
      <c r="H213" t="n">
        <v>0.1</v>
      </c>
      <c r="I213" t="n">
        <v>148</v>
      </c>
      <c r="J213" t="n">
        <v>176.73</v>
      </c>
      <c r="K213" t="n">
        <v>52.44</v>
      </c>
      <c r="L213" t="n">
        <v>1</v>
      </c>
      <c r="M213" t="n">
        <v>146</v>
      </c>
      <c r="N213" t="n">
        <v>33.29</v>
      </c>
      <c r="O213" t="n">
        <v>22031.19</v>
      </c>
      <c r="P213" t="n">
        <v>205.44</v>
      </c>
      <c r="Q213" t="n">
        <v>988.72</v>
      </c>
      <c r="R213" t="n">
        <v>131.74</v>
      </c>
      <c r="S213" t="n">
        <v>35.43</v>
      </c>
      <c r="T213" t="n">
        <v>46441.94</v>
      </c>
      <c r="U213" t="n">
        <v>0.27</v>
      </c>
      <c r="V213" t="n">
        <v>0.72</v>
      </c>
      <c r="W213" t="n">
        <v>3.22</v>
      </c>
      <c r="X213" t="n">
        <v>3.03</v>
      </c>
      <c r="Y213" t="n">
        <v>1</v>
      </c>
      <c r="Z213" t="n">
        <v>10</v>
      </c>
    </row>
    <row r="214">
      <c r="A214" t="n">
        <v>1</v>
      </c>
      <c r="B214" t="n">
        <v>90</v>
      </c>
      <c r="C214" t="inlineStr">
        <is>
          <t xml:space="preserve">CONCLUIDO	</t>
        </is>
      </c>
      <c r="D214" t="n">
        <v>4.6593</v>
      </c>
      <c r="E214" t="n">
        <v>21.46</v>
      </c>
      <c r="F214" t="n">
        <v>15.02</v>
      </c>
      <c r="G214" t="n">
        <v>7.98</v>
      </c>
      <c r="H214" t="n">
        <v>0.13</v>
      </c>
      <c r="I214" t="n">
        <v>113</v>
      </c>
      <c r="J214" t="n">
        <v>177.1</v>
      </c>
      <c r="K214" t="n">
        <v>52.44</v>
      </c>
      <c r="L214" t="n">
        <v>1.25</v>
      </c>
      <c r="M214" t="n">
        <v>111</v>
      </c>
      <c r="N214" t="n">
        <v>33.41</v>
      </c>
      <c r="O214" t="n">
        <v>22076.81</v>
      </c>
      <c r="P214" t="n">
        <v>194.3</v>
      </c>
      <c r="Q214" t="n">
        <v>988.47</v>
      </c>
      <c r="R214" t="n">
        <v>108.49</v>
      </c>
      <c r="S214" t="n">
        <v>35.43</v>
      </c>
      <c r="T214" t="n">
        <v>34990.16</v>
      </c>
      <c r="U214" t="n">
        <v>0.33</v>
      </c>
      <c r="V214" t="n">
        <v>0.76</v>
      </c>
      <c r="W214" t="n">
        <v>3.14</v>
      </c>
      <c r="X214" t="n">
        <v>2.27</v>
      </c>
      <c r="Y214" t="n">
        <v>1</v>
      </c>
      <c r="Z214" t="n">
        <v>10</v>
      </c>
    </row>
    <row r="215">
      <c r="A215" t="n">
        <v>2</v>
      </c>
      <c r="B215" t="n">
        <v>90</v>
      </c>
      <c r="C215" t="inlineStr">
        <is>
          <t xml:space="preserve">CONCLUIDO	</t>
        </is>
      </c>
      <c r="D215" t="n">
        <v>4.9433</v>
      </c>
      <c r="E215" t="n">
        <v>20.23</v>
      </c>
      <c r="F215" t="n">
        <v>14.57</v>
      </c>
      <c r="G215" t="n">
        <v>9.609999999999999</v>
      </c>
      <c r="H215" t="n">
        <v>0.15</v>
      </c>
      <c r="I215" t="n">
        <v>91</v>
      </c>
      <c r="J215" t="n">
        <v>177.47</v>
      </c>
      <c r="K215" t="n">
        <v>52.44</v>
      </c>
      <c r="L215" t="n">
        <v>1.5</v>
      </c>
      <c r="M215" t="n">
        <v>89</v>
      </c>
      <c r="N215" t="n">
        <v>33.53</v>
      </c>
      <c r="O215" t="n">
        <v>22122.46</v>
      </c>
      <c r="P215" t="n">
        <v>187.47</v>
      </c>
      <c r="Q215" t="n">
        <v>988.38</v>
      </c>
      <c r="R215" t="n">
        <v>94.31</v>
      </c>
      <c r="S215" t="n">
        <v>35.43</v>
      </c>
      <c r="T215" t="n">
        <v>28012.12</v>
      </c>
      <c r="U215" t="n">
        <v>0.38</v>
      </c>
      <c r="V215" t="n">
        <v>0.78</v>
      </c>
      <c r="W215" t="n">
        <v>3.11</v>
      </c>
      <c r="X215" t="n">
        <v>1.82</v>
      </c>
      <c r="Y215" t="n">
        <v>1</v>
      </c>
      <c r="Z215" t="n">
        <v>10</v>
      </c>
    </row>
    <row r="216">
      <c r="A216" t="n">
        <v>3</v>
      </c>
      <c r="B216" t="n">
        <v>90</v>
      </c>
      <c r="C216" t="inlineStr">
        <is>
          <t xml:space="preserve">CONCLUIDO	</t>
        </is>
      </c>
      <c r="D216" t="n">
        <v>5.1529</v>
      </c>
      <c r="E216" t="n">
        <v>19.41</v>
      </c>
      <c r="F216" t="n">
        <v>14.28</v>
      </c>
      <c r="G216" t="n">
        <v>11.28</v>
      </c>
      <c r="H216" t="n">
        <v>0.17</v>
      </c>
      <c r="I216" t="n">
        <v>76</v>
      </c>
      <c r="J216" t="n">
        <v>177.84</v>
      </c>
      <c r="K216" t="n">
        <v>52.44</v>
      </c>
      <c r="L216" t="n">
        <v>1.75</v>
      </c>
      <c r="M216" t="n">
        <v>74</v>
      </c>
      <c r="N216" t="n">
        <v>33.65</v>
      </c>
      <c r="O216" t="n">
        <v>22168.15</v>
      </c>
      <c r="P216" t="n">
        <v>182.49</v>
      </c>
      <c r="Q216" t="n">
        <v>988.2</v>
      </c>
      <c r="R216" t="n">
        <v>85.14</v>
      </c>
      <c r="S216" t="n">
        <v>35.43</v>
      </c>
      <c r="T216" t="n">
        <v>23500.06</v>
      </c>
      <c r="U216" t="n">
        <v>0.42</v>
      </c>
      <c r="V216" t="n">
        <v>0.8</v>
      </c>
      <c r="W216" t="n">
        <v>3.09</v>
      </c>
      <c r="X216" t="n">
        <v>1.53</v>
      </c>
      <c r="Y216" t="n">
        <v>1</v>
      </c>
      <c r="Z216" t="n">
        <v>10</v>
      </c>
    </row>
    <row r="217">
      <c r="A217" t="n">
        <v>4</v>
      </c>
      <c r="B217" t="n">
        <v>90</v>
      </c>
      <c r="C217" t="inlineStr">
        <is>
          <t xml:space="preserve">CONCLUIDO	</t>
        </is>
      </c>
      <c r="D217" t="n">
        <v>5.3277</v>
      </c>
      <c r="E217" t="n">
        <v>18.77</v>
      </c>
      <c r="F217" t="n">
        <v>14.04</v>
      </c>
      <c r="G217" t="n">
        <v>12.96</v>
      </c>
      <c r="H217" t="n">
        <v>0.2</v>
      </c>
      <c r="I217" t="n">
        <v>65</v>
      </c>
      <c r="J217" t="n">
        <v>178.21</v>
      </c>
      <c r="K217" t="n">
        <v>52.44</v>
      </c>
      <c r="L217" t="n">
        <v>2</v>
      </c>
      <c r="M217" t="n">
        <v>63</v>
      </c>
      <c r="N217" t="n">
        <v>33.77</v>
      </c>
      <c r="O217" t="n">
        <v>22213.89</v>
      </c>
      <c r="P217" t="n">
        <v>178.4</v>
      </c>
      <c r="Q217" t="n">
        <v>988.27</v>
      </c>
      <c r="R217" t="n">
        <v>77.41</v>
      </c>
      <c r="S217" t="n">
        <v>35.43</v>
      </c>
      <c r="T217" t="n">
        <v>19690.27</v>
      </c>
      <c r="U217" t="n">
        <v>0.46</v>
      </c>
      <c r="V217" t="n">
        <v>0.8100000000000001</v>
      </c>
      <c r="W217" t="n">
        <v>3.08</v>
      </c>
      <c r="X217" t="n">
        <v>1.28</v>
      </c>
      <c r="Y217" t="n">
        <v>1</v>
      </c>
      <c r="Z217" t="n">
        <v>10</v>
      </c>
    </row>
    <row r="218">
      <c r="A218" t="n">
        <v>5</v>
      </c>
      <c r="B218" t="n">
        <v>90</v>
      </c>
      <c r="C218" t="inlineStr">
        <is>
          <t xml:space="preserve">CONCLUIDO	</t>
        </is>
      </c>
      <c r="D218" t="n">
        <v>5.4564</v>
      </c>
      <c r="E218" t="n">
        <v>18.33</v>
      </c>
      <c r="F218" t="n">
        <v>13.88</v>
      </c>
      <c r="G218" t="n">
        <v>14.61</v>
      </c>
      <c r="H218" t="n">
        <v>0.22</v>
      </c>
      <c r="I218" t="n">
        <v>57</v>
      </c>
      <c r="J218" t="n">
        <v>178.59</v>
      </c>
      <c r="K218" t="n">
        <v>52.44</v>
      </c>
      <c r="L218" t="n">
        <v>2.25</v>
      </c>
      <c r="M218" t="n">
        <v>55</v>
      </c>
      <c r="N218" t="n">
        <v>33.89</v>
      </c>
      <c r="O218" t="n">
        <v>22259.66</v>
      </c>
      <c r="P218" t="n">
        <v>175.25</v>
      </c>
      <c r="Q218" t="n">
        <v>988.29</v>
      </c>
      <c r="R218" t="n">
        <v>72.81</v>
      </c>
      <c r="S218" t="n">
        <v>35.43</v>
      </c>
      <c r="T218" t="n">
        <v>17430.48</v>
      </c>
      <c r="U218" t="n">
        <v>0.49</v>
      </c>
      <c r="V218" t="n">
        <v>0.82</v>
      </c>
      <c r="W218" t="n">
        <v>3.06</v>
      </c>
      <c r="X218" t="n">
        <v>1.12</v>
      </c>
      <c r="Y218" t="n">
        <v>1</v>
      </c>
      <c r="Z218" t="n">
        <v>10</v>
      </c>
    </row>
    <row r="219">
      <c r="A219" t="n">
        <v>6</v>
      </c>
      <c r="B219" t="n">
        <v>90</v>
      </c>
      <c r="C219" t="inlineStr">
        <is>
          <t xml:space="preserve">CONCLUIDO	</t>
        </is>
      </c>
      <c r="D219" t="n">
        <v>5.5526</v>
      </c>
      <c r="E219" t="n">
        <v>18.01</v>
      </c>
      <c r="F219" t="n">
        <v>13.78</v>
      </c>
      <c r="G219" t="n">
        <v>16.21</v>
      </c>
      <c r="H219" t="n">
        <v>0.25</v>
      </c>
      <c r="I219" t="n">
        <v>51</v>
      </c>
      <c r="J219" t="n">
        <v>178.96</v>
      </c>
      <c r="K219" t="n">
        <v>52.44</v>
      </c>
      <c r="L219" t="n">
        <v>2.5</v>
      </c>
      <c r="M219" t="n">
        <v>49</v>
      </c>
      <c r="N219" t="n">
        <v>34.02</v>
      </c>
      <c r="O219" t="n">
        <v>22305.48</v>
      </c>
      <c r="P219" t="n">
        <v>172.66</v>
      </c>
      <c r="Q219" t="n">
        <v>988.12</v>
      </c>
      <c r="R219" t="n">
        <v>69.62</v>
      </c>
      <c r="S219" t="n">
        <v>35.43</v>
      </c>
      <c r="T219" t="n">
        <v>15864.82</v>
      </c>
      <c r="U219" t="n">
        <v>0.51</v>
      </c>
      <c r="V219" t="n">
        <v>0.83</v>
      </c>
      <c r="W219" t="n">
        <v>3.05</v>
      </c>
      <c r="X219" t="n">
        <v>1.02</v>
      </c>
      <c r="Y219" t="n">
        <v>1</v>
      </c>
      <c r="Z219" t="n">
        <v>10</v>
      </c>
    </row>
    <row r="220">
      <c r="A220" t="n">
        <v>7</v>
      </c>
      <c r="B220" t="n">
        <v>90</v>
      </c>
      <c r="C220" t="inlineStr">
        <is>
          <t xml:space="preserve">CONCLUIDO	</t>
        </is>
      </c>
      <c r="D220" t="n">
        <v>5.6438</v>
      </c>
      <c r="E220" t="n">
        <v>17.72</v>
      </c>
      <c r="F220" t="n">
        <v>13.66</v>
      </c>
      <c r="G220" t="n">
        <v>17.82</v>
      </c>
      <c r="H220" t="n">
        <v>0.27</v>
      </c>
      <c r="I220" t="n">
        <v>46</v>
      </c>
      <c r="J220" t="n">
        <v>179.33</v>
      </c>
      <c r="K220" t="n">
        <v>52.44</v>
      </c>
      <c r="L220" t="n">
        <v>2.75</v>
      </c>
      <c r="M220" t="n">
        <v>44</v>
      </c>
      <c r="N220" t="n">
        <v>34.14</v>
      </c>
      <c r="O220" t="n">
        <v>22351.34</v>
      </c>
      <c r="P220" t="n">
        <v>170.31</v>
      </c>
      <c r="Q220" t="n">
        <v>988.28</v>
      </c>
      <c r="R220" t="n">
        <v>66</v>
      </c>
      <c r="S220" t="n">
        <v>35.43</v>
      </c>
      <c r="T220" t="n">
        <v>14082.12</v>
      </c>
      <c r="U220" t="n">
        <v>0.54</v>
      </c>
      <c r="V220" t="n">
        <v>0.83</v>
      </c>
      <c r="W220" t="n">
        <v>3.04</v>
      </c>
      <c r="X220" t="n">
        <v>0.91</v>
      </c>
      <c r="Y220" t="n">
        <v>1</v>
      </c>
      <c r="Z220" t="n">
        <v>10</v>
      </c>
    </row>
    <row r="221">
      <c r="A221" t="n">
        <v>8</v>
      </c>
      <c r="B221" t="n">
        <v>90</v>
      </c>
      <c r="C221" t="inlineStr">
        <is>
          <t xml:space="preserve">CONCLUIDO	</t>
        </is>
      </c>
      <c r="D221" t="n">
        <v>5.7176</v>
      </c>
      <c r="E221" t="n">
        <v>17.49</v>
      </c>
      <c r="F221" t="n">
        <v>13.58</v>
      </c>
      <c r="G221" t="n">
        <v>19.39</v>
      </c>
      <c r="H221" t="n">
        <v>0.3</v>
      </c>
      <c r="I221" t="n">
        <v>42</v>
      </c>
      <c r="J221" t="n">
        <v>179.7</v>
      </c>
      <c r="K221" t="n">
        <v>52.44</v>
      </c>
      <c r="L221" t="n">
        <v>3</v>
      </c>
      <c r="M221" t="n">
        <v>40</v>
      </c>
      <c r="N221" t="n">
        <v>34.26</v>
      </c>
      <c r="O221" t="n">
        <v>22397.24</v>
      </c>
      <c r="P221" t="n">
        <v>168.15</v>
      </c>
      <c r="Q221" t="n">
        <v>988.12</v>
      </c>
      <c r="R221" t="n">
        <v>63.35</v>
      </c>
      <c r="S221" t="n">
        <v>35.43</v>
      </c>
      <c r="T221" t="n">
        <v>12774.9</v>
      </c>
      <c r="U221" t="n">
        <v>0.5600000000000001</v>
      </c>
      <c r="V221" t="n">
        <v>0.84</v>
      </c>
      <c r="W221" t="n">
        <v>3.03</v>
      </c>
      <c r="X221" t="n">
        <v>0.82</v>
      </c>
      <c r="Y221" t="n">
        <v>1</v>
      </c>
      <c r="Z221" t="n">
        <v>10</v>
      </c>
    </row>
    <row r="222">
      <c r="A222" t="n">
        <v>9</v>
      </c>
      <c r="B222" t="n">
        <v>90</v>
      </c>
      <c r="C222" t="inlineStr">
        <is>
          <t xml:space="preserve">CONCLUIDO	</t>
        </is>
      </c>
      <c r="D222" t="n">
        <v>5.7925</v>
      </c>
      <c r="E222" t="n">
        <v>17.26</v>
      </c>
      <c r="F222" t="n">
        <v>13.49</v>
      </c>
      <c r="G222" t="n">
        <v>21.3</v>
      </c>
      <c r="H222" t="n">
        <v>0.32</v>
      </c>
      <c r="I222" t="n">
        <v>38</v>
      </c>
      <c r="J222" t="n">
        <v>180.07</v>
      </c>
      <c r="K222" t="n">
        <v>52.44</v>
      </c>
      <c r="L222" t="n">
        <v>3.25</v>
      </c>
      <c r="M222" t="n">
        <v>36</v>
      </c>
      <c r="N222" t="n">
        <v>34.38</v>
      </c>
      <c r="O222" t="n">
        <v>22443.18</v>
      </c>
      <c r="P222" t="n">
        <v>165.95</v>
      </c>
      <c r="Q222" t="n">
        <v>988.1900000000001</v>
      </c>
      <c r="R222" t="n">
        <v>60.66</v>
      </c>
      <c r="S222" t="n">
        <v>35.43</v>
      </c>
      <c r="T222" t="n">
        <v>11453.54</v>
      </c>
      <c r="U222" t="n">
        <v>0.58</v>
      </c>
      <c r="V222" t="n">
        <v>0.84</v>
      </c>
      <c r="W222" t="n">
        <v>3.03</v>
      </c>
      <c r="X222" t="n">
        <v>0.74</v>
      </c>
      <c r="Y222" t="n">
        <v>1</v>
      </c>
      <c r="Z222" t="n">
        <v>10</v>
      </c>
    </row>
    <row r="223">
      <c r="A223" t="n">
        <v>10</v>
      </c>
      <c r="B223" t="n">
        <v>90</v>
      </c>
      <c r="C223" t="inlineStr">
        <is>
          <t xml:space="preserve">CONCLUIDO	</t>
        </is>
      </c>
      <c r="D223" t="n">
        <v>5.8482</v>
      </c>
      <c r="E223" t="n">
        <v>17.1</v>
      </c>
      <c r="F223" t="n">
        <v>13.43</v>
      </c>
      <c r="G223" t="n">
        <v>23.03</v>
      </c>
      <c r="H223" t="n">
        <v>0.34</v>
      </c>
      <c r="I223" t="n">
        <v>35</v>
      </c>
      <c r="J223" t="n">
        <v>180.45</v>
      </c>
      <c r="K223" t="n">
        <v>52.44</v>
      </c>
      <c r="L223" t="n">
        <v>3.5</v>
      </c>
      <c r="M223" t="n">
        <v>33</v>
      </c>
      <c r="N223" t="n">
        <v>34.51</v>
      </c>
      <c r="O223" t="n">
        <v>22489.16</v>
      </c>
      <c r="P223" t="n">
        <v>164.05</v>
      </c>
      <c r="Q223" t="n">
        <v>988.27</v>
      </c>
      <c r="R223" t="n">
        <v>58.78</v>
      </c>
      <c r="S223" t="n">
        <v>35.43</v>
      </c>
      <c r="T223" t="n">
        <v>10525.6</v>
      </c>
      <c r="U223" t="n">
        <v>0.6</v>
      </c>
      <c r="V223" t="n">
        <v>0.85</v>
      </c>
      <c r="W223" t="n">
        <v>3.02</v>
      </c>
      <c r="X223" t="n">
        <v>0.68</v>
      </c>
      <c r="Y223" t="n">
        <v>1</v>
      </c>
      <c r="Z223" t="n">
        <v>10</v>
      </c>
    </row>
    <row r="224">
      <c r="A224" t="n">
        <v>11</v>
      </c>
      <c r="B224" t="n">
        <v>90</v>
      </c>
      <c r="C224" t="inlineStr">
        <is>
          <t xml:space="preserve">CONCLUIDO	</t>
        </is>
      </c>
      <c r="D224" t="n">
        <v>5.9069</v>
      </c>
      <c r="E224" t="n">
        <v>16.93</v>
      </c>
      <c r="F224" t="n">
        <v>13.37</v>
      </c>
      <c r="G224" t="n">
        <v>25.07</v>
      </c>
      <c r="H224" t="n">
        <v>0.37</v>
      </c>
      <c r="I224" t="n">
        <v>32</v>
      </c>
      <c r="J224" t="n">
        <v>180.82</v>
      </c>
      <c r="K224" t="n">
        <v>52.44</v>
      </c>
      <c r="L224" t="n">
        <v>3.75</v>
      </c>
      <c r="M224" t="n">
        <v>30</v>
      </c>
      <c r="N224" t="n">
        <v>34.63</v>
      </c>
      <c r="O224" t="n">
        <v>22535.19</v>
      </c>
      <c r="P224" t="n">
        <v>162.07</v>
      </c>
      <c r="Q224" t="n">
        <v>988.12</v>
      </c>
      <c r="R224" t="n">
        <v>56.89</v>
      </c>
      <c r="S224" t="n">
        <v>35.43</v>
      </c>
      <c r="T224" t="n">
        <v>9593.84</v>
      </c>
      <c r="U224" t="n">
        <v>0.62</v>
      </c>
      <c r="V224" t="n">
        <v>0.85</v>
      </c>
      <c r="W224" t="n">
        <v>3.02</v>
      </c>
      <c r="X224" t="n">
        <v>0.62</v>
      </c>
      <c r="Y224" t="n">
        <v>1</v>
      </c>
      <c r="Z224" t="n">
        <v>10</v>
      </c>
    </row>
    <row r="225">
      <c r="A225" t="n">
        <v>12</v>
      </c>
      <c r="B225" t="n">
        <v>90</v>
      </c>
      <c r="C225" t="inlineStr">
        <is>
          <t xml:space="preserve">CONCLUIDO	</t>
        </is>
      </c>
      <c r="D225" t="n">
        <v>5.946</v>
      </c>
      <c r="E225" t="n">
        <v>16.82</v>
      </c>
      <c r="F225" t="n">
        <v>13.33</v>
      </c>
      <c r="G225" t="n">
        <v>26.66</v>
      </c>
      <c r="H225" t="n">
        <v>0.39</v>
      </c>
      <c r="I225" t="n">
        <v>30</v>
      </c>
      <c r="J225" t="n">
        <v>181.19</v>
      </c>
      <c r="K225" t="n">
        <v>52.44</v>
      </c>
      <c r="L225" t="n">
        <v>4</v>
      </c>
      <c r="M225" t="n">
        <v>28</v>
      </c>
      <c r="N225" t="n">
        <v>34.75</v>
      </c>
      <c r="O225" t="n">
        <v>22581.25</v>
      </c>
      <c r="P225" t="n">
        <v>160.56</v>
      </c>
      <c r="Q225" t="n">
        <v>988.23</v>
      </c>
      <c r="R225" t="n">
        <v>55.75</v>
      </c>
      <c r="S225" t="n">
        <v>35.43</v>
      </c>
      <c r="T225" t="n">
        <v>9038.389999999999</v>
      </c>
      <c r="U225" t="n">
        <v>0.64</v>
      </c>
      <c r="V225" t="n">
        <v>0.85</v>
      </c>
      <c r="W225" t="n">
        <v>3.01</v>
      </c>
      <c r="X225" t="n">
        <v>0.58</v>
      </c>
      <c r="Y225" t="n">
        <v>1</v>
      </c>
      <c r="Z225" t="n">
        <v>10</v>
      </c>
    </row>
    <row r="226">
      <c r="A226" t="n">
        <v>13</v>
      </c>
      <c r="B226" t="n">
        <v>90</v>
      </c>
      <c r="C226" t="inlineStr">
        <is>
          <t xml:space="preserve">CONCLUIDO	</t>
        </is>
      </c>
      <c r="D226" t="n">
        <v>5.9823</v>
      </c>
      <c r="E226" t="n">
        <v>16.72</v>
      </c>
      <c r="F226" t="n">
        <v>13.3</v>
      </c>
      <c r="G226" t="n">
        <v>28.5</v>
      </c>
      <c r="H226" t="n">
        <v>0.42</v>
      </c>
      <c r="I226" t="n">
        <v>28</v>
      </c>
      <c r="J226" t="n">
        <v>181.57</v>
      </c>
      <c r="K226" t="n">
        <v>52.44</v>
      </c>
      <c r="L226" t="n">
        <v>4.25</v>
      </c>
      <c r="M226" t="n">
        <v>26</v>
      </c>
      <c r="N226" t="n">
        <v>34.88</v>
      </c>
      <c r="O226" t="n">
        <v>22627.36</v>
      </c>
      <c r="P226" t="n">
        <v>158.73</v>
      </c>
      <c r="Q226" t="n">
        <v>988.3200000000001</v>
      </c>
      <c r="R226" t="n">
        <v>54.52</v>
      </c>
      <c r="S226" t="n">
        <v>35.43</v>
      </c>
      <c r="T226" t="n">
        <v>8430.24</v>
      </c>
      <c r="U226" t="n">
        <v>0.65</v>
      </c>
      <c r="V226" t="n">
        <v>0.86</v>
      </c>
      <c r="W226" t="n">
        <v>3.01</v>
      </c>
      <c r="X226" t="n">
        <v>0.54</v>
      </c>
      <c r="Y226" t="n">
        <v>1</v>
      </c>
      <c r="Z226" t="n">
        <v>10</v>
      </c>
    </row>
    <row r="227">
      <c r="A227" t="n">
        <v>14</v>
      </c>
      <c r="B227" t="n">
        <v>90</v>
      </c>
      <c r="C227" t="inlineStr">
        <is>
          <t xml:space="preserve">CONCLUIDO	</t>
        </is>
      </c>
      <c r="D227" t="n">
        <v>6.0226</v>
      </c>
      <c r="E227" t="n">
        <v>16.6</v>
      </c>
      <c r="F227" t="n">
        <v>13.26</v>
      </c>
      <c r="G227" t="n">
        <v>30.6</v>
      </c>
      <c r="H227" t="n">
        <v>0.44</v>
      </c>
      <c r="I227" t="n">
        <v>26</v>
      </c>
      <c r="J227" t="n">
        <v>181.94</v>
      </c>
      <c r="K227" t="n">
        <v>52.44</v>
      </c>
      <c r="L227" t="n">
        <v>4.5</v>
      </c>
      <c r="M227" t="n">
        <v>24</v>
      </c>
      <c r="N227" t="n">
        <v>35</v>
      </c>
      <c r="O227" t="n">
        <v>22673.63</v>
      </c>
      <c r="P227" t="n">
        <v>157.07</v>
      </c>
      <c r="Q227" t="n">
        <v>988.21</v>
      </c>
      <c r="R227" t="n">
        <v>53.3</v>
      </c>
      <c r="S227" t="n">
        <v>35.43</v>
      </c>
      <c r="T227" t="n">
        <v>7831.72</v>
      </c>
      <c r="U227" t="n">
        <v>0.66</v>
      </c>
      <c r="V227" t="n">
        <v>0.86</v>
      </c>
      <c r="W227" t="n">
        <v>3.01</v>
      </c>
      <c r="X227" t="n">
        <v>0.51</v>
      </c>
      <c r="Y227" t="n">
        <v>1</v>
      </c>
      <c r="Z227" t="n">
        <v>10</v>
      </c>
    </row>
    <row r="228">
      <c r="A228" t="n">
        <v>15</v>
      </c>
      <c r="B228" t="n">
        <v>90</v>
      </c>
      <c r="C228" t="inlineStr">
        <is>
          <t xml:space="preserve">CONCLUIDO	</t>
        </is>
      </c>
      <c r="D228" t="n">
        <v>6.0438</v>
      </c>
      <c r="E228" t="n">
        <v>16.55</v>
      </c>
      <c r="F228" t="n">
        <v>13.24</v>
      </c>
      <c r="G228" t="n">
        <v>31.77</v>
      </c>
      <c r="H228" t="n">
        <v>0.46</v>
      </c>
      <c r="I228" t="n">
        <v>25</v>
      </c>
      <c r="J228" t="n">
        <v>182.32</v>
      </c>
      <c r="K228" t="n">
        <v>52.44</v>
      </c>
      <c r="L228" t="n">
        <v>4.75</v>
      </c>
      <c r="M228" t="n">
        <v>23</v>
      </c>
      <c r="N228" t="n">
        <v>35.12</v>
      </c>
      <c r="O228" t="n">
        <v>22719.83</v>
      </c>
      <c r="P228" t="n">
        <v>155.84</v>
      </c>
      <c r="Q228" t="n">
        <v>988.27</v>
      </c>
      <c r="R228" t="n">
        <v>52.59</v>
      </c>
      <c r="S228" t="n">
        <v>35.43</v>
      </c>
      <c r="T228" t="n">
        <v>7481.44</v>
      </c>
      <c r="U228" t="n">
        <v>0.67</v>
      </c>
      <c r="V228" t="n">
        <v>0.86</v>
      </c>
      <c r="W228" t="n">
        <v>3.01</v>
      </c>
      <c r="X228" t="n">
        <v>0.48</v>
      </c>
      <c r="Y228" t="n">
        <v>1</v>
      </c>
      <c r="Z228" t="n">
        <v>10</v>
      </c>
    </row>
    <row r="229">
      <c r="A229" t="n">
        <v>16</v>
      </c>
      <c r="B229" t="n">
        <v>90</v>
      </c>
      <c r="C229" t="inlineStr">
        <is>
          <t xml:space="preserve">CONCLUIDO	</t>
        </is>
      </c>
      <c r="D229" t="n">
        <v>6.0656</v>
      </c>
      <c r="E229" t="n">
        <v>16.49</v>
      </c>
      <c r="F229" t="n">
        <v>13.21</v>
      </c>
      <c r="G229" t="n">
        <v>33.03</v>
      </c>
      <c r="H229" t="n">
        <v>0.49</v>
      </c>
      <c r="I229" t="n">
        <v>24</v>
      </c>
      <c r="J229" t="n">
        <v>182.69</v>
      </c>
      <c r="K229" t="n">
        <v>52.44</v>
      </c>
      <c r="L229" t="n">
        <v>5</v>
      </c>
      <c r="M229" t="n">
        <v>22</v>
      </c>
      <c r="N229" t="n">
        <v>35.25</v>
      </c>
      <c r="O229" t="n">
        <v>22766.06</v>
      </c>
      <c r="P229" t="n">
        <v>154.23</v>
      </c>
      <c r="Q229" t="n">
        <v>988.15</v>
      </c>
      <c r="R229" t="n">
        <v>52.01</v>
      </c>
      <c r="S229" t="n">
        <v>35.43</v>
      </c>
      <c r="T229" t="n">
        <v>7194.73</v>
      </c>
      <c r="U229" t="n">
        <v>0.68</v>
      </c>
      <c r="V229" t="n">
        <v>0.86</v>
      </c>
      <c r="W229" t="n">
        <v>3</v>
      </c>
      <c r="X229" t="n">
        <v>0.46</v>
      </c>
      <c r="Y229" t="n">
        <v>1</v>
      </c>
      <c r="Z229" t="n">
        <v>10</v>
      </c>
    </row>
    <row r="230">
      <c r="A230" t="n">
        <v>17</v>
      </c>
      <c r="B230" t="n">
        <v>90</v>
      </c>
      <c r="C230" t="inlineStr">
        <is>
          <t xml:space="preserve">CONCLUIDO	</t>
        </is>
      </c>
      <c r="D230" t="n">
        <v>6.1078</v>
      </c>
      <c r="E230" t="n">
        <v>16.37</v>
      </c>
      <c r="F230" t="n">
        <v>13.17</v>
      </c>
      <c r="G230" t="n">
        <v>35.92</v>
      </c>
      <c r="H230" t="n">
        <v>0.51</v>
      </c>
      <c r="I230" t="n">
        <v>22</v>
      </c>
      <c r="J230" t="n">
        <v>183.07</v>
      </c>
      <c r="K230" t="n">
        <v>52.44</v>
      </c>
      <c r="L230" t="n">
        <v>5.25</v>
      </c>
      <c r="M230" t="n">
        <v>20</v>
      </c>
      <c r="N230" t="n">
        <v>35.37</v>
      </c>
      <c r="O230" t="n">
        <v>22812.34</v>
      </c>
      <c r="P230" t="n">
        <v>152.53</v>
      </c>
      <c r="Q230" t="n">
        <v>988.16</v>
      </c>
      <c r="R230" t="n">
        <v>50.64</v>
      </c>
      <c r="S230" t="n">
        <v>35.43</v>
      </c>
      <c r="T230" t="n">
        <v>6520.69</v>
      </c>
      <c r="U230" t="n">
        <v>0.7</v>
      </c>
      <c r="V230" t="n">
        <v>0.87</v>
      </c>
      <c r="W230" t="n">
        <v>3</v>
      </c>
      <c r="X230" t="n">
        <v>0.42</v>
      </c>
      <c r="Y230" t="n">
        <v>1</v>
      </c>
      <c r="Z230" t="n">
        <v>10</v>
      </c>
    </row>
    <row r="231">
      <c r="A231" t="n">
        <v>18</v>
      </c>
      <c r="B231" t="n">
        <v>90</v>
      </c>
      <c r="C231" t="inlineStr">
        <is>
          <t xml:space="preserve">CONCLUIDO	</t>
        </is>
      </c>
      <c r="D231" t="n">
        <v>6.1233</v>
      </c>
      <c r="E231" t="n">
        <v>16.33</v>
      </c>
      <c r="F231" t="n">
        <v>13.16</v>
      </c>
      <c r="G231" t="n">
        <v>37.61</v>
      </c>
      <c r="H231" t="n">
        <v>0.53</v>
      </c>
      <c r="I231" t="n">
        <v>21</v>
      </c>
      <c r="J231" t="n">
        <v>183.44</v>
      </c>
      <c r="K231" t="n">
        <v>52.44</v>
      </c>
      <c r="L231" t="n">
        <v>5.5</v>
      </c>
      <c r="M231" t="n">
        <v>19</v>
      </c>
      <c r="N231" t="n">
        <v>35.5</v>
      </c>
      <c r="O231" t="n">
        <v>22858.66</v>
      </c>
      <c r="P231" t="n">
        <v>151.1</v>
      </c>
      <c r="Q231" t="n">
        <v>988.1</v>
      </c>
      <c r="R231" t="n">
        <v>50.55</v>
      </c>
      <c r="S231" t="n">
        <v>35.43</v>
      </c>
      <c r="T231" t="n">
        <v>6479.82</v>
      </c>
      <c r="U231" t="n">
        <v>0.7</v>
      </c>
      <c r="V231" t="n">
        <v>0.87</v>
      </c>
      <c r="W231" t="n">
        <v>3</v>
      </c>
      <c r="X231" t="n">
        <v>0.41</v>
      </c>
      <c r="Y231" t="n">
        <v>1</v>
      </c>
      <c r="Z231" t="n">
        <v>10</v>
      </c>
    </row>
    <row r="232">
      <c r="A232" t="n">
        <v>19</v>
      </c>
      <c r="B232" t="n">
        <v>90</v>
      </c>
      <c r="C232" t="inlineStr">
        <is>
          <t xml:space="preserve">CONCLUIDO	</t>
        </is>
      </c>
      <c r="D232" t="n">
        <v>6.1529</v>
      </c>
      <c r="E232" t="n">
        <v>16.25</v>
      </c>
      <c r="F232" t="n">
        <v>13.12</v>
      </c>
      <c r="G232" t="n">
        <v>39.36</v>
      </c>
      <c r="H232" t="n">
        <v>0.55</v>
      </c>
      <c r="I232" t="n">
        <v>20</v>
      </c>
      <c r="J232" t="n">
        <v>183.82</v>
      </c>
      <c r="K232" t="n">
        <v>52.44</v>
      </c>
      <c r="L232" t="n">
        <v>5.75</v>
      </c>
      <c r="M232" t="n">
        <v>18</v>
      </c>
      <c r="N232" t="n">
        <v>35.63</v>
      </c>
      <c r="O232" t="n">
        <v>22905.03</v>
      </c>
      <c r="P232" t="n">
        <v>149.61</v>
      </c>
      <c r="Q232" t="n">
        <v>988.13</v>
      </c>
      <c r="R232" t="n">
        <v>49.22</v>
      </c>
      <c r="S232" t="n">
        <v>35.43</v>
      </c>
      <c r="T232" t="n">
        <v>5820.92</v>
      </c>
      <c r="U232" t="n">
        <v>0.72</v>
      </c>
      <c r="V232" t="n">
        <v>0.87</v>
      </c>
      <c r="W232" t="n">
        <v>2.99</v>
      </c>
      <c r="X232" t="n">
        <v>0.37</v>
      </c>
      <c r="Y232" t="n">
        <v>1</v>
      </c>
      <c r="Z232" t="n">
        <v>10</v>
      </c>
    </row>
    <row r="233">
      <c r="A233" t="n">
        <v>20</v>
      </c>
      <c r="B233" t="n">
        <v>90</v>
      </c>
      <c r="C233" t="inlineStr">
        <is>
          <t xml:space="preserve">CONCLUIDO	</t>
        </is>
      </c>
      <c r="D233" t="n">
        <v>6.1738</v>
      </c>
      <c r="E233" t="n">
        <v>16.2</v>
      </c>
      <c r="F233" t="n">
        <v>13.1</v>
      </c>
      <c r="G233" t="n">
        <v>41.37</v>
      </c>
      <c r="H233" t="n">
        <v>0.58</v>
      </c>
      <c r="I233" t="n">
        <v>19</v>
      </c>
      <c r="J233" t="n">
        <v>184.19</v>
      </c>
      <c r="K233" t="n">
        <v>52.44</v>
      </c>
      <c r="L233" t="n">
        <v>6</v>
      </c>
      <c r="M233" t="n">
        <v>17</v>
      </c>
      <c r="N233" t="n">
        <v>35.75</v>
      </c>
      <c r="O233" t="n">
        <v>22951.43</v>
      </c>
      <c r="P233" t="n">
        <v>148.12</v>
      </c>
      <c r="Q233" t="n">
        <v>988.14</v>
      </c>
      <c r="R233" t="n">
        <v>48.61</v>
      </c>
      <c r="S233" t="n">
        <v>35.43</v>
      </c>
      <c r="T233" t="n">
        <v>5523.01</v>
      </c>
      <c r="U233" t="n">
        <v>0.73</v>
      </c>
      <c r="V233" t="n">
        <v>0.87</v>
      </c>
      <c r="W233" t="n">
        <v>2.99</v>
      </c>
      <c r="X233" t="n">
        <v>0.35</v>
      </c>
      <c r="Y233" t="n">
        <v>1</v>
      </c>
      <c r="Z233" t="n">
        <v>10</v>
      </c>
    </row>
    <row r="234">
      <c r="A234" t="n">
        <v>21</v>
      </c>
      <c r="B234" t="n">
        <v>90</v>
      </c>
      <c r="C234" t="inlineStr">
        <is>
          <t xml:space="preserve">CONCLUIDO	</t>
        </is>
      </c>
      <c r="D234" t="n">
        <v>6.1934</v>
      </c>
      <c r="E234" t="n">
        <v>16.15</v>
      </c>
      <c r="F234" t="n">
        <v>13.09</v>
      </c>
      <c r="G234" t="n">
        <v>43.62</v>
      </c>
      <c r="H234" t="n">
        <v>0.6</v>
      </c>
      <c r="I234" t="n">
        <v>18</v>
      </c>
      <c r="J234" t="n">
        <v>184.57</v>
      </c>
      <c r="K234" t="n">
        <v>52.44</v>
      </c>
      <c r="L234" t="n">
        <v>6.25</v>
      </c>
      <c r="M234" t="n">
        <v>16</v>
      </c>
      <c r="N234" t="n">
        <v>35.88</v>
      </c>
      <c r="O234" t="n">
        <v>22997.88</v>
      </c>
      <c r="P234" t="n">
        <v>146.8</v>
      </c>
      <c r="Q234" t="n">
        <v>988.09</v>
      </c>
      <c r="R234" t="n">
        <v>47.99</v>
      </c>
      <c r="S234" t="n">
        <v>35.43</v>
      </c>
      <c r="T234" t="n">
        <v>5217.53</v>
      </c>
      <c r="U234" t="n">
        <v>0.74</v>
      </c>
      <c r="V234" t="n">
        <v>0.87</v>
      </c>
      <c r="W234" t="n">
        <v>3</v>
      </c>
      <c r="X234" t="n">
        <v>0.33</v>
      </c>
      <c r="Y234" t="n">
        <v>1</v>
      </c>
      <c r="Z234" t="n">
        <v>10</v>
      </c>
    </row>
    <row r="235">
      <c r="A235" t="n">
        <v>22</v>
      </c>
      <c r="B235" t="n">
        <v>90</v>
      </c>
      <c r="C235" t="inlineStr">
        <is>
          <t xml:space="preserve">CONCLUIDO	</t>
        </is>
      </c>
      <c r="D235" t="n">
        <v>6.2127</v>
      </c>
      <c r="E235" t="n">
        <v>16.1</v>
      </c>
      <c r="F235" t="n">
        <v>13.07</v>
      </c>
      <c r="G235" t="n">
        <v>46.13</v>
      </c>
      <c r="H235" t="n">
        <v>0.62</v>
      </c>
      <c r="I235" t="n">
        <v>17</v>
      </c>
      <c r="J235" t="n">
        <v>184.95</v>
      </c>
      <c r="K235" t="n">
        <v>52.44</v>
      </c>
      <c r="L235" t="n">
        <v>6.5</v>
      </c>
      <c r="M235" t="n">
        <v>15</v>
      </c>
      <c r="N235" t="n">
        <v>36.01</v>
      </c>
      <c r="O235" t="n">
        <v>23044.38</v>
      </c>
      <c r="P235" t="n">
        <v>143.58</v>
      </c>
      <c r="Q235" t="n">
        <v>988.08</v>
      </c>
      <c r="R235" t="n">
        <v>47.63</v>
      </c>
      <c r="S235" t="n">
        <v>35.43</v>
      </c>
      <c r="T235" t="n">
        <v>5043.06</v>
      </c>
      <c r="U235" t="n">
        <v>0.74</v>
      </c>
      <c r="V235" t="n">
        <v>0.87</v>
      </c>
      <c r="W235" t="n">
        <v>2.99</v>
      </c>
      <c r="X235" t="n">
        <v>0.32</v>
      </c>
      <c r="Y235" t="n">
        <v>1</v>
      </c>
      <c r="Z235" t="n">
        <v>10</v>
      </c>
    </row>
    <row r="236">
      <c r="A236" t="n">
        <v>23</v>
      </c>
      <c r="B236" t="n">
        <v>90</v>
      </c>
      <c r="C236" t="inlineStr">
        <is>
          <t xml:space="preserve">CONCLUIDO	</t>
        </is>
      </c>
      <c r="D236" t="n">
        <v>6.2114</v>
      </c>
      <c r="E236" t="n">
        <v>16.1</v>
      </c>
      <c r="F236" t="n">
        <v>13.07</v>
      </c>
      <c r="G236" t="n">
        <v>46.15</v>
      </c>
      <c r="H236" t="n">
        <v>0.65</v>
      </c>
      <c r="I236" t="n">
        <v>17</v>
      </c>
      <c r="J236" t="n">
        <v>185.33</v>
      </c>
      <c r="K236" t="n">
        <v>52.44</v>
      </c>
      <c r="L236" t="n">
        <v>6.75</v>
      </c>
      <c r="M236" t="n">
        <v>15</v>
      </c>
      <c r="N236" t="n">
        <v>36.13</v>
      </c>
      <c r="O236" t="n">
        <v>23090.91</v>
      </c>
      <c r="P236" t="n">
        <v>142.87</v>
      </c>
      <c r="Q236" t="n">
        <v>988.17</v>
      </c>
      <c r="R236" t="n">
        <v>47.57</v>
      </c>
      <c r="S236" t="n">
        <v>35.43</v>
      </c>
      <c r="T236" t="n">
        <v>5013.35</v>
      </c>
      <c r="U236" t="n">
        <v>0.74</v>
      </c>
      <c r="V236" t="n">
        <v>0.87</v>
      </c>
      <c r="W236" t="n">
        <v>3</v>
      </c>
      <c r="X236" t="n">
        <v>0.32</v>
      </c>
      <c r="Y236" t="n">
        <v>1</v>
      </c>
      <c r="Z236" t="n">
        <v>10</v>
      </c>
    </row>
    <row r="237">
      <c r="A237" t="n">
        <v>24</v>
      </c>
      <c r="B237" t="n">
        <v>90</v>
      </c>
      <c r="C237" t="inlineStr">
        <is>
          <t xml:space="preserve">CONCLUIDO	</t>
        </is>
      </c>
      <c r="D237" t="n">
        <v>6.2343</v>
      </c>
      <c r="E237" t="n">
        <v>16.04</v>
      </c>
      <c r="F237" t="n">
        <v>13.05</v>
      </c>
      <c r="G237" t="n">
        <v>48.94</v>
      </c>
      <c r="H237" t="n">
        <v>0.67</v>
      </c>
      <c r="I237" t="n">
        <v>16</v>
      </c>
      <c r="J237" t="n">
        <v>185.7</v>
      </c>
      <c r="K237" t="n">
        <v>52.44</v>
      </c>
      <c r="L237" t="n">
        <v>7</v>
      </c>
      <c r="M237" t="n">
        <v>14</v>
      </c>
      <c r="N237" t="n">
        <v>36.26</v>
      </c>
      <c r="O237" t="n">
        <v>23137.49</v>
      </c>
      <c r="P237" t="n">
        <v>141.85</v>
      </c>
      <c r="Q237" t="n">
        <v>988.12</v>
      </c>
      <c r="R237" t="n">
        <v>46.98</v>
      </c>
      <c r="S237" t="n">
        <v>35.43</v>
      </c>
      <c r="T237" t="n">
        <v>4721.25</v>
      </c>
      <c r="U237" t="n">
        <v>0.75</v>
      </c>
      <c r="V237" t="n">
        <v>0.87</v>
      </c>
      <c r="W237" t="n">
        <v>2.99</v>
      </c>
      <c r="X237" t="n">
        <v>0.3</v>
      </c>
      <c r="Y237" t="n">
        <v>1</v>
      </c>
      <c r="Z237" t="n">
        <v>10</v>
      </c>
    </row>
    <row r="238">
      <c r="A238" t="n">
        <v>25</v>
      </c>
      <c r="B238" t="n">
        <v>90</v>
      </c>
      <c r="C238" t="inlineStr">
        <is>
          <t xml:space="preserve">CONCLUIDO	</t>
        </is>
      </c>
      <c r="D238" t="n">
        <v>6.2512</v>
      </c>
      <c r="E238" t="n">
        <v>16</v>
      </c>
      <c r="F238" t="n">
        <v>13.04</v>
      </c>
      <c r="G238" t="n">
        <v>52.17</v>
      </c>
      <c r="H238" t="n">
        <v>0.6899999999999999</v>
      </c>
      <c r="I238" t="n">
        <v>15</v>
      </c>
      <c r="J238" t="n">
        <v>186.08</v>
      </c>
      <c r="K238" t="n">
        <v>52.44</v>
      </c>
      <c r="L238" t="n">
        <v>7.25</v>
      </c>
      <c r="M238" t="n">
        <v>13</v>
      </c>
      <c r="N238" t="n">
        <v>36.39</v>
      </c>
      <c r="O238" t="n">
        <v>23184.11</v>
      </c>
      <c r="P238" t="n">
        <v>140.35</v>
      </c>
      <c r="Q238" t="n">
        <v>988.08</v>
      </c>
      <c r="R238" t="n">
        <v>46.87</v>
      </c>
      <c r="S238" t="n">
        <v>35.43</v>
      </c>
      <c r="T238" t="n">
        <v>4672.21</v>
      </c>
      <c r="U238" t="n">
        <v>0.76</v>
      </c>
      <c r="V238" t="n">
        <v>0.87</v>
      </c>
      <c r="W238" t="n">
        <v>2.99</v>
      </c>
      <c r="X238" t="n">
        <v>0.29</v>
      </c>
      <c r="Y238" t="n">
        <v>1</v>
      </c>
      <c r="Z238" t="n">
        <v>10</v>
      </c>
    </row>
    <row r="239">
      <c r="A239" t="n">
        <v>26</v>
      </c>
      <c r="B239" t="n">
        <v>90</v>
      </c>
      <c r="C239" t="inlineStr">
        <is>
          <t xml:space="preserve">CONCLUIDO	</t>
        </is>
      </c>
      <c r="D239" t="n">
        <v>6.2535</v>
      </c>
      <c r="E239" t="n">
        <v>15.99</v>
      </c>
      <c r="F239" t="n">
        <v>13.04</v>
      </c>
      <c r="G239" t="n">
        <v>52.15</v>
      </c>
      <c r="H239" t="n">
        <v>0.71</v>
      </c>
      <c r="I239" t="n">
        <v>15</v>
      </c>
      <c r="J239" t="n">
        <v>186.46</v>
      </c>
      <c r="K239" t="n">
        <v>52.44</v>
      </c>
      <c r="L239" t="n">
        <v>7.5</v>
      </c>
      <c r="M239" t="n">
        <v>13</v>
      </c>
      <c r="N239" t="n">
        <v>36.52</v>
      </c>
      <c r="O239" t="n">
        <v>23230.78</v>
      </c>
      <c r="P239" t="n">
        <v>139.03</v>
      </c>
      <c r="Q239" t="n">
        <v>988.08</v>
      </c>
      <c r="R239" t="n">
        <v>46.34</v>
      </c>
      <c r="S239" t="n">
        <v>35.43</v>
      </c>
      <c r="T239" t="n">
        <v>4405.24</v>
      </c>
      <c r="U239" t="n">
        <v>0.76</v>
      </c>
      <c r="V239" t="n">
        <v>0.87</v>
      </c>
      <c r="W239" t="n">
        <v>3</v>
      </c>
      <c r="X239" t="n">
        <v>0.28</v>
      </c>
      <c r="Y239" t="n">
        <v>1</v>
      </c>
      <c r="Z239" t="n">
        <v>10</v>
      </c>
    </row>
    <row r="240">
      <c r="A240" t="n">
        <v>27</v>
      </c>
      <c r="B240" t="n">
        <v>90</v>
      </c>
      <c r="C240" t="inlineStr">
        <is>
          <t xml:space="preserve">CONCLUIDO	</t>
        </is>
      </c>
      <c r="D240" t="n">
        <v>6.2809</v>
      </c>
      <c r="E240" t="n">
        <v>15.92</v>
      </c>
      <c r="F240" t="n">
        <v>13</v>
      </c>
      <c r="G240" t="n">
        <v>55.73</v>
      </c>
      <c r="H240" t="n">
        <v>0.74</v>
      </c>
      <c r="I240" t="n">
        <v>14</v>
      </c>
      <c r="J240" t="n">
        <v>186.84</v>
      </c>
      <c r="K240" t="n">
        <v>52.44</v>
      </c>
      <c r="L240" t="n">
        <v>7.75</v>
      </c>
      <c r="M240" t="n">
        <v>12</v>
      </c>
      <c r="N240" t="n">
        <v>36.65</v>
      </c>
      <c r="O240" t="n">
        <v>23277.49</v>
      </c>
      <c r="P240" t="n">
        <v>137.32</v>
      </c>
      <c r="Q240" t="n">
        <v>988.08</v>
      </c>
      <c r="R240" t="n">
        <v>45.51</v>
      </c>
      <c r="S240" t="n">
        <v>35.43</v>
      </c>
      <c r="T240" t="n">
        <v>3996.01</v>
      </c>
      <c r="U240" t="n">
        <v>0.78</v>
      </c>
      <c r="V240" t="n">
        <v>0.88</v>
      </c>
      <c r="W240" t="n">
        <v>2.99</v>
      </c>
      <c r="X240" t="n">
        <v>0.25</v>
      </c>
      <c r="Y240" t="n">
        <v>1</v>
      </c>
      <c r="Z240" t="n">
        <v>10</v>
      </c>
    </row>
    <row r="241">
      <c r="A241" t="n">
        <v>28</v>
      </c>
      <c r="B241" t="n">
        <v>90</v>
      </c>
      <c r="C241" t="inlineStr">
        <is>
          <t xml:space="preserve">CONCLUIDO	</t>
        </is>
      </c>
      <c r="D241" t="n">
        <v>6.2804</v>
      </c>
      <c r="E241" t="n">
        <v>15.92</v>
      </c>
      <c r="F241" t="n">
        <v>13</v>
      </c>
      <c r="G241" t="n">
        <v>55.73</v>
      </c>
      <c r="H241" t="n">
        <v>0.76</v>
      </c>
      <c r="I241" t="n">
        <v>14</v>
      </c>
      <c r="J241" t="n">
        <v>187.22</v>
      </c>
      <c r="K241" t="n">
        <v>52.44</v>
      </c>
      <c r="L241" t="n">
        <v>8</v>
      </c>
      <c r="M241" t="n">
        <v>11</v>
      </c>
      <c r="N241" t="n">
        <v>36.78</v>
      </c>
      <c r="O241" t="n">
        <v>23324.24</v>
      </c>
      <c r="P241" t="n">
        <v>134.59</v>
      </c>
      <c r="Q241" t="n">
        <v>988.13</v>
      </c>
      <c r="R241" t="n">
        <v>45.37</v>
      </c>
      <c r="S241" t="n">
        <v>35.43</v>
      </c>
      <c r="T241" t="n">
        <v>3926.39</v>
      </c>
      <c r="U241" t="n">
        <v>0.78</v>
      </c>
      <c r="V241" t="n">
        <v>0.88</v>
      </c>
      <c r="W241" t="n">
        <v>2.99</v>
      </c>
      <c r="X241" t="n">
        <v>0.25</v>
      </c>
      <c r="Y241" t="n">
        <v>1</v>
      </c>
      <c r="Z241" t="n">
        <v>10</v>
      </c>
    </row>
    <row r="242">
      <c r="A242" t="n">
        <v>29</v>
      </c>
      <c r="B242" t="n">
        <v>90</v>
      </c>
      <c r="C242" t="inlineStr">
        <is>
          <t xml:space="preserve">CONCLUIDO	</t>
        </is>
      </c>
      <c r="D242" t="n">
        <v>6.2957</v>
      </c>
      <c r="E242" t="n">
        <v>15.88</v>
      </c>
      <c r="F242" t="n">
        <v>13</v>
      </c>
      <c r="G242" t="n">
        <v>60.01</v>
      </c>
      <c r="H242" t="n">
        <v>0.78</v>
      </c>
      <c r="I242" t="n">
        <v>13</v>
      </c>
      <c r="J242" t="n">
        <v>187.6</v>
      </c>
      <c r="K242" t="n">
        <v>52.44</v>
      </c>
      <c r="L242" t="n">
        <v>8.25</v>
      </c>
      <c r="M242" t="n">
        <v>8</v>
      </c>
      <c r="N242" t="n">
        <v>36.9</v>
      </c>
      <c r="O242" t="n">
        <v>23371.04</v>
      </c>
      <c r="P242" t="n">
        <v>134.32</v>
      </c>
      <c r="Q242" t="n">
        <v>988.08</v>
      </c>
      <c r="R242" t="n">
        <v>45.4</v>
      </c>
      <c r="S242" t="n">
        <v>35.43</v>
      </c>
      <c r="T242" t="n">
        <v>3944.88</v>
      </c>
      <c r="U242" t="n">
        <v>0.78</v>
      </c>
      <c r="V242" t="n">
        <v>0.88</v>
      </c>
      <c r="W242" t="n">
        <v>2.99</v>
      </c>
      <c r="X242" t="n">
        <v>0.25</v>
      </c>
      <c r="Y242" t="n">
        <v>1</v>
      </c>
      <c r="Z242" t="n">
        <v>10</v>
      </c>
    </row>
    <row r="243">
      <c r="A243" t="n">
        <v>30</v>
      </c>
      <c r="B243" t="n">
        <v>90</v>
      </c>
      <c r="C243" t="inlineStr">
        <is>
          <t xml:space="preserve">CONCLUIDO	</t>
        </is>
      </c>
      <c r="D243" t="n">
        <v>6.2971</v>
      </c>
      <c r="E243" t="n">
        <v>15.88</v>
      </c>
      <c r="F243" t="n">
        <v>13</v>
      </c>
      <c r="G243" t="n">
        <v>59.99</v>
      </c>
      <c r="H243" t="n">
        <v>0.8</v>
      </c>
      <c r="I243" t="n">
        <v>13</v>
      </c>
      <c r="J243" t="n">
        <v>187.98</v>
      </c>
      <c r="K243" t="n">
        <v>52.44</v>
      </c>
      <c r="L243" t="n">
        <v>8.5</v>
      </c>
      <c r="M243" t="n">
        <v>6</v>
      </c>
      <c r="N243" t="n">
        <v>37.03</v>
      </c>
      <c r="O243" t="n">
        <v>23417.88</v>
      </c>
      <c r="P243" t="n">
        <v>133.71</v>
      </c>
      <c r="Q243" t="n">
        <v>988.09</v>
      </c>
      <c r="R243" t="n">
        <v>45.3</v>
      </c>
      <c r="S243" t="n">
        <v>35.43</v>
      </c>
      <c r="T243" t="n">
        <v>3894.2</v>
      </c>
      <c r="U243" t="n">
        <v>0.78</v>
      </c>
      <c r="V243" t="n">
        <v>0.88</v>
      </c>
      <c r="W243" t="n">
        <v>2.99</v>
      </c>
      <c r="X243" t="n">
        <v>0.24</v>
      </c>
      <c r="Y243" t="n">
        <v>1</v>
      </c>
      <c r="Z243" t="n">
        <v>10</v>
      </c>
    </row>
    <row r="244">
      <c r="A244" t="n">
        <v>31</v>
      </c>
      <c r="B244" t="n">
        <v>90</v>
      </c>
      <c r="C244" t="inlineStr">
        <is>
          <t xml:space="preserve">CONCLUIDO	</t>
        </is>
      </c>
      <c r="D244" t="n">
        <v>6.2969</v>
      </c>
      <c r="E244" t="n">
        <v>15.88</v>
      </c>
      <c r="F244" t="n">
        <v>13</v>
      </c>
      <c r="G244" t="n">
        <v>59.99</v>
      </c>
      <c r="H244" t="n">
        <v>0.82</v>
      </c>
      <c r="I244" t="n">
        <v>13</v>
      </c>
      <c r="J244" t="n">
        <v>188.36</v>
      </c>
      <c r="K244" t="n">
        <v>52.44</v>
      </c>
      <c r="L244" t="n">
        <v>8.75</v>
      </c>
      <c r="M244" t="n">
        <v>3</v>
      </c>
      <c r="N244" t="n">
        <v>37.16</v>
      </c>
      <c r="O244" t="n">
        <v>23464.76</v>
      </c>
      <c r="P244" t="n">
        <v>133</v>
      </c>
      <c r="Q244" t="n">
        <v>988.08</v>
      </c>
      <c r="R244" t="n">
        <v>45.23</v>
      </c>
      <c r="S244" t="n">
        <v>35.43</v>
      </c>
      <c r="T244" t="n">
        <v>3863.42</v>
      </c>
      <c r="U244" t="n">
        <v>0.78</v>
      </c>
      <c r="V244" t="n">
        <v>0.88</v>
      </c>
      <c r="W244" t="n">
        <v>2.99</v>
      </c>
      <c r="X244" t="n">
        <v>0.24</v>
      </c>
      <c r="Y244" t="n">
        <v>1</v>
      </c>
      <c r="Z244" t="n">
        <v>10</v>
      </c>
    </row>
    <row r="245">
      <c r="A245" t="n">
        <v>32</v>
      </c>
      <c r="B245" t="n">
        <v>90</v>
      </c>
      <c r="C245" t="inlineStr">
        <is>
          <t xml:space="preserve">CONCLUIDO	</t>
        </is>
      </c>
      <c r="D245" t="n">
        <v>6.2981</v>
      </c>
      <c r="E245" t="n">
        <v>15.88</v>
      </c>
      <c r="F245" t="n">
        <v>12.99</v>
      </c>
      <c r="G245" t="n">
        <v>59.98</v>
      </c>
      <c r="H245" t="n">
        <v>0.85</v>
      </c>
      <c r="I245" t="n">
        <v>13</v>
      </c>
      <c r="J245" t="n">
        <v>188.74</v>
      </c>
      <c r="K245" t="n">
        <v>52.44</v>
      </c>
      <c r="L245" t="n">
        <v>9</v>
      </c>
      <c r="M245" t="n">
        <v>2</v>
      </c>
      <c r="N245" t="n">
        <v>37.3</v>
      </c>
      <c r="O245" t="n">
        <v>23511.69</v>
      </c>
      <c r="P245" t="n">
        <v>132.39</v>
      </c>
      <c r="Q245" t="n">
        <v>988.08</v>
      </c>
      <c r="R245" t="n">
        <v>45.02</v>
      </c>
      <c r="S245" t="n">
        <v>35.43</v>
      </c>
      <c r="T245" t="n">
        <v>3757.26</v>
      </c>
      <c r="U245" t="n">
        <v>0.79</v>
      </c>
      <c r="V245" t="n">
        <v>0.88</v>
      </c>
      <c r="W245" t="n">
        <v>2.99</v>
      </c>
      <c r="X245" t="n">
        <v>0.24</v>
      </c>
      <c r="Y245" t="n">
        <v>1</v>
      </c>
      <c r="Z245" t="n">
        <v>10</v>
      </c>
    </row>
    <row r="246">
      <c r="A246" t="n">
        <v>33</v>
      </c>
      <c r="B246" t="n">
        <v>90</v>
      </c>
      <c r="C246" t="inlineStr">
        <is>
          <t xml:space="preserve">CONCLUIDO	</t>
        </is>
      </c>
      <c r="D246" t="n">
        <v>6.2978</v>
      </c>
      <c r="E246" t="n">
        <v>15.88</v>
      </c>
      <c r="F246" t="n">
        <v>13</v>
      </c>
      <c r="G246" t="n">
        <v>59.98</v>
      </c>
      <c r="H246" t="n">
        <v>0.87</v>
      </c>
      <c r="I246" t="n">
        <v>13</v>
      </c>
      <c r="J246" t="n">
        <v>189.12</v>
      </c>
      <c r="K246" t="n">
        <v>52.44</v>
      </c>
      <c r="L246" t="n">
        <v>9.25</v>
      </c>
      <c r="M246" t="n">
        <v>1</v>
      </c>
      <c r="N246" t="n">
        <v>37.43</v>
      </c>
      <c r="O246" t="n">
        <v>23558.67</v>
      </c>
      <c r="P246" t="n">
        <v>132.28</v>
      </c>
      <c r="Q246" t="n">
        <v>988.08</v>
      </c>
      <c r="R246" t="n">
        <v>44.98</v>
      </c>
      <c r="S246" t="n">
        <v>35.43</v>
      </c>
      <c r="T246" t="n">
        <v>3735.17</v>
      </c>
      <c r="U246" t="n">
        <v>0.79</v>
      </c>
      <c r="V246" t="n">
        <v>0.88</v>
      </c>
      <c r="W246" t="n">
        <v>2.99</v>
      </c>
      <c r="X246" t="n">
        <v>0.24</v>
      </c>
      <c r="Y246" t="n">
        <v>1</v>
      </c>
      <c r="Z246" t="n">
        <v>10</v>
      </c>
    </row>
    <row r="247">
      <c r="A247" t="n">
        <v>34</v>
      </c>
      <c r="B247" t="n">
        <v>90</v>
      </c>
      <c r="C247" t="inlineStr">
        <is>
          <t xml:space="preserve">CONCLUIDO	</t>
        </is>
      </c>
      <c r="D247" t="n">
        <v>6.3197</v>
      </c>
      <c r="E247" t="n">
        <v>15.82</v>
      </c>
      <c r="F247" t="n">
        <v>12.98</v>
      </c>
      <c r="G247" t="n">
        <v>64.88</v>
      </c>
      <c r="H247" t="n">
        <v>0.89</v>
      </c>
      <c r="I247" t="n">
        <v>12</v>
      </c>
      <c r="J247" t="n">
        <v>189.5</v>
      </c>
      <c r="K247" t="n">
        <v>52.44</v>
      </c>
      <c r="L247" t="n">
        <v>9.5</v>
      </c>
      <c r="M247" t="n">
        <v>0</v>
      </c>
      <c r="N247" t="n">
        <v>37.56</v>
      </c>
      <c r="O247" t="n">
        <v>23605.68</v>
      </c>
      <c r="P247" t="n">
        <v>132.05</v>
      </c>
      <c r="Q247" t="n">
        <v>988.08</v>
      </c>
      <c r="R247" t="n">
        <v>44.36</v>
      </c>
      <c r="S247" t="n">
        <v>35.43</v>
      </c>
      <c r="T247" t="n">
        <v>3431.86</v>
      </c>
      <c r="U247" t="n">
        <v>0.8</v>
      </c>
      <c r="V247" t="n">
        <v>0.88</v>
      </c>
      <c r="W247" t="n">
        <v>2.99</v>
      </c>
      <c r="X247" t="n">
        <v>0.22</v>
      </c>
      <c r="Y247" t="n">
        <v>1</v>
      </c>
      <c r="Z247" t="n">
        <v>10</v>
      </c>
    </row>
    <row r="248">
      <c r="A248" t="n">
        <v>0</v>
      </c>
      <c r="B248" t="n">
        <v>110</v>
      </c>
      <c r="C248" t="inlineStr">
        <is>
          <t xml:space="preserve">CONCLUIDO	</t>
        </is>
      </c>
      <c r="D248" t="n">
        <v>3.8136</v>
      </c>
      <c r="E248" t="n">
        <v>26.22</v>
      </c>
      <c r="F248" t="n">
        <v>16.3</v>
      </c>
      <c r="G248" t="n">
        <v>5.65</v>
      </c>
      <c r="H248" t="n">
        <v>0.08</v>
      </c>
      <c r="I248" t="n">
        <v>173</v>
      </c>
      <c r="J248" t="n">
        <v>213.37</v>
      </c>
      <c r="K248" t="n">
        <v>56.13</v>
      </c>
      <c r="L248" t="n">
        <v>1</v>
      </c>
      <c r="M248" t="n">
        <v>171</v>
      </c>
      <c r="N248" t="n">
        <v>46.25</v>
      </c>
      <c r="O248" t="n">
        <v>26550.29</v>
      </c>
      <c r="P248" t="n">
        <v>240.23</v>
      </c>
      <c r="Q248" t="n">
        <v>988.97</v>
      </c>
      <c r="R248" t="n">
        <v>148.02</v>
      </c>
      <c r="S248" t="n">
        <v>35.43</v>
      </c>
      <c r="T248" t="n">
        <v>54458.58</v>
      </c>
      <c r="U248" t="n">
        <v>0.24</v>
      </c>
      <c r="V248" t="n">
        <v>0.7</v>
      </c>
      <c r="W248" t="n">
        <v>3.25</v>
      </c>
      <c r="X248" t="n">
        <v>3.54</v>
      </c>
      <c r="Y248" t="n">
        <v>1</v>
      </c>
      <c r="Z248" t="n">
        <v>10</v>
      </c>
    </row>
    <row r="249">
      <c r="A249" t="n">
        <v>1</v>
      </c>
      <c r="B249" t="n">
        <v>110</v>
      </c>
      <c r="C249" t="inlineStr">
        <is>
          <t xml:space="preserve">CONCLUIDO	</t>
        </is>
      </c>
      <c r="D249" t="n">
        <v>4.2457</v>
      </c>
      <c r="E249" t="n">
        <v>23.55</v>
      </c>
      <c r="F249" t="n">
        <v>15.41</v>
      </c>
      <c r="G249" t="n">
        <v>7.06</v>
      </c>
      <c r="H249" t="n">
        <v>0.1</v>
      </c>
      <c r="I249" t="n">
        <v>131</v>
      </c>
      <c r="J249" t="n">
        <v>213.78</v>
      </c>
      <c r="K249" t="n">
        <v>56.13</v>
      </c>
      <c r="L249" t="n">
        <v>1.25</v>
      </c>
      <c r="M249" t="n">
        <v>129</v>
      </c>
      <c r="N249" t="n">
        <v>46.4</v>
      </c>
      <c r="O249" t="n">
        <v>26600.32</v>
      </c>
      <c r="P249" t="n">
        <v>226.16</v>
      </c>
      <c r="Q249" t="n">
        <v>988.4</v>
      </c>
      <c r="R249" t="n">
        <v>120.28</v>
      </c>
      <c r="S249" t="n">
        <v>35.43</v>
      </c>
      <c r="T249" t="n">
        <v>40793.7</v>
      </c>
      <c r="U249" t="n">
        <v>0.29</v>
      </c>
      <c r="V249" t="n">
        <v>0.74</v>
      </c>
      <c r="W249" t="n">
        <v>3.18</v>
      </c>
      <c r="X249" t="n">
        <v>2.65</v>
      </c>
      <c r="Y249" t="n">
        <v>1</v>
      </c>
      <c r="Z249" t="n">
        <v>10</v>
      </c>
    </row>
    <row r="250">
      <c r="A250" t="n">
        <v>2</v>
      </c>
      <c r="B250" t="n">
        <v>110</v>
      </c>
      <c r="C250" t="inlineStr">
        <is>
          <t xml:space="preserve">CONCLUIDO	</t>
        </is>
      </c>
      <c r="D250" t="n">
        <v>4.5681</v>
      </c>
      <c r="E250" t="n">
        <v>21.89</v>
      </c>
      <c r="F250" t="n">
        <v>14.84</v>
      </c>
      <c r="G250" t="n">
        <v>8.48</v>
      </c>
      <c r="H250" t="n">
        <v>0.12</v>
      </c>
      <c r="I250" t="n">
        <v>105</v>
      </c>
      <c r="J250" t="n">
        <v>214.19</v>
      </c>
      <c r="K250" t="n">
        <v>56.13</v>
      </c>
      <c r="L250" t="n">
        <v>1.5</v>
      </c>
      <c r="M250" t="n">
        <v>103</v>
      </c>
      <c r="N250" t="n">
        <v>46.56</v>
      </c>
      <c r="O250" t="n">
        <v>26650.41</v>
      </c>
      <c r="P250" t="n">
        <v>217.05</v>
      </c>
      <c r="Q250" t="n">
        <v>988.35</v>
      </c>
      <c r="R250" t="n">
        <v>102.59</v>
      </c>
      <c r="S250" t="n">
        <v>35.43</v>
      </c>
      <c r="T250" t="n">
        <v>32080.25</v>
      </c>
      <c r="U250" t="n">
        <v>0.35</v>
      </c>
      <c r="V250" t="n">
        <v>0.77</v>
      </c>
      <c r="W250" t="n">
        <v>3.14</v>
      </c>
      <c r="X250" t="n">
        <v>2.09</v>
      </c>
      <c r="Y250" t="n">
        <v>1</v>
      </c>
      <c r="Z250" t="n">
        <v>10</v>
      </c>
    </row>
    <row r="251">
      <c r="A251" t="n">
        <v>3</v>
      </c>
      <c r="B251" t="n">
        <v>110</v>
      </c>
      <c r="C251" t="inlineStr">
        <is>
          <t xml:space="preserve">CONCLUIDO	</t>
        </is>
      </c>
      <c r="D251" t="n">
        <v>4.7964</v>
      </c>
      <c r="E251" t="n">
        <v>20.85</v>
      </c>
      <c r="F251" t="n">
        <v>14.52</v>
      </c>
      <c r="G251" t="n">
        <v>9.9</v>
      </c>
      <c r="H251" t="n">
        <v>0.14</v>
      </c>
      <c r="I251" t="n">
        <v>88</v>
      </c>
      <c r="J251" t="n">
        <v>214.59</v>
      </c>
      <c r="K251" t="n">
        <v>56.13</v>
      </c>
      <c r="L251" t="n">
        <v>1.75</v>
      </c>
      <c r="M251" t="n">
        <v>86</v>
      </c>
      <c r="N251" t="n">
        <v>46.72</v>
      </c>
      <c r="O251" t="n">
        <v>26700.55</v>
      </c>
      <c r="P251" t="n">
        <v>211.33</v>
      </c>
      <c r="Q251" t="n">
        <v>988.42</v>
      </c>
      <c r="R251" t="n">
        <v>92.34</v>
      </c>
      <c r="S251" t="n">
        <v>35.43</v>
      </c>
      <c r="T251" t="n">
        <v>27042.53</v>
      </c>
      <c r="U251" t="n">
        <v>0.38</v>
      </c>
      <c r="V251" t="n">
        <v>0.79</v>
      </c>
      <c r="W251" t="n">
        <v>3.12</v>
      </c>
      <c r="X251" t="n">
        <v>1.76</v>
      </c>
      <c r="Y251" t="n">
        <v>1</v>
      </c>
      <c r="Z251" t="n">
        <v>10</v>
      </c>
    </row>
    <row r="252">
      <c r="A252" t="n">
        <v>4</v>
      </c>
      <c r="B252" t="n">
        <v>110</v>
      </c>
      <c r="C252" t="inlineStr">
        <is>
          <t xml:space="preserve">CONCLUIDO	</t>
        </is>
      </c>
      <c r="D252" t="n">
        <v>4.9915</v>
      </c>
      <c r="E252" t="n">
        <v>20.03</v>
      </c>
      <c r="F252" t="n">
        <v>14.25</v>
      </c>
      <c r="G252" t="n">
        <v>11.4</v>
      </c>
      <c r="H252" t="n">
        <v>0.17</v>
      </c>
      <c r="I252" t="n">
        <v>75</v>
      </c>
      <c r="J252" t="n">
        <v>215</v>
      </c>
      <c r="K252" t="n">
        <v>56.13</v>
      </c>
      <c r="L252" t="n">
        <v>2</v>
      </c>
      <c r="M252" t="n">
        <v>73</v>
      </c>
      <c r="N252" t="n">
        <v>46.87</v>
      </c>
      <c r="O252" t="n">
        <v>26750.75</v>
      </c>
      <c r="P252" t="n">
        <v>206.7</v>
      </c>
      <c r="Q252" t="n">
        <v>988.34</v>
      </c>
      <c r="R252" t="n">
        <v>84.14</v>
      </c>
      <c r="S252" t="n">
        <v>35.43</v>
      </c>
      <c r="T252" t="n">
        <v>23005.47</v>
      </c>
      <c r="U252" t="n">
        <v>0.42</v>
      </c>
      <c r="V252" t="n">
        <v>0.8</v>
      </c>
      <c r="W252" t="n">
        <v>3.09</v>
      </c>
      <c r="X252" t="n">
        <v>1.5</v>
      </c>
      <c r="Y252" t="n">
        <v>1</v>
      </c>
      <c r="Z252" t="n">
        <v>10</v>
      </c>
    </row>
    <row r="253">
      <c r="A253" t="n">
        <v>5</v>
      </c>
      <c r="B253" t="n">
        <v>110</v>
      </c>
      <c r="C253" t="inlineStr">
        <is>
          <t xml:space="preserve">CONCLUIDO	</t>
        </is>
      </c>
      <c r="D253" t="n">
        <v>5.134</v>
      </c>
      <c r="E253" t="n">
        <v>19.48</v>
      </c>
      <c r="F253" t="n">
        <v>14.08</v>
      </c>
      <c r="G253" t="n">
        <v>12.8</v>
      </c>
      <c r="H253" t="n">
        <v>0.19</v>
      </c>
      <c r="I253" t="n">
        <v>66</v>
      </c>
      <c r="J253" t="n">
        <v>215.41</v>
      </c>
      <c r="K253" t="n">
        <v>56.13</v>
      </c>
      <c r="L253" t="n">
        <v>2.25</v>
      </c>
      <c r="M253" t="n">
        <v>64</v>
      </c>
      <c r="N253" t="n">
        <v>47.03</v>
      </c>
      <c r="O253" t="n">
        <v>26801</v>
      </c>
      <c r="P253" t="n">
        <v>203.04</v>
      </c>
      <c r="Q253" t="n">
        <v>988.39</v>
      </c>
      <c r="R253" t="n">
        <v>78.61</v>
      </c>
      <c r="S253" t="n">
        <v>35.43</v>
      </c>
      <c r="T253" t="n">
        <v>20284.9</v>
      </c>
      <c r="U253" t="n">
        <v>0.45</v>
      </c>
      <c r="V253" t="n">
        <v>0.8100000000000001</v>
      </c>
      <c r="W253" t="n">
        <v>3.08</v>
      </c>
      <c r="X253" t="n">
        <v>1.32</v>
      </c>
      <c r="Y253" t="n">
        <v>1</v>
      </c>
      <c r="Z253" t="n">
        <v>10</v>
      </c>
    </row>
    <row r="254">
      <c r="A254" t="n">
        <v>6</v>
      </c>
      <c r="B254" t="n">
        <v>110</v>
      </c>
      <c r="C254" t="inlineStr">
        <is>
          <t xml:space="preserve">CONCLUIDO	</t>
        </is>
      </c>
      <c r="D254" t="n">
        <v>5.2584</v>
      </c>
      <c r="E254" t="n">
        <v>19.02</v>
      </c>
      <c r="F254" t="n">
        <v>13.91</v>
      </c>
      <c r="G254" t="n">
        <v>14.15</v>
      </c>
      <c r="H254" t="n">
        <v>0.21</v>
      </c>
      <c r="I254" t="n">
        <v>59</v>
      </c>
      <c r="J254" t="n">
        <v>215.82</v>
      </c>
      <c r="K254" t="n">
        <v>56.13</v>
      </c>
      <c r="L254" t="n">
        <v>2.5</v>
      </c>
      <c r="M254" t="n">
        <v>57</v>
      </c>
      <c r="N254" t="n">
        <v>47.19</v>
      </c>
      <c r="O254" t="n">
        <v>26851.31</v>
      </c>
      <c r="P254" t="n">
        <v>199.88</v>
      </c>
      <c r="Q254" t="n">
        <v>988.25</v>
      </c>
      <c r="R254" t="n">
        <v>73.69</v>
      </c>
      <c r="S254" t="n">
        <v>35.43</v>
      </c>
      <c r="T254" t="n">
        <v>17859.72</v>
      </c>
      <c r="U254" t="n">
        <v>0.48</v>
      </c>
      <c r="V254" t="n">
        <v>0.82</v>
      </c>
      <c r="W254" t="n">
        <v>3.06</v>
      </c>
      <c r="X254" t="n">
        <v>1.16</v>
      </c>
      <c r="Y254" t="n">
        <v>1</v>
      </c>
      <c r="Z254" t="n">
        <v>10</v>
      </c>
    </row>
    <row r="255">
      <c r="A255" t="n">
        <v>7</v>
      </c>
      <c r="B255" t="n">
        <v>110</v>
      </c>
      <c r="C255" t="inlineStr">
        <is>
          <t xml:space="preserve">CONCLUIDO	</t>
        </is>
      </c>
      <c r="D255" t="n">
        <v>5.3587</v>
      </c>
      <c r="E255" t="n">
        <v>18.66</v>
      </c>
      <c r="F255" t="n">
        <v>13.81</v>
      </c>
      <c r="G255" t="n">
        <v>15.63</v>
      </c>
      <c r="H255" t="n">
        <v>0.23</v>
      </c>
      <c r="I255" t="n">
        <v>53</v>
      </c>
      <c r="J255" t="n">
        <v>216.22</v>
      </c>
      <c r="K255" t="n">
        <v>56.13</v>
      </c>
      <c r="L255" t="n">
        <v>2.75</v>
      </c>
      <c r="M255" t="n">
        <v>51</v>
      </c>
      <c r="N255" t="n">
        <v>47.35</v>
      </c>
      <c r="O255" t="n">
        <v>26901.66</v>
      </c>
      <c r="P255" t="n">
        <v>197.6</v>
      </c>
      <c r="Q255" t="n">
        <v>988.13</v>
      </c>
      <c r="R255" t="n">
        <v>70.36</v>
      </c>
      <c r="S255" t="n">
        <v>35.43</v>
      </c>
      <c r="T255" t="n">
        <v>16223.74</v>
      </c>
      <c r="U255" t="n">
        <v>0.5</v>
      </c>
      <c r="V255" t="n">
        <v>0.83</v>
      </c>
      <c r="W255" t="n">
        <v>3.06</v>
      </c>
      <c r="X255" t="n">
        <v>1.06</v>
      </c>
      <c r="Y255" t="n">
        <v>1</v>
      </c>
      <c r="Z255" t="n">
        <v>10</v>
      </c>
    </row>
    <row r="256">
      <c r="A256" t="n">
        <v>8</v>
      </c>
      <c r="B256" t="n">
        <v>110</v>
      </c>
      <c r="C256" t="inlineStr">
        <is>
          <t xml:space="preserve">CONCLUIDO	</t>
        </is>
      </c>
      <c r="D256" t="n">
        <v>5.4538</v>
      </c>
      <c r="E256" t="n">
        <v>18.34</v>
      </c>
      <c r="F256" t="n">
        <v>13.7</v>
      </c>
      <c r="G256" t="n">
        <v>17.12</v>
      </c>
      <c r="H256" t="n">
        <v>0.25</v>
      </c>
      <c r="I256" t="n">
        <v>48</v>
      </c>
      <c r="J256" t="n">
        <v>216.63</v>
      </c>
      <c r="K256" t="n">
        <v>56.13</v>
      </c>
      <c r="L256" t="n">
        <v>3</v>
      </c>
      <c r="M256" t="n">
        <v>46</v>
      </c>
      <c r="N256" t="n">
        <v>47.51</v>
      </c>
      <c r="O256" t="n">
        <v>26952.08</v>
      </c>
      <c r="P256" t="n">
        <v>195.05</v>
      </c>
      <c r="Q256" t="n">
        <v>988.39</v>
      </c>
      <c r="R256" t="n">
        <v>67.11</v>
      </c>
      <c r="S256" t="n">
        <v>35.43</v>
      </c>
      <c r="T256" t="n">
        <v>14623.71</v>
      </c>
      <c r="U256" t="n">
        <v>0.53</v>
      </c>
      <c r="V256" t="n">
        <v>0.83</v>
      </c>
      <c r="W256" t="n">
        <v>3.04</v>
      </c>
      <c r="X256" t="n">
        <v>0.9399999999999999</v>
      </c>
      <c r="Y256" t="n">
        <v>1</v>
      </c>
      <c r="Z256" t="n">
        <v>10</v>
      </c>
    </row>
    <row r="257">
      <c r="A257" t="n">
        <v>9</v>
      </c>
      <c r="B257" t="n">
        <v>110</v>
      </c>
      <c r="C257" t="inlineStr">
        <is>
          <t xml:space="preserve">CONCLUIDO	</t>
        </is>
      </c>
      <c r="D257" t="n">
        <v>5.5259</v>
      </c>
      <c r="E257" t="n">
        <v>18.1</v>
      </c>
      <c r="F257" t="n">
        <v>13.63</v>
      </c>
      <c r="G257" t="n">
        <v>18.58</v>
      </c>
      <c r="H257" t="n">
        <v>0.27</v>
      </c>
      <c r="I257" t="n">
        <v>44</v>
      </c>
      <c r="J257" t="n">
        <v>217.04</v>
      </c>
      <c r="K257" t="n">
        <v>56.13</v>
      </c>
      <c r="L257" t="n">
        <v>3.25</v>
      </c>
      <c r="M257" t="n">
        <v>42</v>
      </c>
      <c r="N257" t="n">
        <v>47.66</v>
      </c>
      <c r="O257" t="n">
        <v>27002.55</v>
      </c>
      <c r="P257" t="n">
        <v>193.3</v>
      </c>
      <c r="Q257" t="n">
        <v>988.15</v>
      </c>
      <c r="R257" t="n">
        <v>64.94</v>
      </c>
      <c r="S257" t="n">
        <v>35.43</v>
      </c>
      <c r="T257" t="n">
        <v>13562.99</v>
      </c>
      <c r="U257" t="n">
        <v>0.55</v>
      </c>
      <c r="V257" t="n">
        <v>0.84</v>
      </c>
      <c r="W257" t="n">
        <v>3.03</v>
      </c>
      <c r="X257" t="n">
        <v>0.87</v>
      </c>
      <c r="Y257" t="n">
        <v>1</v>
      </c>
      <c r="Z257" t="n">
        <v>10</v>
      </c>
    </row>
    <row r="258">
      <c r="A258" t="n">
        <v>10</v>
      </c>
      <c r="B258" t="n">
        <v>110</v>
      </c>
      <c r="C258" t="inlineStr">
        <is>
          <t xml:space="preserve">CONCLUIDO	</t>
        </is>
      </c>
      <c r="D258" t="n">
        <v>5.5888</v>
      </c>
      <c r="E258" t="n">
        <v>17.89</v>
      </c>
      <c r="F258" t="n">
        <v>13.55</v>
      </c>
      <c r="G258" t="n">
        <v>19.83</v>
      </c>
      <c r="H258" t="n">
        <v>0.29</v>
      </c>
      <c r="I258" t="n">
        <v>41</v>
      </c>
      <c r="J258" t="n">
        <v>217.45</v>
      </c>
      <c r="K258" t="n">
        <v>56.13</v>
      </c>
      <c r="L258" t="n">
        <v>3.5</v>
      </c>
      <c r="M258" t="n">
        <v>39</v>
      </c>
      <c r="N258" t="n">
        <v>47.82</v>
      </c>
      <c r="O258" t="n">
        <v>27053.07</v>
      </c>
      <c r="P258" t="n">
        <v>191.35</v>
      </c>
      <c r="Q258" t="n">
        <v>988.1799999999999</v>
      </c>
      <c r="R258" t="n">
        <v>62.59</v>
      </c>
      <c r="S258" t="n">
        <v>35.43</v>
      </c>
      <c r="T258" t="n">
        <v>12401.69</v>
      </c>
      <c r="U258" t="n">
        <v>0.57</v>
      </c>
      <c r="V258" t="n">
        <v>0.84</v>
      </c>
      <c r="W258" t="n">
        <v>3.03</v>
      </c>
      <c r="X258" t="n">
        <v>0.79</v>
      </c>
      <c r="Y258" t="n">
        <v>1</v>
      </c>
      <c r="Z258" t="n">
        <v>10</v>
      </c>
    </row>
    <row r="259">
      <c r="A259" t="n">
        <v>11</v>
      </c>
      <c r="B259" t="n">
        <v>110</v>
      </c>
      <c r="C259" t="inlineStr">
        <is>
          <t xml:space="preserve">CONCLUIDO	</t>
        </is>
      </c>
      <c r="D259" t="n">
        <v>5.6472</v>
      </c>
      <c r="E259" t="n">
        <v>17.71</v>
      </c>
      <c r="F259" t="n">
        <v>13.49</v>
      </c>
      <c r="G259" t="n">
        <v>21.3</v>
      </c>
      <c r="H259" t="n">
        <v>0.31</v>
      </c>
      <c r="I259" t="n">
        <v>38</v>
      </c>
      <c r="J259" t="n">
        <v>217.86</v>
      </c>
      <c r="K259" t="n">
        <v>56.13</v>
      </c>
      <c r="L259" t="n">
        <v>3.75</v>
      </c>
      <c r="M259" t="n">
        <v>36</v>
      </c>
      <c r="N259" t="n">
        <v>47.98</v>
      </c>
      <c r="O259" t="n">
        <v>27103.65</v>
      </c>
      <c r="P259" t="n">
        <v>189.45</v>
      </c>
      <c r="Q259" t="n">
        <v>988.28</v>
      </c>
      <c r="R259" t="n">
        <v>60.64</v>
      </c>
      <c r="S259" t="n">
        <v>35.43</v>
      </c>
      <c r="T259" t="n">
        <v>11439.54</v>
      </c>
      <c r="U259" t="n">
        <v>0.58</v>
      </c>
      <c r="V259" t="n">
        <v>0.84</v>
      </c>
      <c r="W259" t="n">
        <v>3.02</v>
      </c>
      <c r="X259" t="n">
        <v>0.74</v>
      </c>
      <c r="Y259" t="n">
        <v>1</v>
      </c>
      <c r="Z259" t="n">
        <v>10</v>
      </c>
    </row>
    <row r="260">
      <c r="A260" t="n">
        <v>12</v>
      </c>
      <c r="B260" t="n">
        <v>110</v>
      </c>
      <c r="C260" t="inlineStr">
        <is>
          <t xml:space="preserve">CONCLUIDO	</t>
        </is>
      </c>
      <c r="D260" t="n">
        <v>5.7077</v>
      </c>
      <c r="E260" t="n">
        <v>17.52</v>
      </c>
      <c r="F260" t="n">
        <v>13.43</v>
      </c>
      <c r="G260" t="n">
        <v>23.02</v>
      </c>
      <c r="H260" t="n">
        <v>0.33</v>
      </c>
      <c r="I260" t="n">
        <v>35</v>
      </c>
      <c r="J260" t="n">
        <v>218.27</v>
      </c>
      <c r="K260" t="n">
        <v>56.13</v>
      </c>
      <c r="L260" t="n">
        <v>4</v>
      </c>
      <c r="M260" t="n">
        <v>33</v>
      </c>
      <c r="N260" t="n">
        <v>48.15</v>
      </c>
      <c r="O260" t="n">
        <v>27154.29</v>
      </c>
      <c r="P260" t="n">
        <v>187.87</v>
      </c>
      <c r="Q260" t="n">
        <v>988.1799999999999</v>
      </c>
      <c r="R260" t="n">
        <v>58.79</v>
      </c>
      <c r="S260" t="n">
        <v>35.43</v>
      </c>
      <c r="T260" t="n">
        <v>10528.81</v>
      </c>
      <c r="U260" t="n">
        <v>0.6</v>
      </c>
      <c r="V260" t="n">
        <v>0.85</v>
      </c>
      <c r="W260" t="n">
        <v>3.02</v>
      </c>
      <c r="X260" t="n">
        <v>0.68</v>
      </c>
      <c r="Y260" t="n">
        <v>1</v>
      </c>
      <c r="Z260" t="n">
        <v>10</v>
      </c>
    </row>
    <row r="261">
      <c r="A261" t="n">
        <v>13</v>
      </c>
      <c r="B261" t="n">
        <v>110</v>
      </c>
      <c r="C261" t="inlineStr">
        <is>
          <t xml:space="preserve">CONCLUIDO	</t>
        </is>
      </c>
      <c r="D261" t="n">
        <v>5.7491</v>
      </c>
      <c r="E261" t="n">
        <v>17.39</v>
      </c>
      <c r="F261" t="n">
        <v>13.39</v>
      </c>
      <c r="G261" t="n">
        <v>24.34</v>
      </c>
      <c r="H261" t="n">
        <v>0.35</v>
      </c>
      <c r="I261" t="n">
        <v>33</v>
      </c>
      <c r="J261" t="n">
        <v>218.68</v>
      </c>
      <c r="K261" t="n">
        <v>56.13</v>
      </c>
      <c r="L261" t="n">
        <v>4.25</v>
      </c>
      <c r="M261" t="n">
        <v>31</v>
      </c>
      <c r="N261" t="n">
        <v>48.31</v>
      </c>
      <c r="O261" t="n">
        <v>27204.98</v>
      </c>
      <c r="P261" t="n">
        <v>186.24</v>
      </c>
      <c r="Q261" t="n">
        <v>988.16</v>
      </c>
      <c r="R261" t="n">
        <v>57.47</v>
      </c>
      <c r="S261" t="n">
        <v>35.43</v>
      </c>
      <c r="T261" t="n">
        <v>9879.120000000001</v>
      </c>
      <c r="U261" t="n">
        <v>0.62</v>
      </c>
      <c r="V261" t="n">
        <v>0.85</v>
      </c>
      <c r="W261" t="n">
        <v>3.02</v>
      </c>
      <c r="X261" t="n">
        <v>0.63</v>
      </c>
      <c r="Y261" t="n">
        <v>1</v>
      </c>
      <c r="Z261" t="n">
        <v>10</v>
      </c>
    </row>
    <row r="262">
      <c r="A262" t="n">
        <v>14</v>
      </c>
      <c r="B262" t="n">
        <v>110</v>
      </c>
      <c r="C262" t="inlineStr">
        <is>
          <t xml:space="preserve">CONCLUIDO	</t>
        </is>
      </c>
      <c r="D262" t="n">
        <v>5.7829</v>
      </c>
      <c r="E262" t="n">
        <v>17.29</v>
      </c>
      <c r="F262" t="n">
        <v>13.37</v>
      </c>
      <c r="G262" t="n">
        <v>25.88</v>
      </c>
      <c r="H262" t="n">
        <v>0.36</v>
      </c>
      <c r="I262" t="n">
        <v>31</v>
      </c>
      <c r="J262" t="n">
        <v>219.09</v>
      </c>
      <c r="K262" t="n">
        <v>56.13</v>
      </c>
      <c r="L262" t="n">
        <v>4.5</v>
      </c>
      <c r="M262" t="n">
        <v>29</v>
      </c>
      <c r="N262" t="n">
        <v>48.47</v>
      </c>
      <c r="O262" t="n">
        <v>27255.72</v>
      </c>
      <c r="P262" t="n">
        <v>185.28</v>
      </c>
      <c r="Q262" t="n">
        <v>988.1900000000001</v>
      </c>
      <c r="R262" t="n">
        <v>56.88</v>
      </c>
      <c r="S262" t="n">
        <v>35.43</v>
      </c>
      <c r="T262" t="n">
        <v>9598.549999999999</v>
      </c>
      <c r="U262" t="n">
        <v>0.62</v>
      </c>
      <c r="V262" t="n">
        <v>0.85</v>
      </c>
      <c r="W262" t="n">
        <v>3.02</v>
      </c>
      <c r="X262" t="n">
        <v>0.62</v>
      </c>
      <c r="Y262" t="n">
        <v>1</v>
      </c>
      <c r="Z262" t="n">
        <v>10</v>
      </c>
    </row>
    <row r="263">
      <c r="A263" t="n">
        <v>15</v>
      </c>
      <c r="B263" t="n">
        <v>110</v>
      </c>
      <c r="C263" t="inlineStr">
        <is>
          <t xml:space="preserve">CONCLUIDO	</t>
        </is>
      </c>
      <c r="D263" t="n">
        <v>5.8303</v>
      </c>
      <c r="E263" t="n">
        <v>17.15</v>
      </c>
      <c r="F263" t="n">
        <v>13.31</v>
      </c>
      <c r="G263" t="n">
        <v>27.55</v>
      </c>
      <c r="H263" t="n">
        <v>0.38</v>
      </c>
      <c r="I263" t="n">
        <v>29</v>
      </c>
      <c r="J263" t="n">
        <v>219.51</v>
      </c>
      <c r="K263" t="n">
        <v>56.13</v>
      </c>
      <c r="L263" t="n">
        <v>4.75</v>
      </c>
      <c r="M263" t="n">
        <v>27</v>
      </c>
      <c r="N263" t="n">
        <v>48.63</v>
      </c>
      <c r="O263" t="n">
        <v>27306.53</v>
      </c>
      <c r="P263" t="n">
        <v>183.46</v>
      </c>
      <c r="Q263" t="n">
        <v>988.1799999999999</v>
      </c>
      <c r="R263" t="n">
        <v>55.18</v>
      </c>
      <c r="S263" t="n">
        <v>35.43</v>
      </c>
      <c r="T263" t="n">
        <v>8757.92</v>
      </c>
      <c r="U263" t="n">
        <v>0.64</v>
      </c>
      <c r="V263" t="n">
        <v>0.86</v>
      </c>
      <c r="W263" t="n">
        <v>3.01</v>
      </c>
      <c r="X263" t="n">
        <v>0.5600000000000001</v>
      </c>
      <c r="Y263" t="n">
        <v>1</v>
      </c>
      <c r="Z263" t="n">
        <v>10</v>
      </c>
    </row>
    <row r="264">
      <c r="A264" t="n">
        <v>16</v>
      </c>
      <c r="B264" t="n">
        <v>110</v>
      </c>
      <c r="C264" t="inlineStr">
        <is>
          <t xml:space="preserve">CONCLUIDO	</t>
        </is>
      </c>
      <c r="D264" t="n">
        <v>5.8456</v>
      </c>
      <c r="E264" t="n">
        <v>17.11</v>
      </c>
      <c r="F264" t="n">
        <v>13.31</v>
      </c>
      <c r="G264" t="n">
        <v>28.53</v>
      </c>
      <c r="H264" t="n">
        <v>0.4</v>
      </c>
      <c r="I264" t="n">
        <v>28</v>
      </c>
      <c r="J264" t="n">
        <v>219.92</v>
      </c>
      <c r="K264" t="n">
        <v>56.13</v>
      </c>
      <c r="L264" t="n">
        <v>5</v>
      </c>
      <c r="M264" t="n">
        <v>26</v>
      </c>
      <c r="N264" t="n">
        <v>48.79</v>
      </c>
      <c r="O264" t="n">
        <v>27357.39</v>
      </c>
      <c r="P264" t="n">
        <v>182.58</v>
      </c>
      <c r="Q264" t="n">
        <v>988.11</v>
      </c>
      <c r="R264" t="n">
        <v>55.22</v>
      </c>
      <c r="S264" t="n">
        <v>35.43</v>
      </c>
      <c r="T264" t="n">
        <v>8780.01</v>
      </c>
      <c r="U264" t="n">
        <v>0.64</v>
      </c>
      <c r="V264" t="n">
        <v>0.86</v>
      </c>
      <c r="W264" t="n">
        <v>3.01</v>
      </c>
      <c r="X264" t="n">
        <v>0.5600000000000001</v>
      </c>
      <c r="Y264" t="n">
        <v>1</v>
      </c>
      <c r="Z264" t="n">
        <v>10</v>
      </c>
    </row>
    <row r="265">
      <c r="A265" t="n">
        <v>17</v>
      </c>
      <c r="B265" t="n">
        <v>110</v>
      </c>
      <c r="C265" t="inlineStr">
        <is>
          <t xml:space="preserve">CONCLUIDO	</t>
        </is>
      </c>
      <c r="D265" t="n">
        <v>5.8943</v>
      </c>
      <c r="E265" t="n">
        <v>16.97</v>
      </c>
      <c r="F265" t="n">
        <v>13.26</v>
      </c>
      <c r="G265" t="n">
        <v>30.59</v>
      </c>
      <c r="H265" t="n">
        <v>0.42</v>
      </c>
      <c r="I265" t="n">
        <v>26</v>
      </c>
      <c r="J265" t="n">
        <v>220.33</v>
      </c>
      <c r="K265" t="n">
        <v>56.13</v>
      </c>
      <c r="L265" t="n">
        <v>5.25</v>
      </c>
      <c r="M265" t="n">
        <v>24</v>
      </c>
      <c r="N265" t="n">
        <v>48.95</v>
      </c>
      <c r="O265" t="n">
        <v>27408.3</v>
      </c>
      <c r="P265" t="n">
        <v>180.87</v>
      </c>
      <c r="Q265" t="n">
        <v>988.29</v>
      </c>
      <c r="R265" t="n">
        <v>53.12</v>
      </c>
      <c r="S265" t="n">
        <v>35.43</v>
      </c>
      <c r="T265" t="n">
        <v>7741.92</v>
      </c>
      <c r="U265" t="n">
        <v>0.67</v>
      </c>
      <c r="V265" t="n">
        <v>0.86</v>
      </c>
      <c r="W265" t="n">
        <v>3.01</v>
      </c>
      <c r="X265" t="n">
        <v>0.5</v>
      </c>
      <c r="Y265" t="n">
        <v>1</v>
      </c>
      <c r="Z265" t="n">
        <v>10</v>
      </c>
    </row>
    <row r="266">
      <c r="A266" t="n">
        <v>18</v>
      </c>
      <c r="B266" t="n">
        <v>110</v>
      </c>
      <c r="C266" t="inlineStr">
        <is>
          <t xml:space="preserve">CONCLUIDO	</t>
        </is>
      </c>
      <c r="D266" t="n">
        <v>5.9181</v>
      </c>
      <c r="E266" t="n">
        <v>16.9</v>
      </c>
      <c r="F266" t="n">
        <v>13.23</v>
      </c>
      <c r="G266" t="n">
        <v>31.75</v>
      </c>
      <c r="H266" t="n">
        <v>0.44</v>
      </c>
      <c r="I266" t="n">
        <v>25</v>
      </c>
      <c r="J266" t="n">
        <v>220.74</v>
      </c>
      <c r="K266" t="n">
        <v>56.13</v>
      </c>
      <c r="L266" t="n">
        <v>5.5</v>
      </c>
      <c r="M266" t="n">
        <v>23</v>
      </c>
      <c r="N266" t="n">
        <v>49.12</v>
      </c>
      <c r="O266" t="n">
        <v>27459.27</v>
      </c>
      <c r="P266" t="n">
        <v>179.6</v>
      </c>
      <c r="Q266" t="n">
        <v>988.12</v>
      </c>
      <c r="R266" t="n">
        <v>52.68</v>
      </c>
      <c r="S266" t="n">
        <v>35.43</v>
      </c>
      <c r="T266" t="n">
        <v>7525.39</v>
      </c>
      <c r="U266" t="n">
        <v>0.67</v>
      </c>
      <c r="V266" t="n">
        <v>0.86</v>
      </c>
      <c r="W266" t="n">
        <v>3</v>
      </c>
      <c r="X266" t="n">
        <v>0.47</v>
      </c>
      <c r="Y266" t="n">
        <v>1</v>
      </c>
      <c r="Z266" t="n">
        <v>10</v>
      </c>
    </row>
    <row r="267">
      <c r="A267" t="n">
        <v>19</v>
      </c>
      <c r="B267" t="n">
        <v>110</v>
      </c>
      <c r="C267" t="inlineStr">
        <is>
          <t xml:space="preserve">CONCLUIDO	</t>
        </is>
      </c>
      <c r="D267" t="n">
        <v>5.9416</v>
      </c>
      <c r="E267" t="n">
        <v>16.83</v>
      </c>
      <c r="F267" t="n">
        <v>13.2</v>
      </c>
      <c r="G267" t="n">
        <v>33.01</v>
      </c>
      <c r="H267" t="n">
        <v>0.46</v>
      </c>
      <c r="I267" t="n">
        <v>24</v>
      </c>
      <c r="J267" t="n">
        <v>221.16</v>
      </c>
      <c r="K267" t="n">
        <v>56.13</v>
      </c>
      <c r="L267" t="n">
        <v>5.75</v>
      </c>
      <c r="M267" t="n">
        <v>22</v>
      </c>
      <c r="N267" t="n">
        <v>49.28</v>
      </c>
      <c r="O267" t="n">
        <v>27510.3</v>
      </c>
      <c r="P267" t="n">
        <v>178.19</v>
      </c>
      <c r="Q267" t="n">
        <v>988.28</v>
      </c>
      <c r="R267" t="n">
        <v>51.65</v>
      </c>
      <c r="S267" t="n">
        <v>35.43</v>
      </c>
      <c r="T267" t="n">
        <v>7014.44</v>
      </c>
      <c r="U267" t="n">
        <v>0.6899999999999999</v>
      </c>
      <c r="V267" t="n">
        <v>0.86</v>
      </c>
      <c r="W267" t="n">
        <v>3</v>
      </c>
      <c r="X267" t="n">
        <v>0.45</v>
      </c>
      <c r="Y267" t="n">
        <v>1</v>
      </c>
      <c r="Z267" t="n">
        <v>10</v>
      </c>
    </row>
    <row r="268">
      <c r="A268" t="n">
        <v>20</v>
      </c>
      <c r="B268" t="n">
        <v>110</v>
      </c>
      <c r="C268" t="inlineStr">
        <is>
          <t xml:space="preserve">CONCLUIDO	</t>
        </is>
      </c>
      <c r="D268" t="n">
        <v>5.9587</v>
      </c>
      <c r="E268" t="n">
        <v>16.78</v>
      </c>
      <c r="F268" t="n">
        <v>13.2</v>
      </c>
      <c r="G268" t="n">
        <v>34.43</v>
      </c>
      <c r="H268" t="n">
        <v>0.48</v>
      </c>
      <c r="I268" t="n">
        <v>23</v>
      </c>
      <c r="J268" t="n">
        <v>221.57</v>
      </c>
      <c r="K268" t="n">
        <v>56.13</v>
      </c>
      <c r="L268" t="n">
        <v>6</v>
      </c>
      <c r="M268" t="n">
        <v>21</v>
      </c>
      <c r="N268" t="n">
        <v>49.45</v>
      </c>
      <c r="O268" t="n">
        <v>27561.39</v>
      </c>
      <c r="P268" t="n">
        <v>177.39</v>
      </c>
      <c r="Q268" t="n">
        <v>988.27</v>
      </c>
      <c r="R268" t="n">
        <v>51.61</v>
      </c>
      <c r="S268" t="n">
        <v>35.43</v>
      </c>
      <c r="T268" t="n">
        <v>6999.77</v>
      </c>
      <c r="U268" t="n">
        <v>0.6899999999999999</v>
      </c>
      <c r="V268" t="n">
        <v>0.86</v>
      </c>
      <c r="W268" t="n">
        <v>3</v>
      </c>
      <c r="X268" t="n">
        <v>0.44</v>
      </c>
      <c r="Y268" t="n">
        <v>1</v>
      </c>
      <c r="Z268" t="n">
        <v>10</v>
      </c>
    </row>
    <row r="269">
      <c r="A269" t="n">
        <v>21</v>
      </c>
      <c r="B269" t="n">
        <v>110</v>
      </c>
      <c r="C269" t="inlineStr">
        <is>
          <t xml:space="preserve">CONCLUIDO	</t>
        </is>
      </c>
      <c r="D269" t="n">
        <v>5.9807</v>
      </c>
      <c r="E269" t="n">
        <v>16.72</v>
      </c>
      <c r="F269" t="n">
        <v>13.18</v>
      </c>
      <c r="G269" t="n">
        <v>35.94</v>
      </c>
      <c r="H269" t="n">
        <v>0.5</v>
      </c>
      <c r="I269" t="n">
        <v>22</v>
      </c>
      <c r="J269" t="n">
        <v>221.99</v>
      </c>
      <c r="K269" t="n">
        <v>56.13</v>
      </c>
      <c r="L269" t="n">
        <v>6.25</v>
      </c>
      <c r="M269" t="n">
        <v>20</v>
      </c>
      <c r="N269" t="n">
        <v>49.61</v>
      </c>
      <c r="O269" t="n">
        <v>27612.53</v>
      </c>
      <c r="P269" t="n">
        <v>176.29</v>
      </c>
      <c r="Q269" t="n">
        <v>988.15</v>
      </c>
      <c r="R269" t="n">
        <v>50.84</v>
      </c>
      <c r="S269" t="n">
        <v>35.43</v>
      </c>
      <c r="T269" t="n">
        <v>6621.29</v>
      </c>
      <c r="U269" t="n">
        <v>0.7</v>
      </c>
      <c r="V269" t="n">
        <v>0.86</v>
      </c>
      <c r="W269" t="n">
        <v>3</v>
      </c>
      <c r="X269" t="n">
        <v>0.42</v>
      </c>
      <c r="Y269" t="n">
        <v>1</v>
      </c>
      <c r="Z269" t="n">
        <v>10</v>
      </c>
    </row>
    <row r="270">
      <c r="A270" t="n">
        <v>22</v>
      </c>
      <c r="B270" t="n">
        <v>110</v>
      </c>
      <c r="C270" t="inlineStr">
        <is>
          <t xml:space="preserve">CONCLUIDO	</t>
        </is>
      </c>
      <c r="D270" t="n">
        <v>6.0063</v>
      </c>
      <c r="E270" t="n">
        <v>16.65</v>
      </c>
      <c r="F270" t="n">
        <v>13.15</v>
      </c>
      <c r="G270" t="n">
        <v>37.57</v>
      </c>
      <c r="H270" t="n">
        <v>0.52</v>
      </c>
      <c r="I270" t="n">
        <v>21</v>
      </c>
      <c r="J270" t="n">
        <v>222.4</v>
      </c>
      <c r="K270" t="n">
        <v>56.13</v>
      </c>
      <c r="L270" t="n">
        <v>6.5</v>
      </c>
      <c r="M270" t="n">
        <v>19</v>
      </c>
      <c r="N270" t="n">
        <v>49.78</v>
      </c>
      <c r="O270" t="n">
        <v>27663.85</v>
      </c>
      <c r="P270" t="n">
        <v>174.69</v>
      </c>
      <c r="Q270" t="n">
        <v>988.12</v>
      </c>
      <c r="R270" t="n">
        <v>50.14</v>
      </c>
      <c r="S270" t="n">
        <v>35.43</v>
      </c>
      <c r="T270" t="n">
        <v>6276.9</v>
      </c>
      <c r="U270" t="n">
        <v>0.71</v>
      </c>
      <c r="V270" t="n">
        <v>0.87</v>
      </c>
      <c r="W270" t="n">
        <v>3</v>
      </c>
      <c r="X270" t="n">
        <v>0.4</v>
      </c>
      <c r="Y270" t="n">
        <v>1</v>
      </c>
      <c r="Z270" t="n">
        <v>10</v>
      </c>
    </row>
    <row r="271">
      <c r="A271" t="n">
        <v>23</v>
      </c>
      <c r="B271" t="n">
        <v>110</v>
      </c>
      <c r="C271" t="inlineStr">
        <is>
          <t xml:space="preserve">CONCLUIDO	</t>
        </is>
      </c>
      <c r="D271" t="n">
        <v>6.034</v>
      </c>
      <c r="E271" t="n">
        <v>16.57</v>
      </c>
      <c r="F271" t="n">
        <v>13.12</v>
      </c>
      <c r="G271" t="n">
        <v>39.35</v>
      </c>
      <c r="H271" t="n">
        <v>0.54</v>
      </c>
      <c r="I271" t="n">
        <v>20</v>
      </c>
      <c r="J271" t="n">
        <v>222.82</v>
      </c>
      <c r="K271" t="n">
        <v>56.13</v>
      </c>
      <c r="L271" t="n">
        <v>6.75</v>
      </c>
      <c r="M271" t="n">
        <v>18</v>
      </c>
      <c r="N271" t="n">
        <v>49.94</v>
      </c>
      <c r="O271" t="n">
        <v>27715.11</v>
      </c>
      <c r="P271" t="n">
        <v>173.5</v>
      </c>
      <c r="Q271" t="n">
        <v>988.08</v>
      </c>
      <c r="R271" t="n">
        <v>48.92</v>
      </c>
      <c r="S271" t="n">
        <v>35.43</v>
      </c>
      <c r="T271" t="n">
        <v>5671.49</v>
      </c>
      <c r="U271" t="n">
        <v>0.72</v>
      </c>
      <c r="V271" t="n">
        <v>0.87</v>
      </c>
      <c r="W271" t="n">
        <v>3</v>
      </c>
      <c r="X271" t="n">
        <v>0.36</v>
      </c>
      <c r="Y271" t="n">
        <v>1</v>
      </c>
      <c r="Z271" t="n">
        <v>10</v>
      </c>
    </row>
    <row r="272">
      <c r="A272" t="n">
        <v>24</v>
      </c>
      <c r="B272" t="n">
        <v>110</v>
      </c>
      <c r="C272" t="inlineStr">
        <is>
          <t xml:space="preserve">CONCLUIDO	</t>
        </is>
      </c>
      <c r="D272" t="n">
        <v>6.052</v>
      </c>
      <c r="E272" t="n">
        <v>16.52</v>
      </c>
      <c r="F272" t="n">
        <v>13.11</v>
      </c>
      <c r="G272" t="n">
        <v>41.39</v>
      </c>
      <c r="H272" t="n">
        <v>0.5600000000000001</v>
      </c>
      <c r="I272" t="n">
        <v>19</v>
      </c>
      <c r="J272" t="n">
        <v>223.23</v>
      </c>
      <c r="K272" t="n">
        <v>56.13</v>
      </c>
      <c r="L272" t="n">
        <v>7</v>
      </c>
      <c r="M272" t="n">
        <v>17</v>
      </c>
      <c r="N272" t="n">
        <v>50.11</v>
      </c>
      <c r="O272" t="n">
        <v>27766.43</v>
      </c>
      <c r="P272" t="n">
        <v>172.46</v>
      </c>
      <c r="Q272" t="n">
        <v>988.1</v>
      </c>
      <c r="R272" t="n">
        <v>48.78</v>
      </c>
      <c r="S272" t="n">
        <v>35.43</v>
      </c>
      <c r="T272" t="n">
        <v>5604.49</v>
      </c>
      <c r="U272" t="n">
        <v>0.73</v>
      </c>
      <c r="V272" t="n">
        <v>0.87</v>
      </c>
      <c r="W272" t="n">
        <v>3</v>
      </c>
      <c r="X272" t="n">
        <v>0.35</v>
      </c>
      <c r="Y272" t="n">
        <v>1</v>
      </c>
      <c r="Z272" t="n">
        <v>10</v>
      </c>
    </row>
    <row r="273">
      <c r="A273" t="n">
        <v>25</v>
      </c>
      <c r="B273" t="n">
        <v>110</v>
      </c>
      <c r="C273" t="inlineStr">
        <is>
          <t xml:space="preserve">CONCLUIDO	</t>
        </is>
      </c>
      <c r="D273" t="n">
        <v>6.0707</v>
      </c>
      <c r="E273" t="n">
        <v>16.47</v>
      </c>
      <c r="F273" t="n">
        <v>13.1</v>
      </c>
      <c r="G273" t="n">
        <v>43.67</v>
      </c>
      <c r="H273" t="n">
        <v>0.58</v>
      </c>
      <c r="I273" t="n">
        <v>18</v>
      </c>
      <c r="J273" t="n">
        <v>223.65</v>
      </c>
      <c r="K273" t="n">
        <v>56.13</v>
      </c>
      <c r="L273" t="n">
        <v>7.25</v>
      </c>
      <c r="M273" t="n">
        <v>16</v>
      </c>
      <c r="N273" t="n">
        <v>50.27</v>
      </c>
      <c r="O273" t="n">
        <v>27817.81</v>
      </c>
      <c r="P273" t="n">
        <v>171.32</v>
      </c>
      <c r="Q273" t="n">
        <v>988.22</v>
      </c>
      <c r="R273" t="n">
        <v>48.3</v>
      </c>
      <c r="S273" t="n">
        <v>35.43</v>
      </c>
      <c r="T273" t="n">
        <v>5370.79</v>
      </c>
      <c r="U273" t="n">
        <v>0.73</v>
      </c>
      <c r="V273" t="n">
        <v>0.87</v>
      </c>
      <c r="W273" t="n">
        <v>3</v>
      </c>
      <c r="X273" t="n">
        <v>0.35</v>
      </c>
      <c r="Y273" t="n">
        <v>1</v>
      </c>
      <c r="Z273" t="n">
        <v>10</v>
      </c>
    </row>
    <row r="274">
      <c r="A274" t="n">
        <v>26</v>
      </c>
      <c r="B274" t="n">
        <v>110</v>
      </c>
      <c r="C274" t="inlineStr">
        <is>
          <t xml:space="preserve">CONCLUIDO	</t>
        </is>
      </c>
      <c r="D274" t="n">
        <v>6.0739</v>
      </c>
      <c r="E274" t="n">
        <v>16.46</v>
      </c>
      <c r="F274" t="n">
        <v>13.09</v>
      </c>
      <c r="G274" t="n">
        <v>43.64</v>
      </c>
      <c r="H274" t="n">
        <v>0.59</v>
      </c>
      <c r="I274" t="n">
        <v>18</v>
      </c>
      <c r="J274" t="n">
        <v>224.07</v>
      </c>
      <c r="K274" t="n">
        <v>56.13</v>
      </c>
      <c r="L274" t="n">
        <v>7.5</v>
      </c>
      <c r="M274" t="n">
        <v>16</v>
      </c>
      <c r="N274" t="n">
        <v>50.44</v>
      </c>
      <c r="O274" t="n">
        <v>27869.24</v>
      </c>
      <c r="P274" t="n">
        <v>169.84</v>
      </c>
      <c r="Q274" t="n">
        <v>988.08</v>
      </c>
      <c r="R274" t="n">
        <v>48.24</v>
      </c>
      <c r="S274" t="n">
        <v>35.43</v>
      </c>
      <c r="T274" t="n">
        <v>5341.52</v>
      </c>
      <c r="U274" t="n">
        <v>0.73</v>
      </c>
      <c r="V274" t="n">
        <v>0.87</v>
      </c>
      <c r="W274" t="n">
        <v>2.99</v>
      </c>
      <c r="X274" t="n">
        <v>0.34</v>
      </c>
      <c r="Y274" t="n">
        <v>1</v>
      </c>
      <c r="Z274" t="n">
        <v>10</v>
      </c>
    </row>
    <row r="275">
      <c r="A275" t="n">
        <v>27</v>
      </c>
      <c r="B275" t="n">
        <v>110</v>
      </c>
      <c r="C275" t="inlineStr">
        <is>
          <t xml:space="preserve">CONCLUIDO	</t>
        </is>
      </c>
      <c r="D275" t="n">
        <v>6.0949</v>
      </c>
      <c r="E275" t="n">
        <v>16.41</v>
      </c>
      <c r="F275" t="n">
        <v>13.08</v>
      </c>
      <c r="G275" t="n">
        <v>46.15</v>
      </c>
      <c r="H275" t="n">
        <v>0.61</v>
      </c>
      <c r="I275" t="n">
        <v>17</v>
      </c>
      <c r="J275" t="n">
        <v>224.49</v>
      </c>
      <c r="K275" t="n">
        <v>56.13</v>
      </c>
      <c r="L275" t="n">
        <v>7.75</v>
      </c>
      <c r="M275" t="n">
        <v>15</v>
      </c>
      <c r="N275" t="n">
        <v>50.61</v>
      </c>
      <c r="O275" t="n">
        <v>27920.73</v>
      </c>
      <c r="P275" t="n">
        <v>168.37</v>
      </c>
      <c r="Q275" t="n">
        <v>988.08</v>
      </c>
      <c r="R275" t="n">
        <v>47.77</v>
      </c>
      <c r="S275" t="n">
        <v>35.43</v>
      </c>
      <c r="T275" t="n">
        <v>5112.33</v>
      </c>
      <c r="U275" t="n">
        <v>0.74</v>
      </c>
      <c r="V275" t="n">
        <v>0.87</v>
      </c>
      <c r="W275" t="n">
        <v>2.99</v>
      </c>
      <c r="X275" t="n">
        <v>0.32</v>
      </c>
      <c r="Y275" t="n">
        <v>1</v>
      </c>
      <c r="Z275" t="n">
        <v>10</v>
      </c>
    </row>
    <row r="276">
      <c r="A276" t="n">
        <v>28</v>
      </c>
      <c r="B276" t="n">
        <v>110</v>
      </c>
      <c r="C276" t="inlineStr">
        <is>
          <t xml:space="preserve">CONCLUIDO	</t>
        </is>
      </c>
      <c r="D276" t="n">
        <v>6.1183</v>
      </c>
      <c r="E276" t="n">
        <v>16.34</v>
      </c>
      <c r="F276" t="n">
        <v>13.06</v>
      </c>
      <c r="G276" t="n">
        <v>48.96</v>
      </c>
      <c r="H276" t="n">
        <v>0.63</v>
      </c>
      <c r="I276" t="n">
        <v>16</v>
      </c>
      <c r="J276" t="n">
        <v>224.9</v>
      </c>
      <c r="K276" t="n">
        <v>56.13</v>
      </c>
      <c r="L276" t="n">
        <v>8</v>
      </c>
      <c r="M276" t="n">
        <v>14</v>
      </c>
      <c r="N276" t="n">
        <v>50.78</v>
      </c>
      <c r="O276" t="n">
        <v>27972.28</v>
      </c>
      <c r="P276" t="n">
        <v>167.29</v>
      </c>
      <c r="Q276" t="n">
        <v>988.15</v>
      </c>
      <c r="R276" t="n">
        <v>47.05</v>
      </c>
      <c r="S276" t="n">
        <v>35.43</v>
      </c>
      <c r="T276" t="n">
        <v>4756.21</v>
      </c>
      <c r="U276" t="n">
        <v>0.75</v>
      </c>
      <c r="V276" t="n">
        <v>0.87</v>
      </c>
      <c r="W276" t="n">
        <v>2.99</v>
      </c>
      <c r="X276" t="n">
        <v>0.3</v>
      </c>
      <c r="Y276" t="n">
        <v>1</v>
      </c>
      <c r="Z276" t="n">
        <v>10</v>
      </c>
    </row>
    <row r="277">
      <c r="A277" t="n">
        <v>29</v>
      </c>
      <c r="B277" t="n">
        <v>110</v>
      </c>
      <c r="C277" t="inlineStr">
        <is>
          <t xml:space="preserve">CONCLUIDO	</t>
        </is>
      </c>
      <c r="D277" t="n">
        <v>6.1218</v>
      </c>
      <c r="E277" t="n">
        <v>16.34</v>
      </c>
      <c r="F277" t="n">
        <v>13.05</v>
      </c>
      <c r="G277" t="n">
        <v>48.92</v>
      </c>
      <c r="H277" t="n">
        <v>0.65</v>
      </c>
      <c r="I277" t="n">
        <v>16</v>
      </c>
      <c r="J277" t="n">
        <v>225.32</v>
      </c>
      <c r="K277" t="n">
        <v>56.13</v>
      </c>
      <c r="L277" t="n">
        <v>8.25</v>
      </c>
      <c r="M277" t="n">
        <v>14</v>
      </c>
      <c r="N277" t="n">
        <v>50.95</v>
      </c>
      <c r="O277" t="n">
        <v>28023.89</v>
      </c>
      <c r="P277" t="n">
        <v>166.56</v>
      </c>
      <c r="Q277" t="n">
        <v>988.22</v>
      </c>
      <c r="R277" t="n">
        <v>46.97</v>
      </c>
      <c r="S277" t="n">
        <v>35.43</v>
      </c>
      <c r="T277" t="n">
        <v>4714.73</v>
      </c>
      <c r="U277" t="n">
        <v>0.75</v>
      </c>
      <c r="V277" t="n">
        <v>0.87</v>
      </c>
      <c r="W277" t="n">
        <v>2.99</v>
      </c>
      <c r="X277" t="n">
        <v>0.29</v>
      </c>
      <c r="Y277" t="n">
        <v>1</v>
      </c>
      <c r="Z277" t="n">
        <v>10</v>
      </c>
    </row>
    <row r="278">
      <c r="A278" t="n">
        <v>30</v>
      </c>
      <c r="B278" t="n">
        <v>110</v>
      </c>
      <c r="C278" t="inlineStr">
        <is>
          <t xml:space="preserve">CONCLUIDO	</t>
        </is>
      </c>
      <c r="D278" t="n">
        <v>6.1399</v>
      </c>
      <c r="E278" t="n">
        <v>16.29</v>
      </c>
      <c r="F278" t="n">
        <v>13.04</v>
      </c>
      <c r="G278" t="n">
        <v>52.16</v>
      </c>
      <c r="H278" t="n">
        <v>0.67</v>
      </c>
      <c r="I278" t="n">
        <v>15</v>
      </c>
      <c r="J278" t="n">
        <v>225.74</v>
      </c>
      <c r="K278" t="n">
        <v>56.13</v>
      </c>
      <c r="L278" t="n">
        <v>8.5</v>
      </c>
      <c r="M278" t="n">
        <v>13</v>
      </c>
      <c r="N278" t="n">
        <v>51.11</v>
      </c>
      <c r="O278" t="n">
        <v>28075.56</v>
      </c>
      <c r="P278" t="n">
        <v>164.98</v>
      </c>
      <c r="Q278" t="n">
        <v>988.08</v>
      </c>
      <c r="R278" t="n">
        <v>46.8</v>
      </c>
      <c r="S278" t="n">
        <v>35.43</v>
      </c>
      <c r="T278" t="n">
        <v>4634.89</v>
      </c>
      <c r="U278" t="n">
        <v>0.76</v>
      </c>
      <c r="V278" t="n">
        <v>0.87</v>
      </c>
      <c r="W278" t="n">
        <v>2.99</v>
      </c>
      <c r="X278" t="n">
        <v>0.29</v>
      </c>
      <c r="Y278" t="n">
        <v>1</v>
      </c>
      <c r="Z278" t="n">
        <v>10</v>
      </c>
    </row>
    <row r="279">
      <c r="A279" t="n">
        <v>31</v>
      </c>
      <c r="B279" t="n">
        <v>110</v>
      </c>
      <c r="C279" t="inlineStr">
        <is>
          <t xml:space="preserve">CONCLUIDO	</t>
        </is>
      </c>
      <c r="D279" t="n">
        <v>6.1469</v>
      </c>
      <c r="E279" t="n">
        <v>16.27</v>
      </c>
      <c r="F279" t="n">
        <v>13.02</v>
      </c>
      <c r="G279" t="n">
        <v>52.09</v>
      </c>
      <c r="H279" t="n">
        <v>0.6899999999999999</v>
      </c>
      <c r="I279" t="n">
        <v>15</v>
      </c>
      <c r="J279" t="n">
        <v>226.16</v>
      </c>
      <c r="K279" t="n">
        <v>56.13</v>
      </c>
      <c r="L279" t="n">
        <v>8.75</v>
      </c>
      <c r="M279" t="n">
        <v>13</v>
      </c>
      <c r="N279" t="n">
        <v>51.28</v>
      </c>
      <c r="O279" t="n">
        <v>28127.29</v>
      </c>
      <c r="P279" t="n">
        <v>164.04</v>
      </c>
      <c r="Q279" t="n">
        <v>988.08</v>
      </c>
      <c r="R279" t="n">
        <v>46.3</v>
      </c>
      <c r="S279" t="n">
        <v>35.43</v>
      </c>
      <c r="T279" t="n">
        <v>4386.15</v>
      </c>
      <c r="U279" t="n">
        <v>0.77</v>
      </c>
      <c r="V279" t="n">
        <v>0.88</v>
      </c>
      <c r="W279" t="n">
        <v>2.98</v>
      </c>
      <c r="X279" t="n">
        <v>0.27</v>
      </c>
      <c r="Y279" t="n">
        <v>1</v>
      </c>
      <c r="Z279" t="n">
        <v>10</v>
      </c>
    </row>
    <row r="280">
      <c r="A280" t="n">
        <v>32</v>
      </c>
      <c r="B280" t="n">
        <v>110</v>
      </c>
      <c r="C280" t="inlineStr">
        <is>
          <t xml:space="preserve">CONCLUIDO	</t>
        </is>
      </c>
      <c r="D280" t="n">
        <v>6.1697</v>
      </c>
      <c r="E280" t="n">
        <v>16.21</v>
      </c>
      <c r="F280" t="n">
        <v>13</v>
      </c>
      <c r="G280" t="n">
        <v>55.73</v>
      </c>
      <c r="H280" t="n">
        <v>0.71</v>
      </c>
      <c r="I280" t="n">
        <v>14</v>
      </c>
      <c r="J280" t="n">
        <v>226.58</v>
      </c>
      <c r="K280" t="n">
        <v>56.13</v>
      </c>
      <c r="L280" t="n">
        <v>9</v>
      </c>
      <c r="M280" t="n">
        <v>12</v>
      </c>
      <c r="N280" t="n">
        <v>51.45</v>
      </c>
      <c r="O280" t="n">
        <v>28179.08</v>
      </c>
      <c r="P280" t="n">
        <v>162.52</v>
      </c>
      <c r="Q280" t="n">
        <v>988.14</v>
      </c>
      <c r="R280" t="n">
        <v>45.57</v>
      </c>
      <c r="S280" t="n">
        <v>35.43</v>
      </c>
      <c r="T280" t="n">
        <v>4027.7</v>
      </c>
      <c r="U280" t="n">
        <v>0.78</v>
      </c>
      <c r="V280" t="n">
        <v>0.88</v>
      </c>
      <c r="W280" t="n">
        <v>2.98</v>
      </c>
      <c r="X280" t="n">
        <v>0.25</v>
      </c>
      <c r="Y280" t="n">
        <v>1</v>
      </c>
      <c r="Z280" t="n">
        <v>10</v>
      </c>
    </row>
    <row r="281">
      <c r="A281" t="n">
        <v>33</v>
      </c>
      <c r="B281" t="n">
        <v>110</v>
      </c>
      <c r="C281" t="inlineStr">
        <is>
          <t xml:space="preserve">CONCLUIDO	</t>
        </is>
      </c>
      <c r="D281" t="n">
        <v>6.1674</v>
      </c>
      <c r="E281" t="n">
        <v>16.21</v>
      </c>
      <c r="F281" t="n">
        <v>13.01</v>
      </c>
      <c r="G281" t="n">
        <v>55.76</v>
      </c>
      <c r="H281" t="n">
        <v>0.72</v>
      </c>
      <c r="I281" t="n">
        <v>14</v>
      </c>
      <c r="J281" t="n">
        <v>227</v>
      </c>
      <c r="K281" t="n">
        <v>56.13</v>
      </c>
      <c r="L281" t="n">
        <v>9.25</v>
      </c>
      <c r="M281" t="n">
        <v>12</v>
      </c>
      <c r="N281" t="n">
        <v>51.62</v>
      </c>
      <c r="O281" t="n">
        <v>28230.92</v>
      </c>
      <c r="P281" t="n">
        <v>162.17</v>
      </c>
      <c r="Q281" t="n">
        <v>988.11</v>
      </c>
      <c r="R281" t="n">
        <v>45.63</v>
      </c>
      <c r="S281" t="n">
        <v>35.43</v>
      </c>
      <c r="T281" t="n">
        <v>4058.07</v>
      </c>
      <c r="U281" t="n">
        <v>0.78</v>
      </c>
      <c r="V281" t="n">
        <v>0.88</v>
      </c>
      <c r="W281" t="n">
        <v>2.99</v>
      </c>
      <c r="X281" t="n">
        <v>0.26</v>
      </c>
      <c r="Y281" t="n">
        <v>1</v>
      </c>
      <c r="Z281" t="n">
        <v>10</v>
      </c>
    </row>
    <row r="282">
      <c r="A282" t="n">
        <v>34</v>
      </c>
      <c r="B282" t="n">
        <v>110</v>
      </c>
      <c r="C282" t="inlineStr">
        <is>
          <t xml:space="preserve">CONCLUIDO	</t>
        </is>
      </c>
      <c r="D282" t="n">
        <v>6.1944</v>
      </c>
      <c r="E282" t="n">
        <v>16.14</v>
      </c>
      <c r="F282" t="n">
        <v>12.98</v>
      </c>
      <c r="G282" t="n">
        <v>59.92</v>
      </c>
      <c r="H282" t="n">
        <v>0.74</v>
      </c>
      <c r="I282" t="n">
        <v>13</v>
      </c>
      <c r="J282" t="n">
        <v>227.42</v>
      </c>
      <c r="K282" t="n">
        <v>56.13</v>
      </c>
      <c r="L282" t="n">
        <v>9.5</v>
      </c>
      <c r="M282" t="n">
        <v>11</v>
      </c>
      <c r="N282" t="n">
        <v>51.8</v>
      </c>
      <c r="O282" t="n">
        <v>28282.83</v>
      </c>
      <c r="P282" t="n">
        <v>159.38</v>
      </c>
      <c r="Q282" t="n">
        <v>988.16</v>
      </c>
      <c r="R282" t="n">
        <v>44.79</v>
      </c>
      <c r="S282" t="n">
        <v>35.43</v>
      </c>
      <c r="T282" t="n">
        <v>3639.51</v>
      </c>
      <c r="U282" t="n">
        <v>0.79</v>
      </c>
      <c r="V282" t="n">
        <v>0.88</v>
      </c>
      <c r="W282" t="n">
        <v>2.98</v>
      </c>
      <c r="X282" t="n">
        <v>0.23</v>
      </c>
      <c r="Y282" t="n">
        <v>1</v>
      </c>
      <c r="Z282" t="n">
        <v>10</v>
      </c>
    </row>
    <row r="283">
      <c r="A283" t="n">
        <v>35</v>
      </c>
      <c r="B283" t="n">
        <v>110</v>
      </c>
      <c r="C283" t="inlineStr">
        <is>
          <t xml:space="preserve">CONCLUIDO	</t>
        </is>
      </c>
      <c r="D283" t="n">
        <v>6.1859</v>
      </c>
      <c r="E283" t="n">
        <v>16.17</v>
      </c>
      <c r="F283" t="n">
        <v>13</v>
      </c>
      <c r="G283" t="n">
        <v>60.02</v>
      </c>
      <c r="H283" t="n">
        <v>0.76</v>
      </c>
      <c r="I283" t="n">
        <v>13</v>
      </c>
      <c r="J283" t="n">
        <v>227.84</v>
      </c>
      <c r="K283" t="n">
        <v>56.13</v>
      </c>
      <c r="L283" t="n">
        <v>9.75</v>
      </c>
      <c r="M283" t="n">
        <v>11</v>
      </c>
      <c r="N283" t="n">
        <v>51.97</v>
      </c>
      <c r="O283" t="n">
        <v>28334.8</v>
      </c>
      <c r="P283" t="n">
        <v>159.18</v>
      </c>
      <c r="Q283" t="n">
        <v>988.08</v>
      </c>
      <c r="R283" t="n">
        <v>45.59</v>
      </c>
      <c r="S283" t="n">
        <v>35.43</v>
      </c>
      <c r="T283" t="n">
        <v>4039.11</v>
      </c>
      <c r="U283" t="n">
        <v>0.78</v>
      </c>
      <c r="V283" t="n">
        <v>0.88</v>
      </c>
      <c r="W283" t="n">
        <v>2.99</v>
      </c>
      <c r="X283" t="n">
        <v>0.25</v>
      </c>
      <c r="Y283" t="n">
        <v>1</v>
      </c>
      <c r="Z283" t="n">
        <v>10</v>
      </c>
    </row>
    <row r="284">
      <c r="A284" t="n">
        <v>36</v>
      </c>
      <c r="B284" t="n">
        <v>110</v>
      </c>
      <c r="C284" t="inlineStr">
        <is>
          <t xml:space="preserve">CONCLUIDO	</t>
        </is>
      </c>
      <c r="D284" t="n">
        <v>6.192</v>
      </c>
      <c r="E284" t="n">
        <v>16.15</v>
      </c>
      <c r="F284" t="n">
        <v>12.99</v>
      </c>
      <c r="G284" t="n">
        <v>59.95</v>
      </c>
      <c r="H284" t="n">
        <v>0.78</v>
      </c>
      <c r="I284" t="n">
        <v>13</v>
      </c>
      <c r="J284" t="n">
        <v>228.27</v>
      </c>
      <c r="K284" t="n">
        <v>56.13</v>
      </c>
      <c r="L284" t="n">
        <v>10</v>
      </c>
      <c r="M284" t="n">
        <v>11</v>
      </c>
      <c r="N284" t="n">
        <v>52.14</v>
      </c>
      <c r="O284" t="n">
        <v>28386.82</v>
      </c>
      <c r="P284" t="n">
        <v>158.34</v>
      </c>
      <c r="Q284" t="n">
        <v>988.09</v>
      </c>
      <c r="R284" t="n">
        <v>45.07</v>
      </c>
      <c r="S284" t="n">
        <v>35.43</v>
      </c>
      <c r="T284" t="n">
        <v>3783.57</v>
      </c>
      <c r="U284" t="n">
        <v>0.79</v>
      </c>
      <c r="V284" t="n">
        <v>0.88</v>
      </c>
      <c r="W284" t="n">
        <v>2.98</v>
      </c>
      <c r="X284" t="n">
        <v>0.23</v>
      </c>
      <c r="Y284" t="n">
        <v>1</v>
      </c>
      <c r="Z284" t="n">
        <v>10</v>
      </c>
    </row>
    <row r="285">
      <c r="A285" t="n">
        <v>37</v>
      </c>
      <c r="B285" t="n">
        <v>110</v>
      </c>
      <c r="C285" t="inlineStr">
        <is>
          <t xml:space="preserve">CONCLUIDO	</t>
        </is>
      </c>
      <c r="D285" t="n">
        <v>6.2153</v>
      </c>
      <c r="E285" t="n">
        <v>16.09</v>
      </c>
      <c r="F285" t="n">
        <v>12.97</v>
      </c>
      <c r="G285" t="n">
        <v>64.84999999999999</v>
      </c>
      <c r="H285" t="n">
        <v>0.8</v>
      </c>
      <c r="I285" t="n">
        <v>12</v>
      </c>
      <c r="J285" t="n">
        <v>228.69</v>
      </c>
      <c r="K285" t="n">
        <v>56.13</v>
      </c>
      <c r="L285" t="n">
        <v>10.25</v>
      </c>
      <c r="M285" t="n">
        <v>10</v>
      </c>
      <c r="N285" t="n">
        <v>52.31</v>
      </c>
      <c r="O285" t="n">
        <v>28438.91</v>
      </c>
      <c r="P285" t="n">
        <v>155.79</v>
      </c>
      <c r="Q285" t="n">
        <v>988.12</v>
      </c>
      <c r="R285" t="n">
        <v>44.39</v>
      </c>
      <c r="S285" t="n">
        <v>35.43</v>
      </c>
      <c r="T285" t="n">
        <v>3445.61</v>
      </c>
      <c r="U285" t="n">
        <v>0.8</v>
      </c>
      <c r="V285" t="n">
        <v>0.88</v>
      </c>
      <c r="W285" t="n">
        <v>2.98</v>
      </c>
      <c r="X285" t="n">
        <v>0.22</v>
      </c>
      <c r="Y285" t="n">
        <v>1</v>
      </c>
      <c r="Z285" t="n">
        <v>10</v>
      </c>
    </row>
    <row r="286">
      <c r="A286" t="n">
        <v>38</v>
      </c>
      <c r="B286" t="n">
        <v>110</v>
      </c>
      <c r="C286" t="inlineStr">
        <is>
          <t xml:space="preserve">CONCLUIDO	</t>
        </is>
      </c>
      <c r="D286" t="n">
        <v>6.2135</v>
      </c>
      <c r="E286" t="n">
        <v>16.09</v>
      </c>
      <c r="F286" t="n">
        <v>12.97</v>
      </c>
      <c r="G286" t="n">
        <v>64.87</v>
      </c>
      <c r="H286" t="n">
        <v>0.8100000000000001</v>
      </c>
      <c r="I286" t="n">
        <v>12</v>
      </c>
      <c r="J286" t="n">
        <v>229.11</v>
      </c>
      <c r="K286" t="n">
        <v>56.13</v>
      </c>
      <c r="L286" t="n">
        <v>10.5</v>
      </c>
      <c r="M286" t="n">
        <v>10</v>
      </c>
      <c r="N286" t="n">
        <v>52.48</v>
      </c>
      <c r="O286" t="n">
        <v>28491.06</v>
      </c>
      <c r="P286" t="n">
        <v>155.33</v>
      </c>
      <c r="Q286" t="n">
        <v>988.13</v>
      </c>
      <c r="R286" t="n">
        <v>44.46</v>
      </c>
      <c r="S286" t="n">
        <v>35.43</v>
      </c>
      <c r="T286" t="n">
        <v>3482.84</v>
      </c>
      <c r="U286" t="n">
        <v>0.8</v>
      </c>
      <c r="V286" t="n">
        <v>0.88</v>
      </c>
      <c r="W286" t="n">
        <v>2.99</v>
      </c>
      <c r="X286" t="n">
        <v>0.22</v>
      </c>
      <c r="Y286" t="n">
        <v>1</v>
      </c>
      <c r="Z286" t="n">
        <v>10</v>
      </c>
    </row>
    <row r="287">
      <c r="A287" t="n">
        <v>39</v>
      </c>
      <c r="B287" t="n">
        <v>110</v>
      </c>
      <c r="C287" t="inlineStr">
        <is>
          <t xml:space="preserve">CONCLUIDO	</t>
        </is>
      </c>
      <c r="D287" t="n">
        <v>6.2158</v>
      </c>
      <c r="E287" t="n">
        <v>16.09</v>
      </c>
      <c r="F287" t="n">
        <v>12.97</v>
      </c>
      <c r="G287" t="n">
        <v>64.84</v>
      </c>
      <c r="H287" t="n">
        <v>0.83</v>
      </c>
      <c r="I287" t="n">
        <v>12</v>
      </c>
      <c r="J287" t="n">
        <v>229.53</v>
      </c>
      <c r="K287" t="n">
        <v>56.13</v>
      </c>
      <c r="L287" t="n">
        <v>10.75</v>
      </c>
      <c r="M287" t="n">
        <v>10</v>
      </c>
      <c r="N287" t="n">
        <v>52.66</v>
      </c>
      <c r="O287" t="n">
        <v>28543.27</v>
      </c>
      <c r="P287" t="n">
        <v>154.03</v>
      </c>
      <c r="Q287" t="n">
        <v>988.16</v>
      </c>
      <c r="R287" t="n">
        <v>44.46</v>
      </c>
      <c r="S287" t="n">
        <v>35.43</v>
      </c>
      <c r="T287" t="n">
        <v>3482.28</v>
      </c>
      <c r="U287" t="n">
        <v>0.8</v>
      </c>
      <c r="V287" t="n">
        <v>0.88</v>
      </c>
      <c r="W287" t="n">
        <v>2.98</v>
      </c>
      <c r="X287" t="n">
        <v>0.21</v>
      </c>
      <c r="Y287" t="n">
        <v>1</v>
      </c>
      <c r="Z287" t="n">
        <v>10</v>
      </c>
    </row>
    <row r="288">
      <c r="A288" t="n">
        <v>40</v>
      </c>
      <c r="B288" t="n">
        <v>110</v>
      </c>
      <c r="C288" t="inlineStr">
        <is>
          <t xml:space="preserve">CONCLUIDO	</t>
        </is>
      </c>
      <c r="D288" t="n">
        <v>6.2366</v>
      </c>
      <c r="E288" t="n">
        <v>16.03</v>
      </c>
      <c r="F288" t="n">
        <v>12.96</v>
      </c>
      <c r="G288" t="n">
        <v>70.68000000000001</v>
      </c>
      <c r="H288" t="n">
        <v>0.85</v>
      </c>
      <c r="I288" t="n">
        <v>11</v>
      </c>
      <c r="J288" t="n">
        <v>229.96</v>
      </c>
      <c r="K288" t="n">
        <v>56.13</v>
      </c>
      <c r="L288" t="n">
        <v>11</v>
      </c>
      <c r="M288" t="n">
        <v>9</v>
      </c>
      <c r="N288" t="n">
        <v>52.83</v>
      </c>
      <c r="O288" t="n">
        <v>28595.54</v>
      </c>
      <c r="P288" t="n">
        <v>152.79</v>
      </c>
      <c r="Q288" t="n">
        <v>988.1</v>
      </c>
      <c r="R288" t="n">
        <v>43.98</v>
      </c>
      <c r="S288" t="n">
        <v>35.43</v>
      </c>
      <c r="T288" t="n">
        <v>3247.3</v>
      </c>
      <c r="U288" t="n">
        <v>0.8100000000000001</v>
      </c>
      <c r="V288" t="n">
        <v>0.88</v>
      </c>
      <c r="W288" t="n">
        <v>2.98</v>
      </c>
      <c r="X288" t="n">
        <v>0.2</v>
      </c>
      <c r="Y288" t="n">
        <v>1</v>
      </c>
      <c r="Z288" t="n">
        <v>10</v>
      </c>
    </row>
    <row r="289">
      <c r="A289" t="n">
        <v>41</v>
      </c>
      <c r="B289" t="n">
        <v>110</v>
      </c>
      <c r="C289" t="inlineStr">
        <is>
          <t xml:space="preserve">CONCLUIDO	</t>
        </is>
      </c>
      <c r="D289" t="n">
        <v>6.2392</v>
      </c>
      <c r="E289" t="n">
        <v>16.03</v>
      </c>
      <c r="F289" t="n">
        <v>12.95</v>
      </c>
      <c r="G289" t="n">
        <v>70.64</v>
      </c>
      <c r="H289" t="n">
        <v>0.87</v>
      </c>
      <c r="I289" t="n">
        <v>11</v>
      </c>
      <c r="J289" t="n">
        <v>230.38</v>
      </c>
      <c r="K289" t="n">
        <v>56.13</v>
      </c>
      <c r="L289" t="n">
        <v>11.25</v>
      </c>
      <c r="M289" t="n">
        <v>7</v>
      </c>
      <c r="N289" t="n">
        <v>53</v>
      </c>
      <c r="O289" t="n">
        <v>28647.87</v>
      </c>
      <c r="P289" t="n">
        <v>152.05</v>
      </c>
      <c r="Q289" t="n">
        <v>988.08</v>
      </c>
      <c r="R289" t="n">
        <v>43.85</v>
      </c>
      <c r="S289" t="n">
        <v>35.43</v>
      </c>
      <c r="T289" t="n">
        <v>3183.48</v>
      </c>
      <c r="U289" t="n">
        <v>0.8100000000000001</v>
      </c>
      <c r="V289" t="n">
        <v>0.88</v>
      </c>
      <c r="W289" t="n">
        <v>2.98</v>
      </c>
      <c r="X289" t="n">
        <v>0.2</v>
      </c>
      <c r="Y289" t="n">
        <v>1</v>
      </c>
      <c r="Z289" t="n">
        <v>10</v>
      </c>
    </row>
    <row r="290">
      <c r="A290" t="n">
        <v>42</v>
      </c>
      <c r="B290" t="n">
        <v>110</v>
      </c>
      <c r="C290" t="inlineStr">
        <is>
          <t xml:space="preserve">CONCLUIDO	</t>
        </is>
      </c>
      <c r="D290" t="n">
        <v>6.2347</v>
      </c>
      <c r="E290" t="n">
        <v>16.04</v>
      </c>
      <c r="F290" t="n">
        <v>12.96</v>
      </c>
      <c r="G290" t="n">
        <v>70.7</v>
      </c>
      <c r="H290" t="n">
        <v>0.89</v>
      </c>
      <c r="I290" t="n">
        <v>11</v>
      </c>
      <c r="J290" t="n">
        <v>230.81</v>
      </c>
      <c r="K290" t="n">
        <v>56.13</v>
      </c>
      <c r="L290" t="n">
        <v>11.5</v>
      </c>
      <c r="M290" t="n">
        <v>6</v>
      </c>
      <c r="N290" t="n">
        <v>53.18</v>
      </c>
      <c r="O290" t="n">
        <v>28700.26</v>
      </c>
      <c r="P290" t="n">
        <v>151.9</v>
      </c>
      <c r="Q290" t="n">
        <v>988.08</v>
      </c>
      <c r="R290" t="n">
        <v>44.12</v>
      </c>
      <c r="S290" t="n">
        <v>35.43</v>
      </c>
      <c r="T290" t="n">
        <v>3316.64</v>
      </c>
      <c r="U290" t="n">
        <v>0.8</v>
      </c>
      <c r="V290" t="n">
        <v>0.88</v>
      </c>
      <c r="W290" t="n">
        <v>2.99</v>
      </c>
      <c r="X290" t="n">
        <v>0.21</v>
      </c>
      <c r="Y290" t="n">
        <v>1</v>
      </c>
      <c r="Z290" t="n">
        <v>10</v>
      </c>
    </row>
    <row r="291">
      <c r="A291" t="n">
        <v>43</v>
      </c>
      <c r="B291" t="n">
        <v>110</v>
      </c>
      <c r="C291" t="inlineStr">
        <is>
          <t xml:space="preserve">CONCLUIDO	</t>
        </is>
      </c>
      <c r="D291" t="n">
        <v>6.237</v>
      </c>
      <c r="E291" t="n">
        <v>16.03</v>
      </c>
      <c r="F291" t="n">
        <v>12.96</v>
      </c>
      <c r="G291" t="n">
        <v>70.67</v>
      </c>
      <c r="H291" t="n">
        <v>0.9</v>
      </c>
      <c r="I291" t="n">
        <v>11</v>
      </c>
      <c r="J291" t="n">
        <v>231.23</v>
      </c>
      <c r="K291" t="n">
        <v>56.13</v>
      </c>
      <c r="L291" t="n">
        <v>11.75</v>
      </c>
      <c r="M291" t="n">
        <v>4</v>
      </c>
      <c r="N291" t="n">
        <v>53.36</v>
      </c>
      <c r="O291" t="n">
        <v>28752.71</v>
      </c>
      <c r="P291" t="n">
        <v>150.57</v>
      </c>
      <c r="Q291" t="n">
        <v>988.08</v>
      </c>
      <c r="R291" t="n">
        <v>44.04</v>
      </c>
      <c r="S291" t="n">
        <v>35.43</v>
      </c>
      <c r="T291" t="n">
        <v>3275.3</v>
      </c>
      <c r="U291" t="n">
        <v>0.8</v>
      </c>
      <c r="V291" t="n">
        <v>0.88</v>
      </c>
      <c r="W291" t="n">
        <v>2.98</v>
      </c>
      <c r="X291" t="n">
        <v>0.2</v>
      </c>
      <c r="Y291" t="n">
        <v>1</v>
      </c>
      <c r="Z291" t="n">
        <v>10</v>
      </c>
    </row>
    <row r="292">
      <c r="A292" t="n">
        <v>44</v>
      </c>
      <c r="B292" t="n">
        <v>110</v>
      </c>
      <c r="C292" t="inlineStr">
        <is>
          <t xml:space="preserve">CONCLUIDO	</t>
        </is>
      </c>
      <c r="D292" t="n">
        <v>6.2361</v>
      </c>
      <c r="E292" t="n">
        <v>16.04</v>
      </c>
      <c r="F292" t="n">
        <v>12.96</v>
      </c>
      <c r="G292" t="n">
        <v>70.68000000000001</v>
      </c>
      <c r="H292" t="n">
        <v>0.92</v>
      </c>
      <c r="I292" t="n">
        <v>11</v>
      </c>
      <c r="J292" t="n">
        <v>231.66</v>
      </c>
      <c r="K292" t="n">
        <v>56.13</v>
      </c>
      <c r="L292" t="n">
        <v>12</v>
      </c>
      <c r="M292" t="n">
        <v>2</v>
      </c>
      <c r="N292" t="n">
        <v>53.53</v>
      </c>
      <c r="O292" t="n">
        <v>28805.23</v>
      </c>
      <c r="P292" t="n">
        <v>149.68</v>
      </c>
      <c r="Q292" t="n">
        <v>988.1</v>
      </c>
      <c r="R292" t="n">
        <v>43.9</v>
      </c>
      <c r="S292" t="n">
        <v>35.43</v>
      </c>
      <c r="T292" t="n">
        <v>3205.7</v>
      </c>
      <c r="U292" t="n">
        <v>0.8100000000000001</v>
      </c>
      <c r="V292" t="n">
        <v>0.88</v>
      </c>
      <c r="W292" t="n">
        <v>2.99</v>
      </c>
      <c r="X292" t="n">
        <v>0.2</v>
      </c>
      <c r="Y292" t="n">
        <v>1</v>
      </c>
      <c r="Z292" t="n">
        <v>10</v>
      </c>
    </row>
    <row r="293">
      <c r="A293" t="n">
        <v>45</v>
      </c>
      <c r="B293" t="n">
        <v>110</v>
      </c>
      <c r="C293" t="inlineStr">
        <is>
          <t xml:space="preserve">CONCLUIDO	</t>
        </is>
      </c>
      <c r="D293" t="n">
        <v>6.2366</v>
      </c>
      <c r="E293" t="n">
        <v>16.03</v>
      </c>
      <c r="F293" t="n">
        <v>12.96</v>
      </c>
      <c r="G293" t="n">
        <v>70.68000000000001</v>
      </c>
      <c r="H293" t="n">
        <v>0.9399999999999999</v>
      </c>
      <c r="I293" t="n">
        <v>11</v>
      </c>
      <c r="J293" t="n">
        <v>232.08</v>
      </c>
      <c r="K293" t="n">
        <v>56.13</v>
      </c>
      <c r="L293" t="n">
        <v>12.25</v>
      </c>
      <c r="M293" t="n">
        <v>1</v>
      </c>
      <c r="N293" t="n">
        <v>53.71</v>
      </c>
      <c r="O293" t="n">
        <v>28857.81</v>
      </c>
      <c r="P293" t="n">
        <v>149.75</v>
      </c>
      <c r="Q293" t="n">
        <v>988.1799999999999</v>
      </c>
      <c r="R293" t="n">
        <v>43.81</v>
      </c>
      <c r="S293" t="n">
        <v>35.43</v>
      </c>
      <c r="T293" t="n">
        <v>3161.72</v>
      </c>
      <c r="U293" t="n">
        <v>0.8100000000000001</v>
      </c>
      <c r="V293" t="n">
        <v>0.88</v>
      </c>
      <c r="W293" t="n">
        <v>2.99</v>
      </c>
      <c r="X293" t="n">
        <v>0.2</v>
      </c>
      <c r="Y293" t="n">
        <v>1</v>
      </c>
      <c r="Z293" t="n">
        <v>10</v>
      </c>
    </row>
    <row r="294">
      <c r="A294" t="n">
        <v>46</v>
      </c>
      <c r="B294" t="n">
        <v>110</v>
      </c>
      <c r="C294" t="inlineStr">
        <is>
          <t xml:space="preserve">CONCLUIDO	</t>
        </is>
      </c>
      <c r="D294" t="n">
        <v>6.2383</v>
      </c>
      <c r="E294" t="n">
        <v>16.03</v>
      </c>
      <c r="F294" t="n">
        <v>12.95</v>
      </c>
      <c r="G294" t="n">
        <v>70.65000000000001</v>
      </c>
      <c r="H294" t="n">
        <v>0.96</v>
      </c>
      <c r="I294" t="n">
        <v>11</v>
      </c>
      <c r="J294" t="n">
        <v>232.51</v>
      </c>
      <c r="K294" t="n">
        <v>56.13</v>
      </c>
      <c r="L294" t="n">
        <v>12.5</v>
      </c>
      <c r="M294" t="n">
        <v>1</v>
      </c>
      <c r="N294" t="n">
        <v>53.88</v>
      </c>
      <c r="O294" t="n">
        <v>28910.45</v>
      </c>
      <c r="P294" t="n">
        <v>149.63</v>
      </c>
      <c r="Q294" t="n">
        <v>988.1799999999999</v>
      </c>
      <c r="R294" t="n">
        <v>43.75</v>
      </c>
      <c r="S294" t="n">
        <v>35.43</v>
      </c>
      <c r="T294" t="n">
        <v>3133.1</v>
      </c>
      <c r="U294" t="n">
        <v>0.8100000000000001</v>
      </c>
      <c r="V294" t="n">
        <v>0.88</v>
      </c>
      <c r="W294" t="n">
        <v>2.99</v>
      </c>
      <c r="X294" t="n">
        <v>0.2</v>
      </c>
      <c r="Y294" t="n">
        <v>1</v>
      </c>
      <c r="Z294" t="n">
        <v>10</v>
      </c>
    </row>
    <row r="295">
      <c r="A295" t="n">
        <v>47</v>
      </c>
      <c r="B295" t="n">
        <v>110</v>
      </c>
      <c r="C295" t="inlineStr">
        <is>
          <t xml:space="preserve">CONCLUIDO	</t>
        </is>
      </c>
      <c r="D295" t="n">
        <v>6.2623</v>
      </c>
      <c r="E295" t="n">
        <v>15.97</v>
      </c>
      <c r="F295" t="n">
        <v>12.93</v>
      </c>
      <c r="G295" t="n">
        <v>77.59999999999999</v>
      </c>
      <c r="H295" t="n">
        <v>0.97</v>
      </c>
      <c r="I295" t="n">
        <v>10</v>
      </c>
      <c r="J295" t="n">
        <v>232.94</v>
      </c>
      <c r="K295" t="n">
        <v>56.13</v>
      </c>
      <c r="L295" t="n">
        <v>12.75</v>
      </c>
      <c r="M295" t="n">
        <v>0</v>
      </c>
      <c r="N295" t="n">
        <v>54.06</v>
      </c>
      <c r="O295" t="n">
        <v>28963.15</v>
      </c>
      <c r="P295" t="n">
        <v>149.35</v>
      </c>
      <c r="Q295" t="n">
        <v>988.1799999999999</v>
      </c>
      <c r="R295" t="n">
        <v>43.14</v>
      </c>
      <c r="S295" t="n">
        <v>35.43</v>
      </c>
      <c r="T295" t="n">
        <v>2830.81</v>
      </c>
      <c r="U295" t="n">
        <v>0.82</v>
      </c>
      <c r="V295" t="n">
        <v>0.88</v>
      </c>
      <c r="W295" t="n">
        <v>2.99</v>
      </c>
      <c r="X295" t="n">
        <v>0.18</v>
      </c>
      <c r="Y295" t="n">
        <v>1</v>
      </c>
      <c r="Z295" t="n">
        <v>10</v>
      </c>
    </row>
    <row r="296">
      <c r="A296" t="n">
        <v>0</v>
      </c>
      <c r="B296" t="n">
        <v>150</v>
      </c>
      <c r="C296" t="inlineStr">
        <is>
          <t xml:space="preserve">CONCLUIDO	</t>
        </is>
      </c>
      <c r="D296" t="n">
        <v>3.0103</v>
      </c>
      <c r="E296" t="n">
        <v>33.22</v>
      </c>
      <c r="F296" t="n">
        <v>17.5</v>
      </c>
      <c r="G296" t="n">
        <v>4.59</v>
      </c>
      <c r="H296" t="n">
        <v>0.06</v>
      </c>
      <c r="I296" t="n">
        <v>229</v>
      </c>
      <c r="J296" t="n">
        <v>296.65</v>
      </c>
      <c r="K296" t="n">
        <v>61.82</v>
      </c>
      <c r="L296" t="n">
        <v>1</v>
      </c>
      <c r="M296" t="n">
        <v>227</v>
      </c>
      <c r="N296" t="n">
        <v>83.83</v>
      </c>
      <c r="O296" t="n">
        <v>36821.52</v>
      </c>
      <c r="P296" t="n">
        <v>318.45</v>
      </c>
      <c r="Q296" t="n">
        <v>988.86</v>
      </c>
      <c r="R296" t="n">
        <v>185.38</v>
      </c>
      <c r="S296" t="n">
        <v>35.43</v>
      </c>
      <c r="T296" t="n">
        <v>72856.98</v>
      </c>
      <c r="U296" t="n">
        <v>0.19</v>
      </c>
      <c r="V296" t="n">
        <v>0.65</v>
      </c>
      <c r="W296" t="n">
        <v>3.35</v>
      </c>
      <c r="X296" t="n">
        <v>4.74</v>
      </c>
      <c r="Y296" t="n">
        <v>1</v>
      </c>
      <c r="Z296" t="n">
        <v>10</v>
      </c>
    </row>
    <row r="297">
      <c r="A297" t="n">
        <v>1</v>
      </c>
      <c r="B297" t="n">
        <v>150</v>
      </c>
      <c r="C297" t="inlineStr">
        <is>
          <t xml:space="preserve">CONCLUIDO	</t>
        </is>
      </c>
      <c r="D297" t="n">
        <v>3.4898</v>
      </c>
      <c r="E297" t="n">
        <v>28.66</v>
      </c>
      <c r="F297" t="n">
        <v>16.21</v>
      </c>
      <c r="G297" t="n">
        <v>5.72</v>
      </c>
      <c r="H297" t="n">
        <v>0.07000000000000001</v>
      </c>
      <c r="I297" t="n">
        <v>170</v>
      </c>
      <c r="J297" t="n">
        <v>297.17</v>
      </c>
      <c r="K297" t="n">
        <v>61.82</v>
      </c>
      <c r="L297" t="n">
        <v>1.25</v>
      </c>
      <c r="M297" t="n">
        <v>168</v>
      </c>
      <c r="N297" t="n">
        <v>84.09999999999999</v>
      </c>
      <c r="O297" t="n">
        <v>36885.7</v>
      </c>
      <c r="P297" t="n">
        <v>294.43</v>
      </c>
      <c r="Q297" t="n">
        <v>988.6</v>
      </c>
      <c r="R297" t="n">
        <v>145.64</v>
      </c>
      <c r="S297" t="n">
        <v>35.43</v>
      </c>
      <c r="T297" t="n">
        <v>53281.62</v>
      </c>
      <c r="U297" t="n">
        <v>0.24</v>
      </c>
      <c r="V297" t="n">
        <v>0.7</v>
      </c>
      <c r="W297" t="n">
        <v>3.24</v>
      </c>
      <c r="X297" t="n">
        <v>3.45</v>
      </c>
      <c r="Y297" t="n">
        <v>1</v>
      </c>
      <c r="Z297" t="n">
        <v>10</v>
      </c>
    </row>
    <row r="298">
      <c r="A298" t="n">
        <v>2</v>
      </c>
      <c r="B298" t="n">
        <v>150</v>
      </c>
      <c r="C298" t="inlineStr">
        <is>
          <t xml:space="preserve">CONCLUIDO	</t>
        </is>
      </c>
      <c r="D298" t="n">
        <v>3.851</v>
      </c>
      <c r="E298" t="n">
        <v>25.97</v>
      </c>
      <c r="F298" t="n">
        <v>15.47</v>
      </c>
      <c r="G298" t="n">
        <v>6.88</v>
      </c>
      <c r="H298" t="n">
        <v>0.09</v>
      </c>
      <c r="I298" t="n">
        <v>135</v>
      </c>
      <c r="J298" t="n">
        <v>297.7</v>
      </c>
      <c r="K298" t="n">
        <v>61.82</v>
      </c>
      <c r="L298" t="n">
        <v>1.5</v>
      </c>
      <c r="M298" t="n">
        <v>133</v>
      </c>
      <c r="N298" t="n">
        <v>84.37</v>
      </c>
      <c r="O298" t="n">
        <v>36949.99</v>
      </c>
      <c r="P298" t="n">
        <v>280.38</v>
      </c>
      <c r="Q298" t="n">
        <v>988.35</v>
      </c>
      <c r="R298" t="n">
        <v>122.22</v>
      </c>
      <c r="S298" t="n">
        <v>35.43</v>
      </c>
      <c r="T298" t="n">
        <v>41747.49</v>
      </c>
      <c r="U298" t="n">
        <v>0.29</v>
      </c>
      <c r="V298" t="n">
        <v>0.74</v>
      </c>
      <c r="W298" t="n">
        <v>3.18</v>
      </c>
      <c r="X298" t="n">
        <v>2.71</v>
      </c>
      <c r="Y298" t="n">
        <v>1</v>
      </c>
      <c r="Z298" t="n">
        <v>10</v>
      </c>
    </row>
    <row r="299">
      <c r="A299" t="n">
        <v>3</v>
      </c>
      <c r="B299" t="n">
        <v>150</v>
      </c>
      <c r="C299" t="inlineStr">
        <is>
          <t xml:space="preserve">CONCLUIDO	</t>
        </is>
      </c>
      <c r="D299" t="n">
        <v>4.1117</v>
      </c>
      <c r="E299" t="n">
        <v>24.32</v>
      </c>
      <c r="F299" t="n">
        <v>15.05</v>
      </c>
      <c r="G299" t="n">
        <v>7.99</v>
      </c>
      <c r="H299" t="n">
        <v>0.1</v>
      </c>
      <c r="I299" t="n">
        <v>113</v>
      </c>
      <c r="J299" t="n">
        <v>298.22</v>
      </c>
      <c r="K299" t="n">
        <v>61.82</v>
      </c>
      <c r="L299" t="n">
        <v>1.75</v>
      </c>
      <c r="M299" t="n">
        <v>111</v>
      </c>
      <c r="N299" t="n">
        <v>84.65000000000001</v>
      </c>
      <c r="O299" t="n">
        <v>37014.39</v>
      </c>
      <c r="P299" t="n">
        <v>272.15</v>
      </c>
      <c r="Q299" t="n">
        <v>988.5700000000001</v>
      </c>
      <c r="R299" t="n">
        <v>108.54</v>
      </c>
      <c r="S299" t="n">
        <v>35.43</v>
      </c>
      <c r="T299" t="n">
        <v>35018.46</v>
      </c>
      <c r="U299" t="n">
        <v>0.33</v>
      </c>
      <c r="V299" t="n">
        <v>0.76</v>
      </c>
      <c r="W299" t="n">
        <v>3.16</v>
      </c>
      <c r="X299" t="n">
        <v>2.29</v>
      </c>
      <c r="Y299" t="n">
        <v>1</v>
      </c>
      <c r="Z299" t="n">
        <v>10</v>
      </c>
    </row>
    <row r="300">
      <c r="A300" t="n">
        <v>4</v>
      </c>
      <c r="B300" t="n">
        <v>150</v>
      </c>
      <c r="C300" t="inlineStr">
        <is>
          <t xml:space="preserve">CONCLUIDO	</t>
        </is>
      </c>
      <c r="D300" t="n">
        <v>4.3424</v>
      </c>
      <c r="E300" t="n">
        <v>23.03</v>
      </c>
      <c r="F300" t="n">
        <v>14.7</v>
      </c>
      <c r="G300" t="n">
        <v>9.19</v>
      </c>
      <c r="H300" t="n">
        <v>0.12</v>
      </c>
      <c r="I300" t="n">
        <v>96</v>
      </c>
      <c r="J300" t="n">
        <v>298.74</v>
      </c>
      <c r="K300" t="n">
        <v>61.82</v>
      </c>
      <c r="L300" t="n">
        <v>2</v>
      </c>
      <c r="M300" t="n">
        <v>94</v>
      </c>
      <c r="N300" t="n">
        <v>84.92</v>
      </c>
      <c r="O300" t="n">
        <v>37078.91</v>
      </c>
      <c r="P300" t="n">
        <v>265.34</v>
      </c>
      <c r="Q300" t="n">
        <v>988.24</v>
      </c>
      <c r="R300" t="n">
        <v>98.03</v>
      </c>
      <c r="S300" t="n">
        <v>35.43</v>
      </c>
      <c r="T300" t="n">
        <v>29848.15</v>
      </c>
      <c r="U300" t="n">
        <v>0.36</v>
      </c>
      <c r="V300" t="n">
        <v>0.78</v>
      </c>
      <c r="W300" t="n">
        <v>3.13</v>
      </c>
      <c r="X300" t="n">
        <v>1.94</v>
      </c>
      <c r="Y300" t="n">
        <v>1</v>
      </c>
      <c r="Z300" t="n">
        <v>10</v>
      </c>
    </row>
    <row r="301">
      <c r="A301" t="n">
        <v>5</v>
      </c>
      <c r="B301" t="n">
        <v>150</v>
      </c>
      <c r="C301" t="inlineStr">
        <is>
          <t xml:space="preserve">CONCLUIDO	</t>
        </is>
      </c>
      <c r="D301" t="n">
        <v>4.5234</v>
      </c>
      <c r="E301" t="n">
        <v>22.11</v>
      </c>
      <c r="F301" t="n">
        <v>14.44</v>
      </c>
      <c r="G301" t="n">
        <v>10.32</v>
      </c>
      <c r="H301" t="n">
        <v>0.13</v>
      </c>
      <c r="I301" t="n">
        <v>84</v>
      </c>
      <c r="J301" t="n">
        <v>299.26</v>
      </c>
      <c r="K301" t="n">
        <v>61.82</v>
      </c>
      <c r="L301" t="n">
        <v>2.25</v>
      </c>
      <c r="M301" t="n">
        <v>82</v>
      </c>
      <c r="N301" t="n">
        <v>85.19</v>
      </c>
      <c r="O301" t="n">
        <v>37143.54</v>
      </c>
      <c r="P301" t="n">
        <v>260.14</v>
      </c>
      <c r="Q301" t="n">
        <v>988.1799999999999</v>
      </c>
      <c r="R301" t="n">
        <v>90.09999999999999</v>
      </c>
      <c r="S301" t="n">
        <v>35.43</v>
      </c>
      <c r="T301" t="n">
        <v>25941.2</v>
      </c>
      <c r="U301" t="n">
        <v>0.39</v>
      </c>
      <c r="V301" t="n">
        <v>0.79</v>
      </c>
      <c r="W301" t="n">
        <v>3.11</v>
      </c>
      <c r="X301" t="n">
        <v>1.69</v>
      </c>
      <c r="Y301" t="n">
        <v>1</v>
      </c>
      <c r="Z301" t="n">
        <v>10</v>
      </c>
    </row>
    <row r="302">
      <c r="A302" t="n">
        <v>6</v>
      </c>
      <c r="B302" t="n">
        <v>150</v>
      </c>
      <c r="C302" t="inlineStr">
        <is>
          <t xml:space="preserve">CONCLUIDO	</t>
        </is>
      </c>
      <c r="D302" t="n">
        <v>4.6748</v>
      </c>
      <c r="E302" t="n">
        <v>21.39</v>
      </c>
      <c r="F302" t="n">
        <v>14.23</v>
      </c>
      <c r="G302" t="n">
        <v>11.38</v>
      </c>
      <c r="H302" t="n">
        <v>0.15</v>
      </c>
      <c r="I302" t="n">
        <v>75</v>
      </c>
      <c r="J302" t="n">
        <v>299.79</v>
      </c>
      <c r="K302" t="n">
        <v>61.82</v>
      </c>
      <c r="L302" t="n">
        <v>2.5</v>
      </c>
      <c r="M302" t="n">
        <v>73</v>
      </c>
      <c r="N302" t="n">
        <v>85.47</v>
      </c>
      <c r="O302" t="n">
        <v>37208.42</v>
      </c>
      <c r="P302" t="n">
        <v>255.68</v>
      </c>
      <c r="Q302" t="n">
        <v>988.29</v>
      </c>
      <c r="R302" t="n">
        <v>83.58</v>
      </c>
      <c r="S302" t="n">
        <v>35.43</v>
      </c>
      <c r="T302" t="n">
        <v>22726.08</v>
      </c>
      <c r="U302" t="n">
        <v>0.42</v>
      </c>
      <c r="V302" t="n">
        <v>0.8</v>
      </c>
      <c r="W302" t="n">
        <v>3.08</v>
      </c>
      <c r="X302" t="n">
        <v>1.47</v>
      </c>
      <c r="Y302" t="n">
        <v>1</v>
      </c>
      <c r="Z302" t="n">
        <v>10</v>
      </c>
    </row>
    <row r="303">
      <c r="A303" t="n">
        <v>7</v>
      </c>
      <c r="B303" t="n">
        <v>150</v>
      </c>
      <c r="C303" t="inlineStr">
        <is>
          <t xml:space="preserve">CONCLUIDO	</t>
        </is>
      </c>
      <c r="D303" t="n">
        <v>4.8039</v>
      </c>
      <c r="E303" t="n">
        <v>20.82</v>
      </c>
      <c r="F303" t="n">
        <v>14.1</v>
      </c>
      <c r="G303" t="n">
        <v>12.62</v>
      </c>
      <c r="H303" t="n">
        <v>0.16</v>
      </c>
      <c r="I303" t="n">
        <v>67</v>
      </c>
      <c r="J303" t="n">
        <v>300.32</v>
      </c>
      <c r="K303" t="n">
        <v>61.82</v>
      </c>
      <c r="L303" t="n">
        <v>2.75</v>
      </c>
      <c r="M303" t="n">
        <v>65</v>
      </c>
      <c r="N303" t="n">
        <v>85.73999999999999</v>
      </c>
      <c r="O303" t="n">
        <v>37273.29</v>
      </c>
      <c r="P303" t="n">
        <v>252.81</v>
      </c>
      <c r="Q303" t="n">
        <v>988.45</v>
      </c>
      <c r="R303" t="n">
        <v>79.61</v>
      </c>
      <c r="S303" t="n">
        <v>35.43</v>
      </c>
      <c r="T303" t="n">
        <v>20783.2</v>
      </c>
      <c r="U303" t="n">
        <v>0.45</v>
      </c>
      <c r="V303" t="n">
        <v>0.8100000000000001</v>
      </c>
      <c r="W303" t="n">
        <v>3.07</v>
      </c>
      <c r="X303" t="n">
        <v>1.34</v>
      </c>
      <c r="Y303" t="n">
        <v>1</v>
      </c>
      <c r="Z303" t="n">
        <v>10</v>
      </c>
    </row>
    <row r="304">
      <c r="A304" t="n">
        <v>8</v>
      </c>
      <c r="B304" t="n">
        <v>150</v>
      </c>
      <c r="C304" t="inlineStr">
        <is>
          <t xml:space="preserve">CONCLUIDO	</t>
        </is>
      </c>
      <c r="D304" t="n">
        <v>4.9068</v>
      </c>
      <c r="E304" t="n">
        <v>20.38</v>
      </c>
      <c r="F304" t="n">
        <v>13.99</v>
      </c>
      <c r="G304" t="n">
        <v>13.76</v>
      </c>
      <c r="H304" t="n">
        <v>0.18</v>
      </c>
      <c r="I304" t="n">
        <v>61</v>
      </c>
      <c r="J304" t="n">
        <v>300.84</v>
      </c>
      <c r="K304" t="n">
        <v>61.82</v>
      </c>
      <c r="L304" t="n">
        <v>3</v>
      </c>
      <c r="M304" t="n">
        <v>59</v>
      </c>
      <c r="N304" t="n">
        <v>86.02</v>
      </c>
      <c r="O304" t="n">
        <v>37338.27</v>
      </c>
      <c r="P304" t="n">
        <v>250.58</v>
      </c>
      <c r="Q304" t="n">
        <v>988.27</v>
      </c>
      <c r="R304" t="n">
        <v>75.98</v>
      </c>
      <c r="S304" t="n">
        <v>35.43</v>
      </c>
      <c r="T304" t="n">
        <v>18998.05</v>
      </c>
      <c r="U304" t="n">
        <v>0.47</v>
      </c>
      <c r="V304" t="n">
        <v>0.8100000000000001</v>
      </c>
      <c r="W304" t="n">
        <v>3.07</v>
      </c>
      <c r="X304" t="n">
        <v>1.24</v>
      </c>
      <c r="Y304" t="n">
        <v>1</v>
      </c>
      <c r="Z304" t="n">
        <v>10</v>
      </c>
    </row>
    <row r="305">
      <c r="A305" t="n">
        <v>9</v>
      </c>
      <c r="B305" t="n">
        <v>150</v>
      </c>
      <c r="C305" t="inlineStr">
        <is>
          <t xml:space="preserve">CONCLUIDO	</t>
        </is>
      </c>
      <c r="D305" t="n">
        <v>5.0067</v>
      </c>
      <c r="E305" t="n">
        <v>19.97</v>
      </c>
      <c r="F305" t="n">
        <v>13.87</v>
      </c>
      <c r="G305" t="n">
        <v>14.86</v>
      </c>
      <c r="H305" t="n">
        <v>0.19</v>
      </c>
      <c r="I305" t="n">
        <v>56</v>
      </c>
      <c r="J305" t="n">
        <v>301.37</v>
      </c>
      <c r="K305" t="n">
        <v>61.82</v>
      </c>
      <c r="L305" t="n">
        <v>3.25</v>
      </c>
      <c r="M305" t="n">
        <v>54</v>
      </c>
      <c r="N305" t="n">
        <v>86.3</v>
      </c>
      <c r="O305" t="n">
        <v>37403.38</v>
      </c>
      <c r="P305" t="n">
        <v>247.59</v>
      </c>
      <c r="Q305" t="n">
        <v>988.12</v>
      </c>
      <c r="R305" t="n">
        <v>72.23</v>
      </c>
      <c r="S305" t="n">
        <v>35.43</v>
      </c>
      <c r="T305" t="n">
        <v>17147.24</v>
      </c>
      <c r="U305" t="n">
        <v>0.49</v>
      </c>
      <c r="V305" t="n">
        <v>0.82</v>
      </c>
      <c r="W305" t="n">
        <v>3.06</v>
      </c>
      <c r="X305" t="n">
        <v>1.11</v>
      </c>
      <c r="Y305" t="n">
        <v>1</v>
      </c>
      <c r="Z305" t="n">
        <v>10</v>
      </c>
    </row>
    <row r="306">
      <c r="A306" t="n">
        <v>10</v>
      </c>
      <c r="B306" t="n">
        <v>150</v>
      </c>
      <c r="C306" t="inlineStr">
        <is>
          <t xml:space="preserve">CONCLUIDO	</t>
        </is>
      </c>
      <c r="D306" t="n">
        <v>5.0862</v>
      </c>
      <c r="E306" t="n">
        <v>19.66</v>
      </c>
      <c r="F306" t="n">
        <v>13.78</v>
      </c>
      <c r="G306" t="n">
        <v>15.89</v>
      </c>
      <c r="H306" t="n">
        <v>0.21</v>
      </c>
      <c r="I306" t="n">
        <v>52</v>
      </c>
      <c r="J306" t="n">
        <v>301.9</v>
      </c>
      <c r="K306" t="n">
        <v>61.82</v>
      </c>
      <c r="L306" t="n">
        <v>3.5</v>
      </c>
      <c r="M306" t="n">
        <v>50</v>
      </c>
      <c r="N306" t="n">
        <v>86.58</v>
      </c>
      <c r="O306" t="n">
        <v>37468.6</v>
      </c>
      <c r="P306" t="n">
        <v>245.37</v>
      </c>
      <c r="Q306" t="n">
        <v>988.3099999999999</v>
      </c>
      <c r="R306" t="n">
        <v>69.27</v>
      </c>
      <c r="S306" t="n">
        <v>35.43</v>
      </c>
      <c r="T306" t="n">
        <v>15685.23</v>
      </c>
      <c r="U306" t="n">
        <v>0.51</v>
      </c>
      <c r="V306" t="n">
        <v>0.83</v>
      </c>
      <c r="W306" t="n">
        <v>3.05</v>
      </c>
      <c r="X306" t="n">
        <v>1.02</v>
      </c>
      <c r="Y306" t="n">
        <v>1</v>
      </c>
      <c r="Z306" t="n">
        <v>10</v>
      </c>
    </row>
    <row r="307">
      <c r="A307" t="n">
        <v>11</v>
      </c>
      <c r="B307" t="n">
        <v>150</v>
      </c>
      <c r="C307" t="inlineStr">
        <is>
          <t xml:space="preserve">CONCLUIDO	</t>
        </is>
      </c>
      <c r="D307" t="n">
        <v>5.1644</v>
      </c>
      <c r="E307" t="n">
        <v>19.36</v>
      </c>
      <c r="F307" t="n">
        <v>13.7</v>
      </c>
      <c r="G307" t="n">
        <v>17.12</v>
      </c>
      <c r="H307" t="n">
        <v>0.22</v>
      </c>
      <c r="I307" t="n">
        <v>48</v>
      </c>
      <c r="J307" t="n">
        <v>302.43</v>
      </c>
      <c r="K307" t="n">
        <v>61.82</v>
      </c>
      <c r="L307" t="n">
        <v>3.75</v>
      </c>
      <c r="M307" t="n">
        <v>46</v>
      </c>
      <c r="N307" t="n">
        <v>86.86</v>
      </c>
      <c r="O307" t="n">
        <v>37533.94</v>
      </c>
      <c r="P307" t="n">
        <v>243.59</v>
      </c>
      <c r="Q307" t="n">
        <v>988.12</v>
      </c>
      <c r="R307" t="n">
        <v>67.14</v>
      </c>
      <c r="S307" t="n">
        <v>35.43</v>
      </c>
      <c r="T307" t="n">
        <v>14639.79</v>
      </c>
      <c r="U307" t="n">
        <v>0.53</v>
      </c>
      <c r="V307" t="n">
        <v>0.83</v>
      </c>
      <c r="W307" t="n">
        <v>3.04</v>
      </c>
      <c r="X307" t="n">
        <v>0.9399999999999999</v>
      </c>
      <c r="Y307" t="n">
        <v>1</v>
      </c>
      <c r="Z307" t="n">
        <v>10</v>
      </c>
    </row>
    <row r="308">
      <c r="A308" t="n">
        <v>12</v>
      </c>
      <c r="B308" t="n">
        <v>150</v>
      </c>
      <c r="C308" t="inlineStr">
        <is>
          <t xml:space="preserve">CONCLUIDO	</t>
        </is>
      </c>
      <c r="D308" t="n">
        <v>5.227</v>
      </c>
      <c r="E308" t="n">
        <v>19.13</v>
      </c>
      <c r="F308" t="n">
        <v>13.63</v>
      </c>
      <c r="G308" t="n">
        <v>18.18</v>
      </c>
      <c r="H308" t="n">
        <v>0.24</v>
      </c>
      <c r="I308" t="n">
        <v>45</v>
      </c>
      <c r="J308" t="n">
        <v>302.96</v>
      </c>
      <c r="K308" t="n">
        <v>61.82</v>
      </c>
      <c r="L308" t="n">
        <v>4</v>
      </c>
      <c r="M308" t="n">
        <v>43</v>
      </c>
      <c r="N308" t="n">
        <v>87.14</v>
      </c>
      <c r="O308" t="n">
        <v>37599.4</v>
      </c>
      <c r="P308" t="n">
        <v>241.94</v>
      </c>
      <c r="Q308" t="n">
        <v>988.1799999999999</v>
      </c>
      <c r="R308" t="n">
        <v>65.09999999999999</v>
      </c>
      <c r="S308" t="n">
        <v>35.43</v>
      </c>
      <c r="T308" t="n">
        <v>13636.42</v>
      </c>
      <c r="U308" t="n">
        <v>0.54</v>
      </c>
      <c r="V308" t="n">
        <v>0.84</v>
      </c>
      <c r="W308" t="n">
        <v>3.04</v>
      </c>
      <c r="X308" t="n">
        <v>0.88</v>
      </c>
      <c r="Y308" t="n">
        <v>1</v>
      </c>
      <c r="Z308" t="n">
        <v>10</v>
      </c>
    </row>
    <row r="309">
      <c r="A309" t="n">
        <v>13</v>
      </c>
      <c r="B309" t="n">
        <v>150</v>
      </c>
      <c r="C309" t="inlineStr">
        <is>
          <t xml:space="preserve">CONCLUIDO	</t>
        </is>
      </c>
      <c r="D309" t="n">
        <v>5.2887</v>
      </c>
      <c r="E309" t="n">
        <v>18.91</v>
      </c>
      <c r="F309" t="n">
        <v>13.58</v>
      </c>
      <c r="G309" t="n">
        <v>19.4</v>
      </c>
      <c r="H309" t="n">
        <v>0.25</v>
      </c>
      <c r="I309" t="n">
        <v>42</v>
      </c>
      <c r="J309" t="n">
        <v>303.49</v>
      </c>
      <c r="K309" t="n">
        <v>61.82</v>
      </c>
      <c r="L309" t="n">
        <v>4.25</v>
      </c>
      <c r="M309" t="n">
        <v>40</v>
      </c>
      <c r="N309" t="n">
        <v>87.42</v>
      </c>
      <c r="O309" t="n">
        <v>37664.98</v>
      </c>
      <c r="P309" t="n">
        <v>240.5</v>
      </c>
      <c r="Q309" t="n">
        <v>988.21</v>
      </c>
      <c r="R309" t="n">
        <v>63.37</v>
      </c>
      <c r="S309" t="n">
        <v>35.43</v>
      </c>
      <c r="T309" t="n">
        <v>12786.63</v>
      </c>
      <c r="U309" t="n">
        <v>0.5600000000000001</v>
      </c>
      <c r="V309" t="n">
        <v>0.84</v>
      </c>
      <c r="W309" t="n">
        <v>3.03</v>
      </c>
      <c r="X309" t="n">
        <v>0.82</v>
      </c>
      <c r="Y309" t="n">
        <v>1</v>
      </c>
      <c r="Z309" t="n">
        <v>10</v>
      </c>
    </row>
    <row r="310">
      <c r="A310" t="n">
        <v>14</v>
      </c>
      <c r="B310" t="n">
        <v>150</v>
      </c>
      <c r="C310" t="inlineStr">
        <is>
          <t xml:space="preserve">CONCLUIDO	</t>
        </is>
      </c>
      <c r="D310" t="n">
        <v>5.3483</v>
      </c>
      <c r="E310" t="n">
        <v>18.7</v>
      </c>
      <c r="F310" t="n">
        <v>13.53</v>
      </c>
      <c r="G310" t="n">
        <v>20.82</v>
      </c>
      <c r="H310" t="n">
        <v>0.26</v>
      </c>
      <c r="I310" t="n">
        <v>39</v>
      </c>
      <c r="J310" t="n">
        <v>304.03</v>
      </c>
      <c r="K310" t="n">
        <v>61.82</v>
      </c>
      <c r="L310" t="n">
        <v>4.5</v>
      </c>
      <c r="M310" t="n">
        <v>37</v>
      </c>
      <c r="N310" t="n">
        <v>87.7</v>
      </c>
      <c r="O310" t="n">
        <v>37730.68</v>
      </c>
      <c r="P310" t="n">
        <v>239.11</v>
      </c>
      <c r="Q310" t="n">
        <v>988.3</v>
      </c>
      <c r="R310" t="n">
        <v>61.9</v>
      </c>
      <c r="S310" t="n">
        <v>35.43</v>
      </c>
      <c r="T310" t="n">
        <v>12064.86</v>
      </c>
      <c r="U310" t="n">
        <v>0.57</v>
      </c>
      <c r="V310" t="n">
        <v>0.84</v>
      </c>
      <c r="W310" t="n">
        <v>3.03</v>
      </c>
      <c r="X310" t="n">
        <v>0.78</v>
      </c>
      <c r="Y310" t="n">
        <v>1</v>
      </c>
      <c r="Z310" t="n">
        <v>10</v>
      </c>
    </row>
    <row r="311">
      <c r="A311" t="n">
        <v>15</v>
      </c>
      <c r="B311" t="n">
        <v>150</v>
      </c>
      <c r="C311" t="inlineStr">
        <is>
          <t xml:space="preserve">CONCLUIDO	</t>
        </is>
      </c>
      <c r="D311" t="n">
        <v>5.3962</v>
      </c>
      <c r="E311" t="n">
        <v>18.53</v>
      </c>
      <c r="F311" t="n">
        <v>13.48</v>
      </c>
      <c r="G311" t="n">
        <v>21.86</v>
      </c>
      <c r="H311" t="n">
        <v>0.28</v>
      </c>
      <c r="I311" t="n">
        <v>37</v>
      </c>
      <c r="J311" t="n">
        <v>304.56</v>
      </c>
      <c r="K311" t="n">
        <v>61.82</v>
      </c>
      <c r="L311" t="n">
        <v>4.75</v>
      </c>
      <c r="M311" t="n">
        <v>35</v>
      </c>
      <c r="N311" t="n">
        <v>87.98999999999999</v>
      </c>
      <c r="O311" t="n">
        <v>37796.51</v>
      </c>
      <c r="P311" t="n">
        <v>237.69</v>
      </c>
      <c r="Q311" t="n">
        <v>988.28</v>
      </c>
      <c r="R311" t="n">
        <v>60.16</v>
      </c>
      <c r="S311" t="n">
        <v>35.43</v>
      </c>
      <c r="T311" t="n">
        <v>11206.48</v>
      </c>
      <c r="U311" t="n">
        <v>0.59</v>
      </c>
      <c r="V311" t="n">
        <v>0.85</v>
      </c>
      <c r="W311" t="n">
        <v>3.03</v>
      </c>
      <c r="X311" t="n">
        <v>0.72</v>
      </c>
      <c r="Y311" t="n">
        <v>1</v>
      </c>
      <c r="Z311" t="n">
        <v>10</v>
      </c>
    </row>
    <row r="312">
      <c r="A312" t="n">
        <v>16</v>
      </c>
      <c r="B312" t="n">
        <v>150</v>
      </c>
      <c r="C312" t="inlineStr">
        <is>
          <t xml:space="preserve">CONCLUIDO	</t>
        </is>
      </c>
      <c r="D312" t="n">
        <v>5.4409</v>
      </c>
      <c r="E312" t="n">
        <v>18.38</v>
      </c>
      <c r="F312" t="n">
        <v>13.44</v>
      </c>
      <c r="G312" t="n">
        <v>23.04</v>
      </c>
      <c r="H312" t="n">
        <v>0.29</v>
      </c>
      <c r="I312" t="n">
        <v>35</v>
      </c>
      <c r="J312" t="n">
        <v>305.09</v>
      </c>
      <c r="K312" t="n">
        <v>61.82</v>
      </c>
      <c r="L312" t="n">
        <v>5</v>
      </c>
      <c r="M312" t="n">
        <v>33</v>
      </c>
      <c r="N312" t="n">
        <v>88.27</v>
      </c>
      <c r="O312" t="n">
        <v>37862.45</v>
      </c>
      <c r="P312" t="n">
        <v>236.6</v>
      </c>
      <c r="Q312" t="n">
        <v>988.3</v>
      </c>
      <c r="R312" t="n">
        <v>58.73</v>
      </c>
      <c r="S312" t="n">
        <v>35.43</v>
      </c>
      <c r="T312" t="n">
        <v>10501.95</v>
      </c>
      <c r="U312" t="n">
        <v>0.6</v>
      </c>
      <c r="V312" t="n">
        <v>0.85</v>
      </c>
      <c r="W312" t="n">
        <v>3.03</v>
      </c>
      <c r="X312" t="n">
        <v>0.68</v>
      </c>
      <c r="Y312" t="n">
        <v>1</v>
      </c>
      <c r="Z312" t="n">
        <v>10</v>
      </c>
    </row>
    <row r="313">
      <c r="A313" t="n">
        <v>17</v>
      </c>
      <c r="B313" t="n">
        <v>150</v>
      </c>
      <c r="C313" t="inlineStr">
        <is>
          <t xml:space="preserve">CONCLUIDO	</t>
        </is>
      </c>
      <c r="D313" t="n">
        <v>5.4886</v>
      </c>
      <c r="E313" t="n">
        <v>18.22</v>
      </c>
      <c r="F313" t="n">
        <v>13.39</v>
      </c>
      <c r="G313" t="n">
        <v>24.34</v>
      </c>
      <c r="H313" t="n">
        <v>0.31</v>
      </c>
      <c r="I313" t="n">
        <v>33</v>
      </c>
      <c r="J313" t="n">
        <v>305.63</v>
      </c>
      <c r="K313" t="n">
        <v>61.82</v>
      </c>
      <c r="L313" t="n">
        <v>5.25</v>
      </c>
      <c r="M313" t="n">
        <v>31</v>
      </c>
      <c r="N313" t="n">
        <v>88.56</v>
      </c>
      <c r="O313" t="n">
        <v>37928.52</v>
      </c>
      <c r="P313" t="n">
        <v>234.75</v>
      </c>
      <c r="Q313" t="n">
        <v>988.23</v>
      </c>
      <c r="R313" t="n">
        <v>57.41</v>
      </c>
      <c r="S313" t="n">
        <v>35.43</v>
      </c>
      <c r="T313" t="n">
        <v>9850.639999999999</v>
      </c>
      <c r="U313" t="n">
        <v>0.62</v>
      </c>
      <c r="V313" t="n">
        <v>0.85</v>
      </c>
      <c r="W313" t="n">
        <v>3.02</v>
      </c>
      <c r="X313" t="n">
        <v>0.63</v>
      </c>
      <c r="Y313" t="n">
        <v>1</v>
      </c>
      <c r="Z313" t="n">
        <v>10</v>
      </c>
    </row>
    <row r="314">
      <c r="A314" t="n">
        <v>18</v>
      </c>
      <c r="B314" t="n">
        <v>150</v>
      </c>
      <c r="C314" t="inlineStr">
        <is>
          <t xml:space="preserve">CONCLUIDO	</t>
        </is>
      </c>
      <c r="D314" t="n">
        <v>5.5021</v>
      </c>
      <c r="E314" t="n">
        <v>18.17</v>
      </c>
      <c r="F314" t="n">
        <v>13.4</v>
      </c>
      <c r="G314" t="n">
        <v>25.12</v>
      </c>
      <c r="H314" t="n">
        <v>0.32</v>
      </c>
      <c r="I314" t="n">
        <v>32</v>
      </c>
      <c r="J314" t="n">
        <v>306.17</v>
      </c>
      <c r="K314" t="n">
        <v>61.82</v>
      </c>
      <c r="L314" t="n">
        <v>5.5</v>
      </c>
      <c r="M314" t="n">
        <v>30</v>
      </c>
      <c r="N314" t="n">
        <v>88.84</v>
      </c>
      <c r="O314" t="n">
        <v>37994.72</v>
      </c>
      <c r="P314" t="n">
        <v>234.56</v>
      </c>
      <c r="Q314" t="n">
        <v>988.1900000000001</v>
      </c>
      <c r="R314" t="n">
        <v>57.56</v>
      </c>
      <c r="S314" t="n">
        <v>35.43</v>
      </c>
      <c r="T314" t="n">
        <v>9932.700000000001</v>
      </c>
      <c r="U314" t="n">
        <v>0.62</v>
      </c>
      <c r="V314" t="n">
        <v>0.85</v>
      </c>
      <c r="W314" t="n">
        <v>3.03</v>
      </c>
      <c r="X314" t="n">
        <v>0.65</v>
      </c>
      <c r="Y314" t="n">
        <v>1</v>
      </c>
      <c r="Z314" t="n">
        <v>10</v>
      </c>
    </row>
    <row r="315">
      <c r="A315" t="n">
        <v>19</v>
      </c>
      <c r="B315" t="n">
        <v>150</v>
      </c>
      <c r="C315" t="inlineStr">
        <is>
          <t xml:space="preserve">CONCLUIDO	</t>
        </is>
      </c>
      <c r="D315" t="n">
        <v>5.5568</v>
      </c>
      <c r="E315" t="n">
        <v>18</v>
      </c>
      <c r="F315" t="n">
        <v>13.33</v>
      </c>
      <c r="G315" t="n">
        <v>26.66</v>
      </c>
      <c r="H315" t="n">
        <v>0.33</v>
      </c>
      <c r="I315" t="n">
        <v>30</v>
      </c>
      <c r="J315" t="n">
        <v>306.7</v>
      </c>
      <c r="K315" t="n">
        <v>61.82</v>
      </c>
      <c r="L315" t="n">
        <v>5.75</v>
      </c>
      <c r="M315" t="n">
        <v>28</v>
      </c>
      <c r="N315" t="n">
        <v>89.13</v>
      </c>
      <c r="O315" t="n">
        <v>38061.04</v>
      </c>
      <c r="P315" t="n">
        <v>232.83</v>
      </c>
      <c r="Q315" t="n">
        <v>988.14</v>
      </c>
      <c r="R315" t="n">
        <v>55.8</v>
      </c>
      <c r="S315" t="n">
        <v>35.43</v>
      </c>
      <c r="T315" t="n">
        <v>9062.99</v>
      </c>
      <c r="U315" t="n">
        <v>0.63</v>
      </c>
      <c r="V315" t="n">
        <v>0.85</v>
      </c>
      <c r="W315" t="n">
        <v>3.01</v>
      </c>
      <c r="X315" t="n">
        <v>0.58</v>
      </c>
      <c r="Y315" t="n">
        <v>1</v>
      </c>
      <c r="Z315" t="n">
        <v>10</v>
      </c>
    </row>
    <row r="316">
      <c r="A316" t="n">
        <v>20</v>
      </c>
      <c r="B316" t="n">
        <v>150</v>
      </c>
      <c r="C316" t="inlineStr">
        <is>
          <t xml:space="preserve">CONCLUIDO	</t>
        </is>
      </c>
      <c r="D316" t="n">
        <v>5.5807</v>
      </c>
      <c r="E316" t="n">
        <v>17.92</v>
      </c>
      <c r="F316" t="n">
        <v>13.31</v>
      </c>
      <c r="G316" t="n">
        <v>27.54</v>
      </c>
      <c r="H316" t="n">
        <v>0.35</v>
      </c>
      <c r="I316" t="n">
        <v>29</v>
      </c>
      <c r="J316" t="n">
        <v>307.24</v>
      </c>
      <c r="K316" t="n">
        <v>61.82</v>
      </c>
      <c r="L316" t="n">
        <v>6</v>
      </c>
      <c r="M316" t="n">
        <v>27</v>
      </c>
      <c r="N316" t="n">
        <v>89.42</v>
      </c>
      <c r="O316" t="n">
        <v>38127.48</v>
      </c>
      <c r="P316" t="n">
        <v>232.06</v>
      </c>
      <c r="Q316" t="n">
        <v>988.29</v>
      </c>
      <c r="R316" t="n">
        <v>55.18</v>
      </c>
      <c r="S316" t="n">
        <v>35.43</v>
      </c>
      <c r="T316" t="n">
        <v>8756.1</v>
      </c>
      <c r="U316" t="n">
        <v>0.64</v>
      </c>
      <c r="V316" t="n">
        <v>0.86</v>
      </c>
      <c r="W316" t="n">
        <v>3.01</v>
      </c>
      <c r="X316" t="n">
        <v>0.5600000000000001</v>
      </c>
      <c r="Y316" t="n">
        <v>1</v>
      </c>
      <c r="Z316" t="n">
        <v>10</v>
      </c>
    </row>
    <row r="317">
      <c r="A317" t="n">
        <v>21</v>
      </c>
      <c r="B317" t="n">
        <v>150</v>
      </c>
      <c r="C317" t="inlineStr">
        <is>
          <t xml:space="preserve">CONCLUIDO	</t>
        </is>
      </c>
      <c r="D317" t="n">
        <v>5.6033</v>
      </c>
      <c r="E317" t="n">
        <v>17.85</v>
      </c>
      <c r="F317" t="n">
        <v>13.29</v>
      </c>
      <c r="G317" t="n">
        <v>28.49</v>
      </c>
      <c r="H317" t="n">
        <v>0.36</v>
      </c>
      <c r="I317" t="n">
        <v>28</v>
      </c>
      <c r="J317" t="n">
        <v>307.78</v>
      </c>
      <c r="K317" t="n">
        <v>61.82</v>
      </c>
      <c r="L317" t="n">
        <v>6.25</v>
      </c>
      <c r="M317" t="n">
        <v>26</v>
      </c>
      <c r="N317" t="n">
        <v>89.70999999999999</v>
      </c>
      <c r="O317" t="n">
        <v>38194.05</v>
      </c>
      <c r="P317" t="n">
        <v>231.21</v>
      </c>
      <c r="Q317" t="n">
        <v>988.15</v>
      </c>
      <c r="R317" t="n">
        <v>54.65</v>
      </c>
      <c r="S317" t="n">
        <v>35.43</v>
      </c>
      <c r="T317" t="n">
        <v>8494.209999999999</v>
      </c>
      <c r="U317" t="n">
        <v>0.65</v>
      </c>
      <c r="V317" t="n">
        <v>0.86</v>
      </c>
      <c r="W317" t="n">
        <v>3.01</v>
      </c>
      <c r="X317" t="n">
        <v>0.54</v>
      </c>
      <c r="Y317" t="n">
        <v>1</v>
      </c>
      <c r="Z317" t="n">
        <v>10</v>
      </c>
    </row>
    <row r="318">
      <c r="A318" t="n">
        <v>22</v>
      </c>
      <c r="B318" t="n">
        <v>150</v>
      </c>
      <c r="C318" t="inlineStr">
        <is>
          <t xml:space="preserve">CONCLUIDO	</t>
        </is>
      </c>
      <c r="D318" t="n">
        <v>5.629</v>
      </c>
      <c r="E318" t="n">
        <v>17.77</v>
      </c>
      <c r="F318" t="n">
        <v>13.27</v>
      </c>
      <c r="G318" t="n">
        <v>29.48</v>
      </c>
      <c r="H318" t="n">
        <v>0.38</v>
      </c>
      <c r="I318" t="n">
        <v>27</v>
      </c>
      <c r="J318" t="n">
        <v>308.32</v>
      </c>
      <c r="K318" t="n">
        <v>61.82</v>
      </c>
      <c r="L318" t="n">
        <v>6.5</v>
      </c>
      <c r="M318" t="n">
        <v>25</v>
      </c>
      <c r="N318" t="n">
        <v>90</v>
      </c>
      <c r="O318" t="n">
        <v>38260.74</v>
      </c>
      <c r="P318" t="n">
        <v>230.34</v>
      </c>
      <c r="Q318" t="n">
        <v>988.09</v>
      </c>
      <c r="R318" t="n">
        <v>53.81</v>
      </c>
      <c r="S318" t="n">
        <v>35.43</v>
      </c>
      <c r="T318" t="n">
        <v>8082.68</v>
      </c>
      <c r="U318" t="n">
        <v>0.66</v>
      </c>
      <c r="V318" t="n">
        <v>0.86</v>
      </c>
      <c r="W318" t="n">
        <v>3.01</v>
      </c>
      <c r="X318" t="n">
        <v>0.51</v>
      </c>
      <c r="Y318" t="n">
        <v>1</v>
      </c>
      <c r="Z318" t="n">
        <v>10</v>
      </c>
    </row>
    <row r="319">
      <c r="A319" t="n">
        <v>23</v>
      </c>
      <c r="B319" t="n">
        <v>150</v>
      </c>
      <c r="C319" t="inlineStr">
        <is>
          <t xml:space="preserve">CONCLUIDO	</t>
        </is>
      </c>
      <c r="D319" t="n">
        <v>5.6501</v>
      </c>
      <c r="E319" t="n">
        <v>17.7</v>
      </c>
      <c r="F319" t="n">
        <v>13.26</v>
      </c>
      <c r="G319" t="n">
        <v>30.59</v>
      </c>
      <c r="H319" t="n">
        <v>0.39</v>
      </c>
      <c r="I319" t="n">
        <v>26</v>
      </c>
      <c r="J319" t="n">
        <v>308.86</v>
      </c>
      <c r="K319" t="n">
        <v>61.82</v>
      </c>
      <c r="L319" t="n">
        <v>6.75</v>
      </c>
      <c r="M319" t="n">
        <v>24</v>
      </c>
      <c r="N319" t="n">
        <v>90.29000000000001</v>
      </c>
      <c r="O319" t="n">
        <v>38327.57</v>
      </c>
      <c r="P319" t="n">
        <v>229.59</v>
      </c>
      <c r="Q319" t="n">
        <v>988.23</v>
      </c>
      <c r="R319" t="n">
        <v>53.26</v>
      </c>
      <c r="S319" t="n">
        <v>35.43</v>
      </c>
      <c r="T319" t="n">
        <v>7812.94</v>
      </c>
      <c r="U319" t="n">
        <v>0.67</v>
      </c>
      <c r="V319" t="n">
        <v>0.86</v>
      </c>
      <c r="W319" t="n">
        <v>3.01</v>
      </c>
      <c r="X319" t="n">
        <v>0.5</v>
      </c>
      <c r="Y319" t="n">
        <v>1</v>
      </c>
      <c r="Z319" t="n">
        <v>10</v>
      </c>
    </row>
    <row r="320">
      <c r="A320" t="n">
        <v>24</v>
      </c>
      <c r="B320" t="n">
        <v>150</v>
      </c>
      <c r="C320" t="inlineStr">
        <is>
          <t xml:space="preserve">CONCLUIDO	</t>
        </is>
      </c>
      <c r="D320" t="n">
        <v>5.6768</v>
      </c>
      <c r="E320" t="n">
        <v>17.62</v>
      </c>
      <c r="F320" t="n">
        <v>13.23</v>
      </c>
      <c r="G320" t="n">
        <v>31.75</v>
      </c>
      <c r="H320" t="n">
        <v>0.4</v>
      </c>
      <c r="I320" t="n">
        <v>25</v>
      </c>
      <c r="J320" t="n">
        <v>309.41</v>
      </c>
      <c r="K320" t="n">
        <v>61.82</v>
      </c>
      <c r="L320" t="n">
        <v>7</v>
      </c>
      <c r="M320" t="n">
        <v>23</v>
      </c>
      <c r="N320" t="n">
        <v>90.59</v>
      </c>
      <c r="O320" t="n">
        <v>38394.52</v>
      </c>
      <c r="P320" t="n">
        <v>228.61</v>
      </c>
      <c r="Q320" t="n">
        <v>988.15</v>
      </c>
      <c r="R320" t="n">
        <v>52.65</v>
      </c>
      <c r="S320" t="n">
        <v>35.43</v>
      </c>
      <c r="T320" t="n">
        <v>7511.52</v>
      </c>
      <c r="U320" t="n">
        <v>0.67</v>
      </c>
      <c r="V320" t="n">
        <v>0.86</v>
      </c>
      <c r="W320" t="n">
        <v>3</v>
      </c>
      <c r="X320" t="n">
        <v>0.47</v>
      </c>
      <c r="Y320" t="n">
        <v>1</v>
      </c>
      <c r="Z320" t="n">
        <v>10</v>
      </c>
    </row>
    <row r="321">
      <c r="A321" t="n">
        <v>25</v>
      </c>
      <c r="B321" t="n">
        <v>150</v>
      </c>
      <c r="C321" t="inlineStr">
        <is>
          <t xml:space="preserve">CONCLUIDO	</t>
        </is>
      </c>
      <c r="D321" t="n">
        <v>5.7036</v>
      </c>
      <c r="E321" t="n">
        <v>17.53</v>
      </c>
      <c r="F321" t="n">
        <v>13.2</v>
      </c>
      <c r="G321" t="n">
        <v>33.01</v>
      </c>
      <c r="H321" t="n">
        <v>0.42</v>
      </c>
      <c r="I321" t="n">
        <v>24</v>
      </c>
      <c r="J321" t="n">
        <v>309.95</v>
      </c>
      <c r="K321" t="n">
        <v>61.82</v>
      </c>
      <c r="L321" t="n">
        <v>7.25</v>
      </c>
      <c r="M321" t="n">
        <v>22</v>
      </c>
      <c r="N321" t="n">
        <v>90.88</v>
      </c>
      <c r="O321" t="n">
        <v>38461.6</v>
      </c>
      <c r="P321" t="n">
        <v>227.49</v>
      </c>
      <c r="Q321" t="n">
        <v>988.15</v>
      </c>
      <c r="R321" t="n">
        <v>51.57</v>
      </c>
      <c r="S321" t="n">
        <v>35.43</v>
      </c>
      <c r="T321" t="n">
        <v>6976.16</v>
      </c>
      <c r="U321" t="n">
        <v>0.6899999999999999</v>
      </c>
      <c r="V321" t="n">
        <v>0.86</v>
      </c>
      <c r="W321" t="n">
        <v>3</v>
      </c>
      <c r="X321" t="n">
        <v>0.45</v>
      </c>
      <c r="Y321" t="n">
        <v>1</v>
      </c>
      <c r="Z321" t="n">
        <v>10</v>
      </c>
    </row>
    <row r="322">
      <c r="A322" t="n">
        <v>26</v>
      </c>
      <c r="B322" t="n">
        <v>150</v>
      </c>
      <c r="C322" t="inlineStr">
        <is>
          <t xml:space="preserve">CONCLUIDO	</t>
        </is>
      </c>
      <c r="D322" t="n">
        <v>5.7224</v>
      </c>
      <c r="E322" t="n">
        <v>17.48</v>
      </c>
      <c r="F322" t="n">
        <v>13.2</v>
      </c>
      <c r="G322" t="n">
        <v>34.44</v>
      </c>
      <c r="H322" t="n">
        <v>0.43</v>
      </c>
      <c r="I322" t="n">
        <v>23</v>
      </c>
      <c r="J322" t="n">
        <v>310.5</v>
      </c>
      <c r="K322" t="n">
        <v>61.82</v>
      </c>
      <c r="L322" t="n">
        <v>7.5</v>
      </c>
      <c r="M322" t="n">
        <v>21</v>
      </c>
      <c r="N322" t="n">
        <v>91.18000000000001</v>
      </c>
      <c r="O322" t="n">
        <v>38528.81</v>
      </c>
      <c r="P322" t="n">
        <v>226.91</v>
      </c>
      <c r="Q322" t="n">
        <v>988.12</v>
      </c>
      <c r="R322" t="n">
        <v>51.64</v>
      </c>
      <c r="S322" t="n">
        <v>35.43</v>
      </c>
      <c r="T322" t="n">
        <v>7017.83</v>
      </c>
      <c r="U322" t="n">
        <v>0.6899999999999999</v>
      </c>
      <c r="V322" t="n">
        <v>0.86</v>
      </c>
      <c r="W322" t="n">
        <v>3</v>
      </c>
      <c r="X322" t="n">
        <v>0.45</v>
      </c>
      <c r="Y322" t="n">
        <v>1</v>
      </c>
      <c r="Z322" t="n">
        <v>10</v>
      </c>
    </row>
    <row r="323">
      <c r="A323" t="n">
        <v>27</v>
      </c>
      <c r="B323" t="n">
        <v>150</v>
      </c>
      <c r="C323" t="inlineStr">
        <is>
          <t xml:space="preserve">CONCLUIDO	</t>
        </is>
      </c>
      <c r="D323" t="n">
        <v>5.7498</v>
      </c>
      <c r="E323" t="n">
        <v>17.39</v>
      </c>
      <c r="F323" t="n">
        <v>13.17</v>
      </c>
      <c r="G323" t="n">
        <v>35.92</v>
      </c>
      <c r="H323" t="n">
        <v>0.44</v>
      </c>
      <c r="I323" t="n">
        <v>22</v>
      </c>
      <c r="J323" t="n">
        <v>311.04</v>
      </c>
      <c r="K323" t="n">
        <v>61.82</v>
      </c>
      <c r="L323" t="n">
        <v>7.75</v>
      </c>
      <c r="M323" t="n">
        <v>20</v>
      </c>
      <c r="N323" t="n">
        <v>91.47</v>
      </c>
      <c r="O323" t="n">
        <v>38596.15</v>
      </c>
      <c r="P323" t="n">
        <v>226.15</v>
      </c>
      <c r="Q323" t="n">
        <v>988.1900000000001</v>
      </c>
      <c r="R323" t="n">
        <v>50.62</v>
      </c>
      <c r="S323" t="n">
        <v>35.43</v>
      </c>
      <c r="T323" t="n">
        <v>6512.28</v>
      </c>
      <c r="U323" t="n">
        <v>0.7</v>
      </c>
      <c r="V323" t="n">
        <v>0.87</v>
      </c>
      <c r="W323" t="n">
        <v>3</v>
      </c>
      <c r="X323" t="n">
        <v>0.42</v>
      </c>
      <c r="Y323" t="n">
        <v>1</v>
      </c>
      <c r="Z323" t="n">
        <v>10</v>
      </c>
    </row>
    <row r="324">
      <c r="A324" t="n">
        <v>28</v>
      </c>
      <c r="B324" t="n">
        <v>150</v>
      </c>
      <c r="C324" t="inlineStr">
        <is>
          <t xml:space="preserve">CONCLUIDO	</t>
        </is>
      </c>
      <c r="D324" t="n">
        <v>5.7501</v>
      </c>
      <c r="E324" t="n">
        <v>17.39</v>
      </c>
      <c r="F324" t="n">
        <v>13.17</v>
      </c>
      <c r="G324" t="n">
        <v>35.92</v>
      </c>
      <c r="H324" t="n">
        <v>0.46</v>
      </c>
      <c r="I324" t="n">
        <v>22</v>
      </c>
      <c r="J324" t="n">
        <v>311.59</v>
      </c>
      <c r="K324" t="n">
        <v>61.82</v>
      </c>
      <c r="L324" t="n">
        <v>8</v>
      </c>
      <c r="M324" t="n">
        <v>20</v>
      </c>
      <c r="N324" t="n">
        <v>91.77</v>
      </c>
      <c r="O324" t="n">
        <v>38663.62</v>
      </c>
      <c r="P324" t="n">
        <v>225.49</v>
      </c>
      <c r="Q324" t="n">
        <v>988.28</v>
      </c>
      <c r="R324" t="n">
        <v>50.74</v>
      </c>
      <c r="S324" t="n">
        <v>35.43</v>
      </c>
      <c r="T324" t="n">
        <v>6572.96</v>
      </c>
      <c r="U324" t="n">
        <v>0.7</v>
      </c>
      <c r="V324" t="n">
        <v>0.87</v>
      </c>
      <c r="W324" t="n">
        <v>3</v>
      </c>
      <c r="X324" t="n">
        <v>0.42</v>
      </c>
      <c r="Y324" t="n">
        <v>1</v>
      </c>
      <c r="Z324" t="n">
        <v>10</v>
      </c>
    </row>
    <row r="325">
      <c r="A325" t="n">
        <v>29</v>
      </c>
      <c r="B325" t="n">
        <v>150</v>
      </c>
      <c r="C325" t="inlineStr">
        <is>
          <t xml:space="preserve">CONCLUIDO	</t>
        </is>
      </c>
      <c r="D325" t="n">
        <v>5.7749</v>
      </c>
      <c r="E325" t="n">
        <v>17.32</v>
      </c>
      <c r="F325" t="n">
        <v>13.15</v>
      </c>
      <c r="G325" t="n">
        <v>37.58</v>
      </c>
      <c r="H325" t="n">
        <v>0.47</v>
      </c>
      <c r="I325" t="n">
        <v>21</v>
      </c>
      <c r="J325" t="n">
        <v>312.14</v>
      </c>
      <c r="K325" t="n">
        <v>61.82</v>
      </c>
      <c r="L325" t="n">
        <v>8.25</v>
      </c>
      <c r="M325" t="n">
        <v>19</v>
      </c>
      <c r="N325" t="n">
        <v>92.06999999999999</v>
      </c>
      <c r="O325" t="n">
        <v>38731.35</v>
      </c>
      <c r="P325" t="n">
        <v>224.5</v>
      </c>
      <c r="Q325" t="n">
        <v>988.11</v>
      </c>
      <c r="R325" t="n">
        <v>50.29</v>
      </c>
      <c r="S325" t="n">
        <v>35.43</v>
      </c>
      <c r="T325" t="n">
        <v>6353.41</v>
      </c>
      <c r="U325" t="n">
        <v>0.7</v>
      </c>
      <c r="V325" t="n">
        <v>0.87</v>
      </c>
      <c r="W325" t="n">
        <v>2.99</v>
      </c>
      <c r="X325" t="n">
        <v>0.4</v>
      </c>
      <c r="Y325" t="n">
        <v>1</v>
      </c>
      <c r="Z325" t="n">
        <v>10</v>
      </c>
    </row>
    <row r="326">
      <c r="A326" t="n">
        <v>30</v>
      </c>
      <c r="B326" t="n">
        <v>150</v>
      </c>
      <c r="C326" t="inlineStr">
        <is>
          <t xml:space="preserve">CONCLUIDO	</t>
        </is>
      </c>
      <c r="D326" t="n">
        <v>5.8021</v>
      </c>
      <c r="E326" t="n">
        <v>17.24</v>
      </c>
      <c r="F326" t="n">
        <v>13.13</v>
      </c>
      <c r="G326" t="n">
        <v>39.38</v>
      </c>
      <c r="H326" t="n">
        <v>0.48</v>
      </c>
      <c r="I326" t="n">
        <v>20</v>
      </c>
      <c r="J326" t="n">
        <v>312.69</v>
      </c>
      <c r="K326" t="n">
        <v>61.82</v>
      </c>
      <c r="L326" t="n">
        <v>8.5</v>
      </c>
      <c r="M326" t="n">
        <v>18</v>
      </c>
      <c r="N326" t="n">
        <v>92.37</v>
      </c>
      <c r="O326" t="n">
        <v>38799.09</v>
      </c>
      <c r="P326" t="n">
        <v>224.02</v>
      </c>
      <c r="Q326" t="n">
        <v>988.12</v>
      </c>
      <c r="R326" t="n">
        <v>49.31</v>
      </c>
      <c r="S326" t="n">
        <v>35.43</v>
      </c>
      <c r="T326" t="n">
        <v>5867.64</v>
      </c>
      <c r="U326" t="n">
        <v>0.72</v>
      </c>
      <c r="V326" t="n">
        <v>0.87</v>
      </c>
      <c r="W326" t="n">
        <v>3</v>
      </c>
      <c r="X326" t="n">
        <v>0.37</v>
      </c>
      <c r="Y326" t="n">
        <v>1</v>
      </c>
      <c r="Z326" t="n">
        <v>10</v>
      </c>
    </row>
    <row r="327">
      <c r="A327" t="n">
        <v>31</v>
      </c>
      <c r="B327" t="n">
        <v>150</v>
      </c>
      <c r="C327" t="inlineStr">
        <is>
          <t xml:space="preserve">CONCLUIDO	</t>
        </is>
      </c>
      <c r="D327" t="n">
        <v>5.8037</v>
      </c>
      <c r="E327" t="n">
        <v>17.23</v>
      </c>
      <c r="F327" t="n">
        <v>13.12</v>
      </c>
      <c r="G327" t="n">
        <v>39.37</v>
      </c>
      <c r="H327" t="n">
        <v>0.5</v>
      </c>
      <c r="I327" t="n">
        <v>20</v>
      </c>
      <c r="J327" t="n">
        <v>313.24</v>
      </c>
      <c r="K327" t="n">
        <v>61.82</v>
      </c>
      <c r="L327" t="n">
        <v>8.75</v>
      </c>
      <c r="M327" t="n">
        <v>18</v>
      </c>
      <c r="N327" t="n">
        <v>92.67</v>
      </c>
      <c r="O327" t="n">
        <v>38866.96</v>
      </c>
      <c r="P327" t="n">
        <v>223.18</v>
      </c>
      <c r="Q327" t="n">
        <v>988.24</v>
      </c>
      <c r="R327" t="n">
        <v>49.01</v>
      </c>
      <c r="S327" t="n">
        <v>35.43</v>
      </c>
      <c r="T327" t="n">
        <v>5717.27</v>
      </c>
      <c r="U327" t="n">
        <v>0.72</v>
      </c>
      <c r="V327" t="n">
        <v>0.87</v>
      </c>
      <c r="W327" t="n">
        <v>3</v>
      </c>
      <c r="X327" t="n">
        <v>0.37</v>
      </c>
      <c r="Y327" t="n">
        <v>1</v>
      </c>
      <c r="Z327" t="n">
        <v>10</v>
      </c>
    </row>
    <row r="328">
      <c r="A328" t="n">
        <v>32</v>
      </c>
      <c r="B328" t="n">
        <v>150</v>
      </c>
      <c r="C328" t="inlineStr">
        <is>
          <t xml:space="preserve">CONCLUIDO	</t>
        </is>
      </c>
      <c r="D328" t="n">
        <v>5.8276</v>
      </c>
      <c r="E328" t="n">
        <v>17.16</v>
      </c>
      <c r="F328" t="n">
        <v>13.11</v>
      </c>
      <c r="G328" t="n">
        <v>41.39</v>
      </c>
      <c r="H328" t="n">
        <v>0.51</v>
      </c>
      <c r="I328" t="n">
        <v>19</v>
      </c>
      <c r="J328" t="n">
        <v>313.79</v>
      </c>
      <c r="K328" t="n">
        <v>61.82</v>
      </c>
      <c r="L328" t="n">
        <v>9</v>
      </c>
      <c r="M328" t="n">
        <v>17</v>
      </c>
      <c r="N328" t="n">
        <v>92.97</v>
      </c>
      <c r="O328" t="n">
        <v>38934.97</v>
      </c>
      <c r="P328" t="n">
        <v>222.34</v>
      </c>
      <c r="Q328" t="n">
        <v>988.13</v>
      </c>
      <c r="R328" t="n">
        <v>48.61</v>
      </c>
      <c r="S328" t="n">
        <v>35.43</v>
      </c>
      <c r="T328" t="n">
        <v>5523.11</v>
      </c>
      <c r="U328" t="n">
        <v>0.73</v>
      </c>
      <c r="V328" t="n">
        <v>0.87</v>
      </c>
      <c r="W328" t="n">
        <v>3</v>
      </c>
      <c r="X328" t="n">
        <v>0.35</v>
      </c>
      <c r="Y328" t="n">
        <v>1</v>
      </c>
      <c r="Z328" t="n">
        <v>10</v>
      </c>
    </row>
    <row r="329">
      <c r="A329" t="n">
        <v>33</v>
      </c>
      <c r="B329" t="n">
        <v>150</v>
      </c>
      <c r="C329" t="inlineStr">
        <is>
          <t xml:space="preserve">CONCLUIDO	</t>
        </is>
      </c>
      <c r="D329" t="n">
        <v>5.829</v>
      </c>
      <c r="E329" t="n">
        <v>17.16</v>
      </c>
      <c r="F329" t="n">
        <v>13.1</v>
      </c>
      <c r="G329" t="n">
        <v>41.38</v>
      </c>
      <c r="H329" t="n">
        <v>0.52</v>
      </c>
      <c r="I329" t="n">
        <v>19</v>
      </c>
      <c r="J329" t="n">
        <v>314.34</v>
      </c>
      <c r="K329" t="n">
        <v>61.82</v>
      </c>
      <c r="L329" t="n">
        <v>9.25</v>
      </c>
      <c r="M329" t="n">
        <v>17</v>
      </c>
      <c r="N329" t="n">
        <v>93.27</v>
      </c>
      <c r="O329" t="n">
        <v>39003.11</v>
      </c>
      <c r="P329" t="n">
        <v>221.22</v>
      </c>
      <c r="Q329" t="n">
        <v>988.08</v>
      </c>
      <c r="R329" t="n">
        <v>48.55</v>
      </c>
      <c r="S329" t="n">
        <v>35.43</v>
      </c>
      <c r="T329" t="n">
        <v>5492.88</v>
      </c>
      <c r="U329" t="n">
        <v>0.73</v>
      </c>
      <c r="V329" t="n">
        <v>0.87</v>
      </c>
      <c r="W329" t="n">
        <v>3</v>
      </c>
      <c r="X329" t="n">
        <v>0.35</v>
      </c>
      <c r="Y329" t="n">
        <v>1</v>
      </c>
      <c r="Z329" t="n">
        <v>10</v>
      </c>
    </row>
    <row r="330">
      <c r="A330" t="n">
        <v>34</v>
      </c>
      <c r="B330" t="n">
        <v>150</v>
      </c>
      <c r="C330" t="inlineStr">
        <is>
          <t xml:space="preserve">CONCLUIDO	</t>
        </is>
      </c>
      <c r="D330" t="n">
        <v>5.8527</v>
      </c>
      <c r="E330" t="n">
        <v>17.09</v>
      </c>
      <c r="F330" t="n">
        <v>13.09</v>
      </c>
      <c r="G330" t="n">
        <v>43.63</v>
      </c>
      <c r="H330" t="n">
        <v>0.54</v>
      </c>
      <c r="I330" t="n">
        <v>18</v>
      </c>
      <c r="J330" t="n">
        <v>314.9</v>
      </c>
      <c r="K330" t="n">
        <v>61.82</v>
      </c>
      <c r="L330" t="n">
        <v>9.5</v>
      </c>
      <c r="M330" t="n">
        <v>16</v>
      </c>
      <c r="N330" t="n">
        <v>93.56999999999999</v>
      </c>
      <c r="O330" t="n">
        <v>39071.38</v>
      </c>
      <c r="P330" t="n">
        <v>221.09</v>
      </c>
      <c r="Q330" t="n">
        <v>988.08</v>
      </c>
      <c r="R330" t="n">
        <v>48.02</v>
      </c>
      <c r="S330" t="n">
        <v>35.43</v>
      </c>
      <c r="T330" t="n">
        <v>5232.83</v>
      </c>
      <c r="U330" t="n">
        <v>0.74</v>
      </c>
      <c r="V330" t="n">
        <v>0.87</v>
      </c>
      <c r="W330" t="n">
        <v>3</v>
      </c>
      <c r="X330" t="n">
        <v>0.34</v>
      </c>
      <c r="Y330" t="n">
        <v>1</v>
      </c>
      <c r="Z330" t="n">
        <v>10</v>
      </c>
    </row>
    <row r="331">
      <c r="A331" t="n">
        <v>35</v>
      </c>
      <c r="B331" t="n">
        <v>150</v>
      </c>
      <c r="C331" t="inlineStr">
        <is>
          <t xml:space="preserve">CONCLUIDO	</t>
        </is>
      </c>
      <c r="D331" t="n">
        <v>5.8538</v>
      </c>
      <c r="E331" t="n">
        <v>17.08</v>
      </c>
      <c r="F331" t="n">
        <v>13.09</v>
      </c>
      <c r="G331" t="n">
        <v>43.62</v>
      </c>
      <c r="H331" t="n">
        <v>0.55</v>
      </c>
      <c r="I331" t="n">
        <v>18</v>
      </c>
      <c r="J331" t="n">
        <v>315.45</v>
      </c>
      <c r="K331" t="n">
        <v>61.82</v>
      </c>
      <c r="L331" t="n">
        <v>9.75</v>
      </c>
      <c r="M331" t="n">
        <v>16</v>
      </c>
      <c r="N331" t="n">
        <v>93.88</v>
      </c>
      <c r="O331" t="n">
        <v>39139.8</v>
      </c>
      <c r="P331" t="n">
        <v>219.95</v>
      </c>
      <c r="Q331" t="n">
        <v>988.08</v>
      </c>
      <c r="R331" t="n">
        <v>48.05</v>
      </c>
      <c r="S331" t="n">
        <v>35.43</v>
      </c>
      <c r="T331" t="n">
        <v>5244.1</v>
      </c>
      <c r="U331" t="n">
        <v>0.74</v>
      </c>
      <c r="V331" t="n">
        <v>0.87</v>
      </c>
      <c r="W331" t="n">
        <v>2.99</v>
      </c>
      <c r="X331" t="n">
        <v>0.33</v>
      </c>
      <c r="Y331" t="n">
        <v>1</v>
      </c>
      <c r="Z331" t="n">
        <v>10</v>
      </c>
    </row>
    <row r="332">
      <c r="A332" t="n">
        <v>36</v>
      </c>
      <c r="B332" t="n">
        <v>150</v>
      </c>
      <c r="C332" t="inlineStr">
        <is>
          <t xml:space="preserve">CONCLUIDO	</t>
        </is>
      </c>
      <c r="D332" t="n">
        <v>5.8793</v>
      </c>
      <c r="E332" t="n">
        <v>17.01</v>
      </c>
      <c r="F332" t="n">
        <v>13.07</v>
      </c>
      <c r="G332" t="n">
        <v>46.12</v>
      </c>
      <c r="H332" t="n">
        <v>0.5600000000000001</v>
      </c>
      <c r="I332" t="n">
        <v>17</v>
      </c>
      <c r="J332" t="n">
        <v>316.01</v>
      </c>
      <c r="K332" t="n">
        <v>61.82</v>
      </c>
      <c r="L332" t="n">
        <v>10</v>
      </c>
      <c r="M332" t="n">
        <v>15</v>
      </c>
      <c r="N332" t="n">
        <v>94.18000000000001</v>
      </c>
      <c r="O332" t="n">
        <v>39208.35</v>
      </c>
      <c r="P332" t="n">
        <v>218.64</v>
      </c>
      <c r="Q332" t="n">
        <v>988.12</v>
      </c>
      <c r="R332" t="n">
        <v>47.41</v>
      </c>
      <c r="S332" t="n">
        <v>35.43</v>
      </c>
      <c r="T332" t="n">
        <v>4932.72</v>
      </c>
      <c r="U332" t="n">
        <v>0.75</v>
      </c>
      <c r="V332" t="n">
        <v>0.87</v>
      </c>
      <c r="W332" t="n">
        <v>2.99</v>
      </c>
      <c r="X332" t="n">
        <v>0.31</v>
      </c>
      <c r="Y332" t="n">
        <v>1</v>
      </c>
      <c r="Z332" t="n">
        <v>10</v>
      </c>
    </row>
    <row r="333">
      <c r="A333" t="n">
        <v>37</v>
      </c>
      <c r="B333" t="n">
        <v>150</v>
      </c>
      <c r="C333" t="inlineStr">
        <is>
          <t xml:space="preserve">CONCLUIDO	</t>
        </is>
      </c>
      <c r="D333" t="n">
        <v>5.8759</v>
      </c>
      <c r="E333" t="n">
        <v>17.02</v>
      </c>
      <c r="F333" t="n">
        <v>13.08</v>
      </c>
      <c r="G333" t="n">
        <v>46.15</v>
      </c>
      <c r="H333" t="n">
        <v>0.58</v>
      </c>
      <c r="I333" t="n">
        <v>17</v>
      </c>
      <c r="J333" t="n">
        <v>316.56</v>
      </c>
      <c r="K333" t="n">
        <v>61.82</v>
      </c>
      <c r="L333" t="n">
        <v>10.25</v>
      </c>
      <c r="M333" t="n">
        <v>15</v>
      </c>
      <c r="N333" t="n">
        <v>94.48999999999999</v>
      </c>
      <c r="O333" t="n">
        <v>39277.04</v>
      </c>
      <c r="P333" t="n">
        <v>218.6</v>
      </c>
      <c r="Q333" t="n">
        <v>988.13</v>
      </c>
      <c r="R333" t="n">
        <v>47.75</v>
      </c>
      <c r="S333" t="n">
        <v>35.43</v>
      </c>
      <c r="T333" t="n">
        <v>5099.94</v>
      </c>
      <c r="U333" t="n">
        <v>0.74</v>
      </c>
      <c r="V333" t="n">
        <v>0.87</v>
      </c>
      <c r="W333" t="n">
        <v>2.99</v>
      </c>
      <c r="X333" t="n">
        <v>0.32</v>
      </c>
      <c r="Y333" t="n">
        <v>1</v>
      </c>
      <c r="Z333" t="n">
        <v>10</v>
      </c>
    </row>
    <row r="334">
      <c r="A334" t="n">
        <v>38</v>
      </c>
      <c r="B334" t="n">
        <v>150</v>
      </c>
      <c r="C334" t="inlineStr">
        <is>
          <t xml:space="preserve">CONCLUIDO	</t>
        </is>
      </c>
      <c r="D334" t="n">
        <v>5.9074</v>
      </c>
      <c r="E334" t="n">
        <v>16.93</v>
      </c>
      <c r="F334" t="n">
        <v>13.04</v>
      </c>
      <c r="G334" t="n">
        <v>48.91</v>
      </c>
      <c r="H334" t="n">
        <v>0.59</v>
      </c>
      <c r="I334" t="n">
        <v>16</v>
      </c>
      <c r="J334" t="n">
        <v>317.12</v>
      </c>
      <c r="K334" t="n">
        <v>61.82</v>
      </c>
      <c r="L334" t="n">
        <v>10.5</v>
      </c>
      <c r="M334" t="n">
        <v>14</v>
      </c>
      <c r="N334" t="n">
        <v>94.8</v>
      </c>
      <c r="O334" t="n">
        <v>39345.87</v>
      </c>
      <c r="P334" t="n">
        <v>217.57</v>
      </c>
      <c r="Q334" t="n">
        <v>988.13</v>
      </c>
      <c r="R334" t="n">
        <v>46.71</v>
      </c>
      <c r="S334" t="n">
        <v>35.43</v>
      </c>
      <c r="T334" t="n">
        <v>4586.51</v>
      </c>
      <c r="U334" t="n">
        <v>0.76</v>
      </c>
      <c r="V334" t="n">
        <v>0.87</v>
      </c>
      <c r="W334" t="n">
        <v>2.99</v>
      </c>
      <c r="X334" t="n">
        <v>0.29</v>
      </c>
      <c r="Y334" t="n">
        <v>1</v>
      </c>
      <c r="Z334" t="n">
        <v>10</v>
      </c>
    </row>
    <row r="335">
      <c r="A335" t="n">
        <v>39</v>
      </c>
      <c r="B335" t="n">
        <v>150</v>
      </c>
      <c r="C335" t="inlineStr">
        <is>
          <t xml:space="preserve">CONCLUIDO	</t>
        </is>
      </c>
      <c r="D335" t="n">
        <v>5.9038</v>
      </c>
      <c r="E335" t="n">
        <v>16.94</v>
      </c>
      <c r="F335" t="n">
        <v>13.05</v>
      </c>
      <c r="G335" t="n">
        <v>48.95</v>
      </c>
      <c r="H335" t="n">
        <v>0.6</v>
      </c>
      <c r="I335" t="n">
        <v>16</v>
      </c>
      <c r="J335" t="n">
        <v>317.68</v>
      </c>
      <c r="K335" t="n">
        <v>61.82</v>
      </c>
      <c r="L335" t="n">
        <v>10.75</v>
      </c>
      <c r="M335" t="n">
        <v>14</v>
      </c>
      <c r="N335" t="n">
        <v>95.11</v>
      </c>
      <c r="O335" t="n">
        <v>39414.84</v>
      </c>
      <c r="P335" t="n">
        <v>217.55</v>
      </c>
      <c r="Q335" t="n">
        <v>988.12</v>
      </c>
      <c r="R335" t="n">
        <v>46.99</v>
      </c>
      <c r="S335" t="n">
        <v>35.43</v>
      </c>
      <c r="T335" t="n">
        <v>4728.46</v>
      </c>
      <c r="U335" t="n">
        <v>0.75</v>
      </c>
      <c r="V335" t="n">
        <v>0.87</v>
      </c>
      <c r="W335" t="n">
        <v>2.99</v>
      </c>
      <c r="X335" t="n">
        <v>0.3</v>
      </c>
      <c r="Y335" t="n">
        <v>1</v>
      </c>
      <c r="Z335" t="n">
        <v>10</v>
      </c>
    </row>
    <row r="336">
      <c r="A336" t="n">
        <v>40</v>
      </c>
      <c r="B336" t="n">
        <v>150</v>
      </c>
      <c r="C336" t="inlineStr">
        <is>
          <t xml:space="preserve">CONCLUIDO	</t>
        </is>
      </c>
      <c r="D336" t="n">
        <v>5.9011</v>
      </c>
      <c r="E336" t="n">
        <v>16.95</v>
      </c>
      <c r="F336" t="n">
        <v>13.06</v>
      </c>
      <c r="G336" t="n">
        <v>48.98</v>
      </c>
      <c r="H336" t="n">
        <v>0.62</v>
      </c>
      <c r="I336" t="n">
        <v>16</v>
      </c>
      <c r="J336" t="n">
        <v>318.24</v>
      </c>
      <c r="K336" t="n">
        <v>61.82</v>
      </c>
      <c r="L336" t="n">
        <v>11</v>
      </c>
      <c r="M336" t="n">
        <v>14</v>
      </c>
      <c r="N336" t="n">
        <v>95.42</v>
      </c>
      <c r="O336" t="n">
        <v>39483.95</v>
      </c>
      <c r="P336" t="n">
        <v>216.69</v>
      </c>
      <c r="Q336" t="n">
        <v>988.14</v>
      </c>
      <c r="R336" t="n">
        <v>47.25</v>
      </c>
      <c r="S336" t="n">
        <v>35.43</v>
      </c>
      <c r="T336" t="n">
        <v>4854.53</v>
      </c>
      <c r="U336" t="n">
        <v>0.75</v>
      </c>
      <c r="V336" t="n">
        <v>0.87</v>
      </c>
      <c r="W336" t="n">
        <v>2.99</v>
      </c>
      <c r="X336" t="n">
        <v>0.31</v>
      </c>
      <c r="Y336" t="n">
        <v>1</v>
      </c>
      <c r="Z336" t="n">
        <v>10</v>
      </c>
    </row>
    <row r="337">
      <c r="A337" t="n">
        <v>41</v>
      </c>
      <c r="B337" t="n">
        <v>150</v>
      </c>
      <c r="C337" t="inlineStr">
        <is>
          <t xml:space="preserve">CONCLUIDO	</t>
        </is>
      </c>
      <c r="D337" t="n">
        <v>5.926</v>
      </c>
      <c r="E337" t="n">
        <v>16.87</v>
      </c>
      <c r="F337" t="n">
        <v>13.04</v>
      </c>
      <c r="G337" t="n">
        <v>52.18</v>
      </c>
      <c r="H337" t="n">
        <v>0.63</v>
      </c>
      <c r="I337" t="n">
        <v>15</v>
      </c>
      <c r="J337" t="n">
        <v>318.8</v>
      </c>
      <c r="K337" t="n">
        <v>61.82</v>
      </c>
      <c r="L337" t="n">
        <v>11.25</v>
      </c>
      <c r="M337" t="n">
        <v>13</v>
      </c>
      <c r="N337" t="n">
        <v>95.73</v>
      </c>
      <c r="O337" t="n">
        <v>39553.2</v>
      </c>
      <c r="P337" t="n">
        <v>216.17</v>
      </c>
      <c r="Q337" t="n">
        <v>988.08</v>
      </c>
      <c r="R337" t="n">
        <v>46.72</v>
      </c>
      <c r="S337" t="n">
        <v>35.43</v>
      </c>
      <c r="T337" t="n">
        <v>4596.99</v>
      </c>
      <c r="U337" t="n">
        <v>0.76</v>
      </c>
      <c r="V337" t="n">
        <v>0.87</v>
      </c>
      <c r="W337" t="n">
        <v>2.99</v>
      </c>
      <c r="X337" t="n">
        <v>0.29</v>
      </c>
      <c r="Y337" t="n">
        <v>1</v>
      </c>
      <c r="Z337" t="n">
        <v>10</v>
      </c>
    </row>
    <row r="338">
      <c r="A338" t="n">
        <v>42</v>
      </c>
      <c r="B338" t="n">
        <v>150</v>
      </c>
      <c r="C338" t="inlineStr">
        <is>
          <t xml:space="preserve">CONCLUIDO	</t>
        </is>
      </c>
      <c r="D338" t="n">
        <v>5.9315</v>
      </c>
      <c r="E338" t="n">
        <v>16.86</v>
      </c>
      <c r="F338" t="n">
        <v>13.03</v>
      </c>
      <c r="G338" t="n">
        <v>52.11</v>
      </c>
      <c r="H338" t="n">
        <v>0.64</v>
      </c>
      <c r="I338" t="n">
        <v>15</v>
      </c>
      <c r="J338" t="n">
        <v>319.36</v>
      </c>
      <c r="K338" t="n">
        <v>61.82</v>
      </c>
      <c r="L338" t="n">
        <v>11.5</v>
      </c>
      <c r="M338" t="n">
        <v>13</v>
      </c>
      <c r="N338" t="n">
        <v>96.04000000000001</v>
      </c>
      <c r="O338" t="n">
        <v>39622.59</v>
      </c>
      <c r="P338" t="n">
        <v>215.28</v>
      </c>
      <c r="Q338" t="n">
        <v>988.08</v>
      </c>
      <c r="R338" t="n">
        <v>46.39</v>
      </c>
      <c r="S338" t="n">
        <v>35.43</v>
      </c>
      <c r="T338" t="n">
        <v>4432.71</v>
      </c>
      <c r="U338" t="n">
        <v>0.76</v>
      </c>
      <c r="V338" t="n">
        <v>0.87</v>
      </c>
      <c r="W338" t="n">
        <v>2.99</v>
      </c>
      <c r="X338" t="n">
        <v>0.28</v>
      </c>
      <c r="Y338" t="n">
        <v>1</v>
      </c>
      <c r="Z338" t="n">
        <v>10</v>
      </c>
    </row>
    <row r="339">
      <c r="A339" t="n">
        <v>43</v>
      </c>
      <c r="B339" t="n">
        <v>150</v>
      </c>
      <c r="C339" t="inlineStr">
        <is>
          <t xml:space="preserve">CONCLUIDO	</t>
        </is>
      </c>
      <c r="D339" t="n">
        <v>5.9257</v>
      </c>
      <c r="E339" t="n">
        <v>16.88</v>
      </c>
      <c r="F339" t="n">
        <v>13.04</v>
      </c>
      <c r="G339" t="n">
        <v>52.18</v>
      </c>
      <c r="H339" t="n">
        <v>0.65</v>
      </c>
      <c r="I339" t="n">
        <v>15</v>
      </c>
      <c r="J339" t="n">
        <v>319.93</v>
      </c>
      <c r="K339" t="n">
        <v>61.82</v>
      </c>
      <c r="L339" t="n">
        <v>11.75</v>
      </c>
      <c r="M339" t="n">
        <v>13</v>
      </c>
      <c r="N339" t="n">
        <v>96.36</v>
      </c>
      <c r="O339" t="n">
        <v>39692.13</v>
      </c>
      <c r="P339" t="n">
        <v>214.77</v>
      </c>
      <c r="Q339" t="n">
        <v>988.16</v>
      </c>
      <c r="R339" t="n">
        <v>46.73</v>
      </c>
      <c r="S339" t="n">
        <v>35.43</v>
      </c>
      <c r="T339" t="n">
        <v>4600.43</v>
      </c>
      <c r="U339" t="n">
        <v>0.76</v>
      </c>
      <c r="V339" t="n">
        <v>0.87</v>
      </c>
      <c r="W339" t="n">
        <v>2.99</v>
      </c>
      <c r="X339" t="n">
        <v>0.29</v>
      </c>
      <c r="Y339" t="n">
        <v>1</v>
      </c>
      <c r="Z339" t="n">
        <v>10</v>
      </c>
    </row>
    <row r="340">
      <c r="A340" t="n">
        <v>44</v>
      </c>
      <c r="B340" t="n">
        <v>150</v>
      </c>
      <c r="C340" t="inlineStr">
        <is>
          <t xml:space="preserve">CONCLUIDO	</t>
        </is>
      </c>
      <c r="D340" t="n">
        <v>5.9595</v>
      </c>
      <c r="E340" t="n">
        <v>16.78</v>
      </c>
      <c r="F340" t="n">
        <v>13.01</v>
      </c>
      <c r="G340" t="n">
        <v>55.74</v>
      </c>
      <c r="H340" t="n">
        <v>0.67</v>
      </c>
      <c r="I340" t="n">
        <v>14</v>
      </c>
      <c r="J340" t="n">
        <v>320.49</v>
      </c>
      <c r="K340" t="n">
        <v>61.82</v>
      </c>
      <c r="L340" t="n">
        <v>12</v>
      </c>
      <c r="M340" t="n">
        <v>12</v>
      </c>
      <c r="N340" t="n">
        <v>96.67</v>
      </c>
      <c r="O340" t="n">
        <v>39761.81</v>
      </c>
      <c r="P340" t="n">
        <v>213.96</v>
      </c>
      <c r="Q340" t="n">
        <v>988.09</v>
      </c>
      <c r="R340" t="n">
        <v>45.55</v>
      </c>
      <c r="S340" t="n">
        <v>35.43</v>
      </c>
      <c r="T340" t="n">
        <v>4015.5</v>
      </c>
      <c r="U340" t="n">
        <v>0.78</v>
      </c>
      <c r="V340" t="n">
        <v>0.88</v>
      </c>
      <c r="W340" t="n">
        <v>2.99</v>
      </c>
      <c r="X340" t="n">
        <v>0.25</v>
      </c>
      <c r="Y340" t="n">
        <v>1</v>
      </c>
      <c r="Z340" t="n">
        <v>10</v>
      </c>
    </row>
    <row r="341">
      <c r="A341" t="n">
        <v>45</v>
      </c>
      <c r="B341" t="n">
        <v>150</v>
      </c>
      <c r="C341" t="inlineStr">
        <is>
          <t xml:space="preserve">CONCLUIDO	</t>
        </is>
      </c>
      <c r="D341" t="n">
        <v>5.9575</v>
      </c>
      <c r="E341" t="n">
        <v>16.79</v>
      </c>
      <c r="F341" t="n">
        <v>13.01</v>
      </c>
      <c r="G341" t="n">
        <v>55.76</v>
      </c>
      <c r="H341" t="n">
        <v>0.68</v>
      </c>
      <c r="I341" t="n">
        <v>14</v>
      </c>
      <c r="J341" t="n">
        <v>321.06</v>
      </c>
      <c r="K341" t="n">
        <v>61.82</v>
      </c>
      <c r="L341" t="n">
        <v>12.25</v>
      </c>
      <c r="M341" t="n">
        <v>12</v>
      </c>
      <c r="N341" t="n">
        <v>96.98999999999999</v>
      </c>
      <c r="O341" t="n">
        <v>39831.64</v>
      </c>
      <c r="P341" t="n">
        <v>213.72</v>
      </c>
      <c r="Q341" t="n">
        <v>988.11</v>
      </c>
      <c r="R341" t="n">
        <v>45.7</v>
      </c>
      <c r="S341" t="n">
        <v>35.43</v>
      </c>
      <c r="T341" t="n">
        <v>4090.82</v>
      </c>
      <c r="U341" t="n">
        <v>0.78</v>
      </c>
      <c r="V341" t="n">
        <v>0.88</v>
      </c>
      <c r="W341" t="n">
        <v>2.99</v>
      </c>
      <c r="X341" t="n">
        <v>0.26</v>
      </c>
      <c r="Y341" t="n">
        <v>1</v>
      </c>
      <c r="Z341" t="n">
        <v>10</v>
      </c>
    </row>
    <row r="342">
      <c r="A342" t="n">
        <v>46</v>
      </c>
      <c r="B342" t="n">
        <v>150</v>
      </c>
      <c r="C342" t="inlineStr">
        <is>
          <t xml:space="preserve">CONCLUIDO	</t>
        </is>
      </c>
      <c r="D342" t="n">
        <v>5.9609</v>
      </c>
      <c r="E342" t="n">
        <v>16.78</v>
      </c>
      <c r="F342" t="n">
        <v>13</v>
      </c>
      <c r="G342" t="n">
        <v>55.72</v>
      </c>
      <c r="H342" t="n">
        <v>0.6899999999999999</v>
      </c>
      <c r="I342" t="n">
        <v>14</v>
      </c>
      <c r="J342" t="n">
        <v>321.63</v>
      </c>
      <c r="K342" t="n">
        <v>61.82</v>
      </c>
      <c r="L342" t="n">
        <v>12.5</v>
      </c>
      <c r="M342" t="n">
        <v>12</v>
      </c>
      <c r="N342" t="n">
        <v>97.31</v>
      </c>
      <c r="O342" t="n">
        <v>39901.61</v>
      </c>
      <c r="P342" t="n">
        <v>212.68</v>
      </c>
      <c r="Q342" t="n">
        <v>988.11</v>
      </c>
      <c r="R342" t="n">
        <v>45.39</v>
      </c>
      <c r="S342" t="n">
        <v>35.43</v>
      </c>
      <c r="T342" t="n">
        <v>3933.78</v>
      </c>
      <c r="U342" t="n">
        <v>0.78</v>
      </c>
      <c r="V342" t="n">
        <v>0.88</v>
      </c>
      <c r="W342" t="n">
        <v>2.99</v>
      </c>
      <c r="X342" t="n">
        <v>0.25</v>
      </c>
      <c r="Y342" t="n">
        <v>1</v>
      </c>
      <c r="Z342" t="n">
        <v>10</v>
      </c>
    </row>
    <row r="343">
      <c r="A343" t="n">
        <v>47</v>
      </c>
      <c r="B343" t="n">
        <v>150</v>
      </c>
      <c r="C343" t="inlineStr">
        <is>
          <t xml:space="preserve">CONCLUIDO	</t>
        </is>
      </c>
      <c r="D343" t="n">
        <v>5.9822</v>
      </c>
      <c r="E343" t="n">
        <v>16.72</v>
      </c>
      <c r="F343" t="n">
        <v>13</v>
      </c>
      <c r="G343" t="n">
        <v>59.99</v>
      </c>
      <c r="H343" t="n">
        <v>0.71</v>
      </c>
      <c r="I343" t="n">
        <v>13</v>
      </c>
      <c r="J343" t="n">
        <v>322.2</v>
      </c>
      <c r="K343" t="n">
        <v>61.82</v>
      </c>
      <c r="L343" t="n">
        <v>12.75</v>
      </c>
      <c r="M343" t="n">
        <v>11</v>
      </c>
      <c r="N343" t="n">
        <v>97.62</v>
      </c>
      <c r="O343" t="n">
        <v>39971.73</v>
      </c>
      <c r="P343" t="n">
        <v>211.69</v>
      </c>
      <c r="Q343" t="n">
        <v>988.14</v>
      </c>
      <c r="R343" t="n">
        <v>45.25</v>
      </c>
      <c r="S343" t="n">
        <v>35.43</v>
      </c>
      <c r="T343" t="n">
        <v>3872.66</v>
      </c>
      <c r="U343" t="n">
        <v>0.78</v>
      </c>
      <c r="V343" t="n">
        <v>0.88</v>
      </c>
      <c r="W343" t="n">
        <v>2.99</v>
      </c>
      <c r="X343" t="n">
        <v>0.24</v>
      </c>
      <c r="Y343" t="n">
        <v>1</v>
      </c>
      <c r="Z343" t="n">
        <v>10</v>
      </c>
    </row>
    <row r="344">
      <c r="A344" t="n">
        <v>48</v>
      </c>
      <c r="B344" t="n">
        <v>150</v>
      </c>
      <c r="C344" t="inlineStr">
        <is>
          <t xml:space="preserve">CONCLUIDO	</t>
        </is>
      </c>
      <c r="D344" t="n">
        <v>5.9799</v>
      </c>
      <c r="E344" t="n">
        <v>16.72</v>
      </c>
      <c r="F344" t="n">
        <v>13</v>
      </c>
      <c r="G344" t="n">
        <v>60.02</v>
      </c>
      <c r="H344" t="n">
        <v>0.72</v>
      </c>
      <c r="I344" t="n">
        <v>13</v>
      </c>
      <c r="J344" t="n">
        <v>322.77</v>
      </c>
      <c r="K344" t="n">
        <v>61.82</v>
      </c>
      <c r="L344" t="n">
        <v>13</v>
      </c>
      <c r="M344" t="n">
        <v>11</v>
      </c>
      <c r="N344" t="n">
        <v>97.94</v>
      </c>
      <c r="O344" t="n">
        <v>40042</v>
      </c>
      <c r="P344" t="n">
        <v>211.44</v>
      </c>
      <c r="Q344" t="n">
        <v>988.11</v>
      </c>
      <c r="R344" t="n">
        <v>45.52</v>
      </c>
      <c r="S344" t="n">
        <v>35.43</v>
      </c>
      <c r="T344" t="n">
        <v>4004.01</v>
      </c>
      <c r="U344" t="n">
        <v>0.78</v>
      </c>
      <c r="V344" t="n">
        <v>0.88</v>
      </c>
      <c r="W344" t="n">
        <v>2.99</v>
      </c>
      <c r="X344" t="n">
        <v>0.25</v>
      </c>
      <c r="Y344" t="n">
        <v>1</v>
      </c>
      <c r="Z344" t="n">
        <v>10</v>
      </c>
    </row>
    <row r="345">
      <c r="A345" t="n">
        <v>49</v>
      </c>
      <c r="B345" t="n">
        <v>150</v>
      </c>
      <c r="C345" t="inlineStr">
        <is>
          <t xml:space="preserve">CONCLUIDO	</t>
        </is>
      </c>
      <c r="D345" t="n">
        <v>5.9825</v>
      </c>
      <c r="E345" t="n">
        <v>16.72</v>
      </c>
      <c r="F345" t="n">
        <v>13</v>
      </c>
      <c r="G345" t="n">
        <v>59.98</v>
      </c>
      <c r="H345" t="n">
        <v>0.73</v>
      </c>
      <c r="I345" t="n">
        <v>13</v>
      </c>
      <c r="J345" t="n">
        <v>323.34</v>
      </c>
      <c r="K345" t="n">
        <v>61.82</v>
      </c>
      <c r="L345" t="n">
        <v>13.25</v>
      </c>
      <c r="M345" t="n">
        <v>11</v>
      </c>
      <c r="N345" t="n">
        <v>98.27</v>
      </c>
      <c r="O345" t="n">
        <v>40112.54</v>
      </c>
      <c r="P345" t="n">
        <v>211.26</v>
      </c>
      <c r="Q345" t="n">
        <v>988.1</v>
      </c>
      <c r="R345" t="n">
        <v>45.29</v>
      </c>
      <c r="S345" t="n">
        <v>35.43</v>
      </c>
      <c r="T345" t="n">
        <v>3890.43</v>
      </c>
      <c r="U345" t="n">
        <v>0.78</v>
      </c>
      <c r="V345" t="n">
        <v>0.88</v>
      </c>
      <c r="W345" t="n">
        <v>2.99</v>
      </c>
      <c r="X345" t="n">
        <v>0.24</v>
      </c>
      <c r="Y345" t="n">
        <v>1</v>
      </c>
      <c r="Z345" t="n">
        <v>10</v>
      </c>
    </row>
    <row r="346">
      <c r="A346" t="n">
        <v>50</v>
      </c>
      <c r="B346" t="n">
        <v>150</v>
      </c>
      <c r="C346" t="inlineStr">
        <is>
          <t xml:space="preserve">CONCLUIDO	</t>
        </is>
      </c>
      <c r="D346" t="n">
        <v>5.9864</v>
      </c>
      <c r="E346" t="n">
        <v>16.7</v>
      </c>
      <c r="F346" t="n">
        <v>12.98</v>
      </c>
      <c r="G346" t="n">
        <v>59.93</v>
      </c>
      <c r="H346" t="n">
        <v>0.74</v>
      </c>
      <c r="I346" t="n">
        <v>13</v>
      </c>
      <c r="J346" t="n">
        <v>323.91</v>
      </c>
      <c r="K346" t="n">
        <v>61.82</v>
      </c>
      <c r="L346" t="n">
        <v>13.5</v>
      </c>
      <c r="M346" t="n">
        <v>11</v>
      </c>
      <c r="N346" t="n">
        <v>98.59</v>
      </c>
      <c r="O346" t="n">
        <v>40183.11</v>
      </c>
      <c r="P346" t="n">
        <v>209.72</v>
      </c>
      <c r="Q346" t="n">
        <v>988.11</v>
      </c>
      <c r="R346" t="n">
        <v>44.8</v>
      </c>
      <c r="S346" t="n">
        <v>35.43</v>
      </c>
      <c r="T346" t="n">
        <v>3647.19</v>
      </c>
      <c r="U346" t="n">
        <v>0.79</v>
      </c>
      <c r="V346" t="n">
        <v>0.88</v>
      </c>
      <c r="W346" t="n">
        <v>2.99</v>
      </c>
      <c r="X346" t="n">
        <v>0.23</v>
      </c>
      <c r="Y346" t="n">
        <v>1</v>
      </c>
      <c r="Z346" t="n">
        <v>10</v>
      </c>
    </row>
    <row r="347">
      <c r="A347" t="n">
        <v>51</v>
      </c>
      <c r="B347" t="n">
        <v>150</v>
      </c>
      <c r="C347" t="inlineStr">
        <is>
          <t xml:space="preserve">CONCLUIDO	</t>
        </is>
      </c>
      <c r="D347" t="n">
        <v>6.0122</v>
      </c>
      <c r="E347" t="n">
        <v>16.63</v>
      </c>
      <c r="F347" t="n">
        <v>12.97</v>
      </c>
      <c r="G347" t="n">
        <v>64.84</v>
      </c>
      <c r="H347" t="n">
        <v>0.76</v>
      </c>
      <c r="I347" t="n">
        <v>12</v>
      </c>
      <c r="J347" t="n">
        <v>324.48</v>
      </c>
      <c r="K347" t="n">
        <v>61.82</v>
      </c>
      <c r="L347" t="n">
        <v>13.75</v>
      </c>
      <c r="M347" t="n">
        <v>10</v>
      </c>
      <c r="N347" t="n">
        <v>98.91</v>
      </c>
      <c r="O347" t="n">
        <v>40253.84</v>
      </c>
      <c r="P347" t="n">
        <v>208.84</v>
      </c>
      <c r="Q347" t="n">
        <v>988.14</v>
      </c>
      <c r="R347" t="n">
        <v>44.38</v>
      </c>
      <c r="S347" t="n">
        <v>35.43</v>
      </c>
      <c r="T347" t="n">
        <v>3440.31</v>
      </c>
      <c r="U347" t="n">
        <v>0.8</v>
      </c>
      <c r="V347" t="n">
        <v>0.88</v>
      </c>
      <c r="W347" t="n">
        <v>2.98</v>
      </c>
      <c r="X347" t="n">
        <v>0.21</v>
      </c>
      <c r="Y347" t="n">
        <v>1</v>
      </c>
      <c r="Z347" t="n">
        <v>10</v>
      </c>
    </row>
    <row r="348">
      <c r="A348" t="n">
        <v>52</v>
      </c>
      <c r="B348" t="n">
        <v>150</v>
      </c>
      <c r="C348" t="inlineStr">
        <is>
          <t xml:space="preserve">CONCLUIDO	</t>
        </is>
      </c>
      <c r="D348" t="n">
        <v>6.0124</v>
      </c>
      <c r="E348" t="n">
        <v>16.63</v>
      </c>
      <c r="F348" t="n">
        <v>12.97</v>
      </c>
      <c r="G348" t="n">
        <v>64.84</v>
      </c>
      <c r="H348" t="n">
        <v>0.77</v>
      </c>
      <c r="I348" t="n">
        <v>12</v>
      </c>
      <c r="J348" t="n">
        <v>325.06</v>
      </c>
      <c r="K348" t="n">
        <v>61.82</v>
      </c>
      <c r="L348" t="n">
        <v>14</v>
      </c>
      <c r="M348" t="n">
        <v>10</v>
      </c>
      <c r="N348" t="n">
        <v>99.23999999999999</v>
      </c>
      <c r="O348" t="n">
        <v>40324.71</v>
      </c>
      <c r="P348" t="n">
        <v>208.55</v>
      </c>
      <c r="Q348" t="n">
        <v>988.11</v>
      </c>
      <c r="R348" t="n">
        <v>44.44</v>
      </c>
      <c r="S348" t="n">
        <v>35.43</v>
      </c>
      <c r="T348" t="n">
        <v>3472.48</v>
      </c>
      <c r="U348" t="n">
        <v>0.8</v>
      </c>
      <c r="V348" t="n">
        <v>0.88</v>
      </c>
      <c r="W348" t="n">
        <v>2.98</v>
      </c>
      <c r="X348" t="n">
        <v>0.21</v>
      </c>
      <c r="Y348" t="n">
        <v>1</v>
      </c>
      <c r="Z348" t="n">
        <v>10</v>
      </c>
    </row>
    <row r="349">
      <c r="A349" t="n">
        <v>53</v>
      </c>
      <c r="B349" t="n">
        <v>150</v>
      </c>
      <c r="C349" t="inlineStr">
        <is>
          <t xml:space="preserve">CONCLUIDO	</t>
        </is>
      </c>
      <c r="D349" t="n">
        <v>6.0146</v>
      </c>
      <c r="E349" t="n">
        <v>16.63</v>
      </c>
      <c r="F349" t="n">
        <v>12.96</v>
      </c>
      <c r="G349" t="n">
        <v>64.81</v>
      </c>
      <c r="H349" t="n">
        <v>0.78</v>
      </c>
      <c r="I349" t="n">
        <v>12</v>
      </c>
      <c r="J349" t="n">
        <v>325.63</v>
      </c>
      <c r="K349" t="n">
        <v>61.82</v>
      </c>
      <c r="L349" t="n">
        <v>14.25</v>
      </c>
      <c r="M349" t="n">
        <v>10</v>
      </c>
      <c r="N349" t="n">
        <v>99.56</v>
      </c>
      <c r="O349" t="n">
        <v>40395.74</v>
      </c>
      <c r="P349" t="n">
        <v>208.19</v>
      </c>
      <c r="Q349" t="n">
        <v>988.09</v>
      </c>
      <c r="R349" t="n">
        <v>44.13</v>
      </c>
      <c r="S349" t="n">
        <v>35.43</v>
      </c>
      <c r="T349" t="n">
        <v>3316.98</v>
      </c>
      <c r="U349" t="n">
        <v>0.8</v>
      </c>
      <c r="V349" t="n">
        <v>0.88</v>
      </c>
      <c r="W349" t="n">
        <v>2.98</v>
      </c>
      <c r="X349" t="n">
        <v>0.21</v>
      </c>
      <c r="Y349" t="n">
        <v>1</v>
      </c>
      <c r="Z349" t="n">
        <v>10</v>
      </c>
    </row>
    <row r="350">
      <c r="A350" t="n">
        <v>54</v>
      </c>
      <c r="B350" t="n">
        <v>150</v>
      </c>
      <c r="C350" t="inlineStr">
        <is>
          <t xml:space="preserve">CONCLUIDO	</t>
        </is>
      </c>
      <c r="D350" t="n">
        <v>6.0139</v>
      </c>
      <c r="E350" t="n">
        <v>16.63</v>
      </c>
      <c r="F350" t="n">
        <v>12.96</v>
      </c>
      <c r="G350" t="n">
        <v>64.81999999999999</v>
      </c>
      <c r="H350" t="n">
        <v>0.79</v>
      </c>
      <c r="I350" t="n">
        <v>12</v>
      </c>
      <c r="J350" t="n">
        <v>326.21</v>
      </c>
      <c r="K350" t="n">
        <v>61.82</v>
      </c>
      <c r="L350" t="n">
        <v>14.5</v>
      </c>
      <c r="M350" t="n">
        <v>10</v>
      </c>
      <c r="N350" t="n">
        <v>99.89</v>
      </c>
      <c r="O350" t="n">
        <v>40466.92</v>
      </c>
      <c r="P350" t="n">
        <v>207.07</v>
      </c>
      <c r="Q350" t="n">
        <v>988.08</v>
      </c>
      <c r="R350" t="n">
        <v>44.39</v>
      </c>
      <c r="S350" t="n">
        <v>35.43</v>
      </c>
      <c r="T350" t="n">
        <v>3445.11</v>
      </c>
      <c r="U350" t="n">
        <v>0.8</v>
      </c>
      <c r="V350" t="n">
        <v>0.88</v>
      </c>
      <c r="W350" t="n">
        <v>2.98</v>
      </c>
      <c r="X350" t="n">
        <v>0.21</v>
      </c>
      <c r="Y350" t="n">
        <v>1</v>
      </c>
      <c r="Z350" t="n">
        <v>10</v>
      </c>
    </row>
    <row r="351">
      <c r="A351" t="n">
        <v>55</v>
      </c>
      <c r="B351" t="n">
        <v>150</v>
      </c>
      <c r="C351" t="inlineStr">
        <is>
          <t xml:space="preserve">CONCLUIDO	</t>
        </is>
      </c>
      <c r="D351" t="n">
        <v>6.0411</v>
      </c>
      <c r="E351" t="n">
        <v>16.55</v>
      </c>
      <c r="F351" t="n">
        <v>12.95</v>
      </c>
      <c r="G351" t="n">
        <v>70.61</v>
      </c>
      <c r="H351" t="n">
        <v>0.8</v>
      </c>
      <c r="I351" t="n">
        <v>11</v>
      </c>
      <c r="J351" t="n">
        <v>326.79</v>
      </c>
      <c r="K351" t="n">
        <v>61.82</v>
      </c>
      <c r="L351" t="n">
        <v>14.75</v>
      </c>
      <c r="M351" t="n">
        <v>9</v>
      </c>
      <c r="N351" t="n">
        <v>100.22</v>
      </c>
      <c r="O351" t="n">
        <v>40538.25</v>
      </c>
      <c r="P351" t="n">
        <v>206.09</v>
      </c>
      <c r="Q351" t="n">
        <v>988.12</v>
      </c>
      <c r="R351" t="n">
        <v>43.77</v>
      </c>
      <c r="S351" t="n">
        <v>35.43</v>
      </c>
      <c r="T351" t="n">
        <v>3142.56</v>
      </c>
      <c r="U351" t="n">
        <v>0.8100000000000001</v>
      </c>
      <c r="V351" t="n">
        <v>0.88</v>
      </c>
      <c r="W351" t="n">
        <v>2.98</v>
      </c>
      <c r="X351" t="n">
        <v>0.19</v>
      </c>
      <c r="Y351" t="n">
        <v>1</v>
      </c>
      <c r="Z351" t="n">
        <v>10</v>
      </c>
    </row>
    <row r="352">
      <c r="A352" t="n">
        <v>56</v>
      </c>
      <c r="B352" t="n">
        <v>150</v>
      </c>
      <c r="C352" t="inlineStr">
        <is>
          <t xml:space="preserve">CONCLUIDO	</t>
        </is>
      </c>
      <c r="D352" t="n">
        <v>6.0345</v>
      </c>
      <c r="E352" t="n">
        <v>16.57</v>
      </c>
      <c r="F352" t="n">
        <v>12.96</v>
      </c>
      <c r="G352" t="n">
        <v>70.70999999999999</v>
      </c>
      <c r="H352" t="n">
        <v>0.82</v>
      </c>
      <c r="I352" t="n">
        <v>11</v>
      </c>
      <c r="J352" t="n">
        <v>327.37</v>
      </c>
      <c r="K352" t="n">
        <v>61.82</v>
      </c>
      <c r="L352" t="n">
        <v>15</v>
      </c>
      <c r="M352" t="n">
        <v>9</v>
      </c>
      <c r="N352" t="n">
        <v>100.55</v>
      </c>
      <c r="O352" t="n">
        <v>40609.74</v>
      </c>
      <c r="P352" t="n">
        <v>206.29</v>
      </c>
      <c r="Q352" t="n">
        <v>988.08</v>
      </c>
      <c r="R352" t="n">
        <v>44.2</v>
      </c>
      <c r="S352" t="n">
        <v>35.43</v>
      </c>
      <c r="T352" t="n">
        <v>3354.58</v>
      </c>
      <c r="U352" t="n">
        <v>0.8</v>
      </c>
      <c r="V352" t="n">
        <v>0.88</v>
      </c>
      <c r="W352" t="n">
        <v>2.99</v>
      </c>
      <c r="X352" t="n">
        <v>0.21</v>
      </c>
      <c r="Y352" t="n">
        <v>1</v>
      </c>
      <c r="Z352" t="n">
        <v>10</v>
      </c>
    </row>
    <row r="353">
      <c r="A353" t="n">
        <v>57</v>
      </c>
      <c r="B353" t="n">
        <v>150</v>
      </c>
      <c r="C353" t="inlineStr">
        <is>
          <t xml:space="preserve">CONCLUIDO	</t>
        </is>
      </c>
      <c r="D353" t="n">
        <v>6.0387</v>
      </c>
      <c r="E353" t="n">
        <v>16.56</v>
      </c>
      <c r="F353" t="n">
        <v>12.95</v>
      </c>
      <c r="G353" t="n">
        <v>70.64</v>
      </c>
      <c r="H353" t="n">
        <v>0.83</v>
      </c>
      <c r="I353" t="n">
        <v>11</v>
      </c>
      <c r="J353" t="n">
        <v>327.95</v>
      </c>
      <c r="K353" t="n">
        <v>61.82</v>
      </c>
      <c r="L353" t="n">
        <v>15.25</v>
      </c>
      <c r="M353" t="n">
        <v>9</v>
      </c>
      <c r="N353" t="n">
        <v>100.88</v>
      </c>
      <c r="O353" t="n">
        <v>40681.39</v>
      </c>
      <c r="P353" t="n">
        <v>205.79</v>
      </c>
      <c r="Q353" t="n">
        <v>988.09</v>
      </c>
      <c r="R353" t="n">
        <v>43.99</v>
      </c>
      <c r="S353" t="n">
        <v>35.43</v>
      </c>
      <c r="T353" t="n">
        <v>3252.45</v>
      </c>
      <c r="U353" t="n">
        <v>0.8100000000000001</v>
      </c>
      <c r="V353" t="n">
        <v>0.88</v>
      </c>
      <c r="W353" t="n">
        <v>2.98</v>
      </c>
      <c r="X353" t="n">
        <v>0.2</v>
      </c>
      <c r="Y353" t="n">
        <v>1</v>
      </c>
      <c r="Z353" t="n">
        <v>10</v>
      </c>
    </row>
    <row r="354">
      <c r="A354" t="n">
        <v>58</v>
      </c>
      <c r="B354" t="n">
        <v>150</v>
      </c>
      <c r="C354" t="inlineStr">
        <is>
          <t xml:space="preserve">CONCLUIDO	</t>
        </is>
      </c>
      <c r="D354" t="n">
        <v>6.0375</v>
      </c>
      <c r="E354" t="n">
        <v>16.56</v>
      </c>
      <c r="F354" t="n">
        <v>12.95</v>
      </c>
      <c r="G354" t="n">
        <v>70.66</v>
      </c>
      <c r="H354" t="n">
        <v>0.84</v>
      </c>
      <c r="I354" t="n">
        <v>11</v>
      </c>
      <c r="J354" t="n">
        <v>328.53</v>
      </c>
      <c r="K354" t="n">
        <v>61.82</v>
      </c>
      <c r="L354" t="n">
        <v>15.5</v>
      </c>
      <c r="M354" t="n">
        <v>9</v>
      </c>
      <c r="N354" t="n">
        <v>101.21</v>
      </c>
      <c r="O354" t="n">
        <v>40753.2</v>
      </c>
      <c r="P354" t="n">
        <v>205.58</v>
      </c>
      <c r="Q354" t="n">
        <v>988.12</v>
      </c>
      <c r="R354" t="n">
        <v>43.97</v>
      </c>
      <c r="S354" t="n">
        <v>35.43</v>
      </c>
      <c r="T354" t="n">
        <v>3240.97</v>
      </c>
      <c r="U354" t="n">
        <v>0.8100000000000001</v>
      </c>
      <c r="V354" t="n">
        <v>0.88</v>
      </c>
      <c r="W354" t="n">
        <v>2.98</v>
      </c>
      <c r="X354" t="n">
        <v>0.2</v>
      </c>
      <c r="Y354" t="n">
        <v>1</v>
      </c>
      <c r="Z354" t="n">
        <v>10</v>
      </c>
    </row>
    <row r="355">
      <c r="A355" t="n">
        <v>59</v>
      </c>
      <c r="B355" t="n">
        <v>150</v>
      </c>
      <c r="C355" t="inlineStr">
        <is>
          <t xml:space="preserve">CONCLUIDO	</t>
        </is>
      </c>
      <c r="D355" t="n">
        <v>6.0395</v>
      </c>
      <c r="E355" t="n">
        <v>16.56</v>
      </c>
      <c r="F355" t="n">
        <v>12.95</v>
      </c>
      <c r="G355" t="n">
        <v>70.63</v>
      </c>
      <c r="H355" t="n">
        <v>0.85</v>
      </c>
      <c r="I355" t="n">
        <v>11</v>
      </c>
      <c r="J355" t="n">
        <v>329.12</v>
      </c>
      <c r="K355" t="n">
        <v>61.82</v>
      </c>
      <c r="L355" t="n">
        <v>15.75</v>
      </c>
      <c r="M355" t="n">
        <v>9</v>
      </c>
      <c r="N355" t="n">
        <v>101.54</v>
      </c>
      <c r="O355" t="n">
        <v>40825.16</v>
      </c>
      <c r="P355" t="n">
        <v>204.3</v>
      </c>
      <c r="Q355" t="n">
        <v>988.08</v>
      </c>
      <c r="R355" t="n">
        <v>43.8</v>
      </c>
      <c r="S355" t="n">
        <v>35.43</v>
      </c>
      <c r="T355" t="n">
        <v>3156.9</v>
      </c>
      <c r="U355" t="n">
        <v>0.8100000000000001</v>
      </c>
      <c r="V355" t="n">
        <v>0.88</v>
      </c>
      <c r="W355" t="n">
        <v>2.98</v>
      </c>
      <c r="X355" t="n">
        <v>0.2</v>
      </c>
      <c r="Y355" t="n">
        <v>1</v>
      </c>
      <c r="Z355" t="n">
        <v>10</v>
      </c>
    </row>
    <row r="356">
      <c r="A356" t="n">
        <v>60</v>
      </c>
      <c r="B356" t="n">
        <v>150</v>
      </c>
      <c r="C356" t="inlineStr">
        <is>
          <t xml:space="preserve">CONCLUIDO	</t>
        </is>
      </c>
      <c r="D356" t="n">
        <v>6.0395</v>
      </c>
      <c r="E356" t="n">
        <v>16.56</v>
      </c>
      <c r="F356" t="n">
        <v>12.95</v>
      </c>
      <c r="G356" t="n">
        <v>70.63</v>
      </c>
      <c r="H356" t="n">
        <v>0.86</v>
      </c>
      <c r="I356" t="n">
        <v>11</v>
      </c>
      <c r="J356" t="n">
        <v>329.7</v>
      </c>
      <c r="K356" t="n">
        <v>61.82</v>
      </c>
      <c r="L356" t="n">
        <v>16</v>
      </c>
      <c r="M356" t="n">
        <v>9</v>
      </c>
      <c r="N356" t="n">
        <v>101.88</v>
      </c>
      <c r="O356" t="n">
        <v>40897.29</v>
      </c>
      <c r="P356" t="n">
        <v>202.89</v>
      </c>
      <c r="Q356" t="n">
        <v>988.11</v>
      </c>
      <c r="R356" t="n">
        <v>43.83</v>
      </c>
      <c r="S356" t="n">
        <v>35.43</v>
      </c>
      <c r="T356" t="n">
        <v>3171.29</v>
      </c>
      <c r="U356" t="n">
        <v>0.8100000000000001</v>
      </c>
      <c r="V356" t="n">
        <v>0.88</v>
      </c>
      <c r="W356" t="n">
        <v>2.98</v>
      </c>
      <c r="X356" t="n">
        <v>0.2</v>
      </c>
      <c r="Y356" t="n">
        <v>1</v>
      </c>
      <c r="Z356" t="n">
        <v>10</v>
      </c>
    </row>
    <row r="357">
      <c r="A357" t="n">
        <v>61</v>
      </c>
      <c r="B357" t="n">
        <v>150</v>
      </c>
      <c r="C357" t="inlineStr">
        <is>
          <t xml:space="preserve">CONCLUIDO	</t>
        </is>
      </c>
      <c r="D357" t="n">
        <v>6.0676</v>
      </c>
      <c r="E357" t="n">
        <v>16.48</v>
      </c>
      <c r="F357" t="n">
        <v>12.93</v>
      </c>
      <c r="G357" t="n">
        <v>77.56999999999999</v>
      </c>
      <c r="H357" t="n">
        <v>0.88</v>
      </c>
      <c r="I357" t="n">
        <v>10</v>
      </c>
      <c r="J357" t="n">
        <v>330.29</v>
      </c>
      <c r="K357" t="n">
        <v>61.82</v>
      </c>
      <c r="L357" t="n">
        <v>16.25</v>
      </c>
      <c r="M357" t="n">
        <v>8</v>
      </c>
      <c r="N357" t="n">
        <v>102.21</v>
      </c>
      <c r="O357" t="n">
        <v>40969.57</v>
      </c>
      <c r="P357" t="n">
        <v>202.03</v>
      </c>
      <c r="Q357" t="n">
        <v>988.08</v>
      </c>
      <c r="R357" t="n">
        <v>43.08</v>
      </c>
      <c r="S357" t="n">
        <v>35.43</v>
      </c>
      <c r="T357" t="n">
        <v>2799.98</v>
      </c>
      <c r="U357" t="n">
        <v>0.82</v>
      </c>
      <c r="V357" t="n">
        <v>0.88</v>
      </c>
      <c r="W357" t="n">
        <v>2.98</v>
      </c>
      <c r="X357" t="n">
        <v>0.17</v>
      </c>
      <c r="Y357" t="n">
        <v>1</v>
      </c>
      <c r="Z357" t="n">
        <v>10</v>
      </c>
    </row>
    <row r="358">
      <c r="A358" t="n">
        <v>62</v>
      </c>
      <c r="B358" t="n">
        <v>150</v>
      </c>
      <c r="C358" t="inlineStr">
        <is>
          <t xml:space="preserve">CONCLUIDO	</t>
        </is>
      </c>
      <c r="D358" t="n">
        <v>6.0667</v>
      </c>
      <c r="E358" t="n">
        <v>16.48</v>
      </c>
      <c r="F358" t="n">
        <v>12.93</v>
      </c>
      <c r="G358" t="n">
        <v>77.58</v>
      </c>
      <c r="H358" t="n">
        <v>0.89</v>
      </c>
      <c r="I358" t="n">
        <v>10</v>
      </c>
      <c r="J358" t="n">
        <v>330.87</v>
      </c>
      <c r="K358" t="n">
        <v>61.82</v>
      </c>
      <c r="L358" t="n">
        <v>16.5</v>
      </c>
      <c r="M358" t="n">
        <v>8</v>
      </c>
      <c r="N358" t="n">
        <v>102.55</v>
      </c>
      <c r="O358" t="n">
        <v>41042.02</v>
      </c>
      <c r="P358" t="n">
        <v>201.3</v>
      </c>
      <c r="Q358" t="n">
        <v>988.12</v>
      </c>
      <c r="R358" t="n">
        <v>43.32</v>
      </c>
      <c r="S358" t="n">
        <v>35.43</v>
      </c>
      <c r="T358" t="n">
        <v>2923.35</v>
      </c>
      <c r="U358" t="n">
        <v>0.82</v>
      </c>
      <c r="V358" t="n">
        <v>0.88</v>
      </c>
      <c r="W358" t="n">
        <v>2.98</v>
      </c>
      <c r="X358" t="n">
        <v>0.18</v>
      </c>
      <c r="Y358" t="n">
        <v>1</v>
      </c>
      <c r="Z358" t="n">
        <v>10</v>
      </c>
    </row>
    <row r="359">
      <c r="A359" t="n">
        <v>63</v>
      </c>
      <c r="B359" t="n">
        <v>150</v>
      </c>
      <c r="C359" t="inlineStr">
        <is>
          <t xml:space="preserve">CONCLUIDO	</t>
        </is>
      </c>
      <c r="D359" t="n">
        <v>6.0672</v>
      </c>
      <c r="E359" t="n">
        <v>16.48</v>
      </c>
      <c r="F359" t="n">
        <v>12.93</v>
      </c>
      <c r="G359" t="n">
        <v>77.58</v>
      </c>
      <c r="H359" t="n">
        <v>0.9</v>
      </c>
      <c r="I359" t="n">
        <v>10</v>
      </c>
      <c r="J359" t="n">
        <v>331.46</v>
      </c>
      <c r="K359" t="n">
        <v>61.82</v>
      </c>
      <c r="L359" t="n">
        <v>16.75</v>
      </c>
      <c r="M359" t="n">
        <v>8</v>
      </c>
      <c r="N359" t="n">
        <v>102.89</v>
      </c>
      <c r="O359" t="n">
        <v>41114.63</v>
      </c>
      <c r="P359" t="n">
        <v>200.57</v>
      </c>
      <c r="Q359" t="n">
        <v>988.08</v>
      </c>
      <c r="R359" t="n">
        <v>43.2</v>
      </c>
      <c r="S359" t="n">
        <v>35.43</v>
      </c>
      <c r="T359" t="n">
        <v>2862.67</v>
      </c>
      <c r="U359" t="n">
        <v>0.82</v>
      </c>
      <c r="V359" t="n">
        <v>0.88</v>
      </c>
      <c r="W359" t="n">
        <v>2.98</v>
      </c>
      <c r="X359" t="n">
        <v>0.18</v>
      </c>
      <c r="Y359" t="n">
        <v>1</v>
      </c>
      <c r="Z359" t="n">
        <v>10</v>
      </c>
    </row>
    <row r="360">
      <c r="A360" t="n">
        <v>64</v>
      </c>
      <c r="B360" t="n">
        <v>150</v>
      </c>
      <c r="C360" t="inlineStr">
        <is>
          <t xml:space="preserve">CONCLUIDO	</t>
        </is>
      </c>
      <c r="D360" t="n">
        <v>6.0666</v>
      </c>
      <c r="E360" t="n">
        <v>16.48</v>
      </c>
      <c r="F360" t="n">
        <v>12.93</v>
      </c>
      <c r="G360" t="n">
        <v>77.59</v>
      </c>
      <c r="H360" t="n">
        <v>0.91</v>
      </c>
      <c r="I360" t="n">
        <v>10</v>
      </c>
      <c r="J360" t="n">
        <v>332.05</v>
      </c>
      <c r="K360" t="n">
        <v>61.82</v>
      </c>
      <c r="L360" t="n">
        <v>17</v>
      </c>
      <c r="M360" t="n">
        <v>8</v>
      </c>
      <c r="N360" t="n">
        <v>103.23</v>
      </c>
      <c r="O360" t="n">
        <v>41187.41</v>
      </c>
      <c r="P360" t="n">
        <v>200.71</v>
      </c>
      <c r="Q360" t="n">
        <v>988.1</v>
      </c>
      <c r="R360" t="n">
        <v>43.16</v>
      </c>
      <c r="S360" t="n">
        <v>35.43</v>
      </c>
      <c r="T360" t="n">
        <v>2842.71</v>
      </c>
      <c r="U360" t="n">
        <v>0.82</v>
      </c>
      <c r="V360" t="n">
        <v>0.88</v>
      </c>
      <c r="W360" t="n">
        <v>2.98</v>
      </c>
      <c r="X360" t="n">
        <v>0.18</v>
      </c>
      <c r="Y360" t="n">
        <v>1</v>
      </c>
      <c r="Z360" t="n">
        <v>10</v>
      </c>
    </row>
    <row r="361">
      <c r="A361" t="n">
        <v>65</v>
      </c>
      <c r="B361" t="n">
        <v>150</v>
      </c>
      <c r="C361" t="inlineStr">
        <is>
          <t xml:space="preserve">CONCLUIDO	</t>
        </is>
      </c>
      <c r="D361" t="n">
        <v>6.0663</v>
      </c>
      <c r="E361" t="n">
        <v>16.48</v>
      </c>
      <c r="F361" t="n">
        <v>12.93</v>
      </c>
      <c r="G361" t="n">
        <v>77.59</v>
      </c>
      <c r="H361" t="n">
        <v>0.92</v>
      </c>
      <c r="I361" t="n">
        <v>10</v>
      </c>
      <c r="J361" t="n">
        <v>332.64</v>
      </c>
      <c r="K361" t="n">
        <v>61.82</v>
      </c>
      <c r="L361" t="n">
        <v>17.25</v>
      </c>
      <c r="M361" t="n">
        <v>8</v>
      </c>
      <c r="N361" t="n">
        <v>103.57</v>
      </c>
      <c r="O361" t="n">
        <v>41260.35</v>
      </c>
      <c r="P361" t="n">
        <v>200.19</v>
      </c>
      <c r="Q361" t="n">
        <v>988.08</v>
      </c>
      <c r="R361" t="n">
        <v>43.26</v>
      </c>
      <c r="S361" t="n">
        <v>35.43</v>
      </c>
      <c r="T361" t="n">
        <v>2891.21</v>
      </c>
      <c r="U361" t="n">
        <v>0.82</v>
      </c>
      <c r="V361" t="n">
        <v>0.88</v>
      </c>
      <c r="W361" t="n">
        <v>2.98</v>
      </c>
      <c r="X361" t="n">
        <v>0.18</v>
      </c>
      <c r="Y361" t="n">
        <v>1</v>
      </c>
      <c r="Z361" t="n">
        <v>10</v>
      </c>
    </row>
    <row r="362">
      <c r="A362" t="n">
        <v>66</v>
      </c>
      <c r="B362" t="n">
        <v>150</v>
      </c>
      <c r="C362" t="inlineStr">
        <is>
          <t xml:space="preserve">CONCLUIDO	</t>
        </is>
      </c>
      <c r="D362" t="n">
        <v>6.0682</v>
      </c>
      <c r="E362" t="n">
        <v>16.48</v>
      </c>
      <c r="F362" t="n">
        <v>12.93</v>
      </c>
      <c r="G362" t="n">
        <v>77.56</v>
      </c>
      <c r="H362" t="n">
        <v>0.9399999999999999</v>
      </c>
      <c r="I362" t="n">
        <v>10</v>
      </c>
      <c r="J362" t="n">
        <v>333.24</v>
      </c>
      <c r="K362" t="n">
        <v>61.82</v>
      </c>
      <c r="L362" t="n">
        <v>17.5</v>
      </c>
      <c r="M362" t="n">
        <v>8</v>
      </c>
      <c r="N362" t="n">
        <v>103.92</v>
      </c>
      <c r="O362" t="n">
        <v>41333.46</v>
      </c>
      <c r="P362" t="n">
        <v>199.37</v>
      </c>
      <c r="Q362" t="n">
        <v>988.08</v>
      </c>
      <c r="R362" t="n">
        <v>43.2</v>
      </c>
      <c r="S362" t="n">
        <v>35.43</v>
      </c>
      <c r="T362" t="n">
        <v>2860.4</v>
      </c>
      <c r="U362" t="n">
        <v>0.82</v>
      </c>
      <c r="V362" t="n">
        <v>0.88</v>
      </c>
      <c r="W362" t="n">
        <v>2.98</v>
      </c>
      <c r="X362" t="n">
        <v>0.17</v>
      </c>
      <c r="Y362" t="n">
        <v>1</v>
      </c>
      <c r="Z362" t="n">
        <v>10</v>
      </c>
    </row>
    <row r="363">
      <c r="A363" t="n">
        <v>67</v>
      </c>
      <c r="B363" t="n">
        <v>150</v>
      </c>
      <c r="C363" t="inlineStr">
        <is>
          <t xml:space="preserve">CONCLUIDO	</t>
        </is>
      </c>
      <c r="D363" t="n">
        <v>6.0919</v>
      </c>
      <c r="E363" t="n">
        <v>16.42</v>
      </c>
      <c r="F363" t="n">
        <v>12.92</v>
      </c>
      <c r="G363" t="n">
        <v>86.12</v>
      </c>
      <c r="H363" t="n">
        <v>0.95</v>
      </c>
      <c r="I363" t="n">
        <v>9</v>
      </c>
      <c r="J363" t="n">
        <v>333.83</v>
      </c>
      <c r="K363" t="n">
        <v>61.82</v>
      </c>
      <c r="L363" t="n">
        <v>17.75</v>
      </c>
      <c r="M363" t="n">
        <v>7</v>
      </c>
      <c r="N363" t="n">
        <v>104.26</v>
      </c>
      <c r="O363" t="n">
        <v>41406.86</v>
      </c>
      <c r="P363" t="n">
        <v>197.66</v>
      </c>
      <c r="Q363" t="n">
        <v>988.09</v>
      </c>
      <c r="R363" t="n">
        <v>42.78</v>
      </c>
      <c r="S363" t="n">
        <v>35.43</v>
      </c>
      <c r="T363" t="n">
        <v>2656.69</v>
      </c>
      <c r="U363" t="n">
        <v>0.83</v>
      </c>
      <c r="V363" t="n">
        <v>0.88</v>
      </c>
      <c r="W363" t="n">
        <v>2.98</v>
      </c>
      <c r="X363" t="n">
        <v>0.16</v>
      </c>
      <c r="Y363" t="n">
        <v>1</v>
      </c>
      <c r="Z363" t="n">
        <v>10</v>
      </c>
    </row>
    <row r="364">
      <c r="A364" t="n">
        <v>68</v>
      </c>
      <c r="B364" t="n">
        <v>150</v>
      </c>
      <c r="C364" t="inlineStr">
        <is>
          <t xml:space="preserve">CONCLUIDO	</t>
        </is>
      </c>
      <c r="D364" t="n">
        <v>6.093</v>
      </c>
      <c r="E364" t="n">
        <v>16.41</v>
      </c>
      <c r="F364" t="n">
        <v>12.91</v>
      </c>
      <c r="G364" t="n">
        <v>86.09999999999999</v>
      </c>
      <c r="H364" t="n">
        <v>0.96</v>
      </c>
      <c r="I364" t="n">
        <v>9</v>
      </c>
      <c r="J364" t="n">
        <v>334.43</v>
      </c>
      <c r="K364" t="n">
        <v>61.82</v>
      </c>
      <c r="L364" t="n">
        <v>18</v>
      </c>
      <c r="M364" t="n">
        <v>7</v>
      </c>
      <c r="N364" t="n">
        <v>104.61</v>
      </c>
      <c r="O364" t="n">
        <v>41480.31</v>
      </c>
      <c r="P364" t="n">
        <v>197.82</v>
      </c>
      <c r="Q364" t="n">
        <v>988.08</v>
      </c>
      <c r="R364" t="n">
        <v>42.76</v>
      </c>
      <c r="S364" t="n">
        <v>35.43</v>
      </c>
      <c r="T364" t="n">
        <v>2644.49</v>
      </c>
      <c r="U364" t="n">
        <v>0.83</v>
      </c>
      <c r="V364" t="n">
        <v>0.88</v>
      </c>
      <c r="W364" t="n">
        <v>2.98</v>
      </c>
      <c r="X364" t="n">
        <v>0.16</v>
      </c>
      <c r="Y364" t="n">
        <v>1</v>
      </c>
      <c r="Z364" t="n">
        <v>10</v>
      </c>
    </row>
    <row r="365">
      <c r="A365" t="n">
        <v>69</v>
      </c>
      <c r="B365" t="n">
        <v>150</v>
      </c>
      <c r="C365" t="inlineStr">
        <is>
          <t xml:space="preserve">CONCLUIDO	</t>
        </is>
      </c>
      <c r="D365" t="n">
        <v>6.0929</v>
      </c>
      <c r="E365" t="n">
        <v>16.41</v>
      </c>
      <c r="F365" t="n">
        <v>12.92</v>
      </c>
      <c r="G365" t="n">
        <v>86.09999999999999</v>
      </c>
      <c r="H365" t="n">
        <v>0.97</v>
      </c>
      <c r="I365" t="n">
        <v>9</v>
      </c>
      <c r="J365" t="n">
        <v>335.02</v>
      </c>
      <c r="K365" t="n">
        <v>61.82</v>
      </c>
      <c r="L365" t="n">
        <v>18.25</v>
      </c>
      <c r="M365" t="n">
        <v>7</v>
      </c>
      <c r="N365" t="n">
        <v>104.95</v>
      </c>
      <c r="O365" t="n">
        <v>41553.93</v>
      </c>
      <c r="P365" t="n">
        <v>197.98</v>
      </c>
      <c r="Q365" t="n">
        <v>988.21</v>
      </c>
      <c r="R365" t="n">
        <v>42.77</v>
      </c>
      <c r="S365" t="n">
        <v>35.43</v>
      </c>
      <c r="T365" t="n">
        <v>2651.4</v>
      </c>
      <c r="U365" t="n">
        <v>0.83</v>
      </c>
      <c r="V365" t="n">
        <v>0.88</v>
      </c>
      <c r="W365" t="n">
        <v>2.98</v>
      </c>
      <c r="X365" t="n">
        <v>0.16</v>
      </c>
      <c r="Y365" t="n">
        <v>1</v>
      </c>
      <c r="Z365" t="n">
        <v>10</v>
      </c>
    </row>
    <row r="366">
      <c r="A366" t="n">
        <v>70</v>
      </c>
      <c r="B366" t="n">
        <v>150</v>
      </c>
      <c r="C366" t="inlineStr">
        <is>
          <t xml:space="preserve">CONCLUIDO	</t>
        </is>
      </c>
      <c r="D366" t="n">
        <v>6.0923</v>
      </c>
      <c r="E366" t="n">
        <v>16.41</v>
      </c>
      <c r="F366" t="n">
        <v>12.92</v>
      </c>
      <c r="G366" t="n">
        <v>86.11</v>
      </c>
      <c r="H366" t="n">
        <v>0.98</v>
      </c>
      <c r="I366" t="n">
        <v>9</v>
      </c>
      <c r="J366" t="n">
        <v>335.62</v>
      </c>
      <c r="K366" t="n">
        <v>61.82</v>
      </c>
      <c r="L366" t="n">
        <v>18.5</v>
      </c>
      <c r="M366" t="n">
        <v>7</v>
      </c>
      <c r="N366" t="n">
        <v>105.3</v>
      </c>
      <c r="O366" t="n">
        <v>41627.72</v>
      </c>
      <c r="P366" t="n">
        <v>198.01</v>
      </c>
      <c r="Q366" t="n">
        <v>988.17</v>
      </c>
      <c r="R366" t="n">
        <v>42.83</v>
      </c>
      <c r="S366" t="n">
        <v>35.43</v>
      </c>
      <c r="T366" t="n">
        <v>2683.28</v>
      </c>
      <c r="U366" t="n">
        <v>0.83</v>
      </c>
      <c r="V366" t="n">
        <v>0.88</v>
      </c>
      <c r="W366" t="n">
        <v>2.98</v>
      </c>
      <c r="X366" t="n">
        <v>0.16</v>
      </c>
      <c r="Y366" t="n">
        <v>1</v>
      </c>
      <c r="Z366" t="n">
        <v>10</v>
      </c>
    </row>
    <row r="367">
      <c r="A367" t="n">
        <v>71</v>
      </c>
      <c r="B367" t="n">
        <v>150</v>
      </c>
      <c r="C367" t="inlineStr">
        <is>
          <t xml:space="preserve">CONCLUIDO	</t>
        </is>
      </c>
      <c r="D367" t="n">
        <v>6.0942</v>
      </c>
      <c r="E367" t="n">
        <v>16.41</v>
      </c>
      <c r="F367" t="n">
        <v>12.91</v>
      </c>
      <c r="G367" t="n">
        <v>86.08</v>
      </c>
      <c r="H367" t="n">
        <v>0.99</v>
      </c>
      <c r="I367" t="n">
        <v>9</v>
      </c>
      <c r="J367" t="n">
        <v>336.22</v>
      </c>
      <c r="K367" t="n">
        <v>61.82</v>
      </c>
      <c r="L367" t="n">
        <v>18.75</v>
      </c>
      <c r="M367" t="n">
        <v>7</v>
      </c>
      <c r="N367" t="n">
        <v>105.65</v>
      </c>
      <c r="O367" t="n">
        <v>41701.68</v>
      </c>
      <c r="P367" t="n">
        <v>197.36</v>
      </c>
      <c r="Q367" t="n">
        <v>988.12</v>
      </c>
      <c r="R367" t="n">
        <v>42.77</v>
      </c>
      <c r="S367" t="n">
        <v>35.43</v>
      </c>
      <c r="T367" t="n">
        <v>2648.98</v>
      </c>
      <c r="U367" t="n">
        <v>0.83</v>
      </c>
      <c r="V367" t="n">
        <v>0.88</v>
      </c>
      <c r="W367" t="n">
        <v>2.98</v>
      </c>
      <c r="X367" t="n">
        <v>0.16</v>
      </c>
      <c r="Y367" t="n">
        <v>1</v>
      </c>
      <c r="Z367" t="n">
        <v>10</v>
      </c>
    </row>
    <row r="368">
      <c r="A368" t="n">
        <v>72</v>
      </c>
      <c r="B368" t="n">
        <v>150</v>
      </c>
      <c r="C368" t="inlineStr">
        <is>
          <t xml:space="preserve">CONCLUIDO	</t>
        </is>
      </c>
      <c r="D368" t="n">
        <v>6.096</v>
      </c>
      <c r="E368" t="n">
        <v>16.4</v>
      </c>
      <c r="F368" t="n">
        <v>12.91</v>
      </c>
      <c r="G368" t="n">
        <v>86.05</v>
      </c>
      <c r="H368" t="n">
        <v>1.01</v>
      </c>
      <c r="I368" t="n">
        <v>9</v>
      </c>
      <c r="J368" t="n">
        <v>336.82</v>
      </c>
      <c r="K368" t="n">
        <v>61.82</v>
      </c>
      <c r="L368" t="n">
        <v>19</v>
      </c>
      <c r="M368" t="n">
        <v>7</v>
      </c>
      <c r="N368" t="n">
        <v>106</v>
      </c>
      <c r="O368" t="n">
        <v>41775.82</v>
      </c>
      <c r="P368" t="n">
        <v>196.54</v>
      </c>
      <c r="Q368" t="n">
        <v>988.08</v>
      </c>
      <c r="R368" t="n">
        <v>42.53</v>
      </c>
      <c r="S368" t="n">
        <v>35.43</v>
      </c>
      <c r="T368" t="n">
        <v>2530.85</v>
      </c>
      <c r="U368" t="n">
        <v>0.83</v>
      </c>
      <c r="V368" t="n">
        <v>0.88</v>
      </c>
      <c r="W368" t="n">
        <v>2.98</v>
      </c>
      <c r="X368" t="n">
        <v>0.15</v>
      </c>
      <c r="Y368" t="n">
        <v>1</v>
      </c>
      <c r="Z368" t="n">
        <v>10</v>
      </c>
    </row>
    <row r="369">
      <c r="A369" t="n">
        <v>73</v>
      </c>
      <c r="B369" t="n">
        <v>150</v>
      </c>
      <c r="C369" t="inlineStr">
        <is>
          <t xml:space="preserve">CONCLUIDO	</t>
        </is>
      </c>
      <c r="D369" t="n">
        <v>6.0933</v>
      </c>
      <c r="E369" t="n">
        <v>16.41</v>
      </c>
      <c r="F369" t="n">
        <v>12.91</v>
      </c>
      <c r="G369" t="n">
        <v>86.09</v>
      </c>
      <c r="H369" t="n">
        <v>1.02</v>
      </c>
      <c r="I369" t="n">
        <v>9</v>
      </c>
      <c r="J369" t="n">
        <v>337.43</v>
      </c>
      <c r="K369" t="n">
        <v>61.82</v>
      </c>
      <c r="L369" t="n">
        <v>19.25</v>
      </c>
      <c r="M369" t="n">
        <v>7</v>
      </c>
      <c r="N369" t="n">
        <v>106.35</v>
      </c>
      <c r="O369" t="n">
        <v>41850.13</v>
      </c>
      <c r="P369" t="n">
        <v>194.82</v>
      </c>
      <c r="Q369" t="n">
        <v>988.21</v>
      </c>
      <c r="R369" t="n">
        <v>42.74</v>
      </c>
      <c r="S369" t="n">
        <v>35.43</v>
      </c>
      <c r="T369" t="n">
        <v>2633.85</v>
      </c>
      <c r="U369" t="n">
        <v>0.83</v>
      </c>
      <c r="V369" t="n">
        <v>0.88</v>
      </c>
      <c r="W369" t="n">
        <v>2.98</v>
      </c>
      <c r="X369" t="n">
        <v>0.16</v>
      </c>
      <c r="Y369" t="n">
        <v>1</v>
      </c>
      <c r="Z369" t="n">
        <v>10</v>
      </c>
    </row>
    <row r="370">
      <c r="A370" t="n">
        <v>74</v>
      </c>
      <c r="B370" t="n">
        <v>150</v>
      </c>
      <c r="C370" t="inlineStr">
        <is>
          <t xml:space="preserve">CONCLUIDO	</t>
        </is>
      </c>
      <c r="D370" t="n">
        <v>6.0931</v>
      </c>
      <c r="E370" t="n">
        <v>16.41</v>
      </c>
      <c r="F370" t="n">
        <v>12.91</v>
      </c>
      <c r="G370" t="n">
        <v>86.09999999999999</v>
      </c>
      <c r="H370" t="n">
        <v>1.03</v>
      </c>
      <c r="I370" t="n">
        <v>9</v>
      </c>
      <c r="J370" t="n">
        <v>338.03</v>
      </c>
      <c r="K370" t="n">
        <v>61.82</v>
      </c>
      <c r="L370" t="n">
        <v>19.5</v>
      </c>
      <c r="M370" t="n">
        <v>7</v>
      </c>
      <c r="N370" t="n">
        <v>106.71</v>
      </c>
      <c r="O370" t="n">
        <v>41924.62</v>
      </c>
      <c r="P370" t="n">
        <v>193.78</v>
      </c>
      <c r="Q370" t="n">
        <v>988.09</v>
      </c>
      <c r="R370" t="n">
        <v>42.81</v>
      </c>
      <c r="S370" t="n">
        <v>35.43</v>
      </c>
      <c r="T370" t="n">
        <v>2670.2</v>
      </c>
      <c r="U370" t="n">
        <v>0.83</v>
      </c>
      <c r="V370" t="n">
        <v>0.88</v>
      </c>
      <c r="W370" t="n">
        <v>2.98</v>
      </c>
      <c r="X370" t="n">
        <v>0.16</v>
      </c>
      <c r="Y370" t="n">
        <v>1</v>
      </c>
      <c r="Z370" t="n">
        <v>10</v>
      </c>
    </row>
    <row r="371">
      <c r="A371" t="n">
        <v>75</v>
      </c>
      <c r="B371" t="n">
        <v>150</v>
      </c>
      <c r="C371" t="inlineStr">
        <is>
          <t xml:space="preserve">CONCLUIDO	</t>
        </is>
      </c>
      <c r="D371" t="n">
        <v>6.1208</v>
      </c>
      <c r="E371" t="n">
        <v>16.34</v>
      </c>
      <c r="F371" t="n">
        <v>12.9</v>
      </c>
      <c r="G371" t="n">
        <v>96.72</v>
      </c>
      <c r="H371" t="n">
        <v>1.04</v>
      </c>
      <c r="I371" t="n">
        <v>8</v>
      </c>
      <c r="J371" t="n">
        <v>338.63</v>
      </c>
      <c r="K371" t="n">
        <v>61.82</v>
      </c>
      <c r="L371" t="n">
        <v>19.75</v>
      </c>
      <c r="M371" t="n">
        <v>4</v>
      </c>
      <c r="N371" t="n">
        <v>107.06</v>
      </c>
      <c r="O371" t="n">
        <v>41999.28</v>
      </c>
      <c r="P371" t="n">
        <v>192.34</v>
      </c>
      <c r="Q371" t="n">
        <v>988.09</v>
      </c>
      <c r="R371" t="n">
        <v>42.19</v>
      </c>
      <c r="S371" t="n">
        <v>35.43</v>
      </c>
      <c r="T371" t="n">
        <v>2364.75</v>
      </c>
      <c r="U371" t="n">
        <v>0.84</v>
      </c>
      <c r="V371" t="n">
        <v>0.88</v>
      </c>
      <c r="W371" t="n">
        <v>2.98</v>
      </c>
      <c r="X371" t="n">
        <v>0.14</v>
      </c>
      <c r="Y371" t="n">
        <v>1</v>
      </c>
      <c r="Z371" t="n">
        <v>10</v>
      </c>
    </row>
    <row r="372">
      <c r="A372" t="n">
        <v>76</v>
      </c>
      <c r="B372" t="n">
        <v>150</v>
      </c>
      <c r="C372" t="inlineStr">
        <is>
          <t xml:space="preserve">CONCLUIDO	</t>
        </is>
      </c>
      <c r="D372" t="n">
        <v>6.12</v>
      </c>
      <c r="E372" t="n">
        <v>16.34</v>
      </c>
      <c r="F372" t="n">
        <v>12.9</v>
      </c>
      <c r="G372" t="n">
        <v>96.73999999999999</v>
      </c>
      <c r="H372" t="n">
        <v>1.05</v>
      </c>
      <c r="I372" t="n">
        <v>8</v>
      </c>
      <c r="J372" t="n">
        <v>339.24</v>
      </c>
      <c r="K372" t="n">
        <v>61.82</v>
      </c>
      <c r="L372" t="n">
        <v>20</v>
      </c>
      <c r="M372" t="n">
        <v>4</v>
      </c>
      <c r="N372" t="n">
        <v>107.42</v>
      </c>
      <c r="O372" t="n">
        <v>42074.12</v>
      </c>
      <c r="P372" t="n">
        <v>192.58</v>
      </c>
      <c r="Q372" t="n">
        <v>988.08</v>
      </c>
      <c r="R372" t="n">
        <v>42.21</v>
      </c>
      <c r="S372" t="n">
        <v>35.43</v>
      </c>
      <c r="T372" t="n">
        <v>2378.33</v>
      </c>
      <c r="U372" t="n">
        <v>0.84</v>
      </c>
      <c r="V372" t="n">
        <v>0.88</v>
      </c>
      <c r="W372" t="n">
        <v>2.98</v>
      </c>
      <c r="X372" t="n">
        <v>0.14</v>
      </c>
      <c r="Y372" t="n">
        <v>1</v>
      </c>
      <c r="Z372" t="n">
        <v>10</v>
      </c>
    </row>
    <row r="373">
      <c r="A373" t="n">
        <v>77</v>
      </c>
      <c r="B373" t="n">
        <v>150</v>
      </c>
      <c r="C373" t="inlineStr">
        <is>
          <t xml:space="preserve">CONCLUIDO	</t>
        </is>
      </c>
      <c r="D373" t="n">
        <v>6.123</v>
      </c>
      <c r="E373" t="n">
        <v>16.33</v>
      </c>
      <c r="F373" t="n">
        <v>12.89</v>
      </c>
      <c r="G373" t="n">
        <v>96.68000000000001</v>
      </c>
      <c r="H373" t="n">
        <v>1.06</v>
      </c>
      <c r="I373" t="n">
        <v>8</v>
      </c>
      <c r="J373" t="n">
        <v>339.85</v>
      </c>
      <c r="K373" t="n">
        <v>61.82</v>
      </c>
      <c r="L373" t="n">
        <v>20.25</v>
      </c>
      <c r="M373" t="n">
        <v>3</v>
      </c>
      <c r="N373" t="n">
        <v>107.78</v>
      </c>
      <c r="O373" t="n">
        <v>42149.15</v>
      </c>
      <c r="P373" t="n">
        <v>192.61</v>
      </c>
      <c r="Q373" t="n">
        <v>988.13</v>
      </c>
      <c r="R373" t="n">
        <v>41.98</v>
      </c>
      <c r="S373" t="n">
        <v>35.43</v>
      </c>
      <c r="T373" t="n">
        <v>2262.67</v>
      </c>
      <c r="U373" t="n">
        <v>0.84</v>
      </c>
      <c r="V373" t="n">
        <v>0.88</v>
      </c>
      <c r="W373" t="n">
        <v>2.98</v>
      </c>
      <c r="X373" t="n">
        <v>0.14</v>
      </c>
      <c r="Y373" t="n">
        <v>1</v>
      </c>
      <c r="Z373" t="n">
        <v>10</v>
      </c>
    </row>
    <row r="374">
      <c r="A374" t="n">
        <v>78</v>
      </c>
      <c r="B374" t="n">
        <v>150</v>
      </c>
      <c r="C374" t="inlineStr">
        <is>
          <t xml:space="preserve">CONCLUIDO	</t>
        </is>
      </c>
      <c r="D374" t="n">
        <v>6.1201</v>
      </c>
      <c r="E374" t="n">
        <v>16.34</v>
      </c>
      <c r="F374" t="n">
        <v>12.9</v>
      </c>
      <c r="G374" t="n">
        <v>96.73999999999999</v>
      </c>
      <c r="H374" t="n">
        <v>1.07</v>
      </c>
      <c r="I374" t="n">
        <v>8</v>
      </c>
      <c r="J374" t="n">
        <v>340.46</v>
      </c>
      <c r="K374" t="n">
        <v>61.82</v>
      </c>
      <c r="L374" t="n">
        <v>20.5</v>
      </c>
      <c r="M374" t="n">
        <v>3</v>
      </c>
      <c r="N374" t="n">
        <v>108.14</v>
      </c>
      <c r="O374" t="n">
        <v>42224.35</v>
      </c>
      <c r="P374" t="n">
        <v>193.12</v>
      </c>
      <c r="Q374" t="n">
        <v>988.13</v>
      </c>
      <c r="R374" t="n">
        <v>42.16</v>
      </c>
      <c r="S374" t="n">
        <v>35.43</v>
      </c>
      <c r="T374" t="n">
        <v>2351.66</v>
      </c>
      <c r="U374" t="n">
        <v>0.84</v>
      </c>
      <c r="V374" t="n">
        <v>0.88</v>
      </c>
      <c r="W374" t="n">
        <v>2.98</v>
      </c>
      <c r="X374" t="n">
        <v>0.14</v>
      </c>
      <c r="Y374" t="n">
        <v>1</v>
      </c>
      <c r="Z374" t="n">
        <v>10</v>
      </c>
    </row>
    <row r="375">
      <c r="A375" t="n">
        <v>79</v>
      </c>
      <c r="B375" t="n">
        <v>150</v>
      </c>
      <c r="C375" t="inlineStr">
        <is>
          <t xml:space="preserve">CONCLUIDO	</t>
        </is>
      </c>
      <c r="D375" t="n">
        <v>6.1204</v>
      </c>
      <c r="E375" t="n">
        <v>16.34</v>
      </c>
      <c r="F375" t="n">
        <v>12.9</v>
      </c>
      <c r="G375" t="n">
        <v>96.73</v>
      </c>
      <c r="H375" t="n">
        <v>1.08</v>
      </c>
      <c r="I375" t="n">
        <v>8</v>
      </c>
      <c r="J375" t="n">
        <v>341.07</v>
      </c>
      <c r="K375" t="n">
        <v>61.82</v>
      </c>
      <c r="L375" t="n">
        <v>20.75</v>
      </c>
      <c r="M375" t="n">
        <v>2</v>
      </c>
      <c r="N375" t="n">
        <v>108.5</v>
      </c>
      <c r="O375" t="n">
        <v>42299.74</v>
      </c>
      <c r="P375" t="n">
        <v>193.13</v>
      </c>
      <c r="Q375" t="n">
        <v>988.13</v>
      </c>
      <c r="R375" t="n">
        <v>42.12</v>
      </c>
      <c r="S375" t="n">
        <v>35.43</v>
      </c>
      <c r="T375" t="n">
        <v>2330.01</v>
      </c>
      <c r="U375" t="n">
        <v>0.84</v>
      </c>
      <c r="V375" t="n">
        <v>0.88</v>
      </c>
      <c r="W375" t="n">
        <v>2.98</v>
      </c>
      <c r="X375" t="n">
        <v>0.14</v>
      </c>
      <c r="Y375" t="n">
        <v>1</v>
      </c>
      <c r="Z375" t="n">
        <v>10</v>
      </c>
    </row>
    <row r="376">
      <c r="A376" t="n">
        <v>80</v>
      </c>
      <c r="B376" t="n">
        <v>150</v>
      </c>
      <c r="C376" t="inlineStr">
        <is>
          <t xml:space="preserve">CONCLUIDO	</t>
        </is>
      </c>
      <c r="D376" t="n">
        <v>6.1212</v>
      </c>
      <c r="E376" t="n">
        <v>16.34</v>
      </c>
      <c r="F376" t="n">
        <v>12.89</v>
      </c>
      <c r="G376" t="n">
        <v>96.70999999999999</v>
      </c>
      <c r="H376" t="n">
        <v>1.1</v>
      </c>
      <c r="I376" t="n">
        <v>8</v>
      </c>
      <c r="J376" t="n">
        <v>341.68</v>
      </c>
      <c r="K376" t="n">
        <v>61.82</v>
      </c>
      <c r="L376" t="n">
        <v>21</v>
      </c>
      <c r="M376" t="n">
        <v>1</v>
      </c>
      <c r="N376" t="n">
        <v>108.86</v>
      </c>
      <c r="O376" t="n">
        <v>42375.31</v>
      </c>
      <c r="P376" t="n">
        <v>193.3</v>
      </c>
      <c r="Q376" t="n">
        <v>988.14</v>
      </c>
      <c r="R376" t="n">
        <v>42.05</v>
      </c>
      <c r="S376" t="n">
        <v>35.43</v>
      </c>
      <c r="T376" t="n">
        <v>2297.7</v>
      </c>
      <c r="U376" t="n">
        <v>0.84</v>
      </c>
      <c r="V376" t="n">
        <v>0.88</v>
      </c>
      <c r="W376" t="n">
        <v>2.98</v>
      </c>
      <c r="X376" t="n">
        <v>0.14</v>
      </c>
      <c r="Y376" t="n">
        <v>1</v>
      </c>
      <c r="Z376" t="n">
        <v>10</v>
      </c>
    </row>
    <row r="377">
      <c r="A377" t="n">
        <v>81</v>
      </c>
      <c r="B377" t="n">
        <v>150</v>
      </c>
      <c r="C377" t="inlineStr">
        <is>
          <t xml:space="preserve">CONCLUIDO	</t>
        </is>
      </c>
      <c r="D377" t="n">
        <v>6.1219</v>
      </c>
      <c r="E377" t="n">
        <v>16.33</v>
      </c>
      <c r="F377" t="n">
        <v>12.89</v>
      </c>
      <c r="G377" t="n">
        <v>96.7</v>
      </c>
      <c r="H377" t="n">
        <v>1.11</v>
      </c>
      <c r="I377" t="n">
        <v>8</v>
      </c>
      <c r="J377" t="n">
        <v>342.3</v>
      </c>
      <c r="K377" t="n">
        <v>61.82</v>
      </c>
      <c r="L377" t="n">
        <v>21.25</v>
      </c>
      <c r="M377" t="n">
        <v>1</v>
      </c>
      <c r="N377" t="n">
        <v>109.23</v>
      </c>
      <c r="O377" t="n">
        <v>42451.07</v>
      </c>
      <c r="P377" t="n">
        <v>193.42</v>
      </c>
      <c r="Q377" t="n">
        <v>988.1900000000001</v>
      </c>
      <c r="R377" t="n">
        <v>41.89</v>
      </c>
      <c r="S377" t="n">
        <v>35.43</v>
      </c>
      <c r="T377" t="n">
        <v>2214.34</v>
      </c>
      <c r="U377" t="n">
        <v>0.85</v>
      </c>
      <c r="V377" t="n">
        <v>0.88</v>
      </c>
      <c r="W377" t="n">
        <v>2.98</v>
      </c>
      <c r="X377" t="n">
        <v>0.14</v>
      </c>
      <c r="Y377" t="n">
        <v>1</v>
      </c>
      <c r="Z377" t="n">
        <v>10</v>
      </c>
    </row>
    <row r="378">
      <c r="A378" t="n">
        <v>82</v>
      </c>
      <c r="B378" t="n">
        <v>150</v>
      </c>
      <c r="C378" t="inlineStr">
        <is>
          <t xml:space="preserve">CONCLUIDO	</t>
        </is>
      </c>
      <c r="D378" t="n">
        <v>6.1221</v>
      </c>
      <c r="E378" t="n">
        <v>16.33</v>
      </c>
      <c r="F378" t="n">
        <v>12.89</v>
      </c>
      <c r="G378" t="n">
        <v>96.69</v>
      </c>
      <c r="H378" t="n">
        <v>1.12</v>
      </c>
      <c r="I378" t="n">
        <v>8</v>
      </c>
      <c r="J378" t="n">
        <v>342.91</v>
      </c>
      <c r="K378" t="n">
        <v>61.82</v>
      </c>
      <c r="L378" t="n">
        <v>21.5</v>
      </c>
      <c r="M378" t="n">
        <v>1</v>
      </c>
      <c r="N378" t="n">
        <v>109.59</v>
      </c>
      <c r="O378" t="n">
        <v>42527.02</v>
      </c>
      <c r="P378" t="n">
        <v>193.64</v>
      </c>
      <c r="Q378" t="n">
        <v>988.13</v>
      </c>
      <c r="R378" t="n">
        <v>42.01</v>
      </c>
      <c r="S378" t="n">
        <v>35.43</v>
      </c>
      <c r="T378" t="n">
        <v>2277.27</v>
      </c>
      <c r="U378" t="n">
        <v>0.84</v>
      </c>
      <c r="V378" t="n">
        <v>0.88</v>
      </c>
      <c r="W378" t="n">
        <v>2.98</v>
      </c>
      <c r="X378" t="n">
        <v>0.14</v>
      </c>
      <c r="Y378" t="n">
        <v>1</v>
      </c>
      <c r="Z378" t="n">
        <v>10</v>
      </c>
    </row>
    <row r="379">
      <c r="A379" t="n">
        <v>83</v>
      </c>
      <c r="B379" t="n">
        <v>150</v>
      </c>
      <c r="C379" t="inlineStr">
        <is>
          <t xml:space="preserve">CONCLUIDO	</t>
        </is>
      </c>
      <c r="D379" t="n">
        <v>6.1221</v>
      </c>
      <c r="E379" t="n">
        <v>16.33</v>
      </c>
      <c r="F379" t="n">
        <v>12.89</v>
      </c>
      <c r="G379" t="n">
        <v>96.69</v>
      </c>
      <c r="H379" t="n">
        <v>1.13</v>
      </c>
      <c r="I379" t="n">
        <v>8</v>
      </c>
      <c r="J379" t="n">
        <v>343.53</v>
      </c>
      <c r="K379" t="n">
        <v>61.82</v>
      </c>
      <c r="L379" t="n">
        <v>21.75</v>
      </c>
      <c r="M379" t="n">
        <v>0</v>
      </c>
      <c r="N379" t="n">
        <v>109.96</v>
      </c>
      <c r="O379" t="n">
        <v>42603.15</v>
      </c>
      <c r="P379" t="n">
        <v>193.85</v>
      </c>
      <c r="Q379" t="n">
        <v>988.17</v>
      </c>
      <c r="R379" t="n">
        <v>41.83</v>
      </c>
      <c r="S379" t="n">
        <v>35.43</v>
      </c>
      <c r="T379" t="n">
        <v>2187.97</v>
      </c>
      <c r="U379" t="n">
        <v>0.85</v>
      </c>
      <c r="V379" t="n">
        <v>0.88</v>
      </c>
      <c r="W379" t="n">
        <v>2.98</v>
      </c>
      <c r="X379" t="n">
        <v>0.14</v>
      </c>
      <c r="Y379" t="n">
        <v>1</v>
      </c>
      <c r="Z379" t="n">
        <v>10</v>
      </c>
    </row>
    <row r="380">
      <c r="A380" t="n">
        <v>0</v>
      </c>
      <c r="B380" t="n">
        <v>10</v>
      </c>
      <c r="C380" t="inlineStr">
        <is>
          <t xml:space="preserve">CONCLUIDO	</t>
        </is>
      </c>
      <c r="D380" t="n">
        <v>5.6848</v>
      </c>
      <c r="E380" t="n">
        <v>17.59</v>
      </c>
      <c r="F380" t="n">
        <v>14.83</v>
      </c>
      <c r="G380" t="n">
        <v>8.9</v>
      </c>
      <c r="H380" t="n">
        <v>0.64</v>
      </c>
      <c r="I380" t="n">
        <v>100</v>
      </c>
      <c r="J380" t="n">
        <v>26.11</v>
      </c>
      <c r="K380" t="n">
        <v>12.1</v>
      </c>
      <c r="L380" t="n">
        <v>1</v>
      </c>
      <c r="M380" t="n">
        <v>0</v>
      </c>
      <c r="N380" t="n">
        <v>3.01</v>
      </c>
      <c r="O380" t="n">
        <v>3454.41</v>
      </c>
      <c r="P380" t="n">
        <v>43.34</v>
      </c>
      <c r="Q380" t="n">
        <v>988.8099999999999</v>
      </c>
      <c r="R380" t="n">
        <v>98.39</v>
      </c>
      <c r="S380" t="n">
        <v>35.43</v>
      </c>
      <c r="T380" t="n">
        <v>30006.06</v>
      </c>
      <c r="U380" t="n">
        <v>0.36</v>
      </c>
      <c r="V380" t="n">
        <v>0.77</v>
      </c>
      <c r="W380" t="n">
        <v>3.25</v>
      </c>
      <c r="X380" t="n">
        <v>2.08</v>
      </c>
      <c r="Y380" t="n">
        <v>1</v>
      </c>
      <c r="Z380" t="n">
        <v>10</v>
      </c>
    </row>
    <row r="381">
      <c r="A381" t="n">
        <v>0</v>
      </c>
      <c r="B381" t="n">
        <v>45</v>
      </c>
      <c r="C381" t="inlineStr">
        <is>
          <t xml:space="preserve">CONCLUIDO	</t>
        </is>
      </c>
      <c r="D381" t="n">
        <v>5.4167</v>
      </c>
      <c r="E381" t="n">
        <v>18.46</v>
      </c>
      <c r="F381" t="n">
        <v>14.6</v>
      </c>
      <c r="G381" t="n">
        <v>9.630000000000001</v>
      </c>
      <c r="H381" t="n">
        <v>0.18</v>
      </c>
      <c r="I381" t="n">
        <v>91</v>
      </c>
      <c r="J381" t="n">
        <v>98.70999999999999</v>
      </c>
      <c r="K381" t="n">
        <v>39.72</v>
      </c>
      <c r="L381" t="n">
        <v>1</v>
      </c>
      <c r="M381" t="n">
        <v>89</v>
      </c>
      <c r="N381" t="n">
        <v>12.99</v>
      </c>
      <c r="O381" t="n">
        <v>12407.75</v>
      </c>
      <c r="P381" t="n">
        <v>125.54</v>
      </c>
      <c r="Q381" t="n">
        <v>988.3</v>
      </c>
      <c r="R381" t="n">
        <v>94.92</v>
      </c>
      <c r="S381" t="n">
        <v>35.43</v>
      </c>
      <c r="T381" t="n">
        <v>28316.02</v>
      </c>
      <c r="U381" t="n">
        <v>0.37</v>
      </c>
      <c r="V381" t="n">
        <v>0.78</v>
      </c>
      <c r="W381" t="n">
        <v>3.12</v>
      </c>
      <c r="X381" t="n">
        <v>1.85</v>
      </c>
      <c r="Y381" t="n">
        <v>1</v>
      </c>
      <c r="Z381" t="n">
        <v>10</v>
      </c>
    </row>
    <row r="382">
      <c r="A382" t="n">
        <v>1</v>
      </c>
      <c r="B382" t="n">
        <v>45</v>
      </c>
      <c r="C382" t="inlineStr">
        <is>
          <t xml:space="preserve">CONCLUIDO	</t>
        </is>
      </c>
      <c r="D382" t="n">
        <v>5.6934</v>
      </c>
      <c r="E382" t="n">
        <v>17.56</v>
      </c>
      <c r="F382" t="n">
        <v>14.14</v>
      </c>
      <c r="G382" t="n">
        <v>12.12</v>
      </c>
      <c r="H382" t="n">
        <v>0.22</v>
      </c>
      <c r="I382" t="n">
        <v>70</v>
      </c>
      <c r="J382" t="n">
        <v>99.02</v>
      </c>
      <c r="K382" t="n">
        <v>39.72</v>
      </c>
      <c r="L382" t="n">
        <v>1.25</v>
      </c>
      <c r="M382" t="n">
        <v>68</v>
      </c>
      <c r="N382" t="n">
        <v>13.05</v>
      </c>
      <c r="O382" t="n">
        <v>12446.14</v>
      </c>
      <c r="P382" t="n">
        <v>119.29</v>
      </c>
      <c r="Q382" t="n">
        <v>988.36</v>
      </c>
      <c r="R382" t="n">
        <v>80.91</v>
      </c>
      <c r="S382" t="n">
        <v>35.43</v>
      </c>
      <c r="T382" t="n">
        <v>21413.76</v>
      </c>
      <c r="U382" t="n">
        <v>0.44</v>
      </c>
      <c r="V382" t="n">
        <v>0.8100000000000001</v>
      </c>
      <c r="W382" t="n">
        <v>3.07</v>
      </c>
      <c r="X382" t="n">
        <v>1.38</v>
      </c>
      <c r="Y382" t="n">
        <v>1</v>
      </c>
      <c r="Z382" t="n">
        <v>10</v>
      </c>
    </row>
    <row r="383">
      <c r="A383" t="n">
        <v>2</v>
      </c>
      <c r="B383" t="n">
        <v>45</v>
      </c>
      <c r="C383" t="inlineStr">
        <is>
          <t xml:space="preserve">CONCLUIDO	</t>
        </is>
      </c>
      <c r="D383" t="n">
        <v>5.8803</v>
      </c>
      <c r="E383" t="n">
        <v>17.01</v>
      </c>
      <c r="F383" t="n">
        <v>13.87</v>
      </c>
      <c r="G383" t="n">
        <v>14.86</v>
      </c>
      <c r="H383" t="n">
        <v>0.27</v>
      </c>
      <c r="I383" t="n">
        <v>56</v>
      </c>
      <c r="J383" t="n">
        <v>99.33</v>
      </c>
      <c r="K383" t="n">
        <v>39.72</v>
      </c>
      <c r="L383" t="n">
        <v>1.5</v>
      </c>
      <c r="M383" t="n">
        <v>54</v>
      </c>
      <c r="N383" t="n">
        <v>13.11</v>
      </c>
      <c r="O383" t="n">
        <v>12484.55</v>
      </c>
      <c r="P383" t="n">
        <v>114.56</v>
      </c>
      <c r="Q383" t="n">
        <v>988.37</v>
      </c>
      <c r="R383" t="n">
        <v>72.22</v>
      </c>
      <c r="S383" t="n">
        <v>35.43</v>
      </c>
      <c r="T383" t="n">
        <v>17142.38</v>
      </c>
      <c r="U383" t="n">
        <v>0.49</v>
      </c>
      <c r="V383" t="n">
        <v>0.82</v>
      </c>
      <c r="W383" t="n">
        <v>3.06</v>
      </c>
      <c r="X383" t="n">
        <v>1.11</v>
      </c>
      <c r="Y383" t="n">
        <v>1</v>
      </c>
      <c r="Z383" t="n">
        <v>10</v>
      </c>
    </row>
    <row r="384">
      <c r="A384" t="n">
        <v>3</v>
      </c>
      <c r="B384" t="n">
        <v>45</v>
      </c>
      <c r="C384" t="inlineStr">
        <is>
          <t xml:space="preserve">CONCLUIDO	</t>
        </is>
      </c>
      <c r="D384" t="n">
        <v>6.0105</v>
      </c>
      <c r="E384" t="n">
        <v>16.64</v>
      </c>
      <c r="F384" t="n">
        <v>13.68</v>
      </c>
      <c r="G384" t="n">
        <v>17.47</v>
      </c>
      <c r="H384" t="n">
        <v>0.31</v>
      </c>
      <c r="I384" t="n">
        <v>47</v>
      </c>
      <c r="J384" t="n">
        <v>99.64</v>
      </c>
      <c r="K384" t="n">
        <v>39.72</v>
      </c>
      <c r="L384" t="n">
        <v>1.75</v>
      </c>
      <c r="M384" t="n">
        <v>45</v>
      </c>
      <c r="N384" t="n">
        <v>13.18</v>
      </c>
      <c r="O384" t="n">
        <v>12522.99</v>
      </c>
      <c r="P384" t="n">
        <v>110.85</v>
      </c>
      <c r="Q384" t="n">
        <v>988.14</v>
      </c>
      <c r="R384" t="n">
        <v>66.65000000000001</v>
      </c>
      <c r="S384" t="n">
        <v>35.43</v>
      </c>
      <c r="T384" t="n">
        <v>14399.68</v>
      </c>
      <c r="U384" t="n">
        <v>0.53</v>
      </c>
      <c r="V384" t="n">
        <v>0.83</v>
      </c>
      <c r="W384" t="n">
        <v>3.04</v>
      </c>
      <c r="X384" t="n">
        <v>0.93</v>
      </c>
      <c r="Y384" t="n">
        <v>1</v>
      </c>
      <c r="Z384" t="n">
        <v>10</v>
      </c>
    </row>
    <row r="385">
      <c r="A385" t="n">
        <v>4</v>
      </c>
      <c r="B385" t="n">
        <v>45</v>
      </c>
      <c r="C385" t="inlineStr">
        <is>
          <t xml:space="preserve">CONCLUIDO	</t>
        </is>
      </c>
      <c r="D385" t="n">
        <v>6.1166</v>
      </c>
      <c r="E385" t="n">
        <v>16.35</v>
      </c>
      <c r="F385" t="n">
        <v>13.54</v>
      </c>
      <c r="G385" t="n">
        <v>20.31</v>
      </c>
      <c r="H385" t="n">
        <v>0.35</v>
      </c>
      <c r="I385" t="n">
        <v>40</v>
      </c>
      <c r="J385" t="n">
        <v>99.95</v>
      </c>
      <c r="K385" t="n">
        <v>39.72</v>
      </c>
      <c r="L385" t="n">
        <v>2</v>
      </c>
      <c r="M385" t="n">
        <v>38</v>
      </c>
      <c r="N385" t="n">
        <v>13.24</v>
      </c>
      <c r="O385" t="n">
        <v>12561.45</v>
      </c>
      <c r="P385" t="n">
        <v>107.39</v>
      </c>
      <c r="Q385" t="n">
        <v>988.25</v>
      </c>
      <c r="R385" t="n">
        <v>61.92</v>
      </c>
      <c r="S385" t="n">
        <v>35.43</v>
      </c>
      <c r="T385" t="n">
        <v>12068.74</v>
      </c>
      <c r="U385" t="n">
        <v>0.57</v>
      </c>
      <c r="V385" t="n">
        <v>0.84</v>
      </c>
      <c r="W385" t="n">
        <v>3.04</v>
      </c>
      <c r="X385" t="n">
        <v>0.78</v>
      </c>
      <c r="Y385" t="n">
        <v>1</v>
      </c>
      <c r="Z385" t="n">
        <v>10</v>
      </c>
    </row>
    <row r="386">
      <c r="A386" t="n">
        <v>5</v>
      </c>
      <c r="B386" t="n">
        <v>45</v>
      </c>
      <c r="C386" t="inlineStr">
        <is>
          <t xml:space="preserve">CONCLUIDO	</t>
        </is>
      </c>
      <c r="D386" t="n">
        <v>6.1893</v>
      </c>
      <c r="E386" t="n">
        <v>16.16</v>
      </c>
      <c r="F386" t="n">
        <v>13.45</v>
      </c>
      <c r="G386" t="n">
        <v>23.06</v>
      </c>
      <c r="H386" t="n">
        <v>0.39</v>
      </c>
      <c r="I386" t="n">
        <v>35</v>
      </c>
      <c r="J386" t="n">
        <v>100.27</v>
      </c>
      <c r="K386" t="n">
        <v>39.72</v>
      </c>
      <c r="L386" t="n">
        <v>2.25</v>
      </c>
      <c r="M386" t="n">
        <v>33</v>
      </c>
      <c r="N386" t="n">
        <v>13.3</v>
      </c>
      <c r="O386" t="n">
        <v>12599.94</v>
      </c>
      <c r="P386" t="n">
        <v>104.17</v>
      </c>
      <c r="Q386" t="n">
        <v>988.2</v>
      </c>
      <c r="R386" t="n">
        <v>59.29</v>
      </c>
      <c r="S386" t="n">
        <v>35.43</v>
      </c>
      <c r="T386" t="n">
        <v>10783.19</v>
      </c>
      <c r="U386" t="n">
        <v>0.6</v>
      </c>
      <c r="V386" t="n">
        <v>0.85</v>
      </c>
      <c r="W386" t="n">
        <v>3.02</v>
      </c>
      <c r="X386" t="n">
        <v>0.6899999999999999</v>
      </c>
      <c r="Y386" t="n">
        <v>1</v>
      </c>
      <c r="Z386" t="n">
        <v>10</v>
      </c>
    </row>
    <row r="387">
      <c r="A387" t="n">
        <v>6</v>
      </c>
      <c r="B387" t="n">
        <v>45</v>
      </c>
      <c r="C387" t="inlineStr">
        <is>
          <t xml:space="preserve">CONCLUIDO	</t>
        </is>
      </c>
      <c r="D387" t="n">
        <v>6.2787</v>
      </c>
      <c r="E387" t="n">
        <v>15.93</v>
      </c>
      <c r="F387" t="n">
        <v>13.32</v>
      </c>
      <c r="G387" t="n">
        <v>26.64</v>
      </c>
      <c r="H387" t="n">
        <v>0.44</v>
      </c>
      <c r="I387" t="n">
        <v>30</v>
      </c>
      <c r="J387" t="n">
        <v>100.58</v>
      </c>
      <c r="K387" t="n">
        <v>39.72</v>
      </c>
      <c r="L387" t="n">
        <v>2.5</v>
      </c>
      <c r="M387" t="n">
        <v>28</v>
      </c>
      <c r="N387" t="n">
        <v>13.36</v>
      </c>
      <c r="O387" t="n">
        <v>12638.45</v>
      </c>
      <c r="P387" t="n">
        <v>100.69</v>
      </c>
      <c r="Q387" t="n">
        <v>988.14</v>
      </c>
      <c r="R387" t="n">
        <v>55.71</v>
      </c>
      <c r="S387" t="n">
        <v>35.43</v>
      </c>
      <c r="T387" t="n">
        <v>9014.559999999999</v>
      </c>
      <c r="U387" t="n">
        <v>0.64</v>
      </c>
      <c r="V387" t="n">
        <v>0.86</v>
      </c>
      <c r="W387" t="n">
        <v>3</v>
      </c>
      <c r="X387" t="n">
        <v>0.57</v>
      </c>
      <c r="Y387" t="n">
        <v>1</v>
      </c>
      <c r="Z387" t="n">
        <v>10</v>
      </c>
    </row>
    <row r="388">
      <c r="A388" t="n">
        <v>7</v>
      </c>
      <c r="B388" t="n">
        <v>45</v>
      </c>
      <c r="C388" t="inlineStr">
        <is>
          <t xml:space="preserve">CONCLUIDO	</t>
        </is>
      </c>
      <c r="D388" t="n">
        <v>6.3238</v>
      </c>
      <c r="E388" t="n">
        <v>15.81</v>
      </c>
      <c r="F388" t="n">
        <v>13.27</v>
      </c>
      <c r="G388" t="n">
        <v>29.49</v>
      </c>
      <c r="H388" t="n">
        <v>0.48</v>
      </c>
      <c r="I388" t="n">
        <v>27</v>
      </c>
      <c r="J388" t="n">
        <v>100.89</v>
      </c>
      <c r="K388" t="n">
        <v>39.72</v>
      </c>
      <c r="L388" t="n">
        <v>2.75</v>
      </c>
      <c r="M388" t="n">
        <v>22</v>
      </c>
      <c r="N388" t="n">
        <v>13.42</v>
      </c>
      <c r="O388" t="n">
        <v>12676.98</v>
      </c>
      <c r="P388" t="n">
        <v>97.65000000000001</v>
      </c>
      <c r="Q388" t="n">
        <v>988.1900000000001</v>
      </c>
      <c r="R388" t="n">
        <v>53.63</v>
      </c>
      <c r="S388" t="n">
        <v>35.43</v>
      </c>
      <c r="T388" t="n">
        <v>7992.01</v>
      </c>
      <c r="U388" t="n">
        <v>0.66</v>
      </c>
      <c r="V388" t="n">
        <v>0.86</v>
      </c>
      <c r="W388" t="n">
        <v>3.01</v>
      </c>
      <c r="X388" t="n">
        <v>0.52</v>
      </c>
      <c r="Y388" t="n">
        <v>1</v>
      </c>
      <c r="Z388" t="n">
        <v>10</v>
      </c>
    </row>
    <row r="389">
      <c r="A389" t="n">
        <v>8</v>
      </c>
      <c r="B389" t="n">
        <v>45</v>
      </c>
      <c r="C389" t="inlineStr">
        <is>
          <t xml:space="preserve">CONCLUIDO	</t>
        </is>
      </c>
      <c r="D389" t="n">
        <v>6.3474</v>
      </c>
      <c r="E389" t="n">
        <v>15.75</v>
      </c>
      <c r="F389" t="n">
        <v>13.25</v>
      </c>
      <c r="G389" t="n">
        <v>31.81</v>
      </c>
      <c r="H389" t="n">
        <v>0.52</v>
      </c>
      <c r="I389" t="n">
        <v>25</v>
      </c>
      <c r="J389" t="n">
        <v>101.2</v>
      </c>
      <c r="K389" t="n">
        <v>39.72</v>
      </c>
      <c r="L389" t="n">
        <v>3</v>
      </c>
      <c r="M389" t="n">
        <v>13</v>
      </c>
      <c r="N389" t="n">
        <v>13.49</v>
      </c>
      <c r="O389" t="n">
        <v>12715.54</v>
      </c>
      <c r="P389" t="n">
        <v>95.14</v>
      </c>
      <c r="Q389" t="n">
        <v>988.22</v>
      </c>
      <c r="R389" t="n">
        <v>52.7</v>
      </c>
      <c r="S389" t="n">
        <v>35.43</v>
      </c>
      <c r="T389" t="n">
        <v>7534.51</v>
      </c>
      <c r="U389" t="n">
        <v>0.67</v>
      </c>
      <c r="V389" t="n">
        <v>0.86</v>
      </c>
      <c r="W389" t="n">
        <v>3.02</v>
      </c>
      <c r="X389" t="n">
        <v>0.5</v>
      </c>
      <c r="Y389" t="n">
        <v>1</v>
      </c>
      <c r="Z389" t="n">
        <v>10</v>
      </c>
    </row>
    <row r="390">
      <c r="A390" t="n">
        <v>9</v>
      </c>
      <c r="B390" t="n">
        <v>45</v>
      </c>
      <c r="C390" t="inlineStr">
        <is>
          <t xml:space="preserve">CONCLUIDO	</t>
        </is>
      </c>
      <c r="D390" t="n">
        <v>6.3645</v>
      </c>
      <c r="E390" t="n">
        <v>15.71</v>
      </c>
      <c r="F390" t="n">
        <v>13.23</v>
      </c>
      <c r="G390" t="n">
        <v>33.08</v>
      </c>
      <c r="H390" t="n">
        <v>0.5600000000000001</v>
      </c>
      <c r="I390" t="n">
        <v>24</v>
      </c>
      <c r="J390" t="n">
        <v>101.52</v>
      </c>
      <c r="K390" t="n">
        <v>39.72</v>
      </c>
      <c r="L390" t="n">
        <v>3.25</v>
      </c>
      <c r="M390" t="n">
        <v>4</v>
      </c>
      <c r="N390" t="n">
        <v>13.55</v>
      </c>
      <c r="O390" t="n">
        <v>12754.13</v>
      </c>
      <c r="P390" t="n">
        <v>94.56</v>
      </c>
      <c r="Q390" t="n">
        <v>988.33</v>
      </c>
      <c r="R390" t="n">
        <v>51.92</v>
      </c>
      <c r="S390" t="n">
        <v>35.43</v>
      </c>
      <c r="T390" t="n">
        <v>7148.81</v>
      </c>
      <c r="U390" t="n">
        <v>0.68</v>
      </c>
      <c r="V390" t="n">
        <v>0.86</v>
      </c>
      <c r="W390" t="n">
        <v>3.02</v>
      </c>
      <c r="X390" t="n">
        <v>0.48</v>
      </c>
      <c r="Y390" t="n">
        <v>1</v>
      </c>
      <c r="Z390" t="n">
        <v>10</v>
      </c>
    </row>
    <row r="391">
      <c r="A391" t="n">
        <v>10</v>
      </c>
      <c r="B391" t="n">
        <v>45</v>
      </c>
      <c r="C391" t="inlineStr">
        <is>
          <t xml:space="preserve">CONCLUIDO	</t>
        </is>
      </c>
      <c r="D391" t="n">
        <v>6.3815</v>
      </c>
      <c r="E391" t="n">
        <v>15.67</v>
      </c>
      <c r="F391" t="n">
        <v>13.21</v>
      </c>
      <c r="G391" t="n">
        <v>34.46</v>
      </c>
      <c r="H391" t="n">
        <v>0.6</v>
      </c>
      <c r="I391" t="n">
        <v>23</v>
      </c>
      <c r="J391" t="n">
        <v>101.83</v>
      </c>
      <c r="K391" t="n">
        <v>39.72</v>
      </c>
      <c r="L391" t="n">
        <v>3.5</v>
      </c>
      <c r="M391" t="n">
        <v>1</v>
      </c>
      <c r="N391" t="n">
        <v>13.61</v>
      </c>
      <c r="O391" t="n">
        <v>12792.74</v>
      </c>
      <c r="P391" t="n">
        <v>94.05</v>
      </c>
      <c r="Q391" t="n">
        <v>988.3099999999999</v>
      </c>
      <c r="R391" t="n">
        <v>51.3</v>
      </c>
      <c r="S391" t="n">
        <v>35.43</v>
      </c>
      <c r="T391" t="n">
        <v>6846.66</v>
      </c>
      <c r="U391" t="n">
        <v>0.6899999999999999</v>
      </c>
      <c r="V391" t="n">
        <v>0.86</v>
      </c>
      <c r="W391" t="n">
        <v>3.02</v>
      </c>
      <c r="X391" t="n">
        <v>0.45</v>
      </c>
      <c r="Y391" t="n">
        <v>1</v>
      </c>
      <c r="Z391" t="n">
        <v>10</v>
      </c>
    </row>
    <row r="392">
      <c r="A392" t="n">
        <v>11</v>
      </c>
      <c r="B392" t="n">
        <v>45</v>
      </c>
      <c r="C392" t="inlineStr">
        <is>
          <t xml:space="preserve">CONCLUIDO	</t>
        </is>
      </c>
      <c r="D392" t="n">
        <v>6.3806</v>
      </c>
      <c r="E392" t="n">
        <v>15.67</v>
      </c>
      <c r="F392" t="n">
        <v>13.21</v>
      </c>
      <c r="G392" t="n">
        <v>34.47</v>
      </c>
      <c r="H392" t="n">
        <v>0.65</v>
      </c>
      <c r="I392" t="n">
        <v>23</v>
      </c>
      <c r="J392" t="n">
        <v>102.14</v>
      </c>
      <c r="K392" t="n">
        <v>39.72</v>
      </c>
      <c r="L392" t="n">
        <v>3.75</v>
      </c>
      <c r="M392" t="n">
        <v>0</v>
      </c>
      <c r="N392" t="n">
        <v>13.68</v>
      </c>
      <c r="O392" t="n">
        <v>12831.37</v>
      </c>
      <c r="P392" t="n">
        <v>94.36</v>
      </c>
      <c r="Q392" t="n">
        <v>988.27</v>
      </c>
      <c r="R392" t="n">
        <v>51.28</v>
      </c>
      <c r="S392" t="n">
        <v>35.43</v>
      </c>
      <c r="T392" t="n">
        <v>6833.65</v>
      </c>
      <c r="U392" t="n">
        <v>0.6899999999999999</v>
      </c>
      <c r="V392" t="n">
        <v>0.86</v>
      </c>
      <c r="W392" t="n">
        <v>3.02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105</v>
      </c>
      <c r="C393" t="inlineStr">
        <is>
          <t xml:space="preserve">CONCLUIDO	</t>
        </is>
      </c>
      <c r="D393" t="n">
        <v>3.9218</v>
      </c>
      <c r="E393" t="n">
        <v>25.5</v>
      </c>
      <c r="F393" t="n">
        <v>16.16</v>
      </c>
      <c r="G393" t="n">
        <v>5.81</v>
      </c>
      <c r="H393" t="n">
        <v>0.09</v>
      </c>
      <c r="I393" t="n">
        <v>167</v>
      </c>
      <c r="J393" t="n">
        <v>204</v>
      </c>
      <c r="K393" t="n">
        <v>55.27</v>
      </c>
      <c r="L393" t="n">
        <v>1</v>
      </c>
      <c r="M393" t="n">
        <v>165</v>
      </c>
      <c r="N393" t="n">
        <v>42.72</v>
      </c>
      <c r="O393" t="n">
        <v>25393.6</v>
      </c>
      <c r="P393" t="n">
        <v>231.17</v>
      </c>
      <c r="Q393" t="n">
        <v>988.36</v>
      </c>
      <c r="R393" t="n">
        <v>143.92</v>
      </c>
      <c r="S393" t="n">
        <v>35.43</v>
      </c>
      <c r="T393" t="n">
        <v>52435.8</v>
      </c>
      <c r="U393" t="n">
        <v>0.25</v>
      </c>
      <c r="V393" t="n">
        <v>0.71</v>
      </c>
      <c r="W393" t="n">
        <v>3.23</v>
      </c>
      <c r="X393" t="n">
        <v>3.4</v>
      </c>
      <c r="Y393" t="n">
        <v>1</v>
      </c>
      <c r="Z393" t="n">
        <v>10</v>
      </c>
    </row>
    <row r="394">
      <c r="A394" t="n">
        <v>1</v>
      </c>
      <c r="B394" t="n">
        <v>105</v>
      </c>
      <c r="C394" t="inlineStr">
        <is>
          <t xml:space="preserve">CONCLUIDO	</t>
        </is>
      </c>
      <c r="D394" t="n">
        <v>4.35</v>
      </c>
      <c r="E394" t="n">
        <v>22.99</v>
      </c>
      <c r="F394" t="n">
        <v>15.31</v>
      </c>
      <c r="G394" t="n">
        <v>7.29</v>
      </c>
      <c r="H394" t="n">
        <v>0.11</v>
      </c>
      <c r="I394" t="n">
        <v>126</v>
      </c>
      <c r="J394" t="n">
        <v>204.39</v>
      </c>
      <c r="K394" t="n">
        <v>55.27</v>
      </c>
      <c r="L394" t="n">
        <v>1.25</v>
      </c>
      <c r="M394" t="n">
        <v>124</v>
      </c>
      <c r="N394" t="n">
        <v>42.87</v>
      </c>
      <c r="O394" t="n">
        <v>25442.42</v>
      </c>
      <c r="P394" t="n">
        <v>218.14</v>
      </c>
      <c r="Q394" t="n">
        <v>988.5</v>
      </c>
      <c r="R394" t="n">
        <v>117.26</v>
      </c>
      <c r="S394" t="n">
        <v>35.43</v>
      </c>
      <c r="T394" t="n">
        <v>39309.67</v>
      </c>
      <c r="U394" t="n">
        <v>0.3</v>
      </c>
      <c r="V394" t="n">
        <v>0.74</v>
      </c>
      <c r="W394" t="n">
        <v>3.17</v>
      </c>
      <c r="X394" t="n">
        <v>2.56</v>
      </c>
      <c r="Y394" t="n">
        <v>1</v>
      </c>
      <c r="Z394" t="n">
        <v>10</v>
      </c>
    </row>
    <row r="395">
      <c r="A395" t="n">
        <v>2</v>
      </c>
      <c r="B395" t="n">
        <v>105</v>
      </c>
      <c r="C395" t="inlineStr">
        <is>
          <t xml:space="preserve">CONCLUIDO	</t>
        </is>
      </c>
      <c r="D395" t="n">
        <v>4.6472</v>
      </c>
      <c r="E395" t="n">
        <v>21.52</v>
      </c>
      <c r="F395" t="n">
        <v>14.82</v>
      </c>
      <c r="G395" t="n">
        <v>8.720000000000001</v>
      </c>
      <c r="H395" t="n">
        <v>0.13</v>
      </c>
      <c r="I395" t="n">
        <v>102</v>
      </c>
      <c r="J395" t="n">
        <v>204.79</v>
      </c>
      <c r="K395" t="n">
        <v>55.27</v>
      </c>
      <c r="L395" t="n">
        <v>1.5</v>
      </c>
      <c r="M395" t="n">
        <v>100</v>
      </c>
      <c r="N395" t="n">
        <v>43.02</v>
      </c>
      <c r="O395" t="n">
        <v>25491.3</v>
      </c>
      <c r="P395" t="n">
        <v>210.11</v>
      </c>
      <c r="Q395" t="n">
        <v>988.25</v>
      </c>
      <c r="R395" t="n">
        <v>101.54</v>
      </c>
      <c r="S395" t="n">
        <v>35.43</v>
      </c>
      <c r="T395" t="n">
        <v>31571.89</v>
      </c>
      <c r="U395" t="n">
        <v>0.35</v>
      </c>
      <c r="V395" t="n">
        <v>0.77</v>
      </c>
      <c r="W395" t="n">
        <v>3.15</v>
      </c>
      <c r="X395" t="n">
        <v>2.06</v>
      </c>
      <c r="Y395" t="n">
        <v>1</v>
      </c>
      <c r="Z395" t="n">
        <v>10</v>
      </c>
    </row>
    <row r="396">
      <c r="A396" t="n">
        <v>3</v>
      </c>
      <c r="B396" t="n">
        <v>105</v>
      </c>
      <c r="C396" t="inlineStr">
        <is>
          <t xml:space="preserve">CONCLUIDO	</t>
        </is>
      </c>
      <c r="D396" t="n">
        <v>4.8878</v>
      </c>
      <c r="E396" t="n">
        <v>20.46</v>
      </c>
      <c r="F396" t="n">
        <v>14.45</v>
      </c>
      <c r="G396" t="n">
        <v>10.2</v>
      </c>
      <c r="H396" t="n">
        <v>0.15</v>
      </c>
      <c r="I396" t="n">
        <v>85</v>
      </c>
      <c r="J396" t="n">
        <v>205.18</v>
      </c>
      <c r="K396" t="n">
        <v>55.27</v>
      </c>
      <c r="L396" t="n">
        <v>1.75</v>
      </c>
      <c r="M396" t="n">
        <v>83</v>
      </c>
      <c r="N396" t="n">
        <v>43.16</v>
      </c>
      <c r="O396" t="n">
        <v>25540.22</v>
      </c>
      <c r="P396" t="n">
        <v>203.94</v>
      </c>
      <c r="Q396" t="n">
        <v>988.36</v>
      </c>
      <c r="R396" t="n">
        <v>90.25</v>
      </c>
      <c r="S396" t="n">
        <v>35.43</v>
      </c>
      <c r="T396" t="n">
        <v>26011.66</v>
      </c>
      <c r="U396" t="n">
        <v>0.39</v>
      </c>
      <c r="V396" t="n">
        <v>0.79</v>
      </c>
      <c r="W396" t="n">
        <v>3.1</v>
      </c>
      <c r="X396" t="n">
        <v>1.69</v>
      </c>
      <c r="Y396" t="n">
        <v>1</v>
      </c>
      <c r="Z396" t="n">
        <v>10</v>
      </c>
    </row>
    <row r="397">
      <c r="A397" t="n">
        <v>4</v>
      </c>
      <c r="B397" t="n">
        <v>105</v>
      </c>
      <c r="C397" t="inlineStr">
        <is>
          <t xml:space="preserve">CONCLUIDO	</t>
        </is>
      </c>
      <c r="D397" t="n">
        <v>5.0678</v>
      </c>
      <c r="E397" t="n">
        <v>19.73</v>
      </c>
      <c r="F397" t="n">
        <v>14.21</v>
      </c>
      <c r="G397" t="n">
        <v>11.68</v>
      </c>
      <c r="H397" t="n">
        <v>0.17</v>
      </c>
      <c r="I397" t="n">
        <v>73</v>
      </c>
      <c r="J397" t="n">
        <v>205.58</v>
      </c>
      <c r="K397" t="n">
        <v>55.27</v>
      </c>
      <c r="L397" t="n">
        <v>2</v>
      </c>
      <c r="M397" t="n">
        <v>71</v>
      </c>
      <c r="N397" t="n">
        <v>43.31</v>
      </c>
      <c r="O397" t="n">
        <v>25589.2</v>
      </c>
      <c r="P397" t="n">
        <v>199.65</v>
      </c>
      <c r="Q397" t="n">
        <v>988.41</v>
      </c>
      <c r="R397" t="n">
        <v>82.98999999999999</v>
      </c>
      <c r="S397" t="n">
        <v>35.43</v>
      </c>
      <c r="T397" t="n">
        <v>22440.04</v>
      </c>
      <c r="U397" t="n">
        <v>0.43</v>
      </c>
      <c r="V397" t="n">
        <v>0.8</v>
      </c>
      <c r="W397" t="n">
        <v>3.08</v>
      </c>
      <c r="X397" t="n">
        <v>1.45</v>
      </c>
      <c r="Y397" t="n">
        <v>1</v>
      </c>
      <c r="Z397" t="n">
        <v>10</v>
      </c>
    </row>
    <row r="398">
      <c r="A398" t="n">
        <v>5</v>
      </c>
      <c r="B398" t="n">
        <v>105</v>
      </c>
      <c r="C398" t="inlineStr">
        <is>
          <t xml:space="preserve">CONCLUIDO	</t>
        </is>
      </c>
      <c r="D398" t="n">
        <v>5.212</v>
      </c>
      <c r="E398" t="n">
        <v>19.19</v>
      </c>
      <c r="F398" t="n">
        <v>14.03</v>
      </c>
      <c r="G398" t="n">
        <v>13.15</v>
      </c>
      <c r="H398" t="n">
        <v>0.19</v>
      </c>
      <c r="I398" t="n">
        <v>64</v>
      </c>
      <c r="J398" t="n">
        <v>205.98</v>
      </c>
      <c r="K398" t="n">
        <v>55.27</v>
      </c>
      <c r="L398" t="n">
        <v>2.25</v>
      </c>
      <c r="M398" t="n">
        <v>62</v>
      </c>
      <c r="N398" t="n">
        <v>43.46</v>
      </c>
      <c r="O398" t="n">
        <v>25638.22</v>
      </c>
      <c r="P398" t="n">
        <v>196.22</v>
      </c>
      <c r="Q398" t="n">
        <v>988.3099999999999</v>
      </c>
      <c r="R398" t="n">
        <v>77.47</v>
      </c>
      <c r="S398" t="n">
        <v>35.43</v>
      </c>
      <c r="T398" t="n">
        <v>19727.28</v>
      </c>
      <c r="U398" t="n">
        <v>0.46</v>
      </c>
      <c r="V398" t="n">
        <v>0.8100000000000001</v>
      </c>
      <c r="W398" t="n">
        <v>3.07</v>
      </c>
      <c r="X398" t="n">
        <v>1.27</v>
      </c>
      <c r="Y398" t="n">
        <v>1</v>
      </c>
      <c r="Z398" t="n">
        <v>10</v>
      </c>
    </row>
    <row r="399">
      <c r="A399" t="n">
        <v>6</v>
      </c>
      <c r="B399" t="n">
        <v>105</v>
      </c>
      <c r="C399" t="inlineStr">
        <is>
          <t xml:space="preserve">CONCLUIDO	</t>
        </is>
      </c>
      <c r="D399" t="n">
        <v>5.3329</v>
      </c>
      <c r="E399" t="n">
        <v>18.75</v>
      </c>
      <c r="F399" t="n">
        <v>13.88</v>
      </c>
      <c r="G399" t="n">
        <v>14.61</v>
      </c>
      <c r="H399" t="n">
        <v>0.22</v>
      </c>
      <c r="I399" t="n">
        <v>57</v>
      </c>
      <c r="J399" t="n">
        <v>206.38</v>
      </c>
      <c r="K399" t="n">
        <v>55.27</v>
      </c>
      <c r="L399" t="n">
        <v>2.5</v>
      </c>
      <c r="M399" t="n">
        <v>55</v>
      </c>
      <c r="N399" t="n">
        <v>43.6</v>
      </c>
      <c r="O399" t="n">
        <v>25687.3</v>
      </c>
      <c r="P399" t="n">
        <v>193.12</v>
      </c>
      <c r="Q399" t="n">
        <v>988.39</v>
      </c>
      <c r="R399" t="n">
        <v>72.61</v>
      </c>
      <c r="S399" t="n">
        <v>35.43</v>
      </c>
      <c r="T399" t="n">
        <v>17330.52</v>
      </c>
      <c r="U399" t="n">
        <v>0.49</v>
      </c>
      <c r="V399" t="n">
        <v>0.82</v>
      </c>
      <c r="W399" t="n">
        <v>3.06</v>
      </c>
      <c r="X399" t="n">
        <v>1.12</v>
      </c>
      <c r="Y399" t="n">
        <v>1</v>
      </c>
      <c r="Z399" t="n">
        <v>10</v>
      </c>
    </row>
    <row r="400">
      <c r="A400" t="n">
        <v>7</v>
      </c>
      <c r="B400" t="n">
        <v>105</v>
      </c>
      <c r="C400" t="inlineStr">
        <is>
          <t xml:space="preserve">CONCLUIDO	</t>
        </is>
      </c>
      <c r="D400" t="n">
        <v>5.4328</v>
      </c>
      <c r="E400" t="n">
        <v>18.41</v>
      </c>
      <c r="F400" t="n">
        <v>13.77</v>
      </c>
      <c r="G400" t="n">
        <v>16.2</v>
      </c>
      <c r="H400" t="n">
        <v>0.24</v>
      </c>
      <c r="I400" t="n">
        <v>51</v>
      </c>
      <c r="J400" t="n">
        <v>206.78</v>
      </c>
      <c r="K400" t="n">
        <v>55.27</v>
      </c>
      <c r="L400" t="n">
        <v>2.75</v>
      </c>
      <c r="M400" t="n">
        <v>49</v>
      </c>
      <c r="N400" t="n">
        <v>43.75</v>
      </c>
      <c r="O400" t="n">
        <v>25736.42</v>
      </c>
      <c r="P400" t="n">
        <v>190.72</v>
      </c>
      <c r="Q400" t="n">
        <v>988.26</v>
      </c>
      <c r="R400" t="n">
        <v>69.38</v>
      </c>
      <c r="S400" t="n">
        <v>35.43</v>
      </c>
      <c r="T400" t="n">
        <v>15744.83</v>
      </c>
      <c r="U400" t="n">
        <v>0.51</v>
      </c>
      <c r="V400" t="n">
        <v>0.83</v>
      </c>
      <c r="W400" t="n">
        <v>3.05</v>
      </c>
      <c r="X400" t="n">
        <v>1.02</v>
      </c>
      <c r="Y400" t="n">
        <v>1</v>
      </c>
      <c r="Z400" t="n">
        <v>10</v>
      </c>
    </row>
    <row r="401">
      <c r="A401" t="n">
        <v>8</v>
      </c>
      <c r="B401" t="n">
        <v>105</v>
      </c>
      <c r="C401" t="inlineStr">
        <is>
          <t xml:space="preserve">CONCLUIDO	</t>
        </is>
      </c>
      <c r="D401" t="n">
        <v>5.5293</v>
      </c>
      <c r="E401" t="n">
        <v>18.09</v>
      </c>
      <c r="F401" t="n">
        <v>13.66</v>
      </c>
      <c r="G401" t="n">
        <v>17.81</v>
      </c>
      <c r="H401" t="n">
        <v>0.26</v>
      </c>
      <c r="I401" t="n">
        <v>46</v>
      </c>
      <c r="J401" t="n">
        <v>207.17</v>
      </c>
      <c r="K401" t="n">
        <v>55.27</v>
      </c>
      <c r="L401" t="n">
        <v>3</v>
      </c>
      <c r="M401" t="n">
        <v>44</v>
      </c>
      <c r="N401" t="n">
        <v>43.9</v>
      </c>
      <c r="O401" t="n">
        <v>25785.6</v>
      </c>
      <c r="P401" t="n">
        <v>188.21</v>
      </c>
      <c r="Q401" t="n">
        <v>988.1900000000001</v>
      </c>
      <c r="R401" t="n">
        <v>65.48999999999999</v>
      </c>
      <c r="S401" t="n">
        <v>35.43</v>
      </c>
      <c r="T401" t="n">
        <v>13824.48</v>
      </c>
      <c r="U401" t="n">
        <v>0.54</v>
      </c>
      <c r="V401" t="n">
        <v>0.83</v>
      </c>
      <c r="W401" t="n">
        <v>3.04</v>
      </c>
      <c r="X401" t="n">
        <v>0.9</v>
      </c>
      <c r="Y401" t="n">
        <v>1</v>
      </c>
      <c r="Z401" t="n">
        <v>10</v>
      </c>
    </row>
    <row r="402">
      <c r="A402" t="n">
        <v>9</v>
      </c>
      <c r="B402" t="n">
        <v>105</v>
      </c>
      <c r="C402" t="inlineStr">
        <is>
          <t xml:space="preserve">CONCLUIDO	</t>
        </is>
      </c>
      <c r="D402" t="n">
        <v>5.606</v>
      </c>
      <c r="E402" t="n">
        <v>17.84</v>
      </c>
      <c r="F402" t="n">
        <v>13.57</v>
      </c>
      <c r="G402" t="n">
        <v>19.39</v>
      </c>
      <c r="H402" t="n">
        <v>0.28</v>
      </c>
      <c r="I402" t="n">
        <v>42</v>
      </c>
      <c r="J402" t="n">
        <v>207.57</v>
      </c>
      <c r="K402" t="n">
        <v>55.27</v>
      </c>
      <c r="L402" t="n">
        <v>3.25</v>
      </c>
      <c r="M402" t="n">
        <v>40</v>
      </c>
      <c r="N402" t="n">
        <v>44.05</v>
      </c>
      <c r="O402" t="n">
        <v>25834.83</v>
      </c>
      <c r="P402" t="n">
        <v>185.92</v>
      </c>
      <c r="Q402" t="n">
        <v>988.16</v>
      </c>
      <c r="R402" t="n">
        <v>63.32</v>
      </c>
      <c r="S402" t="n">
        <v>35.43</v>
      </c>
      <c r="T402" t="n">
        <v>12759.12</v>
      </c>
      <c r="U402" t="n">
        <v>0.5600000000000001</v>
      </c>
      <c r="V402" t="n">
        <v>0.84</v>
      </c>
      <c r="W402" t="n">
        <v>3.03</v>
      </c>
      <c r="X402" t="n">
        <v>0.82</v>
      </c>
      <c r="Y402" t="n">
        <v>1</v>
      </c>
      <c r="Z402" t="n">
        <v>10</v>
      </c>
    </row>
    <row r="403">
      <c r="A403" t="n">
        <v>10</v>
      </c>
      <c r="B403" t="n">
        <v>105</v>
      </c>
      <c r="C403" t="inlineStr">
        <is>
          <t xml:space="preserve">CONCLUIDO	</t>
        </is>
      </c>
      <c r="D403" t="n">
        <v>5.6614</v>
      </c>
      <c r="E403" t="n">
        <v>17.66</v>
      </c>
      <c r="F403" t="n">
        <v>13.52</v>
      </c>
      <c r="G403" t="n">
        <v>20.8</v>
      </c>
      <c r="H403" t="n">
        <v>0.3</v>
      </c>
      <c r="I403" t="n">
        <v>39</v>
      </c>
      <c r="J403" t="n">
        <v>207.97</v>
      </c>
      <c r="K403" t="n">
        <v>55.27</v>
      </c>
      <c r="L403" t="n">
        <v>3.5</v>
      </c>
      <c r="M403" t="n">
        <v>37</v>
      </c>
      <c r="N403" t="n">
        <v>44.2</v>
      </c>
      <c r="O403" t="n">
        <v>25884.1</v>
      </c>
      <c r="P403" t="n">
        <v>184.56</v>
      </c>
      <c r="Q403" t="n">
        <v>988.1799999999999</v>
      </c>
      <c r="R403" t="n">
        <v>61.42</v>
      </c>
      <c r="S403" t="n">
        <v>35.43</v>
      </c>
      <c r="T403" t="n">
        <v>11825.12</v>
      </c>
      <c r="U403" t="n">
        <v>0.58</v>
      </c>
      <c r="V403" t="n">
        <v>0.84</v>
      </c>
      <c r="W403" t="n">
        <v>3.03</v>
      </c>
      <c r="X403" t="n">
        <v>0.76</v>
      </c>
      <c r="Y403" t="n">
        <v>1</v>
      </c>
      <c r="Z403" t="n">
        <v>10</v>
      </c>
    </row>
    <row r="404">
      <c r="A404" t="n">
        <v>11</v>
      </c>
      <c r="B404" t="n">
        <v>105</v>
      </c>
      <c r="C404" t="inlineStr">
        <is>
          <t xml:space="preserve">CONCLUIDO	</t>
        </is>
      </c>
      <c r="D404" t="n">
        <v>5.7206</v>
      </c>
      <c r="E404" t="n">
        <v>17.48</v>
      </c>
      <c r="F404" t="n">
        <v>13.46</v>
      </c>
      <c r="G404" t="n">
        <v>22.43</v>
      </c>
      <c r="H404" t="n">
        <v>0.32</v>
      </c>
      <c r="I404" t="n">
        <v>36</v>
      </c>
      <c r="J404" t="n">
        <v>208.37</v>
      </c>
      <c r="K404" t="n">
        <v>55.27</v>
      </c>
      <c r="L404" t="n">
        <v>3.75</v>
      </c>
      <c r="M404" t="n">
        <v>34</v>
      </c>
      <c r="N404" t="n">
        <v>44.35</v>
      </c>
      <c r="O404" t="n">
        <v>25933.43</v>
      </c>
      <c r="P404" t="n">
        <v>182.58</v>
      </c>
      <c r="Q404" t="n">
        <v>988.1</v>
      </c>
      <c r="R404" t="n">
        <v>59.52</v>
      </c>
      <c r="S404" t="n">
        <v>35.43</v>
      </c>
      <c r="T404" t="n">
        <v>10890.2</v>
      </c>
      <c r="U404" t="n">
        <v>0.6</v>
      </c>
      <c r="V404" t="n">
        <v>0.85</v>
      </c>
      <c r="W404" t="n">
        <v>3.02</v>
      </c>
      <c r="X404" t="n">
        <v>0.7</v>
      </c>
      <c r="Y404" t="n">
        <v>1</v>
      </c>
      <c r="Z404" t="n">
        <v>10</v>
      </c>
    </row>
    <row r="405">
      <c r="A405" t="n">
        <v>12</v>
      </c>
      <c r="B405" t="n">
        <v>105</v>
      </c>
      <c r="C405" t="inlineStr">
        <is>
          <t xml:space="preserve">CONCLUIDO	</t>
        </is>
      </c>
      <c r="D405" t="n">
        <v>5.7625</v>
      </c>
      <c r="E405" t="n">
        <v>17.35</v>
      </c>
      <c r="F405" t="n">
        <v>13.41</v>
      </c>
      <c r="G405" t="n">
        <v>23.66</v>
      </c>
      <c r="H405" t="n">
        <v>0.34</v>
      </c>
      <c r="I405" t="n">
        <v>34</v>
      </c>
      <c r="J405" t="n">
        <v>208.77</v>
      </c>
      <c r="K405" t="n">
        <v>55.27</v>
      </c>
      <c r="L405" t="n">
        <v>4</v>
      </c>
      <c r="M405" t="n">
        <v>32</v>
      </c>
      <c r="N405" t="n">
        <v>44.5</v>
      </c>
      <c r="O405" t="n">
        <v>25982.82</v>
      </c>
      <c r="P405" t="n">
        <v>181.18</v>
      </c>
      <c r="Q405" t="n">
        <v>988.15</v>
      </c>
      <c r="R405" t="n">
        <v>58.25</v>
      </c>
      <c r="S405" t="n">
        <v>35.43</v>
      </c>
      <c r="T405" t="n">
        <v>10263.9</v>
      </c>
      <c r="U405" t="n">
        <v>0.61</v>
      </c>
      <c r="V405" t="n">
        <v>0.85</v>
      </c>
      <c r="W405" t="n">
        <v>3.02</v>
      </c>
      <c r="X405" t="n">
        <v>0.66</v>
      </c>
      <c r="Y405" t="n">
        <v>1</v>
      </c>
      <c r="Z405" t="n">
        <v>10</v>
      </c>
    </row>
    <row r="406">
      <c r="A406" t="n">
        <v>13</v>
      </c>
      <c r="B406" t="n">
        <v>105</v>
      </c>
      <c r="C406" t="inlineStr">
        <is>
          <t xml:space="preserve">CONCLUIDO	</t>
        </is>
      </c>
      <c r="D406" t="n">
        <v>5.7968</v>
      </c>
      <c r="E406" t="n">
        <v>17.25</v>
      </c>
      <c r="F406" t="n">
        <v>13.39</v>
      </c>
      <c r="G406" t="n">
        <v>25.1</v>
      </c>
      <c r="H406" t="n">
        <v>0.36</v>
      </c>
      <c r="I406" t="n">
        <v>32</v>
      </c>
      <c r="J406" t="n">
        <v>209.17</v>
      </c>
      <c r="K406" t="n">
        <v>55.27</v>
      </c>
      <c r="L406" t="n">
        <v>4.25</v>
      </c>
      <c r="M406" t="n">
        <v>30</v>
      </c>
      <c r="N406" t="n">
        <v>44.65</v>
      </c>
      <c r="O406" t="n">
        <v>26032.25</v>
      </c>
      <c r="P406" t="n">
        <v>179.69</v>
      </c>
      <c r="Q406" t="n">
        <v>988.2</v>
      </c>
      <c r="R406" t="n">
        <v>57.32</v>
      </c>
      <c r="S406" t="n">
        <v>35.43</v>
      </c>
      <c r="T406" t="n">
        <v>9810.870000000001</v>
      </c>
      <c r="U406" t="n">
        <v>0.62</v>
      </c>
      <c r="V406" t="n">
        <v>0.85</v>
      </c>
      <c r="W406" t="n">
        <v>3.02</v>
      </c>
      <c r="X406" t="n">
        <v>0.63</v>
      </c>
      <c r="Y406" t="n">
        <v>1</v>
      </c>
      <c r="Z406" t="n">
        <v>10</v>
      </c>
    </row>
    <row r="407">
      <c r="A407" t="n">
        <v>14</v>
      </c>
      <c r="B407" t="n">
        <v>105</v>
      </c>
      <c r="C407" t="inlineStr">
        <is>
          <t xml:space="preserve">CONCLUIDO	</t>
        </is>
      </c>
      <c r="D407" t="n">
        <v>5.8492</v>
      </c>
      <c r="E407" t="n">
        <v>17.1</v>
      </c>
      <c r="F407" t="n">
        <v>13.31</v>
      </c>
      <c r="G407" t="n">
        <v>26.63</v>
      </c>
      <c r="H407" t="n">
        <v>0.38</v>
      </c>
      <c r="I407" t="n">
        <v>30</v>
      </c>
      <c r="J407" t="n">
        <v>209.58</v>
      </c>
      <c r="K407" t="n">
        <v>55.27</v>
      </c>
      <c r="L407" t="n">
        <v>4.5</v>
      </c>
      <c r="M407" t="n">
        <v>28</v>
      </c>
      <c r="N407" t="n">
        <v>44.8</v>
      </c>
      <c r="O407" t="n">
        <v>26081.73</v>
      </c>
      <c r="P407" t="n">
        <v>178.08</v>
      </c>
      <c r="Q407" t="n">
        <v>988.13</v>
      </c>
      <c r="R407" t="n">
        <v>55.3</v>
      </c>
      <c r="S407" t="n">
        <v>35.43</v>
      </c>
      <c r="T407" t="n">
        <v>8811.639999999999</v>
      </c>
      <c r="U407" t="n">
        <v>0.64</v>
      </c>
      <c r="V407" t="n">
        <v>0.86</v>
      </c>
      <c r="W407" t="n">
        <v>3.01</v>
      </c>
      <c r="X407" t="n">
        <v>0.5600000000000001</v>
      </c>
      <c r="Y407" t="n">
        <v>1</v>
      </c>
      <c r="Z407" t="n">
        <v>10</v>
      </c>
    </row>
    <row r="408">
      <c r="A408" t="n">
        <v>15</v>
      </c>
      <c r="B408" t="n">
        <v>105</v>
      </c>
      <c r="C408" t="inlineStr">
        <is>
          <t xml:space="preserve">CONCLUIDO	</t>
        </is>
      </c>
      <c r="D408" t="n">
        <v>5.8864</v>
      </c>
      <c r="E408" t="n">
        <v>16.99</v>
      </c>
      <c r="F408" t="n">
        <v>13.29</v>
      </c>
      <c r="G408" t="n">
        <v>28.47</v>
      </c>
      <c r="H408" t="n">
        <v>0.4</v>
      </c>
      <c r="I408" t="n">
        <v>28</v>
      </c>
      <c r="J408" t="n">
        <v>209.98</v>
      </c>
      <c r="K408" t="n">
        <v>55.27</v>
      </c>
      <c r="L408" t="n">
        <v>4.75</v>
      </c>
      <c r="M408" t="n">
        <v>26</v>
      </c>
      <c r="N408" t="n">
        <v>44.95</v>
      </c>
      <c r="O408" t="n">
        <v>26131.27</v>
      </c>
      <c r="P408" t="n">
        <v>176.56</v>
      </c>
      <c r="Q408" t="n">
        <v>988.2</v>
      </c>
      <c r="R408" t="n">
        <v>54.49</v>
      </c>
      <c r="S408" t="n">
        <v>35.43</v>
      </c>
      <c r="T408" t="n">
        <v>8417.969999999999</v>
      </c>
      <c r="U408" t="n">
        <v>0.65</v>
      </c>
      <c r="V408" t="n">
        <v>0.86</v>
      </c>
      <c r="W408" t="n">
        <v>3</v>
      </c>
      <c r="X408" t="n">
        <v>0.53</v>
      </c>
      <c r="Y408" t="n">
        <v>1</v>
      </c>
      <c r="Z408" t="n">
        <v>10</v>
      </c>
    </row>
    <row r="409">
      <c r="A409" t="n">
        <v>16</v>
      </c>
      <c r="B409" t="n">
        <v>105</v>
      </c>
      <c r="C409" t="inlineStr">
        <is>
          <t xml:space="preserve">CONCLUIDO	</t>
        </is>
      </c>
      <c r="D409" t="n">
        <v>5.9044</v>
      </c>
      <c r="E409" t="n">
        <v>16.94</v>
      </c>
      <c r="F409" t="n">
        <v>13.28</v>
      </c>
      <c r="G409" t="n">
        <v>29.5</v>
      </c>
      <c r="H409" t="n">
        <v>0.42</v>
      </c>
      <c r="I409" t="n">
        <v>27</v>
      </c>
      <c r="J409" t="n">
        <v>210.38</v>
      </c>
      <c r="K409" t="n">
        <v>55.27</v>
      </c>
      <c r="L409" t="n">
        <v>5</v>
      </c>
      <c r="M409" t="n">
        <v>25</v>
      </c>
      <c r="N409" t="n">
        <v>45.11</v>
      </c>
      <c r="O409" t="n">
        <v>26180.86</v>
      </c>
      <c r="P409" t="n">
        <v>175.41</v>
      </c>
      <c r="Q409" t="n">
        <v>988.12</v>
      </c>
      <c r="R409" t="n">
        <v>53.75</v>
      </c>
      <c r="S409" t="n">
        <v>35.43</v>
      </c>
      <c r="T409" t="n">
        <v>8053.12</v>
      </c>
      <c r="U409" t="n">
        <v>0.66</v>
      </c>
      <c r="V409" t="n">
        <v>0.86</v>
      </c>
      <c r="W409" t="n">
        <v>3.02</v>
      </c>
      <c r="X409" t="n">
        <v>0.52</v>
      </c>
      <c r="Y409" t="n">
        <v>1</v>
      </c>
      <c r="Z409" t="n">
        <v>10</v>
      </c>
    </row>
    <row r="410">
      <c r="A410" t="n">
        <v>17</v>
      </c>
      <c r="B410" t="n">
        <v>105</v>
      </c>
      <c r="C410" t="inlineStr">
        <is>
          <t xml:space="preserve">CONCLUIDO	</t>
        </is>
      </c>
      <c r="D410" t="n">
        <v>5.9457</v>
      </c>
      <c r="E410" t="n">
        <v>16.82</v>
      </c>
      <c r="F410" t="n">
        <v>13.24</v>
      </c>
      <c r="G410" t="n">
        <v>31.78</v>
      </c>
      <c r="H410" t="n">
        <v>0.44</v>
      </c>
      <c r="I410" t="n">
        <v>25</v>
      </c>
      <c r="J410" t="n">
        <v>210.78</v>
      </c>
      <c r="K410" t="n">
        <v>55.27</v>
      </c>
      <c r="L410" t="n">
        <v>5.25</v>
      </c>
      <c r="M410" t="n">
        <v>23</v>
      </c>
      <c r="N410" t="n">
        <v>45.26</v>
      </c>
      <c r="O410" t="n">
        <v>26230.5</v>
      </c>
      <c r="P410" t="n">
        <v>174.07</v>
      </c>
      <c r="Q410" t="n">
        <v>988.21</v>
      </c>
      <c r="R410" t="n">
        <v>52.92</v>
      </c>
      <c r="S410" t="n">
        <v>35.43</v>
      </c>
      <c r="T410" t="n">
        <v>7647.28</v>
      </c>
      <c r="U410" t="n">
        <v>0.67</v>
      </c>
      <c r="V410" t="n">
        <v>0.86</v>
      </c>
      <c r="W410" t="n">
        <v>3</v>
      </c>
      <c r="X410" t="n">
        <v>0.49</v>
      </c>
      <c r="Y410" t="n">
        <v>1</v>
      </c>
      <c r="Z410" t="n">
        <v>10</v>
      </c>
    </row>
    <row r="411">
      <c r="A411" t="n">
        <v>18</v>
      </c>
      <c r="B411" t="n">
        <v>105</v>
      </c>
      <c r="C411" t="inlineStr">
        <is>
          <t xml:space="preserve">CONCLUIDO	</t>
        </is>
      </c>
      <c r="D411" t="n">
        <v>5.9757</v>
      </c>
      <c r="E411" t="n">
        <v>16.73</v>
      </c>
      <c r="F411" t="n">
        <v>13.2</v>
      </c>
      <c r="G411" t="n">
        <v>32.99</v>
      </c>
      <c r="H411" t="n">
        <v>0.46</v>
      </c>
      <c r="I411" t="n">
        <v>24</v>
      </c>
      <c r="J411" t="n">
        <v>211.18</v>
      </c>
      <c r="K411" t="n">
        <v>55.27</v>
      </c>
      <c r="L411" t="n">
        <v>5.5</v>
      </c>
      <c r="M411" t="n">
        <v>22</v>
      </c>
      <c r="N411" t="n">
        <v>45.41</v>
      </c>
      <c r="O411" t="n">
        <v>26280.2</v>
      </c>
      <c r="P411" t="n">
        <v>172.52</v>
      </c>
      <c r="Q411" t="n">
        <v>988.14</v>
      </c>
      <c r="R411" t="n">
        <v>51.57</v>
      </c>
      <c r="S411" t="n">
        <v>35.43</v>
      </c>
      <c r="T411" t="n">
        <v>6974.25</v>
      </c>
      <c r="U411" t="n">
        <v>0.6899999999999999</v>
      </c>
      <c r="V411" t="n">
        <v>0.86</v>
      </c>
      <c r="W411" t="n">
        <v>3</v>
      </c>
      <c r="X411" t="n">
        <v>0.44</v>
      </c>
      <c r="Y411" t="n">
        <v>1</v>
      </c>
      <c r="Z411" t="n">
        <v>10</v>
      </c>
    </row>
    <row r="412">
      <c r="A412" t="n">
        <v>19</v>
      </c>
      <c r="B412" t="n">
        <v>105</v>
      </c>
      <c r="C412" t="inlineStr">
        <is>
          <t xml:space="preserve">CONCLUIDO	</t>
        </is>
      </c>
      <c r="D412" t="n">
        <v>5.9898</v>
      </c>
      <c r="E412" t="n">
        <v>16.7</v>
      </c>
      <c r="F412" t="n">
        <v>13.2</v>
      </c>
      <c r="G412" t="n">
        <v>34.43</v>
      </c>
      <c r="H412" t="n">
        <v>0.48</v>
      </c>
      <c r="I412" t="n">
        <v>23</v>
      </c>
      <c r="J412" t="n">
        <v>211.59</v>
      </c>
      <c r="K412" t="n">
        <v>55.27</v>
      </c>
      <c r="L412" t="n">
        <v>5.75</v>
      </c>
      <c r="M412" t="n">
        <v>21</v>
      </c>
      <c r="N412" t="n">
        <v>45.57</v>
      </c>
      <c r="O412" t="n">
        <v>26329.94</v>
      </c>
      <c r="P412" t="n">
        <v>171.78</v>
      </c>
      <c r="Q412" t="n">
        <v>988.12</v>
      </c>
      <c r="R412" t="n">
        <v>51.44</v>
      </c>
      <c r="S412" t="n">
        <v>35.43</v>
      </c>
      <c r="T412" t="n">
        <v>6915.82</v>
      </c>
      <c r="U412" t="n">
        <v>0.6899999999999999</v>
      </c>
      <c r="V412" t="n">
        <v>0.86</v>
      </c>
      <c r="W412" t="n">
        <v>3</v>
      </c>
      <c r="X412" t="n">
        <v>0.44</v>
      </c>
      <c r="Y412" t="n">
        <v>1</v>
      </c>
      <c r="Z412" t="n">
        <v>10</v>
      </c>
    </row>
    <row r="413">
      <c r="A413" t="n">
        <v>20</v>
      </c>
      <c r="B413" t="n">
        <v>105</v>
      </c>
      <c r="C413" t="inlineStr">
        <is>
          <t xml:space="preserve">CONCLUIDO	</t>
        </is>
      </c>
      <c r="D413" t="n">
        <v>6.0136</v>
      </c>
      <c r="E413" t="n">
        <v>16.63</v>
      </c>
      <c r="F413" t="n">
        <v>13.17</v>
      </c>
      <c r="G413" t="n">
        <v>35.92</v>
      </c>
      <c r="H413" t="n">
        <v>0.5</v>
      </c>
      <c r="I413" t="n">
        <v>22</v>
      </c>
      <c r="J413" t="n">
        <v>211.99</v>
      </c>
      <c r="K413" t="n">
        <v>55.27</v>
      </c>
      <c r="L413" t="n">
        <v>6</v>
      </c>
      <c r="M413" t="n">
        <v>20</v>
      </c>
      <c r="N413" t="n">
        <v>45.72</v>
      </c>
      <c r="O413" t="n">
        <v>26379.74</v>
      </c>
      <c r="P413" t="n">
        <v>170.42</v>
      </c>
      <c r="Q413" t="n">
        <v>988.12</v>
      </c>
      <c r="R413" t="n">
        <v>50.8</v>
      </c>
      <c r="S413" t="n">
        <v>35.43</v>
      </c>
      <c r="T413" t="n">
        <v>6602.05</v>
      </c>
      <c r="U413" t="n">
        <v>0.7</v>
      </c>
      <c r="V413" t="n">
        <v>0.87</v>
      </c>
      <c r="W413" t="n">
        <v>3</v>
      </c>
      <c r="X413" t="n">
        <v>0.42</v>
      </c>
      <c r="Y413" t="n">
        <v>1</v>
      </c>
      <c r="Z413" t="n">
        <v>10</v>
      </c>
    </row>
    <row r="414">
      <c r="A414" t="n">
        <v>21</v>
      </c>
      <c r="B414" t="n">
        <v>105</v>
      </c>
      <c r="C414" t="inlineStr">
        <is>
          <t xml:space="preserve">CONCLUIDO	</t>
        </is>
      </c>
      <c r="D414" t="n">
        <v>6.0374</v>
      </c>
      <c r="E414" t="n">
        <v>16.56</v>
      </c>
      <c r="F414" t="n">
        <v>13.15</v>
      </c>
      <c r="G414" t="n">
        <v>37.56</v>
      </c>
      <c r="H414" t="n">
        <v>0.52</v>
      </c>
      <c r="I414" t="n">
        <v>21</v>
      </c>
      <c r="J414" t="n">
        <v>212.4</v>
      </c>
      <c r="K414" t="n">
        <v>55.27</v>
      </c>
      <c r="L414" t="n">
        <v>6.25</v>
      </c>
      <c r="M414" t="n">
        <v>19</v>
      </c>
      <c r="N414" t="n">
        <v>45.87</v>
      </c>
      <c r="O414" t="n">
        <v>26429.59</v>
      </c>
      <c r="P414" t="n">
        <v>168.55</v>
      </c>
      <c r="Q414" t="n">
        <v>988.15</v>
      </c>
      <c r="R414" t="n">
        <v>50</v>
      </c>
      <c r="S414" t="n">
        <v>35.43</v>
      </c>
      <c r="T414" t="n">
        <v>6207.46</v>
      </c>
      <c r="U414" t="n">
        <v>0.71</v>
      </c>
      <c r="V414" t="n">
        <v>0.87</v>
      </c>
      <c r="W414" t="n">
        <v>3</v>
      </c>
      <c r="X414" t="n">
        <v>0.39</v>
      </c>
      <c r="Y414" t="n">
        <v>1</v>
      </c>
      <c r="Z414" t="n">
        <v>10</v>
      </c>
    </row>
    <row r="415">
      <c r="A415" t="n">
        <v>22</v>
      </c>
      <c r="B415" t="n">
        <v>105</v>
      </c>
      <c r="C415" t="inlineStr">
        <is>
          <t xml:space="preserve">CONCLUIDO	</t>
        </is>
      </c>
      <c r="D415" t="n">
        <v>6.0641</v>
      </c>
      <c r="E415" t="n">
        <v>16.49</v>
      </c>
      <c r="F415" t="n">
        <v>13.11</v>
      </c>
      <c r="G415" t="n">
        <v>39.34</v>
      </c>
      <c r="H415" t="n">
        <v>0.54</v>
      </c>
      <c r="I415" t="n">
        <v>20</v>
      </c>
      <c r="J415" t="n">
        <v>212.8</v>
      </c>
      <c r="K415" t="n">
        <v>55.27</v>
      </c>
      <c r="L415" t="n">
        <v>6.5</v>
      </c>
      <c r="M415" t="n">
        <v>18</v>
      </c>
      <c r="N415" t="n">
        <v>46.03</v>
      </c>
      <c r="O415" t="n">
        <v>26479.5</v>
      </c>
      <c r="P415" t="n">
        <v>167.68</v>
      </c>
      <c r="Q415" t="n">
        <v>988.15</v>
      </c>
      <c r="R415" t="n">
        <v>48.99</v>
      </c>
      <c r="S415" t="n">
        <v>35.43</v>
      </c>
      <c r="T415" t="n">
        <v>5703.86</v>
      </c>
      <c r="U415" t="n">
        <v>0.72</v>
      </c>
      <c r="V415" t="n">
        <v>0.87</v>
      </c>
      <c r="W415" t="n">
        <v>2.99</v>
      </c>
      <c r="X415" t="n">
        <v>0.36</v>
      </c>
      <c r="Y415" t="n">
        <v>1</v>
      </c>
      <c r="Z415" t="n">
        <v>10</v>
      </c>
    </row>
    <row r="416">
      <c r="A416" t="n">
        <v>23</v>
      </c>
      <c r="B416" t="n">
        <v>105</v>
      </c>
      <c r="C416" t="inlineStr">
        <is>
          <t xml:space="preserve">CONCLUIDO	</t>
        </is>
      </c>
      <c r="D416" t="n">
        <v>6.0817</v>
      </c>
      <c r="E416" t="n">
        <v>16.44</v>
      </c>
      <c r="F416" t="n">
        <v>13.11</v>
      </c>
      <c r="G416" t="n">
        <v>41.39</v>
      </c>
      <c r="H416" t="n">
        <v>0.5600000000000001</v>
      </c>
      <c r="I416" t="n">
        <v>19</v>
      </c>
      <c r="J416" t="n">
        <v>213.21</v>
      </c>
      <c r="K416" t="n">
        <v>55.27</v>
      </c>
      <c r="L416" t="n">
        <v>6.75</v>
      </c>
      <c r="M416" t="n">
        <v>17</v>
      </c>
      <c r="N416" t="n">
        <v>46.18</v>
      </c>
      <c r="O416" t="n">
        <v>26529.46</v>
      </c>
      <c r="P416" t="n">
        <v>166.46</v>
      </c>
      <c r="Q416" t="n">
        <v>988.25</v>
      </c>
      <c r="R416" t="n">
        <v>48.67</v>
      </c>
      <c r="S416" t="n">
        <v>35.43</v>
      </c>
      <c r="T416" t="n">
        <v>5551.73</v>
      </c>
      <c r="U416" t="n">
        <v>0.73</v>
      </c>
      <c r="V416" t="n">
        <v>0.87</v>
      </c>
      <c r="W416" t="n">
        <v>3</v>
      </c>
      <c r="X416" t="n">
        <v>0.35</v>
      </c>
      <c r="Y416" t="n">
        <v>1</v>
      </c>
      <c r="Z416" t="n">
        <v>10</v>
      </c>
    </row>
    <row r="417">
      <c r="A417" t="n">
        <v>24</v>
      </c>
      <c r="B417" t="n">
        <v>105</v>
      </c>
      <c r="C417" t="inlineStr">
        <is>
          <t xml:space="preserve">CONCLUIDO	</t>
        </is>
      </c>
      <c r="D417" t="n">
        <v>6.1026</v>
      </c>
      <c r="E417" t="n">
        <v>16.39</v>
      </c>
      <c r="F417" t="n">
        <v>13.09</v>
      </c>
      <c r="G417" t="n">
        <v>43.64</v>
      </c>
      <c r="H417" t="n">
        <v>0.58</v>
      </c>
      <c r="I417" t="n">
        <v>18</v>
      </c>
      <c r="J417" t="n">
        <v>213.61</v>
      </c>
      <c r="K417" t="n">
        <v>55.27</v>
      </c>
      <c r="L417" t="n">
        <v>7</v>
      </c>
      <c r="M417" t="n">
        <v>16</v>
      </c>
      <c r="N417" t="n">
        <v>46.34</v>
      </c>
      <c r="O417" t="n">
        <v>26579.47</v>
      </c>
      <c r="P417" t="n">
        <v>165.15</v>
      </c>
      <c r="Q417" t="n">
        <v>988.2</v>
      </c>
      <c r="R417" t="n">
        <v>48.34</v>
      </c>
      <c r="S417" t="n">
        <v>35.43</v>
      </c>
      <c r="T417" t="n">
        <v>5390.47</v>
      </c>
      <c r="U417" t="n">
        <v>0.73</v>
      </c>
      <c r="V417" t="n">
        <v>0.87</v>
      </c>
      <c r="W417" t="n">
        <v>2.99</v>
      </c>
      <c r="X417" t="n">
        <v>0.34</v>
      </c>
      <c r="Y417" t="n">
        <v>1</v>
      </c>
      <c r="Z417" t="n">
        <v>10</v>
      </c>
    </row>
    <row r="418">
      <c r="A418" t="n">
        <v>25</v>
      </c>
      <c r="B418" t="n">
        <v>105</v>
      </c>
      <c r="C418" t="inlineStr">
        <is>
          <t xml:space="preserve">CONCLUIDO	</t>
        </is>
      </c>
      <c r="D418" t="n">
        <v>6.1103</v>
      </c>
      <c r="E418" t="n">
        <v>16.37</v>
      </c>
      <c r="F418" t="n">
        <v>13.07</v>
      </c>
      <c r="G418" t="n">
        <v>43.57</v>
      </c>
      <c r="H418" t="n">
        <v>0.6</v>
      </c>
      <c r="I418" t="n">
        <v>18</v>
      </c>
      <c r="J418" t="n">
        <v>214.02</v>
      </c>
      <c r="K418" t="n">
        <v>55.27</v>
      </c>
      <c r="L418" t="n">
        <v>7.25</v>
      </c>
      <c r="M418" t="n">
        <v>16</v>
      </c>
      <c r="N418" t="n">
        <v>46.49</v>
      </c>
      <c r="O418" t="n">
        <v>26629.54</v>
      </c>
      <c r="P418" t="n">
        <v>162.72</v>
      </c>
      <c r="Q418" t="n">
        <v>988.08</v>
      </c>
      <c r="R418" t="n">
        <v>47.62</v>
      </c>
      <c r="S418" t="n">
        <v>35.43</v>
      </c>
      <c r="T418" t="n">
        <v>5030.95</v>
      </c>
      <c r="U418" t="n">
        <v>0.74</v>
      </c>
      <c r="V418" t="n">
        <v>0.87</v>
      </c>
      <c r="W418" t="n">
        <v>2.99</v>
      </c>
      <c r="X418" t="n">
        <v>0.32</v>
      </c>
      <c r="Y418" t="n">
        <v>1</v>
      </c>
      <c r="Z418" t="n">
        <v>10</v>
      </c>
    </row>
    <row r="419">
      <c r="A419" t="n">
        <v>26</v>
      </c>
      <c r="B419" t="n">
        <v>105</v>
      </c>
      <c r="C419" t="inlineStr">
        <is>
          <t xml:space="preserve">CONCLUIDO	</t>
        </is>
      </c>
      <c r="D419" t="n">
        <v>6.1253</v>
      </c>
      <c r="E419" t="n">
        <v>16.33</v>
      </c>
      <c r="F419" t="n">
        <v>13.07</v>
      </c>
      <c r="G419" t="n">
        <v>46.14</v>
      </c>
      <c r="H419" t="n">
        <v>0.62</v>
      </c>
      <c r="I419" t="n">
        <v>17</v>
      </c>
      <c r="J419" t="n">
        <v>214.42</v>
      </c>
      <c r="K419" t="n">
        <v>55.27</v>
      </c>
      <c r="L419" t="n">
        <v>7.5</v>
      </c>
      <c r="M419" t="n">
        <v>15</v>
      </c>
      <c r="N419" t="n">
        <v>46.65</v>
      </c>
      <c r="O419" t="n">
        <v>26679.66</v>
      </c>
      <c r="P419" t="n">
        <v>161.93</v>
      </c>
      <c r="Q419" t="n">
        <v>988.13</v>
      </c>
      <c r="R419" t="n">
        <v>47.79</v>
      </c>
      <c r="S419" t="n">
        <v>35.43</v>
      </c>
      <c r="T419" t="n">
        <v>5122.18</v>
      </c>
      <c r="U419" t="n">
        <v>0.74</v>
      </c>
      <c r="V419" t="n">
        <v>0.87</v>
      </c>
      <c r="W419" t="n">
        <v>2.99</v>
      </c>
      <c r="X419" t="n">
        <v>0.32</v>
      </c>
      <c r="Y419" t="n">
        <v>1</v>
      </c>
      <c r="Z419" t="n">
        <v>10</v>
      </c>
    </row>
    <row r="420">
      <c r="A420" t="n">
        <v>27</v>
      </c>
      <c r="B420" t="n">
        <v>105</v>
      </c>
      <c r="C420" t="inlineStr">
        <is>
          <t xml:space="preserve">CONCLUIDO	</t>
        </is>
      </c>
      <c r="D420" t="n">
        <v>6.1505</v>
      </c>
      <c r="E420" t="n">
        <v>16.26</v>
      </c>
      <c r="F420" t="n">
        <v>13.05</v>
      </c>
      <c r="G420" t="n">
        <v>48.92</v>
      </c>
      <c r="H420" t="n">
        <v>0.64</v>
      </c>
      <c r="I420" t="n">
        <v>16</v>
      </c>
      <c r="J420" t="n">
        <v>214.83</v>
      </c>
      <c r="K420" t="n">
        <v>55.27</v>
      </c>
      <c r="L420" t="n">
        <v>7.75</v>
      </c>
      <c r="M420" t="n">
        <v>14</v>
      </c>
      <c r="N420" t="n">
        <v>46.81</v>
      </c>
      <c r="O420" t="n">
        <v>26729.83</v>
      </c>
      <c r="P420" t="n">
        <v>160.82</v>
      </c>
      <c r="Q420" t="n">
        <v>988.09</v>
      </c>
      <c r="R420" t="n">
        <v>46.8</v>
      </c>
      <c r="S420" t="n">
        <v>35.43</v>
      </c>
      <c r="T420" t="n">
        <v>4633.44</v>
      </c>
      <c r="U420" t="n">
        <v>0.76</v>
      </c>
      <c r="V420" t="n">
        <v>0.87</v>
      </c>
      <c r="W420" t="n">
        <v>2.99</v>
      </c>
      <c r="X420" t="n">
        <v>0.29</v>
      </c>
      <c r="Y420" t="n">
        <v>1</v>
      </c>
      <c r="Z420" t="n">
        <v>10</v>
      </c>
    </row>
    <row r="421">
      <c r="A421" t="n">
        <v>28</v>
      </c>
      <c r="B421" t="n">
        <v>105</v>
      </c>
      <c r="C421" t="inlineStr">
        <is>
          <t xml:space="preserve">CONCLUIDO	</t>
        </is>
      </c>
      <c r="D421" t="n">
        <v>6.1437</v>
      </c>
      <c r="E421" t="n">
        <v>16.28</v>
      </c>
      <c r="F421" t="n">
        <v>13.06</v>
      </c>
      <c r="G421" t="n">
        <v>48.99</v>
      </c>
      <c r="H421" t="n">
        <v>0.66</v>
      </c>
      <c r="I421" t="n">
        <v>16</v>
      </c>
      <c r="J421" t="n">
        <v>215.24</v>
      </c>
      <c r="K421" t="n">
        <v>55.27</v>
      </c>
      <c r="L421" t="n">
        <v>8</v>
      </c>
      <c r="M421" t="n">
        <v>14</v>
      </c>
      <c r="N421" t="n">
        <v>46.97</v>
      </c>
      <c r="O421" t="n">
        <v>26780.06</v>
      </c>
      <c r="P421" t="n">
        <v>160.34</v>
      </c>
      <c r="Q421" t="n">
        <v>988.15</v>
      </c>
      <c r="R421" t="n">
        <v>47.42</v>
      </c>
      <c r="S421" t="n">
        <v>35.43</v>
      </c>
      <c r="T421" t="n">
        <v>4941.46</v>
      </c>
      <c r="U421" t="n">
        <v>0.75</v>
      </c>
      <c r="V421" t="n">
        <v>0.87</v>
      </c>
      <c r="W421" t="n">
        <v>2.99</v>
      </c>
      <c r="X421" t="n">
        <v>0.31</v>
      </c>
      <c r="Y421" t="n">
        <v>1</v>
      </c>
      <c r="Z421" t="n">
        <v>10</v>
      </c>
    </row>
    <row r="422">
      <c r="A422" t="n">
        <v>29</v>
      </c>
      <c r="B422" t="n">
        <v>105</v>
      </c>
      <c r="C422" t="inlineStr">
        <is>
          <t xml:space="preserve">CONCLUIDO	</t>
        </is>
      </c>
      <c r="D422" t="n">
        <v>6.1658</v>
      </c>
      <c r="E422" t="n">
        <v>16.22</v>
      </c>
      <c r="F422" t="n">
        <v>13.05</v>
      </c>
      <c r="G422" t="n">
        <v>52.18</v>
      </c>
      <c r="H422" t="n">
        <v>0.68</v>
      </c>
      <c r="I422" t="n">
        <v>15</v>
      </c>
      <c r="J422" t="n">
        <v>215.65</v>
      </c>
      <c r="K422" t="n">
        <v>55.27</v>
      </c>
      <c r="L422" t="n">
        <v>8.25</v>
      </c>
      <c r="M422" t="n">
        <v>13</v>
      </c>
      <c r="N422" t="n">
        <v>47.12</v>
      </c>
      <c r="O422" t="n">
        <v>26830.34</v>
      </c>
      <c r="P422" t="n">
        <v>158.84</v>
      </c>
      <c r="Q422" t="n">
        <v>988.09</v>
      </c>
      <c r="R422" t="n">
        <v>46.71</v>
      </c>
      <c r="S422" t="n">
        <v>35.43</v>
      </c>
      <c r="T422" t="n">
        <v>4590.94</v>
      </c>
      <c r="U422" t="n">
        <v>0.76</v>
      </c>
      <c r="V422" t="n">
        <v>0.87</v>
      </c>
      <c r="W422" t="n">
        <v>2.99</v>
      </c>
      <c r="X422" t="n">
        <v>0.29</v>
      </c>
      <c r="Y422" t="n">
        <v>1</v>
      </c>
      <c r="Z422" t="n">
        <v>10</v>
      </c>
    </row>
    <row r="423">
      <c r="A423" t="n">
        <v>30</v>
      </c>
      <c r="B423" t="n">
        <v>105</v>
      </c>
      <c r="C423" t="inlineStr">
        <is>
          <t xml:space="preserve">CONCLUIDO	</t>
        </is>
      </c>
      <c r="D423" t="n">
        <v>6.1727</v>
      </c>
      <c r="E423" t="n">
        <v>16.2</v>
      </c>
      <c r="F423" t="n">
        <v>13.03</v>
      </c>
      <c r="G423" t="n">
        <v>52.11</v>
      </c>
      <c r="H423" t="n">
        <v>0.7</v>
      </c>
      <c r="I423" t="n">
        <v>15</v>
      </c>
      <c r="J423" t="n">
        <v>216.05</v>
      </c>
      <c r="K423" t="n">
        <v>55.27</v>
      </c>
      <c r="L423" t="n">
        <v>8.5</v>
      </c>
      <c r="M423" t="n">
        <v>13</v>
      </c>
      <c r="N423" t="n">
        <v>47.28</v>
      </c>
      <c r="O423" t="n">
        <v>26880.68</v>
      </c>
      <c r="P423" t="n">
        <v>157.78</v>
      </c>
      <c r="Q423" t="n">
        <v>988.22</v>
      </c>
      <c r="R423" t="n">
        <v>46.18</v>
      </c>
      <c r="S423" t="n">
        <v>35.43</v>
      </c>
      <c r="T423" t="n">
        <v>4327</v>
      </c>
      <c r="U423" t="n">
        <v>0.77</v>
      </c>
      <c r="V423" t="n">
        <v>0.87</v>
      </c>
      <c r="W423" t="n">
        <v>2.99</v>
      </c>
      <c r="X423" t="n">
        <v>0.27</v>
      </c>
      <c r="Y423" t="n">
        <v>1</v>
      </c>
      <c r="Z423" t="n">
        <v>10</v>
      </c>
    </row>
    <row r="424">
      <c r="A424" t="n">
        <v>31</v>
      </c>
      <c r="B424" t="n">
        <v>105</v>
      </c>
      <c r="C424" t="inlineStr">
        <is>
          <t xml:space="preserve">CONCLUIDO	</t>
        </is>
      </c>
      <c r="D424" t="n">
        <v>6.1954</v>
      </c>
      <c r="E424" t="n">
        <v>16.14</v>
      </c>
      <c r="F424" t="n">
        <v>13.01</v>
      </c>
      <c r="G424" t="n">
        <v>55.75</v>
      </c>
      <c r="H424" t="n">
        <v>0.72</v>
      </c>
      <c r="I424" t="n">
        <v>14</v>
      </c>
      <c r="J424" t="n">
        <v>216.46</v>
      </c>
      <c r="K424" t="n">
        <v>55.27</v>
      </c>
      <c r="L424" t="n">
        <v>8.75</v>
      </c>
      <c r="M424" t="n">
        <v>12</v>
      </c>
      <c r="N424" t="n">
        <v>47.44</v>
      </c>
      <c r="O424" t="n">
        <v>26931.07</v>
      </c>
      <c r="P424" t="n">
        <v>156.19</v>
      </c>
      <c r="Q424" t="n">
        <v>988.14</v>
      </c>
      <c r="R424" t="n">
        <v>45.64</v>
      </c>
      <c r="S424" t="n">
        <v>35.43</v>
      </c>
      <c r="T424" t="n">
        <v>4060.65</v>
      </c>
      <c r="U424" t="n">
        <v>0.78</v>
      </c>
      <c r="V424" t="n">
        <v>0.88</v>
      </c>
      <c r="W424" t="n">
        <v>2.99</v>
      </c>
      <c r="X424" t="n">
        <v>0.25</v>
      </c>
      <c r="Y424" t="n">
        <v>1</v>
      </c>
      <c r="Z424" t="n">
        <v>10</v>
      </c>
    </row>
    <row r="425">
      <c r="A425" t="n">
        <v>32</v>
      </c>
      <c r="B425" t="n">
        <v>105</v>
      </c>
      <c r="C425" t="inlineStr">
        <is>
          <t xml:space="preserve">CONCLUIDO	</t>
        </is>
      </c>
      <c r="D425" t="n">
        <v>6.1992</v>
      </c>
      <c r="E425" t="n">
        <v>16.13</v>
      </c>
      <c r="F425" t="n">
        <v>13</v>
      </c>
      <c r="G425" t="n">
        <v>55.71</v>
      </c>
      <c r="H425" t="n">
        <v>0.74</v>
      </c>
      <c r="I425" t="n">
        <v>14</v>
      </c>
      <c r="J425" t="n">
        <v>216.87</v>
      </c>
      <c r="K425" t="n">
        <v>55.27</v>
      </c>
      <c r="L425" t="n">
        <v>9</v>
      </c>
      <c r="M425" t="n">
        <v>12</v>
      </c>
      <c r="N425" t="n">
        <v>47.6</v>
      </c>
      <c r="O425" t="n">
        <v>26981.51</v>
      </c>
      <c r="P425" t="n">
        <v>155.13</v>
      </c>
      <c r="Q425" t="n">
        <v>988.13</v>
      </c>
      <c r="R425" t="n">
        <v>45.27</v>
      </c>
      <c r="S425" t="n">
        <v>35.43</v>
      </c>
      <c r="T425" t="n">
        <v>3875.39</v>
      </c>
      <c r="U425" t="n">
        <v>0.78</v>
      </c>
      <c r="V425" t="n">
        <v>0.88</v>
      </c>
      <c r="W425" t="n">
        <v>2.99</v>
      </c>
      <c r="X425" t="n">
        <v>0.24</v>
      </c>
      <c r="Y425" t="n">
        <v>1</v>
      </c>
      <c r="Z425" t="n">
        <v>10</v>
      </c>
    </row>
    <row r="426">
      <c r="A426" t="n">
        <v>33</v>
      </c>
      <c r="B426" t="n">
        <v>105</v>
      </c>
      <c r="C426" t="inlineStr">
        <is>
          <t xml:space="preserve">CONCLUIDO	</t>
        </is>
      </c>
      <c r="D426" t="n">
        <v>6.2173</v>
      </c>
      <c r="E426" t="n">
        <v>16.08</v>
      </c>
      <c r="F426" t="n">
        <v>12.99</v>
      </c>
      <c r="G426" t="n">
        <v>59.96</v>
      </c>
      <c r="H426" t="n">
        <v>0.76</v>
      </c>
      <c r="I426" t="n">
        <v>13</v>
      </c>
      <c r="J426" t="n">
        <v>217.28</v>
      </c>
      <c r="K426" t="n">
        <v>55.27</v>
      </c>
      <c r="L426" t="n">
        <v>9.25</v>
      </c>
      <c r="M426" t="n">
        <v>11</v>
      </c>
      <c r="N426" t="n">
        <v>47.76</v>
      </c>
      <c r="O426" t="n">
        <v>27032.02</v>
      </c>
      <c r="P426" t="n">
        <v>153.35</v>
      </c>
      <c r="Q426" t="n">
        <v>988.08</v>
      </c>
      <c r="R426" t="n">
        <v>45.28</v>
      </c>
      <c r="S426" t="n">
        <v>35.43</v>
      </c>
      <c r="T426" t="n">
        <v>3886.01</v>
      </c>
      <c r="U426" t="n">
        <v>0.78</v>
      </c>
      <c r="V426" t="n">
        <v>0.88</v>
      </c>
      <c r="W426" t="n">
        <v>2.98</v>
      </c>
      <c r="X426" t="n">
        <v>0.24</v>
      </c>
      <c r="Y426" t="n">
        <v>1</v>
      </c>
      <c r="Z426" t="n">
        <v>10</v>
      </c>
    </row>
    <row r="427">
      <c r="A427" t="n">
        <v>34</v>
      </c>
      <c r="B427" t="n">
        <v>105</v>
      </c>
      <c r="C427" t="inlineStr">
        <is>
          <t xml:space="preserve">CONCLUIDO	</t>
        </is>
      </c>
      <c r="D427" t="n">
        <v>6.2171</v>
      </c>
      <c r="E427" t="n">
        <v>16.08</v>
      </c>
      <c r="F427" t="n">
        <v>12.99</v>
      </c>
      <c r="G427" t="n">
        <v>59.97</v>
      </c>
      <c r="H427" t="n">
        <v>0.78</v>
      </c>
      <c r="I427" t="n">
        <v>13</v>
      </c>
      <c r="J427" t="n">
        <v>217.69</v>
      </c>
      <c r="K427" t="n">
        <v>55.27</v>
      </c>
      <c r="L427" t="n">
        <v>9.5</v>
      </c>
      <c r="M427" t="n">
        <v>11</v>
      </c>
      <c r="N427" t="n">
        <v>47.92</v>
      </c>
      <c r="O427" t="n">
        <v>27082.57</v>
      </c>
      <c r="P427" t="n">
        <v>152.41</v>
      </c>
      <c r="Q427" t="n">
        <v>988.15</v>
      </c>
      <c r="R427" t="n">
        <v>45.11</v>
      </c>
      <c r="S427" t="n">
        <v>35.43</v>
      </c>
      <c r="T427" t="n">
        <v>3803.09</v>
      </c>
      <c r="U427" t="n">
        <v>0.79</v>
      </c>
      <c r="V427" t="n">
        <v>0.88</v>
      </c>
      <c r="W427" t="n">
        <v>2.99</v>
      </c>
      <c r="X427" t="n">
        <v>0.24</v>
      </c>
      <c r="Y427" t="n">
        <v>1</v>
      </c>
      <c r="Z427" t="n">
        <v>10</v>
      </c>
    </row>
    <row r="428">
      <c r="A428" t="n">
        <v>35</v>
      </c>
      <c r="B428" t="n">
        <v>105</v>
      </c>
      <c r="C428" t="inlineStr">
        <is>
          <t xml:space="preserve">CONCLUIDO	</t>
        </is>
      </c>
      <c r="D428" t="n">
        <v>6.2391</v>
      </c>
      <c r="E428" t="n">
        <v>16.03</v>
      </c>
      <c r="F428" t="n">
        <v>12.98</v>
      </c>
      <c r="G428" t="n">
        <v>64.88</v>
      </c>
      <c r="H428" t="n">
        <v>0.79</v>
      </c>
      <c r="I428" t="n">
        <v>12</v>
      </c>
      <c r="J428" t="n">
        <v>218.1</v>
      </c>
      <c r="K428" t="n">
        <v>55.27</v>
      </c>
      <c r="L428" t="n">
        <v>9.75</v>
      </c>
      <c r="M428" t="n">
        <v>10</v>
      </c>
      <c r="N428" t="n">
        <v>48.08</v>
      </c>
      <c r="O428" t="n">
        <v>27133.18</v>
      </c>
      <c r="P428" t="n">
        <v>150</v>
      </c>
      <c r="Q428" t="n">
        <v>988.08</v>
      </c>
      <c r="R428" t="n">
        <v>44.51</v>
      </c>
      <c r="S428" t="n">
        <v>35.43</v>
      </c>
      <c r="T428" t="n">
        <v>3506.85</v>
      </c>
      <c r="U428" t="n">
        <v>0.8</v>
      </c>
      <c r="V428" t="n">
        <v>0.88</v>
      </c>
      <c r="W428" t="n">
        <v>2.99</v>
      </c>
      <c r="X428" t="n">
        <v>0.22</v>
      </c>
      <c r="Y428" t="n">
        <v>1</v>
      </c>
      <c r="Z428" t="n">
        <v>10</v>
      </c>
    </row>
    <row r="429">
      <c r="A429" t="n">
        <v>36</v>
      </c>
      <c r="B429" t="n">
        <v>105</v>
      </c>
      <c r="C429" t="inlineStr">
        <is>
          <t xml:space="preserve">CONCLUIDO	</t>
        </is>
      </c>
      <c r="D429" t="n">
        <v>6.2406</v>
      </c>
      <c r="E429" t="n">
        <v>16.02</v>
      </c>
      <c r="F429" t="n">
        <v>12.97</v>
      </c>
      <c r="G429" t="n">
        <v>64.86</v>
      </c>
      <c r="H429" t="n">
        <v>0.8100000000000001</v>
      </c>
      <c r="I429" t="n">
        <v>12</v>
      </c>
      <c r="J429" t="n">
        <v>218.51</v>
      </c>
      <c r="K429" t="n">
        <v>55.27</v>
      </c>
      <c r="L429" t="n">
        <v>10</v>
      </c>
      <c r="M429" t="n">
        <v>10</v>
      </c>
      <c r="N429" t="n">
        <v>48.24</v>
      </c>
      <c r="O429" t="n">
        <v>27183.85</v>
      </c>
      <c r="P429" t="n">
        <v>148.98</v>
      </c>
      <c r="Q429" t="n">
        <v>988.08</v>
      </c>
      <c r="R429" t="n">
        <v>44.56</v>
      </c>
      <c r="S429" t="n">
        <v>35.43</v>
      </c>
      <c r="T429" t="n">
        <v>3530.96</v>
      </c>
      <c r="U429" t="n">
        <v>0.8</v>
      </c>
      <c r="V429" t="n">
        <v>0.88</v>
      </c>
      <c r="W429" t="n">
        <v>2.98</v>
      </c>
      <c r="X429" t="n">
        <v>0.22</v>
      </c>
      <c r="Y429" t="n">
        <v>1</v>
      </c>
      <c r="Z429" t="n">
        <v>10</v>
      </c>
    </row>
    <row r="430">
      <c r="A430" t="n">
        <v>37</v>
      </c>
      <c r="B430" t="n">
        <v>105</v>
      </c>
      <c r="C430" t="inlineStr">
        <is>
          <t xml:space="preserve">CONCLUIDO	</t>
        </is>
      </c>
      <c r="D430" t="n">
        <v>6.2434</v>
      </c>
      <c r="E430" t="n">
        <v>16.02</v>
      </c>
      <c r="F430" t="n">
        <v>12.97</v>
      </c>
      <c r="G430" t="n">
        <v>64.83</v>
      </c>
      <c r="H430" t="n">
        <v>0.83</v>
      </c>
      <c r="I430" t="n">
        <v>12</v>
      </c>
      <c r="J430" t="n">
        <v>218.92</v>
      </c>
      <c r="K430" t="n">
        <v>55.27</v>
      </c>
      <c r="L430" t="n">
        <v>10.25</v>
      </c>
      <c r="M430" t="n">
        <v>9</v>
      </c>
      <c r="N430" t="n">
        <v>48.4</v>
      </c>
      <c r="O430" t="n">
        <v>27234.57</v>
      </c>
      <c r="P430" t="n">
        <v>148.31</v>
      </c>
      <c r="Q430" t="n">
        <v>988.08</v>
      </c>
      <c r="R430" t="n">
        <v>44.27</v>
      </c>
      <c r="S430" t="n">
        <v>35.43</v>
      </c>
      <c r="T430" t="n">
        <v>3384.45</v>
      </c>
      <c r="U430" t="n">
        <v>0.8</v>
      </c>
      <c r="V430" t="n">
        <v>0.88</v>
      </c>
      <c r="W430" t="n">
        <v>2.98</v>
      </c>
      <c r="X430" t="n">
        <v>0.21</v>
      </c>
      <c r="Y430" t="n">
        <v>1</v>
      </c>
      <c r="Z430" t="n">
        <v>10</v>
      </c>
    </row>
    <row r="431">
      <c r="A431" t="n">
        <v>38</v>
      </c>
      <c r="B431" t="n">
        <v>105</v>
      </c>
      <c r="C431" t="inlineStr">
        <is>
          <t xml:space="preserve">CONCLUIDO	</t>
        </is>
      </c>
      <c r="D431" t="n">
        <v>6.2401</v>
      </c>
      <c r="E431" t="n">
        <v>16.03</v>
      </c>
      <c r="F431" t="n">
        <v>12.97</v>
      </c>
      <c r="G431" t="n">
        <v>64.87</v>
      </c>
      <c r="H431" t="n">
        <v>0.85</v>
      </c>
      <c r="I431" t="n">
        <v>12</v>
      </c>
      <c r="J431" t="n">
        <v>219.33</v>
      </c>
      <c r="K431" t="n">
        <v>55.27</v>
      </c>
      <c r="L431" t="n">
        <v>10.5</v>
      </c>
      <c r="M431" t="n">
        <v>8</v>
      </c>
      <c r="N431" t="n">
        <v>48.56</v>
      </c>
      <c r="O431" t="n">
        <v>27285.35</v>
      </c>
      <c r="P431" t="n">
        <v>146.69</v>
      </c>
      <c r="Q431" t="n">
        <v>988.08</v>
      </c>
      <c r="R431" t="n">
        <v>44.52</v>
      </c>
      <c r="S431" t="n">
        <v>35.43</v>
      </c>
      <c r="T431" t="n">
        <v>3511.97</v>
      </c>
      <c r="U431" t="n">
        <v>0.8</v>
      </c>
      <c r="V431" t="n">
        <v>0.88</v>
      </c>
      <c r="W431" t="n">
        <v>2.99</v>
      </c>
      <c r="X431" t="n">
        <v>0.22</v>
      </c>
      <c r="Y431" t="n">
        <v>1</v>
      </c>
      <c r="Z431" t="n">
        <v>10</v>
      </c>
    </row>
    <row r="432">
      <c r="A432" t="n">
        <v>39</v>
      </c>
      <c r="B432" t="n">
        <v>105</v>
      </c>
      <c r="C432" t="inlineStr">
        <is>
          <t xml:space="preserve">CONCLUIDO	</t>
        </is>
      </c>
      <c r="D432" t="n">
        <v>6.2608</v>
      </c>
      <c r="E432" t="n">
        <v>15.97</v>
      </c>
      <c r="F432" t="n">
        <v>12.96</v>
      </c>
      <c r="G432" t="n">
        <v>70.7</v>
      </c>
      <c r="H432" t="n">
        <v>0.87</v>
      </c>
      <c r="I432" t="n">
        <v>11</v>
      </c>
      <c r="J432" t="n">
        <v>219.75</v>
      </c>
      <c r="K432" t="n">
        <v>55.27</v>
      </c>
      <c r="L432" t="n">
        <v>10.75</v>
      </c>
      <c r="M432" t="n">
        <v>5</v>
      </c>
      <c r="N432" t="n">
        <v>48.72</v>
      </c>
      <c r="O432" t="n">
        <v>27336.19</v>
      </c>
      <c r="P432" t="n">
        <v>146.37</v>
      </c>
      <c r="Q432" t="n">
        <v>988.12</v>
      </c>
      <c r="R432" t="n">
        <v>44.13</v>
      </c>
      <c r="S432" t="n">
        <v>35.43</v>
      </c>
      <c r="T432" t="n">
        <v>3319.33</v>
      </c>
      <c r="U432" t="n">
        <v>0.8</v>
      </c>
      <c r="V432" t="n">
        <v>0.88</v>
      </c>
      <c r="W432" t="n">
        <v>2.99</v>
      </c>
      <c r="X432" t="n">
        <v>0.21</v>
      </c>
      <c r="Y432" t="n">
        <v>1</v>
      </c>
      <c r="Z432" t="n">
        <v>10</v>
      </c>
    </row>
    <row r="433">
      <c r="A433" t="n">
        <v>40</v>
      </c>
      <c r="B433" t="n">
        <v>105</v>
      </c>
      <c r="C433" t="inlineStr">
        <is>
          <t xml:space="preserve">CONCLUIDO	</t>
        </is>
      </c>
      <c r="D433" t="n">
        <v>6.2591</v>
      </c>
      <c r="E433" t="n">
        <v>15.98</v>
      </c>
      <c r="F433" t="n">
        <v>12.97</v>
      </c>
      <c r="G433" t="n">
        <v>70.72</v>
      </c>
      <c r="H433" t="n">
        <v>0.89</v>
      </c>
      <c r="I433" t="n">
        <v>11</v>
      </c>
      <c r="J433" t="n">
        <v>220.16</v>
      </c>
      <c r="K433" t="n">
        <v>55.27</v>
      </c>
      <c r="L433" t="n">
        <v>11</v>
      </c>
      <c r="M433" t="n">
        <v>4</v>
      </c>
      <c r="N433" t="n">
        <v>48.89</v>
      </c>
      <c r="O433" t="n">
        <v>27387.08</v>
      </c>
      <c r="P433" t="n">
        <v>145.85</v>
      </c>
      <c r="Q433" t="n">
        <v>988.13</v>
      </c>
      <c r="R433" t="n">
        <v>44.1</v>
      </c>
      <c r="S433" t="n">
        <v>35.43</v>
      </c>
      <c r="T433" t="n">
        <v>3305.68</v>
      </c>
      <c r="U433" t="n">
        <v>0.8</v>
      </c>
      <c r="V433" t="n">
        <v>0.88</v>
      </c>
      <c r="W433" t="n">
        <v>2.99</v>
      </c>
      <c r="X433" t="n">
        <v>0.21</v>
      </c>
      <c r="Y433" t="n">
        <v>1</v>
      </c>
      <c r="Z433" t="n">
        <v>10</v>
      </c>
    </row>
    <row r="434">
      <c r="A434" t="n">
        <v>41</v>
      </c>
      <c r="B434" t="n">
        <v>105</v>
      </c>
      <c r="C434" t="inlineStr">
        <is>
          <t xml:space="preserve">CONCLUIDO	</t>
        </is>
      </c>
      <c r="D434" t="n">
        <v>6.2555</v>
      </c>
      <c r="E434" t="n">
        <v>15.99</v>
      </c>
      <c r="F434" t="n">
        <v>12.97</v>
      </c>
      <c r="G434" t="n">
        <v>70.77</v>
      </c>
      <c r="H434" t="n">
        <v>0.91</v>
      </c>
      <c r="I434" t="n">
        <v>11</v>
      </c>
      <c r="J434" t="n">
        <v>220.57</v>
      </c>
      <c r="K434" t="n">
        <v>55.27</v>
      </c>
      <c r="L434" t="n">
        <v>11.25</v>
      </c>
      <c r="M434" t="n">
        <v>3</v>
      </c>
      <c r="N434" t="n">
        <v>49.05</v>
      </c>
      <c r="O434" t="n">
        <v>27438.03</v>
      </c>
      <c r="P434" t="n">
        <v>145.82</v>
      </c>
      <c r="Q434" t="n">
        <v>988.11</v>
      </c>
      <c r="R434" t="n">
        <v>44.51</v>
      </c>
      <c r="S434" t="n">
        <v>35.43</v>
      </c>
      <c r="T434" t="n">
        <v>3512.76</v>
      </c>
      <c r="U434" t="n">
        <v>0.8</v>
      </c>
      <c r="V434" t="n">
        <v>0.88</v>
      </c>
      <c r="W434" t="n">
        <v>2.99</v>
      </c>
      <c r="X434" t="n">
        <v>0.22</v>
      </c>
      <c r="Y434" t="n">
        <v>1</v>
      </c>
      <c r="Z434" t="n">
        <v>10</v>
      </c>
    </row>
    <row r="435">
      <c r="A435" t="n">
        <v>42</v>
      </c>
      <c r="B435" t="n">
        <v>105</v>
      </c>
      <c r="C435" t="inlineStr">
        <is>
          <t xml:space="preserve">CONCLUIDO	</t>
        </is>
      </c>
      <c r="D435" t="n">
        <v>6.2549</v>
      </c>
      <c r="E435" t="n">
        <v>15.99</v>
      </c>
      <c r="F435" t="n">
        <v>12.98</v>
      </c>
      <c r="G435" t="n">
        <v>70.78</v>
      </c>
      <c r="H435" t="n">
        <v>0.92</v>
      </c>
      <c r="I435" t="n">
        <v>11</v>
      </c>
      <c r="J435" t="n">
        <v>220.99</v>
      </c>
      <c r="K435" t="n">
        <v>55.27</v>
      </c>
      <c r="L435" t="n">
        <v>11.5</v>
      </c>
      <c r="M435" t="n">
        <v>0</v>
      </c>
      <c r="N435" t="n">
        <v>49.21</v>
      </c>
      <c r="O435" t="n">
        <v>27489.03</v>
      </c>
      <c r="P435" t="n">
        <v>145.88</v>
      </c>
      <c r="Q435" t="n">
        <v>988.08</v>
      </c>
      <c r="R435" t="n">
        <v>44.37</v>
      </c>
      <c r="S435" t="n">
        <v>35.43</v>
      </c>
      <c r="T435" t="n">
        <v>3442.42</v>
      </c>
      <c r="U435" t="n">
        <v>0.8</v>
      </c>
      <c r="V435" t="n">
        <v>0.88</v>
      </c>
      <c r="W435" t="n">
        <v>2.99</v>
      </c>
      <c r="X435" t="n">
        <v>0.22</v>
      </c>
      <c r="Y435" t="n">
        <v>1</v>
      </c>
      <c r="Z435" t="n">
        <v>10</v>
      </c>
    </row>
    <row r="436">
      <c r="A436" t="n">
        <v>0</v>
      </c>
      <c r="B436" t="n">
        <v>60</v>
      </c>
      <c r="C436" t="inlineStr">
        <is>
          <t xml:space="preserve">CONCLUIDO	</t>
        </is>
      </c>
      <c r="D436" t="n">
        <v>5.0082</v>
      </c>
      <c r="E436" t="n">
        <v>19.97</v>
      </c>
      <c r="F436" t="n">
        <v>15</v>
      </c>
      <c r="G436" t="n">
        <v>8.109999999999999</v>
      </c>
      <c r="H436" t="n">
        <v>0.14</v>
      </c>
      <c r="I436" t="n">
        <v>111</v>
      </c>
      <c r="J436" t="n">
        <v>124.63</v>
      </c>
      <c r="K436" t="n">
        <v>45</v>
      </c>
      <c r="L436" t="n">
        <v>1</v>
      </c>
      <c r="M436" t="n">
        <v>109</v>
      </c>
      <c r="N436" t="n">
        <v>18.64</v>
      </c>
      <c r="O436" t="n">
        <v>15605.44</v>
      </c>
      <c r="P436" t="n">
        <v>153.25</v>
      </c>
      <c r="Q436" t="n">
        <v>988.7</v>
      </c>
      <c r="R436" t="n">
        <v>107.48</v>
      </c>
      <c r="S436" t="n">
        <v>35.43</v>
      </c>
      <c r="T436" t="n">
        <v>34494.18</v>
      </c>
      <c r="U436" t="n">
        <v>0.33</v>
      </c>
      <c r="V436" t="n">
        <v>0.76</v>
      </c>
      <c r="W436" t="n">
        <v>3.15</v>
      </c>
      <c r="X436" t="n">
        <v>2.24</v>
      </c>
      <c r="Y436" t="n">
        <v>1</v>
      </c>
      <c r="Z436" t="n">
        <v>10</v>
      </c>
    </row>
    <row r="437">
      <c r="A437" t="n">
        <v>1</v>
      </c>
      <c r="B437" t="n">
        <v>60</v>
      </c>
      <c r="C437" t="inlineStr">
        <is>
          <t xml:space="preserve">CONCLUIDO	</t>
        </is>
      </c>
      <c r="D437" t="n">
        <v>5.3333</v>
      </c>
      <c r="E437" t="n">
        <v>18.75</v>
      </c>
      <c r="F437" t="n">
        <v>14.45</v>
      </c>
      <c r="G437" t="n">
        <v>10.2</v>
      </c>
      <c r="H437" t="n">
        <v>0.18</v>
      </c>
      <c r="I437" t="n">
        <v>85</v>
      </c>
      <c r="J437" t="n">
        <v>124.96</v>
      </c>
      <c r="K437" t="n">
        <v>45</v>
      </c>
      <c r="L437" t="n">
        <v>1.25</v>
      </c>
      <c r="M437" t="n">
        <v>83</v>
      </c>
      <c r="N437" t="n">
        <v>18.71</v>
      </c>
      <c r="O437" t="n">
        <v>15645.96</v>
      </c>
      <c r="P437" t="n">
        <v>146</v>
      </c>
      <c r="Q437" t="n">
        <v>988.29</v>
      </c>
      <c r="R437" t="n">
        <v>90.36</v>
      </c>
      <c r="S437" t="n">
        <v>35.43</v>
      </c>
      <c r="T437" t="n">
        <v>26064.59</v>
      </c>
      <c r="U437" t="n">
        <v>0.39</v>
      </c>
      <c r="V437" t="n">
        <v>0.79</v>
      </c>
      <c r="W437" t="n">
        <v>3.1</v>
      </c>
      <c r="X437" t="n">
        <v>1.69</v>
      </c>
      <c r="Y437" t="n">
        <v>1</v>
      </c>
      <c r="Z437" t="n">
        <v>10</v>
      </c>
    </row>
    <row r="438">
      <c r="A438" t="n">
        <v>2</v>
      </c>
      <c r="B438" t="n">
        <v>60</v>
      </c>
      <c r="C438" t="inlineStr">
        <is>
          <t xml:space="preserve">CONCLUIDO	</t>
        </is>
      </c>
      <c r="D438" t="n">
        <v>5.5501</v>
      </c>
      <c r="E438" t="n">
        <v>18.02</v>
      </c>
      <c r="F438" t="n">
        <v>14.12</v>
      </c>
      <c r="G438" t="n">
        <v>12.28</v>
      </c>
      <c r="H438" t="n">
        <v>0.21</v>
      </c>
      <c r="I438" t="n">
        <v>69</v>
      </c>
      <c r="J438" t="n">
        <v>125.29</v>
      </c>
      <c r="K438" t="n">
        <v>45</v>
      </c>
      <c r="L438" t="n">
        <v>1.5</v>
      </c>
      <c r="M438" t="n">
        <v>67</v>
      </c>
      <c r="N438" t="n">
        <v>18.79</v>
      </c>
      <c r="O438" t="n">
        <v>15686.51</v>
      </c>
      <c r="P438" t="n">
        <v>141</v>
      </c>
      <c r="Q438" t="n">
        <v>988.3</v>
      </c>
      <c r="R438" t="n">
        <v>80.18000000000001</v>
      </c>
      <c r="S438" t="n">
        <v>35.43</v>
      </c>
      <c r="T438" t="n">
        <v>21054.66</v>
      </c>
      <c r="U438" t="n">
        <v>0.44</v>
      </c>
      <c r="V438" t="n">
        <v>0.8100000000000001</v>
      </c>
      <c r="W438" t="n">
        <v>3.08</v>
      </c>
      <c r="X438" t="n">
        <v>1.37</v>
      </c>
      <c r="Y438" t="n">
        <v>1</v>
      </c>
      <c r="Z438" t="n">
        <v>10</v>
      </c>
    </row>
    <row r="439">
      <c r="A439" t="n">
        <v>3</v>
      </c>
      <c r="B439" t="n">
        <v>60</v>
      </c>
      <c r="C439" t="inlineStr">
        <is>
          <t xml:space="preserve">CONCLUIDO	</t>
        </is>
      </c>
      <c r="D439" t="n">
        <v>5.7226</v>
      </c>
      <c r="E439" t="n">
        <v>17.47</v>
      </c>
      <c r="F439" t="n">
        <v>13.89</v>
      </c>
      <c r="G439" t="n">
        <v>14.62</v>
      </c>
      <c r="H439" t="n">
        <v>0.25</v>
      </c>
      <c r="I439" t="n">
        <v>57</v>
      </c>
      <c r="J439" t="n">
        <v>125.62</v>
      </c>
      <c r="K439" t="n">
        <v>45</v>
      </c>
      <c r="L439" t="n">
        <v>1.75</v>
      </c>
      <c r="M439" t="n">
        <v>55</v>
      </c>
      <c r="N439" t="n">
        <v>18.87</v>
      </c>
      <c r="O439" t="n">
        <v>15727.09</v>
      </c>
      <c r="P439" t="n">
        <v>136.91</v>
      </c>
      <c r="Q439" t="n">
        <v>988.27</v>
      </c>
      <c r="R439" t="n">
        <v>72.87</v>
      </c>
      <c r="S439" t="n">
        <v>35.43</v>
      </c>
      <c r="T439" t="n">
        <v>17461.02</v>
      </c>
      <c r="U439" t="n">
        <v>0.49</v>
      </c>
      <c r="V439" t="n">
        <v>0.82</v>
      </c>
      <c r="W439" t="n">
        <v>3.06</v>
      </c>
      <c r="X439" t="n">
        <v>1.13</v>
      </c>
      <c r="Y439" t="n">
        <v>1</v>
      </c>
      <c r="Z439" t="n">
        <v>10</v>
      </c>
    </row>
    <row r="440">
      <c r="A440" t="n">
        <v>4</v>
      </c>
      <c r="B440" t="n">
        <v>60</v>
      </c>
      <c r="C440" t="inlineStr">
        <is>
          <t xml:space="preserve">CONCLUIDO	</t>
        </is>
      </c>
      <c r="D440" t="n">
        <v>5.8465</v>
      </c>
      <c r="E440" t="n">
        <v>17.1</v>
      </c>
      <c r="F440" t="n">
        <v>13.72</v>
      </c>
      <c r="G440" t="n">
        <v>16.8</v>
      </c>
      <c r="H440" t="n">
        <v>0.28</v>
      </c>
      <c r="I440" t="n">
        <v>49</v>
      </c>
      <c r="J440" t="n">
        <v>125.95</v>
      </c>
      <c r="K440" t="n">
        <v>45</v>
      </c>
      <c r="L440" t="n">
        <v>2</v>
      </c>
      <c r="M440" t="n">
        <v>47</v>
      </c>
      <c r="N440" t="n">
        <v>18.95</v>
      </c>
      <c r="O440" t="n">
        <v>15767.7</v>
      </c>
      <c r="P440" t="n">
        <v>133.67</v>
      </c>
      <c r="Q440" t="n">
        <v>988.26</v>
      </c>
      <c r="R440" t="n">
        <v>67.40000000000001</v>
      </c>
      <c r="S440" t="n">
        <v>35.43</v>
      </c>
      <c r="T440" t="n">
        <v>14765.22</v>
      </c>
      <c r="U440" t="n">
        <v>0.53</v>
      </c>
      <c r="V440" t="n">
        <v>0.83</v>
      </c>
      <c r="W440" t="n">
        <v>3.05</v>
      </c>
      <c r="X440" t="n">
        <v>0.96</v>
      </c>
      <c r="Y440" t="n">
        <v>1</v>
      </c>
      <c r="Z440" t="n">
        <v>10</v>
      </c>
    </row>
    <row r="441">
      <c r="A441" t="n">
        <v>5</v>
      </c>
      <c r="B441" t="n">
        <v>60</v>
      </c>
      <c r="C441" t="inlineStr">
        <is>
          <t xml:space="preserve">CONCLUIDO	</t>
        </is>
      </c>
      <c r="D441" t="n">
        <v>5.94</v>
      </c>
      <c r="E441" t="n">
        <v>16.84</v>
      </c>
      <c r="F441" t="n">
        <v>13.6</v>
      </c>
      <c r="G441" t="n">
        <v>18.98</v>
      </c>
      <c r="H441" t="n">
        <v>0.31</v>
      </c>
      <c r="I441" t="n">
        <v>43</v>
      </c>
      <c r="J441" t="n">
        <v>126.28</v>
      </c>
      <c r="K441" t="n">
        <v>45</v>
      </c>
      <c r="L441" t="n">
        <v>2.25</v>
      </c>
      <c r="M441" t="n">
        <v>41</v>
      </c>
      <c r="N441" t="n">
        <v>19.03</v>
      </c>
      <c r="O441" t="n">
        <v>15808.34</v>
      </c>
      <c r="P441" t="n">
        <v>130.83</v>
      </c>
      <c r="Q441" t="n">
        <v>988.1</v>
      </c>
      <c r="R441" t="n">
        <v>63.96</v>
      </c>
      <c r="S441" t="n">
        <v>35.43</v>
      </c>
      <c r="T441" t="n">
        <v>13077.22</v>
      </c>
      <c r="U441" t="n">
        <v>0.55</v>
      </c>
      <c r="V441" t="n">
        <v>0.84</v>
      </c>
      <c r="W441" t="n">
        <v>3.04</v>
      </c>
      <c r="X441" t="n">
        <v>0.85</v>
      </c>
      <c r="Y441" t="n">
        <v>1</v>
      </c>
      <c r="Z441" t="n">
        <v>10</v>
      </c>
    </row>
    <row r="442">
      <c r="A442" t="n">
        <v>6</v>
      </c>
      <c r="B442" t="n">
        <v>60</v>
      </c>
      <c r="C442" t="inlineStr">
        <is>
          <t xml:space="preserve">CONCLUIDO	</t>
        </is>
      </c>
      <c r="D442" t="n">
        <v>6.0302</v>
      </c>
      <c r="E442" t="n">
        <v>16.58</v>
      </c>
      <c r="F442" t="n">
        <v>13.48</v>
      </c>
      <c r="G442" t="n">
        <v>21.28</v>
      </c>
      <c r="H442" t="n">
        <v>0.35</v>
      </c>
      <c r="I442" t="n">
        <v>38</v>
      </c>
      <c r="J442" t="n">
        <v>126.61</v>
      </c>
      <c r="K442" t="n">
        <v>45</v>
      </c>
      <c r="L442" t="n">
        <v>2.5</v>
      </c>
      <c r="M442" t="n">
        <v>36</v>
      </c>
      <c r="N442" t="n">
        <v>19.11</v>
      </c>
      <c r="O442" t="n">
        <v>15849</v>
      </c>
      <c r="P442" t="n">
        <v>127.8</v>
      </c>
      <c r="Q442" t="n">
        <v>988.21</v>
      </c>
      <c r="R442" t="n">
        <v>60.61</v>
      </c>
      <c r="S442" t="n">
        <v>35.43</v>
      </c>
      <c r="T442" t="n">
        <v>11428.46</v>
      </c>
      <c r="U442" t="n">
        <v>0.58</v>
      </c>
      <c r="V442" t="n">
        <v>0.85</v>
      </c>
      <c r="W442" t="n">
        <v>3.02</v>
      </c>
      <c r="X442" t="n">
        <v>0.73</v>
      </c>
      <c r="Y442" t="n">
        <v>1</v>
      </c>
      <c r="Z442" t="n">
        <v>10</v>
      </c>
    </row>
    <row r="443">
      <c r="A443" t="n">
        <v>7</v>
      </c>
      <c r="B443" t="n">
        <v>60</v>
      </c>
      <c r="C443" t="inlineStr">
        <is>
          <t xml:space="preserve">CONCLUIDO	</t>
        </is>
      </c>
      <c r="D443" t="n">
        <v>6.0883</v>
      </c>
      <c r="E443" t="n">
        <v>16.42</v>
      </c>
      <c r="F443" t="n">
        <v>13.42</v>
      </c>
      <c r="G443" t="n">
        <v>23.69</v>
      </c>
      <c r="H443" t="n">
        <v>0.38</v>
      </c>
      <c r="I443" t="n">
        <v>34</v>
      </c>
      <c r="J443" t="n">
        <v>126.94</v>
      </c>
      <c r="K443" t="n">
        <v>45</v>
      </c>
      <c r="L443" t="n">
        <v>2.75</v>
      </c>
      <c r="M443" t="n">
        <v>32</v>
      </c>
      <c r="N443" t="n">
        <v>19.19</v>
      </c>
      <c r="O443" t="n">
        <v>15889.69</v>
      </c>
      <c r="P443" t="n">
        <v>125.55</v>
      </c>
      <c r="Q443" t="n">
        <v>988.36</v>
      </c>
      <c r="R443" t="n">
        <v>58.54</v>
      </c>
      <c r="S443" t="n">
        <v>35.43</v>
      </c>
      <c r="T443" t="n">
        <v>10410.08</v>
      </c>
      <c r="U443" t="n">
        <v>0.61</v>
      </c>
      <c r="V443" t="n">
        <v>0.85</v>
      </c>
      <c r="W443" t="n">
        <v>3.02</v>
      </c>
      <c r="X443" t="n">
        <v>0.67</v>
      </c>
      <c r="Y443" t="n">
        <v>1</v>
      </c>
      <c r="Z443" t="n">
        <v>10</v>
      </c>
    </row>
    <row r="444">
      <c r="A444" t="n">
        <v>8</v>
      </c>
      <c r="B444" t="n">
        <v>60</v>
      </c>
      <c r="C444" t="inlineStr">
        <is>
          <t xml:space="preserve">CONCLUIDO	</t>
        </is>
      </c>
      <c r="D444" t="n">
        <v>6.1416</v>
      </c>
      <c r="E444" t="n">
        <v>16.28</v>
      </c>
      <c r="F444" t="n">
        <v>13.36</v>
      </c>
      <c r="G444" t="n">
        <v>25.85</v>
      </c>
      <c r="H444" t="n">
        <v>0.42</v>
      </c>
      <c r="I444" t="n">
        <v>31</v>
      </c>
      <c r="J444" t="n">
        <v>127.27</v>
      </c>
      <c r="K444" t="n">
        <v>45</v>
      </c>
      <c r="L444" t="n">
        <v>3</v>
      </c>
      <c r="M444" t="n">
        <v>29</v>
      </c>
      <c r="N444" t="n">
        <v>19.27</v>
      </c>
      <c r="O444" t="n">
        <v>15930.42</v>
      </c>
      <c r="P444" t="n">
        <v>123.17</v>
      </c>
      <c r="Q444" t="n">
        <v>988.1799999999999</v>
      </c>
      <c r="R444" t="n">
        <v>56.48</v>
      </c>
      <c r="S444" t="n">
        <v>35.43</v>
      </c>
      <c r="T444" t="n">
        <v>9393.950000000001</v>
      </c>
      <c r="U444" t="n">
        <v>0.63</v>
      </c>
      <c r="V444" t="n">
        <v>0.85</v>
      </c>
      <c r="W444" t="n">
        <v>3.02</v>
      </c>
      <c r="X444" t="n">
        <v>0.6</v>
      </c>
      <c r="Y444" t="n">
        <v>1</v>
      </c>
      <c r="Z444" t="n">
        <v>10</v>
      </c>
    </row>
    <row r="445">
      <c r="A445" t="n">
        <v>9</v>
      </c>
      <c r="B445" t="n">
        <v>60</v>
      </c>
      <c r="C445" t="inlineStr">
        <is>
          <t xml:space="preserve">CONCLUIDO	</t>
        </is>
      </c>
      <c r="D445" t="n">
        <v>6.1945</v>
      </c>
      <c r="E445" t="n">
        <v>16.14</v>
      </c>
      <c r="F445" t="n">
        <v>13.3</v>
      </c>
      <c r="G445" t="n">
        <v>28.49</v>
      </c>
      <c r="H445" t="n">
        <v>0.45</v>
      </c>
      <c r="I445" t="n">
        <v>28</v>
      </c>
      <c r="J445" t="n">
        <v>127.6</v>
      </c>
      <c r="K445" t="n">
        <v>45</v>
      </c>
      <c r="L445" t="n">
        <v>3.25</v>
      </c>
      <c r="M445" t="n">
        <v>26</v>
      </c>
      <c r="N445" t="n">
        <v>19.35</v>
      </c>
      <c r="O445" t="n">
        <v>15971.17</v>
      </c>
      <c r="P445" t="n">
        <v>120.46</v>
      </c>
      <c r="Q445" t="n">
        <v>988.08</v>
      </c>
      <c r="R445" t="n">
        <v>54.55</v>
      </c>
      <c r="S445" t="n">
        <v>35.43</v>
      </c>
      <c r="T445" t="n">
        <v>8447.82</v>
      </c>
      <c r="U445" t="n">
        <v>0.65</v>
      </c>
      <c r="V445" t="n">
        <v>0.86</v>
      </c>
      <c r="W445" t="n">
        <v>3.01</v>
      </c>
      <c r="X445" t="n">
        <v>0.54</v>
      </c>
      <c r="Y445" t="n">
        <v>1</v>
      </c>
      <c r="Z445" t="n">
        <v>10</v>
      </c>
    </row>
    <row r="446">
      <c r="A446" t="n">
        <v>10</v>
      </c>
      <c r="B446" t="n">
        <v>60</v>
      </c>
      <c r="C446" t="inlineStr">
        <is>
          <t xml:space="preserve">CONCLUIDO	</t>
        </is>
      </c>
      <c r="D446" t="n">
        <v>6.2545</v>
      </c>
      <c r="E446" t="n">
        <v>15.99</v>
      </c>
      <c r="F446" t="n">
        <v>13.22</v>
      </c>
      <c r="G446" t="n">
        <v>31.72</v>
      </c>
      <c r="H446" t="n">
        <v>0.48</v>
      </c>
      <c r="I446" t="n">
        <v>25</v>
      </c>
      <c r="J446" t="n">
        <v>127.93</v>
      </c>
      <c r="K446" t="n">
        <v>45</v>
      </c>
      <c r="L446" t="n">
        <v>3.5</v>
      </c>
      <c r="M446" t="n">
        <v>23</v>
      </c>
      <c r="N446" t="n">
        <v>19.43</v>
      </c>
      <c r="O446" t="n">
        <v>16011.95</v>
      </c>
      <c r="P446" t="n">
        <v>117.39</v>
      </c>
      <c r="Q446" t="n">
        <v>988.15</v>
      </c>
      <c r="R446" t="n">
        <v>52.22</v>
      </c>
      <c r="S446" t="n">
        <v>35.43</v>
      </c>
      <c r="T446" t="n">
        <v>7295.19</v>
      </c>
      <c r="U446" t="n">
        <v>0.68</v>
      </c>
      <c r="V446" t="n">
        <v>0.86</v>
      </c>
      <c r="W446" t="n">
        <v>3</v>
      </c>
      <c r="X446" t="n">
        <v>0.46</v>
      </c>
      <c r="Y446" t="n">
        <v>1</v>
      </c>
      <c r="Z446" t="n">
        <v>10</v>
      </c>
    </row>
    <row r="447">
      <c r="A447" t="n">
        <v>11</v>
      </c>
      <c r="B447" t="n">
        <v>60</v>
      </c>
      <c r="C447" t="inlineStr">
        <is>
          <t xml:space="preserve">CONCLUIDO	</t>
        </is>
      </c>
      <c r="D447" t="n">
        <v>6.2647</v>
      </c>
      <c r="E447" t="n">
        <v>15.96</v>
      </c>
      <c r="F447" t="n">
        <v>13.22</v>
      </c>
      <c r="G447" t="n">
        <v>33.04</v>
      </c>
      <c r="H447" t="n">
        <v>0.52</v>
      </c>
      <c r="I447" t="n">
        <v>24</v>
      </c>
      <c r="J447" t="n">
        <v>128.26</v>
      </c>
      <c r="K447" t="n">
        <v>45</v>
      </c>
      <c r="L447" t="n">
        <v>3.75</v>
      </c>
      <c r="M447" t="n">
        <v>22</v>
      </c>
      <c r="N447" t="n">
        <v>19.51</v>
      </c>
      <c r="O447" t="n">
        <v>16052.76</v>
      </c>
      <c r="P447" t="n">
        <v>115.81</v>
      </c>
      <c r="Q447" t="n">
        <v>988.12</v>
      </c>
      <c r="R447" t="n">
        <v>52.13</v>
      </c>
      <c r="S447" t="n">
        <v>35.43</v>
      </c>
      <c r="T447" t="n">
        <v>7257.1</v>
      </c>
      <c r="U447" t="n">
        <v>0.68</v>
      </c>
      <c r="V447" t="n">
        <v>0.86</v>
      </c>
      <c r="W447" t="n">
        <v>3</v>
      </c>
      <c r="X447" t="n">
        <v>0.46</v>
      </c>
      <c r="Y447" t="n">
        <v>1</v>
      </c>
      <c r="Z447" t="n">
        <v>10</v>
      </c>
    </row>
    <row r="448">
      <c r="A448" t="n">
        <v>12</v>
      </c>
      <c r="B448" t="n">
        <v>60</v>
      </c>
      <c r="C448" t="inlineStr">
        <is>
          <t xml:space="preserve">CONCLUIDO	</t>
        </is>
      </c>
      <c r="D448" t="n">
        <v>6.2991</v>
      </c>
      <c r="E448" t="n">
        <v>15.88</v>
      </c>
      <c r="F448" t="n">
        <v>13.18</v>
      </c>
      <c r="G448" t="n">
        <v>35.95</v>
      </c>
      <c r="H448" t="n">
        <v>0.55</v>
      </c>
      <c r="I448" t="n">
        <v>22</v>
      </c>
      <c r="J448" t="n">
        <v>128.59</v>
      </c>
      <c r="K448" t="n">
        <v>45</v>
      </c>
      <c r="L448" t="n">
        <v>4</v>
      </c>
      <c r="M448" t="n">
        <v>20</v>
      </c>
      <c r="N448" t="n">
        <v>19.59</v>
      </c>
      <c r="O448" t="n">
        <v>16093.6</v>
      </c>
      <c r="P448" t="n">
        <v>113.6</v>
      </c>
      <c r="Q448" t="n">
        <v>988.17</v>
      </c>
      <c r="R448" t="n">
        <v>50.99</v>
      </c>
      <c r="S448" t="n">
        <v>35.43</v>
      </c>
      <c r="T448" t="n">
        <v>6695.86</v>
      </c>
      <c r="U448" t="n">
        <v>0.6899999999999999</v>
      </c>
      <c r="V448" t="n">
        <v>0.86</v>
      </c>
      <c r="W448" t="n">
        <v>3</v>
      </c>
      <c r="X448" t="n">
        <v>0.43</v>
      </c>
      <c r="Y448" t="n">
        <v>1</v>
      </c>
      <c r="Z448" t="n">
        <v>10</v>
      </c>
    </row>
    <row r="449">
      <c r="A449" t="n">
        <v>13</v>
      </c>
      <c r="B449" t="n">
        <v>60</v>
      </c>
      <c r="C449" t="inlineStr">
        <is>
          <t xml:space="preserve">CONCLUIDO	</t>
        </is>
      </c>
      <c r="D449" t="n">
        <v>6.3426</v>
      </c>
      <c r="E449" t="n">
        <v>15.77</v>
      </c>
      <c r="F449" t="n">
        <v>13.12</v>
      </c>
      <c r="G449" t="n">
        <v>39.37</v>
      </c>
      <c r="H449" t="n">
        <v>0.58</v>
      </c>
      <c r="I449" t="n">
        <v>20</v>
      </c>
      <c r="J449" t="n">
        <v>128.92</v>
      </c>
      <c r="K449" t="n">
        <v>45</v>
      </c>
      <c r="L449" t="n">
        <v>4.25</v>
      </c>
      <c r="M449" t="n">
        <v>16</v>
      </c>
      <c r="N449" t="n">
        <v>19.68</v>
      </c>
      <c r="O449" t="n">
        <v>16134.46</v>
      </c>
      <c r="P449" t="n">
        <v>111.06</v>
      </c>
      <c r="Q449" t="n">
        <v>988.14</v>
      </c>
      <c r="R449" t="n">
        <v>49.15</v>
      </c>
      <c r="S449" t="n">
        <v>35.43</v>
      </c>
      <c r="T449" t="n">
        <v>5785.45</v>
      </c>
      <c r="U449" t="n">
        <v>0.72</v>
      </c>
      <c r="V449" t="n">
        <v>0.87</v>
      </c>
      <c r="W449" t="n">
        <v>3</v>
      </c>
      <c r="X449" t="n">
        <v>0.37</v>
      </c>
      <c r="Y449" t="n">
        <v>1</v>
      </c>
      <c r="Z449" t="n">
        <v>10</v>
      </c>
    </row>
    <row r="450">
      <c r="A450" t="n">
        <v>14</v>
      </c>
      <c r="B450" t="n">
        <v>60</v>
      </c>
      <c r="C450" t="inlineStr">
        <is>
          <t xml:space="preserve">CONCLUIDO	</t>
        </is>
      </c>
      <c r="D450" t="n">
        <v>6.3537</v>
      </c>
      <c r="E450" t="n">
        <v>15.74</v>
      </c>
      <c r="F450" t="n">
        <v>13.12</v>
      </c>
      <c r="G450" t="n">
        <v>41.44</v>
      </c>
      <c r="H450" t="n">
        <v>0.62</v>
      </c>
      <c r="I450" t="n">
        <v>19</v>
      </c>
      <c r="J450" t="n">
        <v>129.25</v>
      </c>
      <c r="K450" t="n">
        <v>45</v>
      </c>
      <c r="L450" t="n">
        <v>4.5</v>
      </c>
      <c r="M450" t="n">
        <v>11</v>
      </c>
      <c r="N450" t="n">
        <v>19.76</v>
      </c>
      <c r="O450" t="n">
        <v>16175.36</v>
      </c>
      <c r="P450" t="n">
        <v>109.29</v>
      </c>
      <c r="Q450" t="n">
        <v>988.26</v>
      </c>
      <c r="R450" t="n">
        <v>48.86</v>
      </c>
      <c r="S450" t="n">
        <v>35.43</v>
      </c>
      <c r="T450" t="n">
        <v>5644.46</v>
      </c>
      <c r="U450" t="n">
        <v>0.73</v>
      </c>
      <c r="V450" t="n">
        <v>0.87</v>
      </c>
      <c r="W450" t="n">
        <v>3</v>
      </c>
      <c r="X450" t="n">
        <v>0.37</v>
      </c>
      <c r="Y450" t="n">
        <v>1</v>
      </c>
      <c r="Z450" t="n">
        <v>10</v>
      </c>
    </row>
    <row r="451">
      <c r="A451" t="n">
        <v>15</v>
      </c>
      <c r="B451" t="n">
        <v>60</v>
      </c>
      <c r="C451" t="inlineStr">
        <is>
          <t xml:space="preserve">CONCLUIDO	</t>
        </is>
      </c>
      <c r="D451" t="n">
        <v>6.3672</v>
      </c>
      <c r="E451" t="n">
        <v>15.71</v>
      </c>
      <c r="F451" t="n">
        <v>13.11</v>
      </c>
      <c r="G451" t="n">
        <v>43.71</v>
      </c>
      <c r="H451" t="n">
        <v>0.65</v>
      </c>
      <c r="I451" t="n">
        <v>18</v>
      </c>
      <c r="J451" t="n">
        <v>129.59</v>
      </c>
      <c r="K451" t="n">
        <v>45</v>
      </c>
      <c r="L451" t="n">
        <v>4.75</v>
      </c>
      <c r="M451" t="n">
        <v>5</v>
      </c>
      <c r="N451" t="n">
        <v>19.84</v>
      </c>
      <c r="O451" t="n">
        <v>16216.29</v>
      </c>
      <c r="P451" t="n">
        <v>108.12</v>
      </c>
      <c r="Q451" t="n">
        <v>988.15</v>
      </c>
      <c r="R451" t="n">
        <v>48.55</v>
      </c>
      <c r="S451" t="n">
        <v>35.43</v>
      </c>
      <c r="T451" t="n">
        <v>5494.73</v>
      </c>
      <c r="U451" t="n">
        <v>0.73</v>
      </c>
      <c r="V451" t="n">
        <v>0.87</v>
      </c>
      <c r="W451" t="n">
        <v>3.01</v>
      </c>
      <c r="X451" t="n">
        <v>0.36</v>
      </c>
      <c r="Y451" t="n">
        <v>1</v>
      </c>
      <c r="Z451" t="n">
        <v>10</v>
      </c>
    </row>
    <row r="452">
      <c r="A452" t="n">
        <v>16</v>
      </c>
      <c r="B452" t="n">
        <v>60</v>
      </c>
      <c r="C452" t="inlineStr">
        <is>
          <t xml:space="preserve">CONCLUIDO	</t>
        </is>
      </c>
      <c r="D452" t="n">
        <v>6.3701</v>
      </c>
      <c r="E452" t="n">
        <v>15.7</v>
      </c>
      <c r="F452" t="n">
        <v>13.11</v>
      </c>
      <c r="G452" t="n">
        <v>43.69</v>
      </c>
      <c r="H452" t="n">
        <v>0.68</v>
      </c>
      <c r="I452" t="n">
        <v>18</v>
      </c>
      <c r="J452" t="n">
        <v>129.92</v>
      </c>
      <c r="K452" t="n">
        <v>45</v>
      </c>
      <c r="L452" t="n">
        <v>5</v>
      </c>
      <c r="M452" t="n">
        <v>2</v>
      </c>
      <c r="N452" t="n">
        <v>19.92</v>
      </c>
      <c r="O452" t="n">
        <v>16257.24</v>
      </c>
      <c r="P452" t="n">
        <v>108.54</v>
      </c>
      <c r="Q452" t="n">
        <v>988.17</v>
      </c>
      <c r="R452" t="n">
        <v>48.02</v>
      </c>
      <c r="S452" t="n">
        <v>35.43</v>
      </c>
      <c r="T452" t="n">
        <v>5232.36</v>
      </c>
      <c r="U452" t="n">
        <v>0.74</v>
      </c>
      <c r="V452" t="n">
        <v>0.87</v>
      </c>
      <c r="W452" t="n">
        <v>3.01</v>
      </c>
      <c r="X452" t="n">
        <v>0.35</v>
      </c>
      <c r="Y452" t="n">
        <v>1</v>
      </c>
      <c r="Z452" t="n">
        <v>10</v>
      </c>
    </row>
    <row r="453">
      <c r="A453" t="n">
        <v>17</v>
      </c>
      <c r="B453" t="n">
        <v>60</v>
      </c>
      <c r="C453" t="inlineStr">
        <is>
          <t xml:space="preserve">CONCLUIDO	</t>
        </is>
      </c>
      <c r="D453" t="n">
        <v>6.3708</v>
      </c>
      <c r="E453" t="n">
        <v>15.7</v>
      </c>
      <c r="F453" t="n">
        <v>13.1</v>
      </c>
      <c r="G453" t="n">
        <v>43.68</v>
      </c>
      <c r="H453" t="n">
        <v>0.71</v>
      </c>
      <c r="I453" t="n">
        <v>18</v>
      </c>
      <c r="J453" t="n">
        <v>130.25</v>
      </c>
      <c r="K453" t="n">
        <v>45</v>
      </c>
      <c r="L453" t="n">
        <v>5.25</v>
      </c>
      <c r="M453" t="n">
        <v>1</v>
      </c>
      <c r="N453" t="n">
        <v>20</v>
      </c>
      <c r="O453" t="n">
        <v>16298.23</v>
      </c>
      <c r="P453" t="n">
        <v>108.56</v>
      </c>
      <c r="Q453" t="n">
        <v>988.23</v>
      </c>
      <c r="R453" t="n">
        <v>48.11</v>
      </c>
      <c r="S453" t="n">
        <v>35.43</v>
      </c>
      <c r="T453" t="n">
        <v>5274.19</v>
      </c>
      <c r="U453" t="n">
        <v>0.74</v>
      </c>
      <c r="V453" t="n">
        <v>0.87</v>
      </c>
      <c r="W453" t="n">
        <v>3.01</v>
      </c>
      <c r="X453" t="n">
        <v>0.35</v>
      </c>
      <c r="Y453" t="n">
        <v>1</v>
      </c>
      <c r="Z453" t="n">
        <v>10</v>
      </c>
    </row>
    <row r="454">
      <c r="A454" t="n">
        <v>18</v>
      </c>
      <c r="B454" t="n">
        <v>60</v>
      </c>
      <c r="C454" t="inlineStr">
        <is>
          <t xml:space="preserve">CONCLUIDO	</t>
        </is>
      </c>
      <c r="D454" t="n">
        <v>6.3701</v>
      </c>
      <c r="E454" t="n">
        <v>15.7</v>
      </c>
      <c r="F454" t="n">
        <v>13.11</v>
      </c>
      <c r="G454" t="n">
        <v>43.69</v>
      </c>
      <c r="H454" t="n">
        <v>0.74</v>
      </c>
      <c r="I454" t="n">
        <v>18</v>
      </c>
      <c r="J454" t="n">
        <v>130.58</v>
      </c>
      <c r="K454" t="n">
        <v>45</v>
      </c>
      <c r="L454" t="n">
        <v>5.5</v>
      </c>
      <c r="M454" t="n">
        <v>0</v>
      </c>
      <c r="N454" t="n">
        <v>20.09</v>
      </c>
      <c r="O454" t="n">
        <v>16339.24</v>
      </c>
      <c r="P454" t="n">
        <v>108.81</v>
      </c>
      <c r="Q454" t="n">
        <v>988.23</v>
      </c>
      <c r="R454" t="n">
        <v>48.13</v>
      </c>
      <c r="S454" t="n">
        <v>35.43</v>
      </c>
      <c r="T454" t="n">
        <v>5286.2</v>
      </c>
      <c r="U454" t="n">
        <v>0.74</v>
      </c>
      <c r="V454" t="n">
        <v>0.87</v>
      </c>
      <c r="W454" t="n">
        <v>3.01</v>
      </c>
      <c r="X454" t="n">
        <v>0.35</v>
      </c>
      <c r="Y454" t="n">
        <v>1</v>
      </c>
      <c r="Z454" t="n">
        <v>10</v>
      </c>
    </row>
    <row r="455">
      <c r="A455" t="n">
        <v>0</v>
      </c>
      <c r="B455" t="n">
        <v>135</v>
      </c>
      <c r="C455" t="inlineStr">
        <is>
          <t xml:space="preserve">CONCLUIDO	</t>
        </is>
      </c>
      <c r="D455" t="n">
        <v>3.2972</v>
      </c>
      <c r="E455" t="n">
        <v>30.33</v>
      </c>
      <c r="F455" t="n">
        <v>17.01</v>
      </c>
      <c r="G455" t="n">
        <v>4.93</v>
      </c>
      <c r="H455" t="n">
        <v>0.07000000000000001</v>
      </c>
      <c r="I455" t="n">
        <v>207</v>
      </c>
      <c r="J455" t="n">
        <v>263.32</v>
      </c>
      <c r="K455" t="n">
        <v>59.89</v>
      </c>
      <c r="L455" t="n">
        <v>1</v>
      </c>
      <c r="M455" t="n">
        <v>205</v>
      </c>
      <c r="N455" t="n">
        <v>67.43000000000001</v>
      </c>
      <c r="O455" t="n">
        <v>32710.1</v>
      </c>
      <c r="P455" t="n">
        <v>286.99</v>
      </c>
      <c r="Q455" t="n">
        <v>988.95</v>
      </c>
      <c r="R455" t="n">
        <v>170.74</v>
      </c>
      <c r="S455" t="n">
        <v>35.43</v>
      </c>
      <c r="T455" t="n">
        <v>65648.39999999999</v>
      </c>
      <c r="U455" t="n">
        <v>0.21</v>
      </c>
      <c r="V455" t="n">
        <v>0.67</v>
      </c>
      <c r="W455" t="n">
        <v>3.29</v>
      </c>
      <c r="X455" t="n">
        <v>4.25</v>
      </c>
      <c r="Y455" t="n">
        <v>1</v>
      </c>
      <c r="Z455" t="n">
        <v>10</v>
      </c>
    </row>
    <row r="456">
      <c r="A456" t="n">
        <v>1</v>
      </c>
      <c r="B456" t="n">
        <v>135</v>
      </c>
      <c r="C456" t="inlineStr">
        <is>
          <t xml:space="preserve">CONCLUIDO	</t>
        </is>
      </c>
      <c r="D456" t="n">
        <v>3.7594</v>
      </c>
      <c r="E456" t="n">
        <v>26.6</v>
      </c>
      <c r="F456" t="n">
        <v>15.91</v>
      </c>
      <c r="G456" t="n">
        <v>6.16</v>
      </c>
      <c r="H456" t="n">
        <v>0.08</v>
      </c>
      <c r="I456" t="n">
        <v>155</v>
      </c>
      <c r="J456" t="n">
        <v>263.79</v>
      </c>
      <c r="K456" t="n">
        <v>59.89</v>
      </c>
      <c r="L456" t="n">
        <v>1.25</v>
      </c>
      <c r="M456" t="n">
        <v>153</v>
      </c>
      <c r="N456" t="n">
        <v>67.65000000000001</v>
      </c>
      <c r="O456" t="n">
        <v>32767.75</v>
      </c>
      <c r="P456" t="n">
        <v>267.71</v>
      </c>
      <c r="Q456" t="n">
        <v>988.61</v>
      </c>
      <c r="R456" t="n">
        <v>135.99</v>
      </c>
      <c r="S456" t="n">
        <v>35.43</v>
      </c>
      <c r="T456" t="n">
        <v>48531.63</v>
      </c>
      <c r="U456" t="n">
        <v>0.26</v>
      </c>
      <c r="V456" t="n">
        <v>0.72</v>
      </c>
      <c r="W456" t="n">
        <v>3.22</v>
      </c>
      <c r="X456" t="n">
        <v>3.15</v>
      </c>
      <c r="Y456" t="n">
        <v>1</v>
      </c>
      <c r="Z456" t="n">
        <v>10</v>
      </c>
    </row>
    <row r="457">
      <c r="A457" t="n">
        <v>2</v>
      </c>
      <c r="B457" t="n">
        <v>135</v>
      </c>
      <c r="C457" t="inlineStr">
        <is>
          <t xml:space="preserve">CONCLUIDO	</t>
        </is>
      </c>
      <c r="D457" t="n">
        <v>4.1141</v>
      </c>
      <c r="E457" t="n">
        <v>24.31</v>
      </c>
      <c r="F457" t="n">
        <v>15.24</v>
      </c>
      <c r="G457" t="n">
        <v>7.43</v>
      </c>
      <c r="H457" t="n">
        <v>0.1</v>
      </c>
      <c r="I457" t="n">
        <v>123</v>
      </c>
      <c r="J457" t="n">
        <v>264.25</v>
      </c>
      <c r="K457" t="n">
        <v>59.89</v>
      </c>
      <c r="L457" t="n">
        <v>1.5</v>
      </c>
      <c r="M457" t="n">
        <v>121</v>
      </c>
      <c r="N457" t="n">
        <v>67.87</v>
      </c>
      <c r="O457" t="n">
        <v>32825.49</v>
      </c>
      <c r="P457" t="n">
        <v>255.65</v>
      </c>
      <c r="Q457" t="n">
        <v>988.35</v>
      </c>
      <c r="R457" t="n">
        <v>114.92</v>
      </c>
      <c r="S457" t="n">
        <v>35.43</v>
      </c>
      <c r="T457" t="n">
        <v>38156.31</v>
      </c>
      <c r="U457" t="n">
        <v>0.31</v>
      </c>
      <c r="V457" t="n">
        <v>0.75</v>
      </c>
      <c r="W457" t="n">
        <v>3.17</v>
      </c>
      <c r="X457" t="n">
        <v>2.48</v>
      </c>
      <c r="Y457" t="n">
        <v>1</v>
      </c>
      <c r="Z457" t="n">
        <v>10</v>
      </c>
    </row>
    <row r="458">
      <c r="A458" t="n">
        <v>3</v>
      </c>
      <c r="B458" t="n">
        <v>135</v>
      </c>
      <c r="C458" t="inlineStr">
        <is>
          <t xml:space="preserve">CONCLUIDO	</t>
        </is>
      </c>
      <c r="D458" t="n">
        <v>4.3663</v>
      </c>
      <c r="E458" t="n">
        <v>22.9</v>
      </c>
      <c r="F458" t="n">
        <v>14.84</v>
      </c>
      <c r="G458" t="n">
        <v>8.65</v>
      </c>
      <c r="H458" t="n">
        <v>0.12</v>
      </c>
      <c r="I458" t="n">
        <v>103</v>
      </c>
      <c r="J458" t="n">
        <v>264.72</v>
      </c>
      <c r="K458" t="n">
        <v>59.89</v>
      </c>
      <c r="L458" t="n">
        <v>1.75</v>
      </c>
      <c r="M458" t="n">
        <v>101</v>
      </c>
      <c r="N458" t="n">
        <v>68.09</v>
      </c>
      <c r="O458" t="n">
        <v>32883.31</v>
      </c>
      <c r="P458" t="n">
        <v>248.41</v>
      </c>
      <c r="Q458" t="n">
        <v>988.47</v>
      </c>
      <c r="R458" t="n">
        <v>102.18</v>
      </c>
      <c r="S458" t="n">
        <v>35.43</v>
      </c>
      <c r="T458" t="n">
        <v>31888.55</v>
      </c>
      <c r="U458" t="n">
        <v>0.35</v>
      </c>
      <c r="V458" t="n">
        <v>0.77</v>
      </c>
      <c r="W458" t="n">
        <v>3.15</v>
      </c>
      <c r="X458" t="n">
        <v>2.08</v>
      </c>
      <c r="Y458" t="n">
        <v>1</v>
      </c>
      <c r="Z458" t="n">
        <v>10</v>
      </c>
    </row>
    <row r="459">
      <c r="A459" t="n">
        <v>4</v>
      </c>
      <c r="B459" t="n">
        <v>135</v>
      </c>
      <c r="C459" t="inlineStr">
        <is>
          <t xml:space="preserve">CONCLUIDO	</t>
        </is>
      </c>
      <c r="D459" t="n">
        <v>4.5844</v>
      </c>
      <c r="E459" t="n">
        <v>21.81</v>
      </c>
      <c r="F459" t="n">
        <v>14.51</v>
      </c>
      <c r="G459" t="n">
        <v>9.890000000000001</v>
      </c>
      <c r="H459" t="n">
        <v>0.13</v>
      </c>
      <c r="I459" t="n">
        <v>88</v>
      </c>
      <c r="J459" t="n">
        <v>265.19</v>
      </c>
      <c r="K459" t="n">
        <v>59.89</v>
      </c>
      <c r="L459" t="n">
        <v>2</v>
      </c>
      <c r="M459" t="n">
        <v>86</v>
      </c>
      <c r="N459" t="n">
        <v>68.31</v>
      </c>
      <c r="O459" t="n">
        <v>32941.21</v>
      </c>
      <c r="P459" t="n">
        <v>242.19</v>
      </c>
      <c r="Q459" t="n">
        <v>988.36</v>
      </c>
      <c r="R459" t="n">
        <v>92.56</v>
      </c>
      <c r="S459" t="n">
        <v>35.43</v>
      </c>
      <c r="T459" t="n">
        <v>27151.21</v>
      </c>
      <c r="U459" t="n">
        <v>0.38</v>
      </c>
      <c r="V459" t="n">
        <v>0.79</v>
      </c>
      <c r="W459" t="n">
        <v>3.1</v>
      </c>
      <c r="X459" t="n">
        <v>1.76</v>
      </c>
      <c r="Y459" t="n">
        <v>1</v>
      </c>
      <c r="Z459" t="n">
        <v>10</v>
      </c>
    </row>
    <row r="460">
      <c r="A460" t="n">
        <v>5</v>
      </c>
      <c r="B460" t="n">
        <v>135</v>
      </c>
      <c r="C460" t="inlineStr">
        <is>
          <t xml:space="preserve">CONCLUIDO	</t>
        </is>
      </c>
      <c r="D460" t="n">
        <v>4.7535</v>
      </c>
      <c r="E460" t="n">
        <v>21.04</v>
      </c>
      <c r="F460" t="n">
        <v>14.29</v>
      </c>
      <c r="G460" t="n">
        <v>11.14</v>
      </c>
      <c r="H460" t="n">
        <v>0.15</v>
      </c>
      <c r="I460" t="n">
        <v>77</v>
      </c>
      <c r="J460" t="n">
        <v>265.66</v>
      </c>
      <c r="K460" t="n">
        <v>59.89</v>
      </c>
      <c r="L460" t="n">
        <v>2.25</v>
      </c>
      <c r="M460" t="n">
        <v>75</v>
      </c>
      <c r="N460" t="n">
        <v>68.53</v>
      </c>
      <c r="O460" t="n">
        <v>32999.19</v>
      </c>
      <c r="P460" t="n">
        <v>237.97</v>
      </c>
      <c r="Q460" t="n">
        <v>988.39</v>
      </c>
      <c r="R460" t="n">
        <v>85.59999999999999</v>
      </c>
      <c r="S460" t="n">
        <v>35.43</v>
      </c>
      <c r="T460" t="n">
        <v>23725.09</v>
      </c>
      <c r="U460" t="n">
        <v>0.41</v>
      </c>
      <c r="V460" t="n">
        <v>0.8</v>
      </c>
      <c r="W460" t="n">
        <v>3.09</v>
      </c>
      <c r="X460" t="n">
        <v>1.53</v>
      </c>
      <c r="Y460" t="n">
        <v>1</v>
      </c>
      <c r="Z460" t="n">
        <v>10</v>
      </c>
    </row>
    <row r="461">
      <c r="A461" t="n">
        <v>6</v>
      </c>
      <c r="B461" t="n">
        <v>135</v>
      </c>
      <c r="C461" t="inlineStr">
        <is>
          <t xml:space="preserve">CONCLUIDO	</t>
        </is>
      </c>
      <c r="D461" t="n">
        <v>4.8866</v>
      </c>
      <c r="E461" t="n">
        <v>20.46</v>
      </c>
      <c r="F461" t="n">
        <v>14.12</v>
      </c>
      <c r="G461" t="n">
        <v>12.28</v>
      </c>
      <c r="H461" t="n">
        <v>0.17</v>
      </c>
      <c r="I461" t="n">
        <v>69</v>
      </c>
      <c r="J461" t="n">
        <v>266.13</v>
      </c>
      <c r="K461" t="n">
        <v>59.89</v>
      </c>
      <c r="L461" t="n">
        <v>2.5</v>
      </c>
      <c r="M461" t="n">
        <v>67</v>
      </c>
      <c r="N461" t="n">
        <v>68.75</v>
      </c>
      <c r="O461" t="n">
        <v>33057.26</v>
      </c>
      <c r="P461" t="n">
        <v>234.48</v>
      </c>
      <c r="Q461" t="n">
        <v>988.25</v>
      </c>
      <c r="R461" t="n">
        <v>80.36</v>
      </c>
      <c r="S461" t="n">
        <v>35.43</v>
      </c>
      <c r="T461" t="n">
        <v>21145.49</v>
      </c>
      <c r="U461" t="n">
        <v>0.44</v>
      </c>
      <c r="V461" t="n">
        <v>0.8100000000000001</v>
      </c>
      <c r="W461" t="n">
        <v>3.07</v>
      </c>
      <c r="X461" t="n">
        <v>1.37</v>
      </c>
      <c r="Y461" t="n">
        <v>1</v>
      </c>
      <c r="Z461" t="n">
        <v>10</v>
      </c>
    </row>
    <row r="462">
      <c r="A462" t="n">
        <v>7</v>
      </c>
      <c r="B462" t="n">
        <v>135</v>
      </c>
      <c r="C462" t="inlineStr">
        <is>
          <t xml:space="preserve">CONCLUIDO	</t>
        </is>
      </c>
      <c r="D462" t="n">
        <v>5.0084</v>
      </c>
      <c r="E462" t="n">
        <v>19.97</v>
      </c>
      <c r="F462" t="n">
        <v>13.98</v>
      </c>
      <c r="G462" t="n">
        <v>13.53</v>
      </c>
      <c r="H462" t="n">
        <v>0.18</v>
      </c>
      <c r="I462" t="n">
        <v>62</v>
      </c>
      <c r="J462" t="n">
        <v>266.6</v>
      </c>
      <c r="K462" t="n">
        <v>59.89</v>
      </c>
      <c r="L462" t="n">
        <v>2.75</v>
      </c>
      <c r="M462" t="n">
        <v>60</v>
      </c>
      <c r="N462" t="n">
        <v>68.97</v>
      </c>
      <c r="O462" t="n">
        <v>33115.41</v>
      </c>
      <c r="P462" t="n">
        <v>231.48</v>
      </c>
      <c r="Q462" t="n">
        <v>988.3</v>
      </c>
      <c r="R462" t="n">
        <v>75.84999999999999</v>
      </c>
      <c r="S462" t="n">
        <v>35.43</v>
      </c>
      <c r="T462" t="n">
        <v>18926.51</v>
      </c>
      <c r="U462" t="n">
        <v>0.47</v>
      </c>
      <c r="V462" t="n">
        <v>0.82</v>
      </c>
      <c r="W462" t="n">
        <v>3.06</v>
      </c>
      <c r="X462" t="n">
        <v>1.22</v>
      </c>
      <c r="Y462" t="n">
        <v>1</v>
      </c>
      <c r="Z462" t="n">
        <v>10</v>
      </c>
    </row>
    <row r="463">
      <c r="A463" t="n">
        <v>8</v>
      </c>
      <c r="B463" t="n">
        <v>135</v>
      </c>
      <c r="C463" t="inlineStr">
        <is>
          <t xml:space="preserve">CONCLUIDO	</t>
        </is>
      </c>
      <c r="D463" t="n">
        <v>5.1165</v>
      </c>
      <c r="E463" t="n">
        <v>19.54</v>
      </c>
      <c r="F463" t="n">
        <v>13.86</v>
      </c>
      <c r="G463" t="n">
        <v>14.85</v>
      </c>
      <c r="H463" t="n">
        <v>0.2</v>
      </c>
      <c r="I463" t="n">
        <v>56</v>
      </c>
      <c r="J463" t="n">
        <v>267.08</v>
      </c>
      <c r="K463" t="n">
        <v>59.89</v>
      </c>
      <c r="L463" t="n">
        <v>3</v>
      </c>
      <c r="M463" t="n">
        <v>54</v>
      </c>
      <c r="N463" t="n">
        <v>69.19</v>
      </c>
      <c r="O463" t="n">
        <v>33173.65</v>
      </c>
      <c r="P463" t="n">
        <v>228.72</v>
      </c>
      <c r="Q463" t="n">
        <v>988.3200000000001</v>
      </c>
      <c r="R463" t="n">
        <v>72.20999999999999</v>
      </c>
      <c r="S463" t="n">
        <v>35.43</v>
      </c>
      <c r="T463" t="n">
        <v>17137.89</v>
      </c>
      <c r="U463" t="n">
        <v>0.49</v>
      </c>
      <c r="V463" t="n">
        <v>0.82</v>
      </c>
      <c r="W463" t="n">
        <v>3.05</v>
      </c>
      <c r="X463" t="n">
        <v>1.1</v>
      </c>
      <c r="Y463" t="n">
        <v>1</v>
      </c>
      <c r="Z463" t="n">
        <v>10</v>
      </c>
    </row>
    <row r="464">
      <c r="A464" t="n">
        <v>9</v>
      </c>
      <c r="B464" t="n">
        <v>135</v>
      </c>
      <c r="C464" t="inlineStr">
        <is>
          <t xml:space="preserve">CONCLUIDO	</t>
        </is>
      </c>
      <c r="D464" t="n">
        <v>5.2085</v>
      </c>
      <c r="E464" t="n">
        <v>19.2</v>
      </c>
      <c r="F464" t="n">
        <v>13.77</v>
      </c>
      <c r="G464" t="n">
        <v>16.2</v>
      </c>
      <c r="H464" t="n">
        <v>0.22</v>
      </c>
      <c r="I464" t="n">
        <v>51</v>
      </c>
      <c r="J464" t="n">
        <v>267.55</v>
      </c>
      <c r="K464" t="n">
        <v>59.89</v>
      </c>
      <c r="L464" t="n">
        <v>3.25</v>
      </c>
      <c r="M464" t="n">
        <v>49</v>
      </c>
      <c r="N464" t="n">
        <v>69.41</v>
      </c>
      <c r="O464" t="n">
        <v>33231.97</v>
      </c>
      <c r="P464" t="n">
        <v>226.5</v>
      </c>
      <c r="Q464" t="n">
        <v>988.1799999999999</v>
      </c>
      <c r="R464" t="n">
        <v>69.25</v>
      </c>
      <c r="S464" t="n">
        <v>35.43</v>
      </c>
      <c r="T464" t="n">
        <v>15678.94</v>
      </c>
      <c r="U464" t="n">
        <v>0.51</v>
      </c>
      <c r="V464" t="n">
        <v>0.83</v>
      </c>
      <c r="W464" t="n">
        <v>3.05</v>
      </c>
      <c r="X464" t="n">
        <v>1.01</v>
      </c>
      <c r="Y464" t="n">
        <v>1</v>
      </c>
      <c r="Z464" t="n">
        <v>10</v>
      </c>
    </row>
    <row r="465">
      <c r="A465" t="n">
        <v>10</v>
      </c>
      <c r="B465" t="n">
        <v>135</v>
      </c>
      <c r="C465" t="inlineStr">
        <is>
          <t xml:space="preserve">CONCLUIDO	</t>
        </is>
      </c>
      <c r="D465" t="n">
        <v>5.2841</v>
      </c>
      <c r="E465" t="n">
        <v>18.92</v>
      </c>
      <c r="F465" t="n">
        <v>13.7</v>
      </c>
      <c r="G465" t="n">
        <v>17.48</v>
      </c>
      <c r="H465" t="n">
        <v>0.23</v>
      </c>
      <c r="I465" t="n">
        <v>47</v>
      </c>
      <c r="J465" t="n">
        <v>268.02</v>
      </c>
      <c r="K465" t="n">
        <v>59.89</v>
      </c>
      <c r="L465" t="n">
        <v>3.5</v>
      </c>
      <c r="M465" t="n">
        <v>45</v>
      </c>
      <c r="N465" t="n">
        <v>69.64</v>
      </c>
      <c r="O465" t="n">
        <v>33290.38</v>
      </c>
      <c r="P465" t="n">
        <v>224.82</v>
      </c>
      <c r="Q465" t="n">
        <v>988.33</v>
      </c>
      <c r="R465" t="n">
        <v>66.91</v>
      </c>
      <c r="S465" t="n">
        <v>35.43</v>
      </c>
      <c r="T465" t="n">
        <v>14531.74</v>
      </c>
      <c r="U465" t="n">
        <v>0.53</v>
      </c>
      <c r="V465" t="n">
        <v>0.83</v>
      </c>
      <c r="W465" t="n">
        <v>3.05</v>
      </c>
      <c r="X465" t="n">
        <v>0.9399999999999999</v>
      </c>
      <c r="Y465" t="n">
        <v>1</v>
      </c>
      <c r="Z465" t="n">
        <v>10</v>
      </c>
    </row>
    <row r="466">
      <c r="A466" t="n">
        <v>11</v>
      </c>
      <c r="B466" t="n">
        <v>135</v>
      </c>
      <c r="C466" t="inlineStr">
        <is>
          <t xml:space="preserve">CONCLUIDO	</t>
        </is>
      </c>
      <c r="D466" t="n">
        <v>5.3475</v>
      </c>
      <c r="E466" t="n">
        <v>18.7</v>
      </c>
      <c r="F466" t="n">
        <v>13.62</v>
      </c>
      <c r="G466" t="n">
        <v>18.58</v>
      </c>
      <c r="H466" t="n">
        <v>0.25</v>
      </c>
      <c r="I466" t="n">
        <v>44</v>
      </c>
      <c r="J466" t="n">
        <v>268.5</v>
      </c>
      <c r="K466" t="n">
        <v>59.89</v>
      </c>
      <c r="L466" t="n">
        <v>3.75</v>
      </c>
      <c r="M466" t="n">
        <v>42</v>
      </c>
      <c r="N466" t="n">
        <v>69.86</v>
      </c>
      <c r="O466" t="n">
        <v>33348.87</v>
      </c>
      <c r="P466" t="n">
        <v>223.13</v>
      </c>
      <c r="Q466" t="n">
        <v>988.16</v>
      </c>
      <c r="R466" t="n">
        <v>64.86</v>
      </c>
      <c r="S466" t="n">
        <v>35.43</v>
      </c>
      <c r="T466" t="n">
        <v>13518.77</v>
      </c>
      <c r="U466" t="n">
        <v>0.55</v>
      </c>
      <c r="V466" t="n">
        <v>0.84</v>
      </c>
      <c r="W466" t="n">
        <v>3.04</v>
      </c>
      <c r="X466" t="n">
        <v>0.87</v>
      </c>
      <c r="Y466" t="n">
        <v>1</v>
      </c>
      <c r="Z466" t="n">
        <v>10</v>
      </c>
    </row>
    <row r="467">
      <c r="A467" t="n">
        <v>12</v>
      </c>
      <c r="B467" t="n">
        <v>135</v>
      </c>
      <c r="C467" t="inlineStr">
        <is>
          <t xml:space="preserve">CONCLUIDO	</t>
        </is>
      </c>
      <c r="D467" t="n">
        <v>5.4136</v>
      </c>
      <c r="E467" t="n">
        <v>18.47</v>
      </c>
      <c r="F467" t="n">
        <v>13.55</v>
      </c>
      <c r="G467" t="n">
        <v>19.82</v>
      </c>
      <c r="H467" t="n">
        <v>0.26</v>
      </c>
      <c r="I467" t="n">
        <v>41</v>
      </c>
      <c r="J467" t="n">
        <v>268.97</v>
      </c>
      <c r="K467" t="n">
        <v>59.89</v>
      </c>
      <c r="L467" t="n">
        <v>4</v>
      </c>
      <c r="M467" t="n">
        <v>39</v>
      </c>
      <c r="N467" t="n">
        <v>70.09</v>
      </c>
      <c r="O467" t="n">
        <v>33407.45</v>
      </c>
      <c r="P467" t="n">
        <v>221.09</v>
      </c>
      <c r="Q467" t="n">
        <v>988.34</v>
      </c>
      <c r="R467" t="n">
        <v>62.37</v>
      </c>
      <c r="S467" t="n">
        <v>35.43</v>
      </c>
      <c r="T467" t="n">
        <v>12293.34</v>
      </c>
      <c r="U467" t="n">
        <v>0.57</v>
      </c>
      <c r="V467" t="n">
        <v>0.84</v>
      </c>
      <c r="W467" t="n">
        <v>3.03</v>
      </c>
      <c r="X467" t="n">
        <v>0.79</v>
      </c>
      <c r="Y467" t="n">
        <v>1</v>
      </c>
      <c r="Z467" t="n">
        <v>10</v>
      </c>
    </row>
    <row r="468">
      <c r="A468" t="n">
        <v>13</v>
      </c>
      <c r="B468" t="n">
        <v>135</v>
      </c>
      <c r="C468" t="inlineStr">
        <is>
          <t xml:space="preserve">CONCLUIDO	</t>
        </is>
      </c>
      <c r="D468" t="n">
        <v>5.4727</v>
      </c>
      <c r="E468" t="n">
        <v>18.27</v>
      </c>
      <c r="F468" t="n">
        <v>13.5</v>
      </c>
      <c r="G468" t="n">
        <v>21.31</v>
      </c>
      <c r="H468" t="n">
        <v>0.28</v>
      </c>
      <c r="I468" t="n">
        <v>38</v>
      </c>
      <c r="J468" t="n">
        <v>269.45</v>
      </c>
      <c r="K468" t="n">
        <v>59.89</v>
      </c>
      <c r="L468" t="n">
        <v>4.25</v>
      </c>
      <c r="M468" t="n">
        <v>36</v>
      </c>
      <c r="N468" t="n">
        <v>70.31</v>
      </c>
      <c r="O468" t="n">
        <v>33466.11</v>
      </c>
      <c r="P468" t="n">
        <v>219.61</v>
      </c>
      <c r="Q468" t="n">
        <v>988.16</v>
      </c>
      <c r="R468" t="n">
        <v>60.61</v>
      </c>
      <c r="S468" t="n">
        <v>35.43</v>
      </c>
      <c r="T468" t="n">
        <v>11427.05</v>
      </c>
      <c r="U468" t="n">
        <v>0.58</v>
      </c>
      <c r="V468" t="n">
        <v>0.84</v>
      </c>
      <c r="W468" t="n">
        <v>3.03</v>
      </c>
      <c r="X468" t="n">
        <v>0.74</v>
      </c>
      <c r="Y468" t="n">
        <v>1</v>
      </c>
      <c r="Z468" t="n">
        <v>10</v>
      </c>
    </row>
    <row r="469">
      <c r="A469" t="n">
        <v>14</v>
      </c>
      <c r="B469" t="n">
        <v>135</v>
      </c>
      <c r="C469" t="inlineStr">
        <is>
          <t xml:space="preserve">CONCLUIDO	</t>
        </is>
      </c>
      <c r="D469" t="n">
        <v>5.5191</v>
      </c>
      <c r="E469" t="n">
        <v>18.12</v>
      </c>
      <c r="F469" t="n">
        <v>13.45</v>
      </c>
      <c r="G469" t="n">
        <v>22.41</v>
      </c>
      <c r="H469" t="n">
        <v>0.3</v>
      </c>
      <c r="I469" t="n">
        <v>36</v>
      </c>
      <c r="J469" t="n">
        <v>269.92</v>
      </c>
      <c r="K469" t="n">
        <v>59.89</v>
      </c>
      <c r="L469" t="n">
        <v>4.5</v>
      </c>
      <c r="M469" t="n">
        <v>34</v>
      </c>
      <c r="N469" t="n">
        <v>70.54000000000001</v>
      </c>
      <c r="O469" t="n">
        <v>33524.86</v>
      </c>
      <c r="P469" t="n">
        <v>218.12</v>
      </c>
      <c r="Q469" t="n">
        <v>988.12</v>
      </c>
      <c r="R469" t="n">
        <v>58.99</v>
      </c>
      <c r="S469" t="n">
        <v>35.43</v>
      </c>
      <c r="T469" t="n">
        <v>10624.02</v>
      </c>
      <c r="U469" t="n">
        <v>0.6</v>
      </c>
      <c r="V469" t="n">
        <v>0.85</v>
      </c>
      <c r="W469" t="n">
        <v>3.03</v>
      </c>
      <c r="X469" t="n">
        <v>0.6899999999999999</v>
      </c>
      <c r="Y469" t="n">
        <v>1</v>
      </c>
      <c r="Z469" t="n">
        <v>10</v>
      </c>
    </row>
    <row r="470">
      <c r="A470" t="n">
        <v>15</v>
      </c>
      <c r="B470" t="n">
        <v>135</v>
      </c>
      <c r="C470" t="inlineStr">
        <is>
          <t xml:space="preserve">CONCLUIDO	</t>
        </is>
      </c>
      <c r="D470" t="n">
        <v>5.557</v>
      </c>
      <c r="E470" t="n">
        <v>18</v>
      </c>
      <c r="F470" t="n">
        <v>13.42</v>
      </c>
      <c r="G470" t="n">
        <v>23.69</v>
      </c>
      <c r="H470" t="n">
        <v>0.31</v>
      </c>
      <c r="I470" t="n">
        <v>34</v>
      </c>
      <c r="J470" t="n">
        <v>270.4</v>
      </c>
      <c r="K470" t="n">
        <v>59.89</v>
      </c>
      <c r="L470" t="n">
        <v>4.75</v>
      </c>
      <c r="M470" t="n">
        <v>32</v>
      </c>
      <c r="N470" t="n">
        <v>70.76000000000001</v>
      </c>
      <c r="O470" t="n">
        <v>33583.7</v>
      </c>
      <c r="P470" t="n">
        <v>217.24</v>
      </c>
      <c r="Q470" t="n">
        <v>988.16</v>
      </c>
      <c r="R470" t="n">
        <v>58.58</v>
      </c>
      <c r="S470" t="n">
        <v>35.43</v>
      </c>
      <c r="T470" t="n">
        <v>10429.35</v>
      </c>
      <c r="U470" t="n">
        <v>0.6</v>
      </c>
      <c r="V470" t="n">
        <v>0.85</v>
      </c>
      <c r="W470" t="n">
        <v>3.02</v>
      </c>
      <c r="X470" t="n">
        <v>0.67</v>
      </c>
      <c r="Y470" t="n">
        <v>1</v>
      </c>
      <c r="Z470" t="n">
        <v>10</v>
      </c>
    </row>
    <row r="471">
      <c r="A471" t="n">
        <v>16</v>
      </c>
      <c r="B471" t="n">
        <v>135</v>
      </c>
      <c r="C471" t="inlineStr">
        <is>
          <t xml:space="preserve">CONCLUIDO	</t>
        </is>
      </c>
      <c r="D471" t="n">
        <v>5.6044</v>
      </c>
      <c r="E471" t="n">
        <v>17.84</v>
      </c>
      <c r="F471" t="n">
        <v>13.37</v>
      </c>
      <c r="G471" t="n">
        <v>25.07</v>
      </c>
      <c r="H471" t="n">
        <v>0.33</v>
      </c>
      <c r="I471" t="n">
        <v>32</v>
      </c>
      <c r="J471" t="n">
        <v>270.88</v>
      </c>
      <c r="K471" t="n">
        <v>59.89</v>
      </c>
      <c r="L471" t="n">
        <v>5</v>
      </c>
      <c r="M471" t="n">
        <v>30</v>
      </c>
      <c r="N471" t="n">
        <v>70.98999999999999</v>
      </c>
      <c r="O471" t="n">
        <v>33642.62</v>
      </c>
      <c r="P471" t="n">
        <v>215.56</v>
      </c>
      <c r="Q471" t="n">
        <v>988.22</v>
      </c>
      <c r="R471" t="n">
        <v>56.71</v>
      </c>
      <c r="S471" t="n">
        <v>35.43</v>
      </c>
      <c r="T471" t="n">
        <v>9507.879999999999</v>
      </c>
      <c r="U471" t="n">
        <v>0.62</v>
      </c>
      <c r="V471" t="n">
        <v>0.85</v>
      </c>
      <c r="W471" t="n">
        <v>3.02</v>
      </c>
      <c r="X471" t="n">
        <v>0.62</v>
      </c>
      <c r="Y471" t="n">
        <v>1</v>
      </c>
      <c r="Z471" t="n">
        <v>10</v>
      </c>
    </row>
    <row r="472">
      <c r="A472" t="n">
        <v>17</v>
      </c>
      <c r="B472" t="n">
        <v>135</v>
      </c>
      <c r="C472" t="inlineStr">
        <is>
          <t xml:space="preserve">CONCLUIDO	</t>
        </is>
      </c>
      <c r="D472" t="n">
        <v>5.6261</v>
      </c>
      <c r="E472" t="n">
        <v>17.77</v>
      </c>
      <c r="F472" t="n">
        <v>13.35</v>
      </c>
      <c r="G472" t="n">
        <v>25.85</v>
      </c>
      <c r="H472" t="n">
        <v>0.34</v>
      </c>
      <c r="I472" t="n">
        <v>31</v>
      </c>
      <c r="J472" t="n">
        <v>271.36</v>
      </c>
      <c r="K472" t="n">
        <v>59.89</v>
      </c>
      <c r="L472" t="n">
        <v>5.25</v>
      </c>
      <c r="M472" t="n">
        <v>29</v>
      </c>
      <c r="N472" t="n">
        <v>71.22</v>
      </c>
      <c r="O472" t="n">
        <v>33701.64</v>
      </c>
      <c r="P472" t="n">
        <v>214.86</v>
      </c>
      <c r="Q472" t="n">
        <v>988.2</v>
      </c>
      <c r="R472" t="n">
        <v>56.53</v>
      </c>
      <c r="S472" t="n">
        <v>35.43</v>
      </c>
      <c r="T472" t="n">
        <v>9419.9</v>
      </c>
      <c r="U472" t="n">
        <v>0.63</v>
      </c>
      <c r="V472" t="n">
        <v>0.85</v>
      </c>
      <c r="W472" t="n">
        <v>3.01</v>
      </c>
      <c r="X472" t="n">
        <v>0.6</v>
      </c>
      <c r="Y472" t="n">
        <v>1</v>
      </c>
      <c r="Z472" t="n">
        <v>10</v>
      </c>
    </row>
    <row r="473">
      <c r="A473" t="n">
        <v>18</v>
      </c>
      <c r="B473" t="n">
        <v>135</v>
      </c>
      <c r="C473" t="inlineStr">
        <is>
          <t xml:space="preserve">CONCLUIDO	</t>
        </is>
      </c>
      <c r="D473" t="n">
        <v>5.6733</v>
      </c>
      <c r="E473" t="n">
        <v>17.63</v>
      </c>
      <c r="F473" t="n">
        <v>13.31</v>
      </c>
      <c r="G473" t="n">
        <v>27.53</v>
      </c>
      <c r="H473" t="n">
        <v>0.36</v>
      </c>
      <c r="I473" t="n">
        <v>29</v>
      </c>
      <c r="J473" t="n">
        <v>271.84</v>
      </c>
      <c r="K473" t="n">
        <v>59.89</v>
      </c>
      <c r="L473" t="n">
        <v>5.5</v>
      </c>
      <c r="M473" t="n">
        <v>27</v>
      </c>
      <c r="N473" t="n">
        <v>71.45</v>
      </c>
      <c r="O473" t="n">
        <v>33760.74</v>
      </c>
      <c r="P473" t="n">
        <v>213.22</v>
      </c>
      <c r="Q473" t="n">
        <v>988.08</v>
      </c>
      <c r="R473" t="n">
        <v>55.02</v>
      </c>
      <c r="S473" t="n">
        <v>35.43</v>
      </c>
      <c r="T473" t="n">
        <v>8674.780000000001</v>
      </c>
      <c r="U473" t="n">
        <v>0.64</v>
      </c>
      <c r="V473" t="n">
        <v>0.86</v>
      </c>
      <c r="W473" t="n">
        <v>3.01</v>
      </c>
      <c r="X473" t="n">
        <v>0.55</v>
      </c>
      <c r="Y473" t="n">
        <v>1</v>
      </c>
      <c r="Z473" t="n">
        <v>10</v>
      </c>
    </row>
    <row r="474">
      <c r="A474" t="n">
        <v>19</v>
      </c>
      <c r="B474" t="n">
        <v>135</v>
      </c>
      <c r="C474" t="inlineStr">
        <is>
          <t xml:space="preserve">CONCLUIDO	</t>
        </is>
      </c>
      <c r="D474" t="n">
        <v>5.692</v>
      </c>
      <c r="E474" t="n">
        <v>17.57</v>
      </c>
      <c r="F474" t="n">
        <v>13.3</v>
      </c>
      <c r="G474" t="n">
        <v>28.5</v>
      </c>
      <c r="H474" t="n">
        <v>0.38</v>
      </c>
      <c r="I474" t="n">
        <v>28</v>
      </c>
      <c r="J474" t="n">
        <v>272.32</v>
      </c>
      <c r="K474" t="n">
        <v>59.89</v>
      </c>
      <c r="L474" t="n">
        <v>5.75</v>
      </c>
      <c r="M474" t="n">
        <v>26</v>
      </c>
      <c r="N474" t="n">
        <v>71.68000000000001</v>
      </c>
      <c r="O474" t="n">
        <v>33820.05</v>
      </c>
      <c r="P474" t="n">
        <v>212.55</v>
      </c>
      <c r="Q474" t="n">
        <v>988.1900000000001</v>
      </c>
      <c r="R474" t="n">
        <v>54.81</v>
      </c>
      <c r="S474" t="n">
        <v>35.43</v>
      </c>
      <c r="T474" t="n">
        <v>8577.559999999999</v>
      </c>
      <c r="U474" t="n">
        <v>0.65</v>
      </c>
      <c r="V474" t="n">
        <v>0.86</v>
      </c>
      <c r="W474" t="n">
        <v>3.01</v>
      </c>
      <c r="X474" t="n">
        <v>0.55</v>
      </c>
      <c r="Y474" t="n">
        <v>1</v>
      </c>
      <c r="Z474" t="n">
        <v>10</v>
      </c>
    </row>
    <row r="475">
      <c r="A475" t="n">
        <v>20</v>
      </c>
      <c r="B475" t="n">
        <v>135</v>
      </c>
      <c r="C475" t="inlineStr">
        <is>
          <t xml:space="preserve">CONCLUIDO	</t>
        </is>
      </c>
      <c r="D475" t="n">
        <v>5.7196</v>
      </c>
      <c r="E475" t="n">
        <v>17.48</v>
      </c>
      <c r="F475" t="n">
        <v>13.27</v>
      </c>
      <c r="G475" t="n">
        <v>29.48</v>
      </c>
      <c r="H475" t="n">
        <v>0.39</v>
      </c>
      <c r="I475" t="n">
        <v>27</v>
      </c>
      <c r="J475" t="n">
        <v>272.8</v>
      </c>
      <c r="K475" t="n">
        <v>59.89</v>
      </c>
      <c r="L475" t="n">
        <v>6</v>
      </c>
      <c r="M475" t="n">
        <v>25</v>
      </c>
      <c r="N475" t="n">
        <v>71.91</v>
      </c>
      <c r="O475" t="n">
        <v>33879.33</v>
      </c>
      <c r="P475" t="n">
        <v>211.35</v>
      </c>
      <c r="Q475" t="n">
        <v>988.13</v>
      </c>
      <c r="R475" t="n">
        <v>53.56</v>
      </c>
      <c r="S475" t="n">
        <v>35.43</v>
      </c>
      <c r="T475" t="n">
        <v>7955.44</v>
      </c>
      <c r="U475" t="n">
        <v>0.66</v>
      </c>
      <c r="V475" t="n">
        <v>0.86</v>
      </c>
      <c r="W475" t="n">
        <v>3.01</v>
      </c>
      <c r="X475" t="n">
        <v>0.51</v>
      </c>
      <c r="Y475" t="n">
        <v>1</v>
      </c>
      <c r="Z475" t="n">
        <v>10</v>
      </c>
    </row>
    <row r="476">
      <c r="A476" t="n">
        <v>21</v>
      </c>
      <c r="B476" t="n">
        <v>135</v>
      </c>
      <c r="C476" t="inlineStr">
        <is>
          <t xml:space="preserve">CONCLUIDO	</t>
        </is>
      </c>
      <c r="D476" t="n">
        <v>5.7681</v>
      </c>
      <c r="E476" t="n">
        <v>17.34</v>
      </c>
      <c r="F476" t="n">
        <v>13.22</v>
      </c>
      <c r="G476" t="n">
        <v>31.73</v>
      </c>
      <c r="H476" t="n">
        <v>0.41</v>
      </c>
      <c r="I476" t="n">
        <v>25</v>
      </c>
      <c r="J476" t="n">
        <v>273.28</v>
      </c>
      <c r="K476" t="n">
        <v>59.89</v>
      </c>
      <c r="L476" t="n">
        <v>6.25</v>
      </c>
      <c r="M476" t="n">
        <v>23</v>
      </c>
      <c r="N476" t="n">
        <v>72.14</v>
      </c>
      <c r="O476" t="n">
        <v>33938.7</v>
      </c>
      <c r="P476" t="n">
        <v>209.69</v>
      </c>
      <c r="Q476" t="n">
        <v>988.16</v>
      </c>
      <c r="R476" t="n">
        <v>52.33</v>
      </c>
      <c r="S476" t="n">
        <v>35.43</v>
      </c>
      <c r="T476" t="n">
        <v>7349.4</v>
      </c>
      <c r="U476" t="n">
        <v>0.68</v>
      </c>
      <c r="V476" t="n">
        <v>0.86</v>
      </c>
      <c r="W476" t="n">
        <v>3</v>
      </c>
      <c r="X476" t="n">
        <v>0.47</v>
      </c>
      <c r="Y476" t="n">
        <v>1</v>
      </c>
      <c r="Z476" t="n">
        <v>10</v>
      </c>
    </row>
    <row r="477">
      <c r="A477" t="n">
        <v>22</v>
      </c>
      <c r="B477" t="n">
        <v>135</v>
      </c>
      <c r="C477" t="inlineStr">
        <is>
          <t xml:space="preserve">CONCLUIDO	</t>
        </is>
      </c>
      <c r="D477" t="n">
        <v>5.7632</v>
      </c>
      <c r="E477" t="n">
        <v>17.35</v>
      </c>
      <c r="F477" t="n">
        <v>13.23</v>
      </c>
      <c r="G477" t="n">
        <v>31.76</v>
      </c>
      <c r="H477" t="n">
        <v>0.42</v>
      </c>
      <c r="I477" t="n">
        <v>25</v>
      </c>
      <c r="J477" t="n">
        <v>273.76</v>
      </c>
      <c r="K477" t="n">
        <v>59.89</v>
      </c>
      <c r="L477" t="n">
        <v>6.5</v>
      </c>
      <c r="M477" t="n">
        <v>23</v>
      </c>
      <c r="N477" t="n">
        <v>72.37</v>
      </c>
      <c r="O477" t="n">
        <v>33998.16</v>
      </c>
      <c r="P477" t="n">
        <v>209.43</v>
      </c>
      <c r="Q477" t="n">
        <v>988.1900000000001</v>
      </c>
      <c r="R477" t="n">
        <v>52.57</v>
      </c>
      <c r="S477" t="n">
        <v>35.43</v>
      </c>
      <c r="T477" t="n">
        <v>7470.99</v>
      </c>
      <c r="U477" t="n">
        <v>0.67</v>
      </c>
      <c r="V477" t="n">
        <v>0.86</v>
      </c>
      <c r="W477" t="n">
        <v>3.01</v>
      </c>
      <c r="X477" t="n">
        <v>0.48</v>
      </c>
      <c r="Y477" t="n">
        <v>1</v>
      </c>
      <c r="Z477" t="n">
        <v>10</v>
      </c>
    </row>
    <row r="478">
      <c r="A478" t="n">
        <v>23</v>
      </c>
      <c r="B478" t="n">
        <v>135</v>
      </c>
      <c r="C478" t="inlineStr">
        <is>
          <t xml:space="preserve">CONCLUIDO	</t>
        </is>
      </c>
      <c r="D478" t="n">
        <v>5.7869</v>
      </c>
      <c r="E478" t="n">
        <v>17.28</v>
      </c>
      <c r="F478" t="n">
        <v>13.21</v>
      </c>
      <c r="G478" t="n">
        <v>33.04</v>
      </c>
      <c r="H478" t="n">
        <v>0.44</v>
      </c>
      <c r="I478" t="n">
        <v>24</v>
      </c>
      <c r="J478" t="n">
        <v>274.24</v>
      </c>
      <c r="K478" t="n">
        <v>59.89</v>
      </c>
      <c r="L478" t="n">
        <v>6.75</v>
      </c>
      <c r="M478" t="n">
        <v>22</v>
      </c>
      <c r="N478" t="n">
        <v>72.61</v>
      </c>
      <c r="O478" t="n">
        <v>34057.71</v>
      </c>
      <c r="P478" t="n">
        <v>208.35</v>
      </c>
      <c r="Q478" t="n">
        <v>988.15</v>
      </c>
      <c r="R478" t="n">
        <v>51.87</v>
      </c>
      <c r="S478" t="n">
        <v>35.43</v>
      </c>
      <c r="T478" t="n">
        <v>7126.34</v>
      </c>
      <c r="U478" t="n">
        <v>0.68</v>
      </c>
      <c r="V478" t="n">
        <v>0.86</v>
      </c>
      <c r="W478" t="n">
        <v>3.01</v>
      </c>
      <c r="X478" t="n">
        <v>0.46</v>
      </c>
      <c r="Y478" t="n">
        <v>1</v>
      </c>
      <c r="Z478" t="n">
        <v>10</v>
      </c>
    </row>
    <row r="479">
      <c r="A479" t="n">
        <v>24</v>
      </c>
      <c r="B479" t="n">
        <v>135</v>
      </c>
      <c r="C479" t="inlineStr">
        <is>
          <t xml:space="preserve">CONCLUIDO	</t>
        </is>
      </c>
      <c r="D479" t="n">
        <v>5.808</v>
      </c>
      <c r="E479" t="n">
        <v>17.22</v>
      </c>
      <c r="F479" t="n">
        <v>13.2</v>
      </c>
      <c r="G479" t="n">
        <v>34.44</v>
      </c>
      <c r="H479" t="n">
        <v>0.45</v>
      </c>
      <c r="I479" t="n">
        <v>23</v>
      </c>
      <c r="J479" t="n">
        <v>274.73</v>
      </c>
      <c r="K479" t="n">
        <v>59.89</v>
      </c>
      <c r="L479" t="n">
        <v>7</v>
      </c>
      <c r="M479" t="n">
        <v>21</v>
      </c>
      <c r="N479" t="n">
        <v>72.84</v>
      </c>
      <c r="O479" t="n">
        <v>34117.35</v>
      </c>
      <c r="P479" t="n">
        <v>207.81</v>
      </c>
      <c r="Q479" t="n">
        <v>988.17</v>
      </c>
      <c r="R479" t="n">
        <v>51.54</v>
      </c>
      <c r="S479" t="n">
        <v>35.43</v>
      </c>
      <c r="T479" t="n">
        <v>6964.74</v>
      </c>
      <c r="U479" t="n">
        <v>0.6899999999999999</v>
      </c>
      <c r="V479" t="n">
        <v>0.86</v>
      </c>
      <c r="W479" t="n">
        <v>3.01</v>
      </c>
      <c r="X479" t="n">
        <v>0.45</v>
      </c>
      <c r="Y479" t="n">
        <v>1</v>
      </c>
      <c r="Z479" t="n">
        <v>10</v>
      </c>
    </row>
    <row r="480">
      <c r="A480" t="n">
        <v>25</v>
      </c>
      <c r="B480" t="n">
        <v>135</v>
      </c>
      <c r="C480" t="inlineStr">
        <is>
          <t xml:space="preserve">CONCLUIDO	</t>
        </is>
      </c>
      <c r="D480" t="n">
        <v>5.8376</v>
      </c>
      <c r="E480" t="n">
        <v>17.13</v>
      </c>
      <c r="F480" t="n">
        <v>13.16</v>
      </c>
      <c r="G480" t="n">
        <v>35.9</v>
      </c>
      <c r="H480" t="n">
        <v>0.47</v>
      </c>
      <c r="I480" t="n">
        <v>22</v>
      </c>
      <c r="J480" t="n">
        <v>275.21</v>
      </c>
      <c r="K480" t="n">
        <v>59.89</v>
      </c>
      <c r="L480" t="n">
        <v>7.25</v>
      </c>
      <c r="M480" t="n">
        <v>20</v>
      </c>
      <c r="N480" t="n">
        <v>73.08</v>
      </c>
      <c r="O480" t="n">
        <v>34177.09</v>
      </c>
      <c r="P480" t="n">
        <v>206.52</v>
      </c>
      <c r="Q480" t="n">
        <v>988.08</v>
      </c>
      <c r="R480" t="n">
        <v>50.69</v>
      </c>
      <c r="S480" t="n">
        <v>35.43</v>
      </c>
      <c r="T480" t="n">
        <v>6544.3</v>
      </c>
      <c r="U480" t="n">
        <v>0.7</v>
      </c>
      <c r="V480" t="n">
        <v>0.87</v>
      </c>
      <c r="W480" t="n">
        <v>2.99</v>
      </c>
      <c r="X480" t="n">
        <v>0.41</v>
      </c>
      <c r="Y480" t="n">
        <v>1</v>
      </c>
      <c r="Z480" t="n">
        <v>10</v>
      </c>
    </row>
    <row r="481">
      <c r="A481" t="n">
        <v>26</v>
      </c>
      <c r="B481" t="n">
        <v>135</v>
      </c>
      <c r="C481" t="inlineStr">
        <is>
          <t xml:space="preserve">CONCLUIDO	</t>
        </is>
      </c>
      <c r="D481" t="n">
        <v>5.8568</v>
      </c>
      <c r="E481" t="n">
        <v>17.07</v>
      </c>
      <c r="F481" t="n">
        <v>13.16</v>
      </c>
      <c r="G481" t="n">
        <v>37.6</v>
      </c>
      <c r="H481" t="n">
        <v>0.48</v>
      </c>
      <c r="I481" t="n">
        <v>21</v>
      </c>
      <c r="J481" t="n">
        <v>275.7</v>
      </c>
      <c r="K481" t="n">
        <v>59.89</v>
      </c>
      <c r="L481" t="n">
        <v>7.5</v>
      </c>
      <c r="M481" t="n">
        <v>19</v>
      </c>
      <c r="N481" t="n">
        <v>73.31</v>
      </c>
      <c r="O481" t="n">
        <v>34236.91</v>
      </c>
      <c r="P481" t="n">
        <v>205.67</v>
      </c>
      <c r="Q481" t="n">
        <v>988.16</v>
      </c>
      <c r="R481" t="n">
        <v>50.54</v>
      </c>
      <c r="S481" t="n">
        <v>35.43</v>
      </c>
      <c r="T481" t="n">
        <v>6475.99</v>
      </c>
      <c r="U481" t="n">
        <v>0.7</v>
      </c>
      <c r="V481" t="n">
        <v>0.87</v>
      </c>
      <c r="W481" t="n">
        <v>2.99</v>
      </c>
      <c r="X481" t="n">
        <v>0.41</v>
      </c>
      <c r="Y481" t="n">
        <v>1</v>
      </c>
      <c r="Z481" t="n">
        <v>10</v>
      </c>
    </row>
    <row r="482">
      <c r="A482" t="n">
        <v>27</v>
      </c>
      <c r="B482" t="n">
        <v>135</v>
      </c>
      <c r="C482" t="inlineStr">
        <is>
          <t xml:space="preserve">CONCLUIDO	</t>
        </is>
      </c>
      <c r="D482" t="n">
        <v>5.8849</v>
      </c>
      <c r="E482" t="n">
        <v>16.99</v>
      </c>
      <c r="F482" t="n">
        <v>13.13</v>
      </c>
      <c r="G482" t="n">
        <v>39.39</v>
      </c>
      <c r="H482" t="n">
        <v>0.5</v>
      </c>
      <c r="I482" t="n">
        <v>20</v>
      </c>
      <c r="J482" t="n">
        <v>276.18</v>
      </c>
      <c r="K482" t="n">
        <v>59.89</v>
      </c>
      <c r="L482" t="n">
        <v>7.75</v>
      </c>
      <c r="M482" t="n">
        <v>18</v>
      </c>
      <c r="N482" t="n">
        <v>73.55</v>
      </c>
      <c r="O482" t="n">
        <v>34296.82</v>
      </c>
      <c r="P482" t="n">
        <v>204.69</v>
      </c>
      <c r="Q482" t="n">
        <v>988.17</v>
      </c>
      <c r="R482" t="n">
        <v>49.36</v>
      </c>
      <c r="S482" t="n">
        <v>35.43</v>
      </c>
      <c r="T482" t="n">
        <v>5892.03</v>
      </c>
      <c r="U482" t="n">
        <v>0.72</v>
      </c>
      <c r="V482" t="n">
        <v>0.87</v>
      </c>
      <c r="W482" t="n">
        <v>3</v>
      </c>
      <c r="X482" t="n">
        <v>0.37</v>
      </c>
      <c r="Y482" t="n">
        <v>1</v>
      </c>
      <c r="Z482" t="n">
        <v>10</v>
      </c>
    </row>
    <row r="483">
      <c r="A483" t="n">
        <v>28</v>
      </c>
      <c r="B483" t="n">
        <v>135</v>
      </c>
      <c r="C483" t="inlineStr">
        <is>
          <t xml:space="preserve">CONCLUIDO	</t>
        </is>
      </c>
      <c r="D483" t="n">
        <v>5.8879</v>
      </c>
      <c r="E483" t="n">
        <v>16.98</v>
      </c>
      <c r="F483" t="n">
        <v>13.12</v>
      </c>
      <c r="G483" t="n">
        <v>39.36</v>
      </c>
      <c r="H483" t="n">
        <v>0.51</v>
      </c>
      <c r="I483" t="n">
        <v>20</v>
      </c>
      <c r="J483" t="n">
        <v>276.67</v>
      </c>
      <c r="K483" t="n">
        <v>59.89</v>
      </c>
      <c r="L483" t="n">
        <v>8</v>
      </c>
      <c r="M483" t="n">
        <v>18</v>
      </c>
      <c r="N483" t="n">
        <v>73.78</v>
      </c>
      <c r="O483" t="n">
        <v>34356.83</v>
      </c>
      <c r="P483" t="n">
        <v>203.93</v>
      </c>
      <c r="Q483" t="n">
        <v>988.12</v>
      </c>
      <c r="R483" t="n">
        <v>49.02</v>
      </c>
      <c r="S483" t="n">
        <v>35.43</v>
      </c>
      <c r="T483" t="n">
        <v>5720.96</v>
      </c>
      <c r="U483" t="n">
        <v>0.72</v>
      </c>
      <c r="V483" t="n">
        <v>0.87</v>
      </c>
      <c r="W483" t="n">
        <v>3</v>
      </c>
      <c r="X483" t="n">
        <v>0.37</v>
      </c>
      <c r="Y483" t="n">
        <v>1</v>
      </c>
      <c r="Z483" t="n">
        <v>10</v>
      </c>
    </row>
    <row r="484">
      <c r="A484" t="n">
        <v>29</v>
      </c>
      <c r="B484" t="n">
        <v>135</v>
      </c>
      <c r="C484" t="inlineStr">
        <is>
          <t xml:space="preserve">CONCLUIDO	</t>
        </is>
      </c>
      <c r="D484" t="n">
        <v>5.9089</v>
      </c>
      <c r="E484" t="n">
        <v>16.92</v>
      </c>
      <c r="F484" t="n">
        <v>13.11</v>
      </c>
      <c r="G484" t="n">
        <v>41.4</v>
      </c>
      <c r="H484" t="n">
        <v>0.53</v>
      </c>
      <c r="I484" t="n">
        <v>19</v>
      </c>
      <c r="J484" t="n">
        <v>277.16</v>
      </c>
      <c r="K484" t="n">
        <v>59.89</v>
      </c>
      <c r="L484" t="n">
        <v>8.25</v>
      </c>
      <c r="M484" t="n">
        <v>17</v>
      </c>
      <c r="N484" t="n">
        <v>74.02</v>
      </c>
      <c r="O484" t="n">
        <v>34416.93</v>
      </c>
      <c r="P484" t="n">
        <v>203.08</v>
      </c>
      <c r="Q484" t="n">
        <v>988.16</v>
      </c>
      <c r="R484" t="n">
        <v>48.76</v>
      </c>
      <c r="S484" t="n">
        <v>35.43</v>
      </c>
      <c r="T484" t="n">
        <v>5594.76</v>
      </c>
      <c r="U484" t="n">
        <v>0.73</v>
      </c>
      <c r="V484" t="n">
        <v>0.87</v>
      </c>
      <c r="W484" t="n">
        <v>3</v>
      </c>
      <c r="X484" t="n">
        <v>0.36</v>
      </c>
      <c r="Y484" t="n">
        <v>1</v>
      </c>
      <c r="Z484" t="n">
        <v>10</v>
      </c>
    </row>
    <row r="485">
      <c r="A485" t="n">
        <v>30</v>
      </c>
      <c r="B485" t="n">
        <v>135</v>
      </c>
      <c r="C485" t="inlineStr">
        <is>
          <t xml:space="preserve">CONCLUIDO	</t>
        </is>
      </c>
      <c r="D485" t="n">
        <v>5.9303</v>
      </c>
      <c r="E485" t="n">
        <v>16.86</v>
      </c>
      <c r="F485" t="n">
        <v>13.1</v>
      </c>
      <c r="G485" t="n">
        <v>43.66</v>
      </c>
      <c r="H485" t="n">
        <v>0.55</v>
      </c>
      <c r="I485" t="n">
        <v>18</v>
      </c>
      <c r="J485" t="n">
        <v>277.65</v>
      </c>
      <c r="K485" t="n">
        <v>59.89</v>
      </c>
      <c r="L485" t="n">
        <v>8.5</v>
      </c>
      <c r="M485" t="n">
        <v>16</v>
      </c>
      <c r="N485" t="n">
        <v>74.26000000000001</v>
      </c>
      <c r="O485" t="n">
        <v>34477.13</v>
      </c>
      <c r="P485" t="n">
        <v>201.76</v>
      </c>
      <c r="Q485" t="n">
        <v>988.14</v>
      </c>
      <c r="R485" t="n">
        <v>48.46</v>
      </c>
      <c r="S485" t="n">
        <v>35.43</v>
      </c>
      <c r="T485" t="n">
        <v>5449.69</v>
      </c>
      <c r="U485" t="n">
        <v>0.73</v>
      </c>
      <c r="V485" t="n">
        <v>0.87</v>
      </c>
      <c r="W485" t="n">
        <v>3</v>
      </c>
      <c r="X485" t="n">
        <v>0.35</v>
      </c>
      <c r="Y485" t="n">
        <v>1</v>
      </c>
      <c r="Z485" t="n">
        <v>10</v>
      </c>
    </row>
    <row r="486">
      <c r="A486" t="n">
        <v>31</v>
      </c>
      <c r="B486" t="n">
        <v>135</v>
      </c>
      <c r="C486" t="inlineStr">
        <is>
          <t xml:space="preserve">CONCLUIDO	</t>
        </is>
      </c>
      <c r="D486" t="n">
        <v>5.933</v>
      </c>
      <c r="E486" t="n">
        <v>16.86</v>
      </c>
      <c r="F486" t="n">
        <v>13.09</v>
      </c>
      <c r="G486" t="n">
        <v>43.64</v>
      </c>
      <c r="H486" t="n">
        <v>0.5600000000000001</v>
      </c>
      <c r="I486" t="n">
        <v>18</v>
      </c>
      <c r="J486" t="n">
        <v>278.13</v>
      </c>
      <c r="K486" t="n">
        <v>59.89</v>
      </c>
      <c r="L486" t="n">
        <v>8.75</v>
      </c>
      <c r="M486" t="n">
        <v>16</v>
      </c>
      <c r="N486" t="n">
        <v>74.5</v>
      </c>
      <c r="O486" t="n">
        <v>34537.41</v>
      </c>
      <c r="P486" t="n">
        <v>201.38</v>
      </c>
      <c r="Q486" t="n">
        <v>988.11</v>
      </c>
      <c r="R486" t="n">
        <v>48.36</v>
      </c>
      <c r="S486" t="n">
        <v>35.43</v>
      </c>
      <c r="T486" t="n">
        <v>5401.17</v>
      </c>
      <c r="U486" t="n">
        <v>0.73</v>
      </c>
      <c r="V486" t="n">
        <v>0.87</v>
      </c>
      <c r="W486" t="n">
        <v>2.99</v>
      </c>
      <c r="X486" t="n">
        <v>0.34</v>
      </c>
      <c r="Y486" t="n">
        <v>1</v>
      </c>
      <c r="Z486" t="n">
        <v>10</v>
      </c>
    </row>
    <row r="487">
      <c r="A487" t="n">
        <v>32</v>
      </c>
      <c r="B487" t="n">
        <v>135</v>
      </c>
      <c r="C487" t="inlineStr">
        <is>
          <t xml:space="preserve">CONCLUIDO	</t>
        </is>
      </c>
      <c r="D487" t="n">
        <v>5.9556</v>
      </c>
      <c r="E487" t="n">
        <v>16.79</v>
      </c>
      <c r="F487" t="n">
        <v>13.08</v>
      </c>
      <c r="G487" t="n">
        <v>46.16</v>
      </c>
      <c r="H487" t="n">
        <v>0.58</v>
      </c>
      <c r="I487" t="n">
        <v>17</v>
      </c>
      <c r="J487" t="n">
        <v>278.62</v>
      </c>
      <c r="K487" t="n">
        <v>59.89</v>
      </c>
      <c r="L487" t="n">
        <v>9</v>
      </c>
      <c r="M487" t="n">
        <v>15</v>
      </c>
      <c r="N487" t="n">
        <v>74.73999999999999</v>
      </c>
      <c r="O487" t="n">
        <v>34597.8</v>
      </c>
      <c r="P487" t="n">
        <v>199.39</v>
      </c>
      <c r="Q487" t="n">
        <v>988.09</v>
      </c>
      <c r="R487" t="n">
        <v>47.95</v>
      </c>
      <c r="S487" t="n">
        <v>35.43</v>
      </c>
      <c r="T487" t="n">
        <v>5199.49</v>
      </c>
      <c r="U487" t="n">
        <v>0.74</v>
      </c>
      <c r="V487" t="n">
        <v>0.87</v>
      </c>
      <c r="W487" t="n">
        <v>2.99</v>
      </c>
      <c r="X487" t="n">
        <v>0.32</v>
      </c>
      <c r="Y487" t="n">
        <v>1</v>
      </c>
      <c r="Z487" t="n">
        <v>10</v>
      </c>
    </row>
    <row r="488">
      <c r="A488" t="n">
        <v>33</v>
      </c>
      <c r="B488" t="n">
        <v>135</v>
      </c>
      <c r="C488" t="inlineStr">
        <is>
          <t xml:space="preserve">CONCLUIDO	</t>
        </is>
      </c>
      <c r="D488" t="n">
        <v>5.9571</v>
      </c>
      <c r="E488" t="n">
        <v>16.79</v>
      </c>
      <c r="F488" t="n">
        <v>13.07</v>
      </c>
      <c r="G488" t="n">
        <v>46.14</v>
      </c>
      <c r="H488" t="n">
        <v>0.59</v>
      </c>
      <c r="I488" t="n">
        <v>17</v>
      </c>
      <c r="J488" t="n">
        <v>279.11</v>
      </c>
      <c r="K488" t="n">
        <v>59.89</v>
      </c>
      <c r="L488" t="n">
        <v>9.25</v>
      </c>
      <c r="M488" t="n">
        <v>15</v>
      </c>
      <c r="N488" t="n">
        <v>74.98</v>
      </c>
      <c r="O488" t="n">
        <v>34658.27</v>
      </c>
      <c r="P488" t="n">
        <v>198.96</v>
      </c>
      <c r="Q488" t="n">
        <v>988.15</v>
      </c>
      <c r="R488" t="n">
        <v>47.73</v>
      </c>
      <c r="S488" t="n">
        <v>35.43</v>
      </c>
      <c r="T488" t="n">
        <v>5089.12</v>
      </c>
      <c r="U488" t="n">
        <v>0.74</v>
      </c>
      <c r="V488" t="n">
        <v>0.87</v>
      </c>
      <c r="W488" t="n">
        <v>2.99</v>
      </c>
      <c r="X488" t="n">
        <v>0.32</v>
      </c>
      <c r="Y488" t="n">
        <v>1</v>
      </c>
      <c r="Z488" t="n">
        <v>10</v>
      </c>
    </row>
    <row r="489">
      <c r="A489" t="n">
        <v>34</v>
      </c>
      <c r="B489" t="n">
        <v>135</v>
      </c>
      <c r="C489" t="inlineStr">
        <is>
          <t xml:space="preserve">CONCLUIDO	</t>
        </is>
      </c>
      <c r="D489" t="n">
        <v>5.9835</v>
      </c>
      <c r="E489" t="n">
        <v>16.71</v>
      </c>
      <c r="F489" t="n">
        <v>13.05</v>
      </c>
      <c r="G489" t="n">
        <v>48.94</v>
      </c>
      <c r="H489" t="n">
        <v>0.6</v>
      </c>
      <c r="I489" t="n">
        <v>16</v>
      </c>
      <c r="J489" t="n">
        <v>279.61</v>
      </c>
      <c r="K489" t="n">
        <v>59.89</v>
      </c>
      <c r="L489" t="n">
        <v>9.5</v>
      </c>
      <c r="M489" t="n">
        <v>14</v>
      </c>
      <c r="N489" t="n">
        <v>75.22</v>
      </c>
      <c r="O489" t="n">
        <v>34718.84</v>
      </c>
      <c r="P489" t="n">
        <v>198.24</v>
      </c>
      <c r="Q489" t="n">
        <v>988.08</v>
      </c>
      <c r="R489" t="n">
        <v>46.99</v>
      </c>
      <c r="S489" t="n">
        <v>35.43</v>
      </c>
      <c r="T489" t="n">
        <v>4727.6</v>
      </c>
      <c r="U489" t="n">
        <v>0.75</v>
      </c>
      <c r="V489" t="n">
        <v>0.87</v>
      </c>
      <c r="W489" t="n">
        <v>2.99</v>
      </c>
      <c r="X489" t="n">
        <v>0.3</v>
      </c>
      <c r="Y489" t="n">
        <v>1</v>
      </c>
      <c r="Z489" t="n">
        <v>10</v>
      </c>
    </row>
    <row r="490">
      <c r="A490" t="n">
        <v>35</v>
      </c>
      <c r="B490" t="n">
        <v>135</v>
      </c>
      <c r="C490" t="inlineStr">
        <is>
          <t xml:space="preserve">CONCLUIDO	</t>
        </is>
      </c>
      <c r="D490" t="n">
        <v>5.9863</v>
      </c>
      <c r="E490" t="n">
        <v>16.7</v>
      </c>
      <c r="F490" t="n">
        <v>13.04</v>
      </c>
      <c r="G490" t="n">
        <v>48.91</v>
      </c>
      <c r="H490" t="n">
        <v>0.62</v>
      </c>
      <c r="I490" t="n">
        <v>16</v>
      </c>
      <c r="J490" t="n">
        <v>280.1</v>
      </c>
      <c r="K490" t="n">
        <v>59.89</v>
      </c>
      <c r="L490" t="n">
        <v>9.75</v>
      </c>
      <c r="M490" t="n">
        <v>14</v>
      </c>
      <c r="N490" t="n">
        <v>75.45999999999999</v>
      </c>
      <c r="O490" t="n">
        <v>34779.51</v>
      </c>
      <c r="P490" t="n">
        <v>197.72</v>
      </c>
      <c r="Q490" t="n">
        <v>988.17</v>
      </c>
      <c r="R490" t="n">
        <v>46.85</v>
      </c>
      <c r="S490" t="n">
        <v>35.43</v>
      </c>
      <c r="T490" t="n">
        <v>4653.98</v>
      </c>
      <c r="U490" t="n">
        <v>0.76</v>
      </c>
      <c r="V490" t="n">
        <v>0.87</v>
      </c>
      <c r="W490" t="n">
        <v>2.99</v>
      </c>
      <c r="X490" t="n">
        <v>0.29</v>
      </c>
      <c r="Y490" t="n">
        <v>1</v>
      </c>
      <c r="Z490" t="n">
        <v>10</v>
      </c>
    </row>
    <row r="491">
      <c r="A491" t="n">
        <v>36</v>
      </c>
      <c r="B491" t="n">
        <v>135</v>
      </c>
      <c r="C491" t="inlineStr">
        <is>
          <t xml:space="preserve">CONCLUIDO	</t>
        </is>
      </c>
      <c r="D491" t="n">
        <v>5.9821</v>
      </c>
      <c r="E491" t="n">
        <v>16.72</v>
      </c>
      <c r="F491" t="n">
        <v>13.05</v>
      </c>
      <c r="G491" t="n">
        <v>48.96</v>
      </c>
      <c r="H491" t="n">
        <v>0.63</v>
      </c>
      <c r="I491" t="n">
        <v>16</v>
      </c>
      <c r="J491" t="n">
        <v>280.59</v>
      </c>
      <c r="K491" t="n">
        <v>59.89</v>
      </c>
      <c r="L491" t="n">
        <v>10</v>
      </c>
      <c r="M491" t="n">
        <v>14</v>
      </c>
      <c r="N491" t="n">
        <v>75.7</v>
      </c>
      <c r="O491" t="n">
        <v>34840.27</v>
      </c>
      <c r="P491" t="n">
        <v>196.69</v>
      </c>
      <c r="Q491" t="n">
        <v>988.08</v>
      </c>
      <c r="R491" t="n">
        <v>47.24</v>
      </c>
      <c r="S491" t="n">
        <v>35.43</v>
      </c>
      <c r="T491" t="n">
        <v>4850.57</v>
      </c>
      <c r="U491" t="n">
        <v>0.75</v>
      </c>
      <c r="V491" t="n">
        <v>0.87</v>
      </c>
      <c r="W491" t="n">
        <v>2.99</v>
      </c>
      <c r="X491" t="n">
        <v>0.3</v>
      </c>
      <c r="Y491" t="n">
        <v>1</v>
      </c>
      <c r="Z491" t="n">
        <v>10</v>
      </c>
    </row>
    <row r="492">
      <c r="A492" t="n">
        <v>37</v>
      </c>
      <c r="B492" t="n">
        <v>135</v>
      </c>
      <c r="C492" t="inlineStr">
        <is>
          <t xml:space="preserve">CONCLUIDO	</t>
        </is>
      </c>
      <c r="D492" t="n">
        <v>6.006</v>
      </c>
      <c r="E492" t="n">
        <v>16.65</v>
      </c>
      <c r="F492" t="n">
        <v>13.04</v>
      </c>
      <c r="G492" t="n">
        <v>52.15</v>
      </c>
      <c r="H492" t="n">
        <v>0.65</v>
      </c>
      <c r="I492" t="n">
        <v>15</v>
      </c>
      <c r="J492" t="n">
        <v>281.08</v>
      </c>
      <c r="K492" t="n">
        <v>59.89</v>
      </c>
      <c r="L492" t="n">
        <v>10.25</v>
      </c>
      <c r="M492" t="n">
        <v>13</v>
      </c>
      <c r="N492" t="n">
        <v>75.95</v>
      </c>
      <c r="O492" t="n">
        <v>34901.13</v>
      </c>
      <c r="P492" t="n">
        <v>196.18</v>
      </c>
      <c r="Q492" t="n">
        <v>988.14</v>
      </c>
      <c r="R492" t="n">
        <v>46.7</v>
      </c>
      <c r="S492" t="n">
        <v>35.43</v>
      </c>
      <c r="T492" t="n">
        <v>4588.36</v>
      </c>
      <c r="U492" t="n">
        <v>0.76</v>
      </c>
      <c r="V492" t="n">
        <v>0.87</v>
      </c>
      <c r="W492" t="n">
        <v>2.99</v>
      </c>
      <c r="X492" t="n">
        <v>0.28</v>
      </c>
      <c r="Y492" t="n">
        <v>1</v>
      </c>
      <c r="Z492" t="n">
        <v>10</v>
      </c>
    </row>
    <row r="493">
      <c r="A493" t="n">
        <v>38</v>
      </c>
      <c r="B493" t="n">
        <v>135</v>
      </c>
      <c r="C493" t="inlineStr">
        <is>
          <t xml:space="preserve">CONCLUIDO	</t>
        </is>
      </c>
      <c r="D493" t="n">
        <v>6.0121</v>
      </c>
      <c r="E493" t="n">
        <v>16.63</v>
      </c>
      <c r="F493" t="n">
        <v>13.02</v>
      </c>
      <c r="G493" t="n">
        <v>52.09</v>
      </c>
      <c r="H493" t="n">
        <v>0.66</v>
      </c>
      <c r="I493" t="n">
        <v>15</v>
      </c>
      <c r="J493" t="n">
        <v>281.58</v>
      </c>
      <c r="K493" t="n">
        <v>59.89</v>
      </c>
      <c r="L493" t="n">
        <v>10.5</v>
      </c>
      <c r="M493" t="n">
        <v>13</v>
      </c>
      <c r="N493" t="n">
        <v>76.19</v>
      </c>
      <c r="O493" t="n">
        <v>34962.08</v>
      </c>
      <c r="P493" t="n">
        <v>195.26</v>
      </c>
      <c r="Q493" t="n">
        <v>988.09</v>
      </c>
      <c r="R493" t="n">
        <v>46.17</v>
      </c>
      <c r="S493" t="n">
        <v>35.43</v>
      </c>
      <c r="T493" t="n">
        <v>4321.4</v>
      </c>
      <c r="U493" t="n">
        <v>0.77</v>
      </c>
      <c r="V493" t="n">
        <v>0.88</v>
      </c>
      <c r="W493" t="n">
        <v>2.98</v>
      </c>
      <c r="X493" t="n">
        <v>0.27</v>
      </c>
      <c r="Y493" t="n">
        <v>1</v>
      </c>
      <c r="Z493" t="n">
        <v>10</v>
      </c>
    </row>
    <row r="494">
      <c r="A494" t="n">
        <v>39</v>
      </c>
      <c r="B494" t="n">
        <v>135</v>
      </c>
      <c r="C494" t="inlineStr">
        <is>
          <t xml:space="preserve">CONCLUIDO	</t>
        </is>
      </c>
      <c r="D494" t="n">
        <v>6.0353</v>
      </c>
      <c r="E494" t="n">
        <v>16.57</v>
      </c>
      <c r="F494" t="n">
        <v>13.01</v>
      </c>
      <c r="G494" t="n">
        <v>55.75</v>
      </c>
      <c r="H494" t="n">
        <v>0.68</v>
      </c>
      <c r="I494" t="n">
        <v>14</v>
      </c>
      <c r="J494" t="n">
        <v>282.07</v>
      </c>
      <c r="K494" t="n">
        <v>59.89</v>
      </c>
      <c r="L494" t="n">
        <v>10.75</v>
      </c>
      <c r="M494" t="n">
        <v>12</v>
      </c>
      <c r="N494" t="n">
        <v>76.44</v>
      </c>
      <c r="O494" t="n">
        <v>35023.13</v>
      </c>
      <c r="P494" t="n">
        <v>194.18</v>
      </c>
      <c r="Q494" t="n">
        <v>988.1</v>
      </c>
      <c r="R494" t="n">
        <v>45.71</v>
      </c>
      <c r="S494" t="n">
        <v>35.43</v>
      </c>
      <c r="T494" t="n">
        <v>4097.72</v>
      </c>
      <c r="U494" t="n">
        <v>0.78</v>
      </c>
      <c r="V494" t="n">
        <v>0.88</v>
      </c>
      <c r="W494" t="n">
        <v>2.99</v>
      </c>
      <c r="X494" t="n">
        <v>0.25</v>
      </c>
      <c r="Y494" t="n">
        <v>1</v>
      </c>
      <c r="Z494" t="n">
        <v>10</v>
      </c>
    </row>
    <row r="495">
      <c r="A495" t="n">
        <v>40</v>
      </c>
      <c r="B495" t="n">
        <v>135</v>
      </c>
      <c r="C495" t="inlineStr">
        <is>
          <t xml:space="preserve">CONCLUIDO	</t>
        </is>
      </c>
      <c r="D495" t="n">
        <v>6.0372</v>
      </c>
      <c r="E495" t="n">
        <v>16.56</v>
      </c>
      <c r="F495" t="n">
        <v>13</v>
      </c>
      <c r="G495" t="n">
        <v>55.73</v>
      </c>
      <c r="H495" t="n">
        <v>0.6899999999999999</v>
      </c>
      <c r="I495" t="n">
        <v>14</v>
      </c>
      <c r="J495" t="n">
        <v>282.57</v>
      </c>
      <c r="K495" t="n">
        <v>59.89</v>
      </c>
      <c r="L495" t="n">
        <v>11</v>
      </c>
      <c r="M495" t="n">
        <v>12</v>
      </c>
      <c r="N495" t="n">
        <v>76.68000000000001</v>
      </c>
      <c r="O495" t="n">
        <v>35084.28</v>
      </c>
      <c r="P495" t="n">
        <v>194.1</v>
      </c>
      <c r="Q495" t="n">
        <v>988.08</v>
      </c>
      <c r="R495" t="n">
        <v>45.44</v>
      </c>
      <c r="S495" t="n">
        <v>35.43</v>
      </c>
      <c r="T495" t="n">
        <v>3961.82</v>
      </c>
      <c r="U495" t="n">
        <v>0.78</v>
      </c>
      <c r="V495" t="n">
        <v>0.88</v>
      </c>
      <c r="W495" t="n">
        <v>2.99</v>
      </c>
      <c r="X495" t="n">
        <v>0.25</v>
      </c>
      <c r="Y495" t="n">
        <v>1</v>
      </c>
      <c r="Z495" t="n">
        <v>10</v>
      </c>
    </row>
    <row r="496">
      <c r="A496" t="n">
        <v>41</v>
      </c>
      <c r="B496" t="n">
        <v>135</v>
      </c>
      <c r="C496" t="inlineStr">
        <is>
          <t xml:space="preserve">CONCLUIDO	</t>
        </is>
      </c>
      <c r="D496" t="n">
        <v>6.0377</v>
      </c>
      <c r="E496" t="n">
        <v>16.56</v>
      </c>
      <c r="F496" t="n">
        <v>13</v>
      </c>
      <c r="G496" t="n">
        <v>55.72</v>
      </c>
      <c r="H496" t="n">
        <v>0.71</v>
      </c>
      <c r="I496" t="n">
        <v>14</v>
      </c>
      <c r="J496" t="n">
        <v>283.06</v>
      </c>
      <c r="K496" t="n">
        <v>59.89</v>
      </c>
      <c r="L496" t="n">
        <v>11.25</v>
      </c>
      <c r="M496" t="n">
        <v>12</v>
      </c>
      <c r="N496" t="n">
        <v>76.93000000000001</v>
      </c>
      <c r="O496" t="n">
        <v>35145.53</v>
      </c>
      <c r="P496" t="n">
        <v>192.9</v>
      </c>
      <c r="Q496" t="n">
        <v>988.15</v>
      </c>
      <c r="R496" t="n">
        <v>45.29</v>
      </c>
      <c r="S496" t="n">
        <v>35.43</v>
      </c>
      <c r="T496" t="n">
        <v>3883.92</v>
      </c>
      <c r="U496" t="n">
        <v>0.78</v>
      </c>
      <c r="V496" t="n">
        <v>0.88</v>
      </c>
      <c r="W496" t="n">
        <v>2.99</v>
      </c>
      <c r="X496" t="n">
        <v>0.25</v>
      </c>
      <c r="Y496" t="n">
        <v>1</v>
      </c>
      <c r="Z496" t="n">
        <v>10</v>
      </c>
    </row>
    <row r="497">
      <c r="A497" t="n">
        <v>42</v>
      </c>
      <c r="B497" t="n">
        <v>135</v>
      </c>
      <c r="C497" t="inlineStr">
        <is>
          <t xml:space="preserve">CONCLUIDO	</t>
        </is>
      </c>
      <c r="D497" t="n">
        <v>6.0601</v>
      </c>
      <c r="E497" t="n">
        <v>16.5</v>
      </c>
      <c r="F497" t="n">
        <v>12.99</v>
      </c>
      <c r="G497" t="n">
        <v>59.96</v>
      </c>
      <c r="H497" t="n">
        <v>0.72</v>
      </c>
      <c r="I497" t="n">
        <v>13</v>
      </c>
      <c r="J497" t="n">
        <v>283.56</v>
      </c>
      <c r="K497" t="n">
        <v>59.89</v>
      </c>
      <c r="L497" t="n">
        <v>11.5</v>
      </c>
      <c r="M497" t="n">
        <v>11</v>
      </c>
      <c r="N497" t="n">
        <v>77.18000000000001</v>
      </c>
      <c r="O497" t="n">
        <v>35206.88</v>
      </c>
      <c r="P497" t="n">
        <v>191.3</v>
      </c>
      <c r="Q497" t="n">
        <v>988.14</v>
      </c>
      <c r="R497" t="n">
        <v>45.15</v>
      </c>
      <c r="S497" t="n">
        <v>35.43</v>
      </c>
      <c r="T497" t="n">
        <v>3819.71</v>
      </c>
      <c r="U497" t="n">
        <v>0.78</v>
      </c>
      <c r="V497" t="n">
        <v>0.88</v>
      </c>
      <c r="W497" t="n">
        <v>2.98</v>
      </c>
      <c r="X497" t="n">
        <v>0.24</v>
      </c>
      <c r="Y497" t="n">
        <v>1</v>
      </c>
      <c r="Z497" t="n">
        <v>10</v>
      </c>
    </row>
    <row r="498">
      <c r="A498" t="n">
        <v>43</v>
      </c>
      <c r="B498" t="n">
        <v>135</v>
      </c>
      <c r="C498" t="inlineStr">
        <is>
          <t xml:space="preserve">CONCLUIDO	</t>
        </is>
      </c>
      <c r="D498" t="n">
        <v>6.0579</v>
      </c>
      <c r="E498" t="n">
        <v>16.51</v>
      </c>
      <c r="F498" t="n">
        <v>13</v>
      </c>
      <c r="G498" t="n">
        <v>59.99</v>
      </c>
      <c r="H498" t="n">
        <v>0.74</v>
      </c>
      <c r="I498" t="n">
        <v>13</v>
      </c>
      <c r="J498" t="n">
        <v>284.06</v>
      </c>
      <c r="K498" t="n">
        <v>59.89</v>
      </c>
      <c r="L498" t="n">
        <v>11.75</v>
      </c>
      <c r="M498" t="n">
        <v>11</v>
      </c>
      <c r="N498" t="n">
        <v>77.42</v>
      </c>
      <c r="O498" t="n">
        <v>35268.32</v>
      </c>
      <c r="P498" t="n">
        <v>191.09</v>
      </c>
      <c r="Q498" t="n">
        <v>988.12</v>
      </c>
      <c r="R498" t="n">
        <v>45.45</v>
      </c>
      <c r="S498" t="n">
        <v>35.43</v>
      </c>
      <c r="T498" t="n">
        <v>3971.32</v>
      </c>
      <c r="U498" t="n">
        <v>0.78</v>
      </c>
      <c r="V498" t="n">
        <v>0.88</v>
      </c>
      <c r="W498" t="n">
        <v>2.98</v>
      </c>
      <c r="X498" t="n">
        <v>0.24</v>
      </c>
      <c r="Y498" t="n">
        <v>1</v>
      </c>
      <c r="Z498" t="n">
        <v>10</v>
      </c>
    </row>
    <row r="499">
      <c r="A499" t="n">
        <v>44</v>
      </c>
      <c r="B499" t="n">
        <v>135</v>
      </c>
      <c r="C499" t="inlineStr">
        <is>
          <t xml:space="preserve">CONCLUIDO	</t>
        </is>
      </c>
      <c r="D499" t="n">
        <v>6.0558</v>
      </c>
      <c r="E499" t="n">
        <v>16.51</v>
      </c>
      <c r="F499" t="n">
        <v>13</v>
      </c>
      <c r="G499" t="n">
        <v>60.01</v>
      </c>
      <c r="H499" t="n">
        <v>0.75</v>
      </c>
      <c r="I499" t="n">
        <v>13</v>
      </c>
      <c r="J499" t="n">
        <v>284.56</v>
      </c>
      <c r="K499" t="n">
        <v>59.89</v>
      </c>
      <c r="L499" t="n">
        <v>12</v>
      </c>
      <c r="M499" t="n">
        <v>11</v>
      </c>
      <c r="N499" t="n">
        <v>77.67</v>
      </c>
      <c r="O499" t="n">
        <v>35329.87</v>
      </c>
      <c r="P499" t="n">
        <v>191.05</v>
      </c>
      <c r="Q499" t="n">
        <v>988.17</v>
      </c>
      <c r="R499" t="n">
        <v>45.4</v>
      </c>
      <c r="S499" t="n">
        <v>35.43</v>
      </c>
      <c r="T499" t="n">
        <v>3946.86</v>
      </c>
      <c r="U499" t="n">
        <v>0.78</v>
      </c>
      <c r="V499" t="n">
        <v>0.88</v>
      </c>
      <c r="W499" t="n">
        <v>2.99</v>
      </c>
      <c r="X499" t="n">
        <v>0.25</v>
      </c>
      <c r="Y499" t="n">
        <v>1</v>
      </c>
      <c r="Z499" t="n">
        <v>10</v>
      </c>
    </row>
    <row r="500">
      <c r="A500" t="n">
        <v>45</v>
      </c>
      <c r="B500" t="n">
        <v>135</v>
      </c>
      <c r="C500" t="inlineStr">
        <is>
          <t xml:space="preserve">CONCLUIDO	</t>
        </is>
      </c>
      <c r="D500" t="n">
        <v>6.0625</v>
      </c>
      <c r="E500" t="n">
        <v>16.49</v>
      </c>
      <c r="F500" t="n">
        <v>12.98</v>
      </c>
      <c r="G500" t="n">
        <v>59.93</v>
      </c>
      <c r="H500" t="n">
        <v>0.77</v>
      </c>
      <c r="I500" t="n">
        <v>13</v>
      </c>
      <c r="J500" t="n">
        <v>285.06</v>
      </c>
      <c r="K500" t="n">
        <v>59.89</v>
      </c>
      <c r="L500" t="n">
        <v>12.25</v>
      </c>
      <c r="M500" t="n">
        <v>11</v>
      </c>
      <c r="N500" t="n">
        <v>77.92</v>
      </c>
      <c r="O500" t="n">
        <v>35391.51</v>
      </c>
      <c r="P500" t="n">
        <v>188.98</v>
      </c>
      <c r="Q500" t="n">
        <v>988.11</v>
      </c>
      <c r="R500" t="n">
        <v>44.98</v>
      </c>
      <c r="S500" t="n">
        <v>35.43</v>
      </c>
      <c r="T500" t="n">
        <v>3738.45</v>
      </c>
      <c r="U500" t="n">
        <v>0.79</v>
      </c>
      <c r="V500" t="n">
        <v>0.88</v>
      </c>
      <c r="W500" t="n">
        <v>2.98</v>
      </c>
      <c r="X500" t="n">
        <v>0.23</v>
      </c>
      <c r="Y500" t="n">
        <v>1</v>
      </c>
      <c r="Z500" t="n">
        <v>10</v>
      </c>
    </row>
    <row r="501">
      <c r="A501" t="n">
        <v>46</v>
      </c>
      <c r="B501" t="n">
        <v>135</v>
      </c>
      <c r="C501" t="inlineStr">
        <is>
          <t xml:space="preserve">CONCLUIDO	</t>
        </is>
      </c>
      <c r="D501" t="n">
        <v>6.087</v>
      </c>
      <c r="E501" t="n">
        <v>16.43</v>
      </c>
      <c r="F501" t="n">
        <v>12.97</v>
      </c>
      <c r="G501" t="n">
        <v>64.84</v>
      </c>
      <c r="H501" t="n">
        <v>0.78</v>
      </c>
      <c r="I501" t="n">
        <v>12</v>
      </c>
      <c r="J501" t="n">
        <v>285.56</v>
      </c>
      <c r="K501" t="n">
        <v>59.89</v>
      </c>
      <c r="L501" t="n">
        <v>12.5</v>
      </c>
      <c r="M501" t="n">
        <v>10</v>
      </c>
      <c r="N501" t="n">
        <v>78.17</v>
      </c>
      <c r="O501" t="n">
        <v>35453.26</v>
      </c>
      <c r="P501" t="n">
        <v>188.01</v>
      </c>
      <c r="Q501" t="n">
        <v>988.12</v>
      </c>
      <c r="R501" t="n">
        <v>44.44</v>
      </c>
      <c r="S501" t="n">
        <v>35.43</v>
      </c>
      <c r="T501" t="n">
        <v>3471.51</v>
      </c>
      <c r="U501" t="n">
        <v>0.8</v>
      </c>
      <c r="V501" t="n">
        <v>0.88</v>
      </c>
      <c r="W501" t="n">
        <v>2.98</v>
      </c>
      <c r="X501" t="n">
        <v>0.21</v>
      </c>
      <c r="Y501" t="n">
        <v>1</v>
      </c>
      <c r="Z501" t="n">
        <v>10</v>
      </c>
    </row>
    <row r="502">
      <c r="A502" t="n">
        <v>47</v>
      </c>
      <c r="B502" t="n">
        <v>135</v>
      </c>
      <c r="C502" t="inlineStr">
        <is>
          <t xml:space="preserve">CONCLUIDO	</t>
        </is>
      </c>
      <c r="D502" t="n">
        <v>6.0878</v>
      </c>
      <c r="E502" t="n">
        <v>16.43</v>
      </c>
      <c r="F502" t="n">
        <v>12.97</v>
      </c>
      <c r="G502" t="n">
        <v>64.83</v>
      </c>
      <c r="H502" t="n">
        <v>0.79</v>
      </c>
      <c r="I502" t="n">
        <v>12</v>
      </c>
      <c r="J502" t="n">
        <v>286.06</v>
      </c>
      <c r="K502" t="n">
        <v>59.89</v>
      </c>
      <c r="L502" t="n">
        <v>12.75</v>
      </c>
      <c r="M502" t="n">
        <v>10</v>
      </c>
      <c r="N502" t="n">
        <v>78.42</v>
      </c>
      <c r="O502" t="n">
        <v>35515.1</v>
      </c>
      <c r="P502" t="n">
        <v>187.8</v>
      </c>
      <c r="Q502" t="n">
        <v>988.1799999999999</v>
      </c>
      <c r="R502" t="n">
        <v>44.34</v>
      </c>
      <c r="S502" t="n">
        <v>35.43</v>
      </c>
      <c r="T502" t="n">
        <v>3420.42</v>
      </c>
      <c r="U502" t="n">
        <v>0.8</v>
      </c>
      <c r="V502" t="n">
        <v>0.88</v>
      </c>
      <c r="W502" t="n">
        <v>2.98</v>
      </c>
      <c r="X502" t="n">
        <v>0.21</v>
      </c>
      <c r="Y502" t="n">
        <v>1</v>
      </c>
      <c r="Z502" t="n">
        <v>10</v>
      </c>
    </row>
    <row r="503">
      <c r="A503" t="n">
        <v>48</v>
      </c>
      <c r="B503" t="n">
        <v>135</v>
      </c>
      <c r="C503" t="inlineStr">
        <is>
          <t xml:space="preserve">CONCLUIDO	</t>
        </is>
      </c>
      <c r="D503" t="n">
        <v>6.087</v>
      </c>
      <c r="E503" t="n">
        <v>16.43</v>
      </c>
      <c r="F503" t="n">
        <v>12.97</v>
      </c>
      <c r="G503" t="n">
        <v>64.84</v>
      </c>
      <c r="H503" t="n">
        <v>0.8100000000000001</v>
      </c>
      <c r="I503" t="n">
        <v>12</v>
      </c>
      <c r="J503" t="n">
        <v>286.56</v>
      </c>
      <c r="K503" t="n">
        <v>59.89</v>
      </c>
      <c r="L503" t="n">
        <v>13</v>
      </c>
      <c r="M503" t="n">
        <v>10</v>
      </c>
      <c r="N503" t="n">
        <v>78.68000000000001</v>
      </c>
      <c r="O503" t="n">
        <v>35577.18</v>
      </c>
      <c r="P503" t="n">
        <v>186.95</v>
      </c>
      <c r="Q503" t="n">
        <v>988.09</v>
      </c>
      <c r="R503" t="n">
        <v>44.36</v>
      </c>
      <c r="S503" t="n">
        <v>35.43</v>
      </c>
      <c r="T503" t="n">
        <v>3431.89</v>
      </c>
      <c r="U503" t="n">
        <v>0.8</v>
      </c>
      <c r="V503" t="n">
        <v>0.88</v>
      </c>
      <c r="W503" t="n">
        <v>2.99</v>
      </c>
      <c r="X503" t="n">
        <v>0.21</v>
      </c>
      <c r="Y503" t="n">
        <v>1</v>
      </c>
      <c r="Z503" t="n">
        <v>10</v>
      </c>
    </row>
    <row r="504">
      <c r="A504" t="n">
        <v>49</v>
      </c>
      <c r="B504" t="n">
        <v>135</v>
      </c>
      <c r="C504" t="inlineStr">
        <is>
          <t xml:space="preserve">CONCLUIDO	</t>
        </is>
      </c>
      <c r="D504" t="n">
        <v>6.0876</v>
      </c>
      <c r="E504" t="n">
        <v>16.43</v>
      </c>
      <c r="F504" t="n">
        <v>12.97</v>
      </c>
      <c r="G504" t="n">
        <v>64.84</v>
      </c>
      <c r="H504" t="n">
        <v>0.82</v>
      </c>
      <c r="I504" t="n">
        <v>12</v>
      </c>
      <c r="J504" t="n">
        <v>287.07</v>
      </c>
      <c r="K504" t="n">
        <v>59.89</v>
      </c>
      <c r="L504" t="n">
        <v>13.25</v>
      </c>
      <c r="M504" t="n">
        <v>10</v>
      </c>
      <c r="N504" t="n">
        <v>78.93000000000001</v>
      </c>
      <c r="O504" t="n">
        <v>35639.23</v>
      </c>
      <c r="P504" t="n">
        <v>185.71</v>
      </c>
      <c r="Q504" t="n">
        <v>988.09</v>
      </c>
      <c r="R504" t="n">
        <v>44.42</v>
      </c>
      <c r="S504" t="n">
        <v>35.43</v>
      </c>
      <c r="T504" t="n">
        <v>3459.65</v>
      </c>
      <c r="U504" t="n">
        <v>0.8</v>
      </c>
      <c r="V504" t="n">
        <v>0.88</v>
      </c>
      <c r="W504" t="n">
        <v>2.98</v>
      </c>
      <c r="X504" t="n">
        <v>0.21</v>
      </c>
      <c r="Y504" t="n">
        <v>1</v>
      </c>
      <c r="Z504" t="n">
        <v>10</v>
      </c>
    </row>
    <row r="505">
      <c r="A505" t="n">
        <v>50</v>
      </c>
      <c r="B505" t="n">
        <v>135</v>
      </c>
      <c r="C505" t="inlineStr">
        <is>
          <t xml:space="preserve">CONCLUIDO	</t>
        </is>
      </c>
      <c r="D505" t="n">
        <v>6.1085</v>
      </c>
      <c r="E505" t="n">
        <v>16.37</v>
      </c>
      <c r="F505" t="n">
        <v>12.96</v>
      </c>
      <c r="G505" t="n">
        <v>70.7</v>
      </c>
      <c r="H505" t="n">
        <v>0.84</v>
      </c>
      <c r="I505" t="n">
        <v>11</v>
      </c>
      <c r="J505" t="n">
        <v>287.57</v>
      </c>
      <c r="K505" t="n">
        <v>59.89</v>
      </c>
      <c r="L505" t="n">
        <v>13.5</v>
      </c>
      <c r="M505" t="n">
        <v>9</v>
      </c>
      <c r="N505" t="n">
        <v>79.18000000000001</v>
      </c>
      <c r="O505" t="n">
        <v>35701.38</v>
      </c>
      <c r="P505" t="n">
        <v>185.3</v>
      </c>
      <c r="Q505" t="n">
        <v>988.1</v>
      </c>
      <c r="R505" t="n">
        <v>44.22</v>
      </c>
      <c r="S505" t="n">
        <v>35.43</v>
      </c>
      <c r="T505" t="n">
        <v>3367.01</v>
      </c>
      <c r="U505" t="n">
        <v>0.8</v>
      </c>
      <c r="V505" t="n">
        <v>0.88</v>
      </c>
      <c r="W505" t="n">
        <v>2.98</v>
      </c>
      <c r="X505" t="n">
        <v>0.21</v>
      </c>
      <c r="Y505" t="n">
        <v>1</v>
      </c>
      <c r="Z505" t="n">
        <v>10</v>
      </c>
    </row>
    <row r="506">
      <c r="A506" t="n">
        <v>51</v>
      </c>
      <c r="B506" t="n">
        <v>135</v>
      </c>
      <c r="C506" t="inlineStr">
        <is>
          <t xml:space="preserve">CONCLUIDO	</t>
        </is>
      </c>
      <c r="D506" t="n">
        <v>6.1126</v>
      </c>
      <c r="E506" t="n">
        <v>16.36</v>
      </c>
      <c r="F506" t="n">
        <v>12.95</v>
      </c>
      <c r="G506" t="n">
        <v>70.64</v>
      </c>
      <c r="H506" t="n">
        <v>0.85</v>
      </c>
      <c r="I506" t="n">
        <v>11</v>
      </c>
      <c r="J506" t="n">
        <v>288.08</v>
      </c>
      <c r="K506" t="n">
        <v>59.89</v>
      </c>
      <c r="L506" t="n">
        <v>13.75</v>
      </c>
      <c r="M506" t="n">
        <v>9</v>
      </c>
      <c r="N506" t="n">
        <v>79.44</v>
      </c>
      <c r="O506" t="n">
        <v>35763.64</v>
      </c>
      <c r="P506" t="n">
        <v>184.73</v>
      </c>
      <c r="Q506" t="n">
        <v>988.08</v>
      </c>
      <c r="R506" t="n">
        <v>43.78</v>
      </c>
      <c r="S506" t="n">
        <v>35.43</v>
      </c>
      <c r="T506" t="n">
        <v>3144.92</v>
      </c>
      <c r="U506" t="n">
        <v>0.8100000000000001</v>
      </c>
      <c r="V506" t="n">
        <v>0.88</v>
      </c>
      <c r="W506" t="n">
        <v>2.98</v>
      </c>
      <c r="X506" t="n">
        <v>0.2</v>
      </c>
      <c r="Y506" t="n">
        <v>1</v>
      </c>
      <c r="Z506" t="n">
        <v>10</v>
      </c>
    </row>
    <row r="507">
      <c r="A507" t="n">
        <v>52</v>
      </c>
      <c r="B507" t="n">
        <v>135</v>
      </c>
      <c r="C507" t="inlineStr">
        <is>
          <t xml:space="preserve">CONCLUIDO	</t>
        </is>
      </c>
      <c r="D507" t="n">
        <v>6.1126</v>
      </c>
      <c r="E507" t="n">
        <v>16.36</v>
      </c>
      <c r="F507" t="n">
        <v>12.95</v>
      </c>
      <c r="G507" t="n">
        <v>70.64</v>
      </c>
      <c r="H507" t="n">
        <v>0.86</v>
      </c>
      <c r="I507" t="n">
        <v>11</v>
      </c>
      <c r="J507" t="n">
        <v>288.58</v>
      </c>
      <c r="K507" t="n">
        <v>59.89</v>
      </c>
      <c r="L507" t="n">
        <v>14</v>
      </c>
      <c r="M507" t="n">
        <v>9</v>
      </c>
      <c r="N507" t="n">
        <v>79.69</v>
      </c>
      <c r="O507" t="n">
        <v>35826</v>
      </c>
      <c r="P507" t="n">
        <v>183.75</v>
      </c>
      <c r="Q507" t="n">
        <v>988.14</v>
      </c>
      <c r="R507" t="n">
        <v>43.85</v>
      </c>
      <c r="S507" t="n">
        <v>35.43</v>
      </c>
      <c r="T507" t="n">
        <v>3183.49</v>
      </c>
      <c r="U507" t="n">
        <v>0.8100000000000001</v>
      </c>
      <c r="V507" t="n">
        <v>0.88</v>
      </c>
      <c r="W507" t="n">
        <v>2.98</v>
      </c>
      <c r="X507" t="n">
        <v>0.2</v>
      </c>
      <c r="Y507" t="n">
        <v>1</v>
      </c>
      <c r="Z507" t="n">
        <v>10</v>
      </c>
    </row>
    <row r="508">
      <c r="A508" t="n">
        <v>53</v>
      </c>
      <c r="B508" t="n">
        <v>135</v>
      </c>
      <c r="C508" t="inlineStr">
        <is>
          <t xml:space="preserve">CONCLUIDO	</t>
        </is>
      </c>
      <c r="D508" t="n">
        <v>6.114</v>
      </c>
      <c r="E508" t="n">
        <v>16.36</v>
      </c>
      <c r="F508" t="n">
        <v>12.95</v>
      </c>
      <c r="G508" t="n">
        <v>70.62</v>
      </c>
      <c r="H508" t="n">
        <v>0.88</v>
      </c>
      <c r="I508" t="n">
        <v>11</v>
      </c>
      <c r="J508" t="n">
        <v>289.09</v>
      </c>
      <c r="K508" t="n">
        <v>59.89</v>
      </c>
      <c r="L508" t="n">
        <v>14.25</v>
      </c>
      <c r="M508" t="n">
        <v>9</v>
      </c>
      <c r="N508" t="n">
        <v>79.95</v>
      </c>
      <c r="O508" t="n">
        <v>35888.47</v>
      </c>
      <c r="P508" t="n">
        <v>182.36</v>
      </c>
      <c r="Q508" t="n">
        <v>988.11</v>
      </c>
      <c r="R508" t="n">
        <v>43.88</v>
      </c>
      <c r="S508" t="n">
        <v>35.43</v>
      </c>
      <c r="T508" t="n">
        <v>3196.4</v>
      </c>
      <c r="U508" t="n">
        <v>0.8100000000000001</v>
      </c>
      <c r="V508" t="n">
        <v>0.88</v>
      </c>
      <c r="W508" t="n">
        <v>2.98</v>
      </c>
      <c r="X508" t="n">
        <v>0.19</v>
      </c>
      <c r="Y508" t="n">
        <v>1</v>
      </c>
      <c r="Z508" t="n">
        <v>10</v>
      </c>
    </row>
    <row r="509">
      <c r="A509" t="n">
        <v>54</v>
      </c>
      <c r="B509" t="n">
        <v>135</v>
      </c>
      <c r="C509" t="inlineStr">
        <is>
          <t xml:space="preserve">CONCLUIDO	</t>
        </is>
      </c>
      <c r="D509" t="n">
        <v>6.1392</v>
      </c>
      <c r="E509" t="n">
        <v>16.29</v>
      </c>
      <c r="F509" t="n">
        <v>12.93</v>
      </c>
      <c r="G509" t="n">
        <v>77.58</v>
      </c>
      <c r="H509" t="n">
        <v>0.89</v>
      </c>
      <c r="I509" t="n">
        <v>10</v>
      </c>
      <c r="J509" t="n">
        <v>289.6</v>
      </c>
      <c r="K509" t="n">
        <v>59.89</v>
      </c>
      <c r="L509" t="n">
        <v>14.5</v>
      </c>
      <c r="M509" t="n">
        <v>8</v>
      </c>
      <c r="N509" t="n">
        <v>80.20999999999999</v>
      </c>
      <c r="O509" t="n">
        <v>35951.04</v>
      </c>
      <c r="P509" t="n">
        <v>180.78</v>
      </c>
      <c r="Q509" t="n">
        <v>988.11</v>
      </c>
      <c r="R509" t="n">
        <v>43.05</v>
      </c>
      <c r="S509" t="n">
        <v>35.43</v>
      </c>
      <c r="T509" t="n">
        <v>2785.26</v>
      </c>
      <c r="U509" t="n">
        <v>0.82</v>
      </c>
      <c r="V509" t="n">
        <v>0.88</v>
      </c>
      <c r="W509" t="n">
        <v>2.99</v>
      </c>
      <c r="X509" t="n">
        <v>0.18</v>
      </c>
      <c r="Y509" t="n">
        <v>1</v>
      </c>
      <c r="Z509" t="n">
        <v>10</v>
      </c>
    </row>
    <row r="510">
      <c r="A510" t="n">
        <v>55</v>
      </c>
      <c r="B510" t="n">
        <v>135</v>
      </c>
      <c r="C510" t="inlineStr">
        <is>
          <t xml:space="preserve">CONCLUIDO	</t>
        </is>
      </c>
      <c r="D510" t="n">
        <v>6.1405</v>
      </c>
      <c r="E510" t="n">
        <v>16.29</v>
      </c>
      <c r="F510" t="n">
        <v>12.93</v>
      </c>
      <c r="G510" t="n">
        <v>77.56</v>
      </c>
      <c r="H510" t="n">
        <v>0.91</v>
      </c>
      <c r="I510" t="n">
        <v>10</v>
      </c>
      <c r="J510" t="n">
        <v>290.1</v>
      </c>
      <c r="K510" t="n">
        <v>59.89</v>
      </c>
      <c r="L510" t="n">
        <v>14.75</v>
      </c>
      <c r="M510" t="n">
        <v>8</v>
      </c>
      <c r="N510" t="n">
        <v>80.47</v>
      </c>
      <c r="O510" t="n">
        <v>36013.72</v>
      </c>
      <c r="P510" t="n">
        <v>179.66</v>
      </c>
      <c r="Q510" t="n">
        <v>988.09</v>
      </c>
      <c r="R510" t="n">
        <v>43.09</v>
      </c>
      <c r="S510" t="n">
        <v>35.43</v>
      </c>
      <c r="T510" t="n">
        <v>2803.83</v>
      </c>
      <c r="U510" t="n">
        <v>0.82</v>
      </c>
      <c r="V510" t="n">
        <v>0.88</v>
      </c>
      <c r="W510" t="n">
        <v>2.98</v>
      </c>
      <c r="X510" t="n">
        <v>0.17</v>
      </c>
      <c r="Y510" t="n">
        <v>1</v>
      </c>
      <c r="Z510" t="n">
        <v>10</v>
      </c>
    </row>
    <row r="511">
      <c r="A511" t="n">
        <v>56</v>
      </c>
      <c r="B511" t="n">
        <v>135</v>
      </c>
      <c r="C511" t="inlineStr">
        <is>
          <t xml:space="preserve">CONCLUIDO	</t>
        </is>
      </c>
      <c r="D511" t="n">
        <v>6.1388</v>
      </c>
      <c r="E511" t="n">
        <v>16.29</v>
      </c>
      <c r="F511" t="n">
        <v>12.93</v>
      </c>
      <c r="G511" t="n">
        <v>77.59</v>
      </c>
      <c r="H511" t="n">
        <v>0.92</v>
      </c>
      <c r="I511" t="n">
        <v>10</v>
      </c>
      <c r="J511" t="n">
        <v>290.61</v>
      </c>
      <c r="K511" t="n">
        <v>59.89</v>
      </c>
      <c r="L511" t="n">
        <v>15</v>
      </c>
      <c r="M511" t="n">
        <v>8</v>
      </c>
      <c r="N511" t="n">
        <v>80.73</v>
      </c>
      <c r="O511" t="n">
        <v>36076.5</v>
      </c>
      <c r="P511" t="n">
        <v>179.18</v>
      </c>
      <c r="Q511" t="n">
        <v>988.1</v>
      </c>
      <c r="R511" t="n">
        <v>43.38</v>
      </c>
      <c r="S511" t="n">
        <v>35.43</v>
      </c>
      <c r="T511" t="n">
        <v>2948.89</v>
      </c>
      <c r="U511" t="n">
        <v>0.82</v>
      </c>
      <c r="V511" t="n">
        <v>0.88</v>
      </c>
      <c r="W511" t="n">
        <v>2.98</v>
      </c>
      <c r="X511" t="n">
        <v>0.18</v>
      </c>
      <c r="Y511" t="n">
        <v>1</v>
      </c>
      <c r="Z511" t="n">
        <v>10</v>
      </c>
    </row>
    <row r="512">
      <c r="A512" t="n">
        <v>57</v>
      </c>
      <c r="B512" t="n">
        <v>135</v>
      </c>
      <c r="C512" t="inlineStr">
        <is>
          <t xml:space="preserve">CONCLUIDO	</t>
        </is>
      </c>
      <c r="D512" t="n">
        <v>6.1389</v>
      </c>
      <c r="E512" t="n">
        <v>16.29</v>
      </c>
      <c r="F512" t="n">
        <v>12.93</v>
      </c>
      <c r="G512" t="n">
        <v>77.59</v>
      </c>
      <c r="H512" t="n">
        <v>0.93</v>
      </c>
      <c r="I512" t="n">
        <v>10</v>
      </c>
      <c r="J512" t="n">
        <v>291.12</v>
      </c>
      <c r="K512" t="n">
        <v>59.89</v>
      </c>
      <c r="L512" t="n">
        <v>15.25</v>
      </c>
      <c r="M512" t="n">
        <v>8</v>
      </c>
      <c r="N512" t="n">
        <v>80.98999999999999</v>
      </c>
      <c r="O512" t="n">
        <v>36139.39</v>
      </c>
      <c r="P512" t="n">
        <v>178.79</v>
      </c>
      <c r="Q512" t="n">
        <v>988.08</v>
      </c>
      <c r="R512" t="n">
        <v>43.27</v>
      </c>
      <c r="S512" t="n">
        <v>35.43</v>
      </c>
      <c r="T512" t="n">
        <v>2894.67</v>
      </c>
      <c r="U512" t="n">
        <v>0.82</v>
      </c>
      <c r="V512" t="n">
        <v>0.88</v>
      </c>
      <c r="W512" t="n">
        <v>2.98</v>
      </c>
      <c r="X512" t="n">
        <v>0.18</v>
      </c>
      <c r="Y512" t="n">
        <v>1</v>
      </c>
      <c r="Z512" t="n">
        <v>10</v>
      </c>
    </row>
    <row r="513">
      <c r="A513" t="n">
        <v>58</v>
      </c>
      <c r="B513" t="n">
        <v>135</v>
      </c>
      <c r="C513" t="inlineStr">
        <is>
          <t xml:space="preserve">CONCLUIDO	</t>
        </is>
      </c>
      <c r="D513" t="n">
        <v>6.1418</v>
      </c>
      <c r="E513" t="n">
        <v>16.28</v>
      </c>
      <c r="F513" t="n">
        <v>12.92</v>
      </c>
      <c r="G513" t="n">
        <v>77.54000000000001</v>
      </c>
      <c r="H513" t="n">
        <v>0.95</v>
      </c>
      <c r="I513" t="n">
        <v>10</v>
      </c>
      <c r="J513" t="n">
        <v>291.63</v>
      </c>
      <c r="K513" t="n">
        <v>59.89</v>
      </c>
      <c r="L513" t="n">
        <v>15.5</v>
      </c>
      <c r="M513" t="n">
        <v>8</v>
      </c>
      <c r="N513" t="n">
        <v>81.25</v>
      </c>
      <c r="O513" t="n">
        <v>36202.38</v>
      </c>
      <c r="P513" t="n">
        <v>177.43</v>
      </c>
      <c r="Q513" t="n">
        <v>988.08</v>
      </c>
      <c r="R513" t="n">
        <v>43.03</v>
      </c>
      <c r="S513" t="n">
        <v>35.43</v>
      </c>
      <c r="T513" t="n">
        <v>2774.98</v>
      </c>
      <c r="U513" t="n">
        <v>0.82</v>
      </c>
      <c r="V513" t="n">
        <v>0.88</v>
      </c>
      <c r="W513" t="n">
        <v>2.98</v>
      </c>
      <c r="X513" t="n">
        <v>0.17</v>
      </c>
      <c r="Y513" t="n">
        <v>1</v>
      </c>
      <c r="Z513" t="n">
        <v>10</v>
      </c>
    </row>
    <row r="514">
      <c r="A514" t="n">
        <v>59</v>
      </c>
      <c r="B514" t="n">
        <v>135</v>
      </c>
      <c r="C514" t="inlineStr">
        <is>
          <t xml:space="preserve">CONCLUIDO	</t>
        </is>
      </c>
      <c r="D514" t="n">
        <v>6.1644</v>
      </c>
      <c r="E514" t="n">
        <v>16.22</v>
      </c>
      <c r="F514" t="n">
        <v>12.91</v>
      </c>
      <c r="G514" t="n">
        <v>86.09</v>
      </c>
      <c r="H514" t="n">
        <v>0.96</v>
      </c>
      <c r="I514" t="n">
        <v>9</v>
      </c>
      <c r="J514" t="n">
        <v>292.15</v>
      </c>
      <c r="K514" t="n">
        <v>59.89</v>
      </c>
      <c r="L514" t="n">
        <v>15.75</v>
      </c>
      <c r="M514" t="n">
        <v>7</v>
      </c>
      <c r="N514" t="n">
        <v>81.51000000000001</v>
      </c>
      <c r="O514" t="n">
        <v>36265.48</v>
      </c>
      <c r="P514" t="n">
        <v>175.75</v>
      </c>
      <c r="Q514" t="n">
        <v>988.08</v>
      </c>
      <c r="R514" t="n">
        <v>42.7</v>
      </c>
      <c r="S514" t="n">
        <v>35.43</v>
      </c>
      <c r="T514" t="n">
        <v>2617.68</v>
      </c>
      <c r="U514" t="n">
        <v>0.83</v>
      </c>
      <c r="V514" t="n">
        <v>0.88</v>
      </c>
      <c r="W514" t="n">
        <v>2.98</v>
      </c>
      <c r="X514" t="n">
        <v>0.16</v>
      </c>
      <c r="Y514" t="n">
        <v>1</v>
      </c>
      <c r="Z514" t="n">
        <v>10</v>
      </c>
    </row>
    <row r="515">
      <c r="A515" t="n">
        <v>60</v>
      </c>
      <c r="B515" t="n">
        <v>135</v>
      </c>
      <c r="C515" t="inlineStr">
        <is>
          <t xml:space="preserve">CONCLUIDO	</t>
        </is>
      </c>
      <c r="D515" t="n">
        <v>6.163</v>
      </c>
      <c r="E515" t="n">
        <v>16.23</v>
      </c>
      <c r="F515" t="n">
        <v>12.92</v>
      </c>
      <c r="G515" t="n">
        <v>86.12</v>
      </c>
      <c r="H515" t="n">
        <v>0.97</v>
      </c>
      <c r="I515" t="n">
        <v>9</v>
      </c>
      <c r="J515" t="n">
        <v>292.66</v>
      </c>
      <c r="K515" t="n">
        <v>59.89</v>
      </c>
      <c r="L515" t="n">
        <v>16</v>
      </c>
      <c r="M515" t="n">
        <v>7</v>
      </c>
      <c r="N515" t="n">
        <v>81.77</v>
      </c>
      <c r="O515" t="n">
        <v>36328.69</v>
      </c>
      <c r="P515" t="n">
        <v>175.98</v>
      </c>
      <c r="Q515" t="n">
        <v>988.08</v>
      </c>
      <c r="R515" t="n">
        <v>42.82</v>
      </c>
      <c r="S515" t="n">
        <v>35.43</v>
      </c>
      <c r="T515" t="n">
        <v>2674.25</v>
      </c>
      <c r="U515" t="n">
        <v>0.83</v>
      </c>
      <c r="V515" t="n">
        <v>0.88</v>
      </c>
      <c r="W515" t="n">
        <v>2.98</v>
      </c>
      <c r="X515" t="n">
        <v>0.16</v>
      </c>
      <c r="Y515" t="n">
        <v>1</v>
      </c>
      <c r="Z515" t="n">
        <v>10</v>
      </c>
    </row>
    <row r="516">
      <c r="A516" t="n">
        <v>61</v>
      </c>
      <c r="B516" t="n">
        <v>135</v>
      </c>
      <c r="C516" t="inlineStr">
        <is>
          <t xml:space="preserve">CONCLUIDO	</t>
        </is>
      </c>
      <c r="D516" t="n">
        <v>6.1632</v>
      </c>
      <c r="E516" t="n">
        <v>16.23</v>
      </c>
      <c r="F516" t="n">
        <v>12.92</v>
      </c>
      <c r="G516" t="n">
        <v>86.11</v>
      </c>
      <c r="H516" t="n">
        <v>0.99</v>
      </c>
      <c r="I516" t="n">
        <v>9</v>
      </c>
      <c r="J516" t="n">
        <v>293.17</v>
      </c>
      <c r="K516" t="n">
        <v>59.89</v>
      </c>
      <c r="L516" t="n">
        <v>16.25</v>
      </c>
      <c r="M516" t="n">
        <v>6</v>
      </c>
      <c r="N516" t="n">
        <v>82.03</v>
      </c>
      <c r="O516" t="n">
        <v>36392.01</v>
      </c>
      <c r="P516" t="n">
        <v>176.08</v>
      </c>
      <c r="Q516" t="n">
        <v>988.16</v>
      </c>
      <c r="R516" t="n">
        <v>42.85</v>
      </c>
      <c r="S516" t="n">
        <v>35.43</v>
      </c>
      <c r="T516" t="n">
        <v>2692.95</v>
      </c>
      <c r="U516" t="n">
        <v>0.83</v>
      </c>
      <c r="V516" t="n">
        <v>0.88</v>
      </c>
      <c r="W516" t="n">
        <v>2.98</v>
      </c>
      <c r="X516" t="n">
        <v>0.16</v>
      </c>
      <c r="Y516" t="n">
        <v>1</v>
      </c>
      <c r="Z516" t="n">
        <v>10</v>
      </c>
    </row>
    <row r="517">
      <c r="A517" t="n">
        <v>62</v>
      </c>
      <c r="B517" t="n">
        <v>135</v>
      </c>
      <c r="C517" t="inlineStr">
        <is>
          <t xml:space="preserve">CONCLUIDO	</t>
        </is>
      </c>
      <c r="D517" t="n">
        <v>6.1623</v>
      </c>
      <c r="E517" t="n">
        <v>16.23</v>
      </c>
      <c r="F517" t="n">
        <v>12.92</v>
      </c>
      <c r="G517" t="n">
        <v>86.13</v>
      </c>
      <c r="H517" t="n">
        <v>1</v>
      </c>
      <c r="I517" t="n">
        <v>9</v>
      </c>
      <c r="J517" t="n">
        <v>293.69</v>
      </c>
      <c r="K517" t="n">
        <v>59.89</v>
      </c>
      <c r="L517" t="n">
        <v>16.5</v>
      </c>
      <c r="M517" t="n">
        <v>4</v>
      </c>
      <c r="N517" t="n">
        <v>82.3</v>
      </c>
      <c r="O517" t="n">
        <v>36455.44</v>
      </c>
      <c r="P517" t="n">
        <v>175.78</v>
      </c>
      <c r="Q517" t="n">
        <v>988.14</v>
      </c>
      <c r="R517" t="n">
        <v>42.82</v>
      </c>
      <c r="S517" t="n">
        <v>35.43</v>
      </c>
      <c r="T517" t="n">
        <v>2674.1</v>
      </c>
      <c r="U517" t="n">
        <v>0.83</v>
      </c>
      <c r="V517" t="n">
        <v>0.88</v>
      </c>
      <c r="W517" t="n">
        <v>2.98</v>
      </c>
      <c r="X517" t="n">
        <v>0.17</v>
      </c>
      <c r="Y517" t="n">
        <v>1</v>
      </c>
      <c r="Z517" t="n">
        <v>10</v>
      </c>
    </row>
    <row r="518">
      <c r="A518" t="n">
        <v>63</v>
      </c>
      <c r="B518" t="n">
        <v>135</v>
      </c>
      <c r="C518" t="inlineStr">
        <is>
          <t xml:space="preserve">CONCLUIDO	</t>
        </is>
      </c>
      <c r="D518" t="n">
        <v>6.1626</v>
      </c>
      <c r="E518" t="n">
        <v>16.23</v>
      </c>
      <c r="F518" t="n">
        <v>12.92</v>
      </c>
      <c r="G518" t="n">
        <v>86.13</v>
      </c>
      <c r="H518" t="n">
        <v>1.01</v>
      </c>
      <c r="I518" t="n">
        <v>9</v>
      </c>
      <c r="J518" t="n">
        <v>294.2</v>
      </c>
      <c r="K518" t="n">
        <v>59.89</v>
      </c>
      <c r="L518" t="n">
        <v>16.75</v>
      </c>
      <c r="M518" t="n">
        <v>4</v>
      </c>
      <c r="N518" t="n">
        <v>82.56</v>
      </c>
      <c r="O518" t="n">
        <v>36518.97</v>
      </c>
      <c r="P518" t="n">
        <v>175.94</v>
      </c>
      <c r="Q518" t="n">
        <v>988.14</v>
      </c>
      <c r="R518" t="n">
        <v>42.81</v>
      </c>
      <c r="S518" t="n">
        <v>35.43</v>
      </c>
      <c r="T518" t="n">
        <v>2669.92</v>
      </c>
      <c r="U518" t="n">
        <v>0.83</v>
      </c>
      <c r="V518" t="n">
        <v>0.88</v>
      </c>
      <c r="W518" t="n">
        <v>2.98</v>
      </c>
      <c r="X518" t="n">
        <v>0.17</v>
      </c>
      <c r="Y518" t="n">
        <v>1</v>
      </c>
      <c r="Z518" t="n">
        <v>10</v>
      </c>
    </row>
    <row r="519">
      <c r="A519" t="n">
        <v>64</v>
      </c>
      <c r="B519" t="n">
        <v>135</v>
      </c>
      <c r="C519" t="inlineStr">
        <is>
          <t xml:space="preserve">CONCLUIDO	</t>
        </is>
      </c>
      <c r="D519" t="n">
        <v>6.1646</v>
      </c>
      <c r="E519" t="n">
        <v>16.22</v>
      </c>
      <c r="F519" t="n">
        <v>12.91</v>
      </c>
      <c r="G519" t="n">
        <v>86.09</v>
      </c>
      <c r="H519" t="n">
        <v>1.03</v>
      </c>
      <c r="I519" t="n">
        <v>9</v>
      </c>
      <c r="J519" t="n">
        <v>294.72</v>
      </c>
      <c r="K519" t="n">
        <v>59.89</v>
      </c>
      <c r="L519" t="n">
        <v>17</v>
      </c>
      <c r="M519" t="n">
        <v>2</v>
      </c>
      <c r="N519" t="n">
        <v>82.83</v>
      </c>
      <c r="O519" t="n">
        <v>36582.62</v>
      </c>
      <c r="P519" t="n">
        <v>174.68</v>
      </c>
      <c r="Q519" t="n">
        <v>988.2</v>
      </c>
      <c r="R519" t="n">
        <v>42.59</v>
      </c>
      <c r="S519" t="n">
        <v>35.43</v>
      </c>
      <c r="T519" t="n">
        <v>2561.08</v>
      </c>
      <c r="U519" t="n">
        <v>0.83</v>
      </c>
      <c r="V519" t="n">
        <v>0.88</v>
      </c>
      <c r="W519" t="n">
        <v>2.98</v>
      </c>
      <c r="X519" t="n">
        <v>0.16</v>
      </c>
      <c r="Y519" t="n">
        <v>1</v>
      </c>
      <c r="Z519" t="n">
        <v>10</v>
      </c>
    </row>
    <row r="520">
      <c r="A520" t="n">
        <v>65</v>
      </c>
      <c r="B520" t="n">
        <v>135</v>
      </c>
      <c r="C520" t="inlineStr">
        <is>
          <t xml:space="preserve">CONCLUIDO	</t>
        </is>
      </c>
      <c r="D520" t="n">
        <v>6.1649</v>
      </c>
      <c r="E520" t="n">
        <v>16.22</v>
      </c>
      <c r="F520" t="n">
        <v>12.91</v>
      </c>
      <c r="G520" t="n">
        <v>86.09</v>
      </c>
      <c r="H520" t="n">
        <v>1.04</v>
      </c>
      <c r="I520" t="n">
        <v>9</v>
      </c>
      <c r="J520" t="n">
        <v>295.23</v>
      </c>
      <c r="K520" t="n">
        <v>59.89</v>
      </c>
      <c r="L520" t="n">
        <v>17.25</v>
      </c>
      <c r="M520" t="n">
        <v>1</v>
      </c>
      <c r="N520" t="n">
        <v>83.09999999999999</v>
      </c>
      <c r="O520" t="n">
        <v>36646.38</v>
      </c>
      <c r="P520" t="n">
        <v>174.71</v>
      </c>
      <c r="Q520" t="n">
        <v>988.1799999999999</v>
      </c>
      <c r="R520" t="n">
        <v>42.57</v>
      </c>
      <c r="S520" t="n">
        <v>35.43</v>
      </c>
      <c r="T520" t="n">
        <v>2549.46</v>
      </c>
      <c r="U520" t="n">
        <v>0.83</v>
      </c>
      <c r="V520" t="n">
        <v>0.88</v>
      </c>
      <c r="W520" t="n">
        <v>2.98</v>
      </c>
      <c r="X520" t="n">
        <v>0.16</v>
      </c>
      <c r="Y520" t="n">
        <v>1</v>
      </c>
      <c r="Z520" t="n">
        <v>10</v>
      </c>
    </row>
    <row r="521">
      <c r="A521" t="n">
        <v>66</v>
      </c>
      <c r="B521" t="n">
        <v>135</v>
      </c>
      <c r="C521" t="inlineStr">
        <is>
          <t xml:space="preserve">CONCLUIDO	</t>
        </is>
      </c>
      <c r="D521" t="n">
        <v>6.1643</v>
      </c>
      <c r="E521" t="n">
        <v>16.22</v>
      </c>
      <c r="F521" t="n">
        <v>12.91</v>
      </c>
      <c r="G521" t="n">
        <v>86.09999999999999</v>
      </c>
      <c r="H521" t="n">
        <v>1.05</v>
      </c>
      <c r="I521" t="n">
        <v>9</v>
      </c>
      <c r="J521" t="n">
        <v>295.75</v>
      </c>
      <c r="K521" t="n">
        <v>59.89</v>
      </c>
      <c r="L521" t="n">
        <v>17.5</v>
      </c>
      <c r="M521" t="n">
        <v>0</v>
      </c>
      <c r="N521" t="n">
        <v>83.36</v>
      </c>
      <c r="O521" t="n">
        <v>36710.24</v>
      </c>
      <c r="P521" t="n">
        <v>174.9</v>
      </c>
      <c r="Q521" t="n">
        <v>988.1799999999999</v>
      </c>
      <c r="R521" t="n">
        <v>42.54</v>
      </c>
      <c r="S521" t="n">
        <v>35.43</v>
      </c>
      <c r="T521" t="n">
        <v>2536.19</v>
      </c>
      <c r="U521" t="n">
        <v>0.83</v>
      </c>
      <c r="V521" t="n">
        <v>0.88</v>
      </c>
      <c r="W521" t="n">
        <v>2.98</v>
      </c>
      <c r="X521" t="n">
        <v>0.16</v>
      </c>
      <c r="Y521" t="n">
        <v>1</v>
      </c>
      <c r="Z521" t="n">
        <v>10</v>
      </c>
    </row>
    <row r="522">
      <c r="A522" t="n">
        <v>0</v>
      </c>
      <c r="B522" t="n">
        <v>80</v>
      </c>
      <c r="C522" t="inlineStr">
        <is>
          <t xml:space="preserve">CONCLUIDO	</t>
        </is>
      </c>
      <c r="D522" t="n">
        <v>4.4993</v>
      </c>
      <c r="E522" t="n">
        <v>22.23</v>
      </c>
      <c r="F522" t="n">
        <v>15.52</v>
      </c>
      <c r="G522" t="n">
        <v>6.85</v>
      </c>
      <c r="H522" t="n">
        <v>0.11</v>
      </c>
      <c r="I522" t="n">
        <v>136</v>
      </c>
      <c r="J522" t="n">
        <v>159.12</v>
      </c>
      <c r="K522" t="n">
        <v>50.28</v>
      </c>
      <c r="L522" t="n">
        <v>1</v>
      </c>
      <c r="M522" t="n">
        <v>134</v>
      </c>
      <c r="N522" t="n">
        <v>27.84</v>
      </c>
      <c r="O522" t="n">
        <v>19859.16</v>
      </c>
      <c r="P522" t="n">
        <v>188.14</v>
      </c>
      <c r="Q522" t="n">
        <v>988.5</v>
      </c>
      <c r="R522" t="n">
        <v>123.55</v>
      </c>
      <c r="S522" t="n">
        <v>35.43</v>
      </c>
      <c r="T522" t="n">
        <v>42405.31</v>
      </c>
      <c r="U522" t="n">
        <v>0.29</v>
      </c>
      <c r="V522" t="n">
        <v>0.73</v>
      </c>
      <c r="W522" t="n">
        <v>3.19</v>
      </c>
      <c r="X522" t="n">
        <v>2.76</v>
      </c>
      <c r="Y522" t="n">
        <v>1</v>
      </c>
      <c r="Z522" t="n">
        <v>10</v>
      </c>
    </row>
    <row r="523">
      <c r="A523" t="n">
        <v>1</v>
      </c>
      <c r="B523" t="n">
        <v>80</v>
      </c>
      <c r="C523" t="inlineStr">
        <is>
          <t xml:space="preserve">CONCLUIDO	</t>
        </is>
      </c>
      <c r="D523" t="n">
        <v>4.8736</v>
      </c>
      <c r="E523" t="n">
        <v>20.52</v>
      </c>
      <c r="F523" t="n">
        <v>14.84</v>
      </c>
      <c r="G523" t="n">
        <v>8.56</v>
      </c>
      <c r="H523" t="n">
        <v>0.14</v>
      </c>
      <c r="I523" t="n">
        <v>104</v>
      </c>
      <c r="J523" t="n">
        <v>159.48</v>
      </c>
      <c r="K523" t="n">
        <v>50.28</v>
      </c>
      <c r="L523" t="n">
        <v>1.25</v>
      </c>
      <c r="M523" t="n">
        <v>102</v>
      </c>
      <c r="N523" t="n">
        <v>27.95</v>
      </c>
      <c r="O523" t="n">
        <v>19902.91</v>
      </c>
      <c r="P523" t="n">
        <v>178.58</v>
      </c>
      <c r="Q523" t="n">
        <v>988.26</v>
      </c>
      <c r="R523" t="n">
        <v>102.99</v>
      </c>
      <c r="S523" t="n">
        <v>35.43</v>
      </c>
      <c r="T523" t="n">
        <v>32286.93</v>
      </c>
      <c r="U523" t="n">
        <v>0.34</v>
      </c>
      <c r="V523" t="n">
        <v>0.77</v>
      </c>
      <c r="W523" t="n">
        <v>3.13</v>
      </c>
      <c r="X523" t="n">
        <v>2.09</v>
      </c>
      <c r="Y523" t="n">
        <v>1</v>
      </c>
      <c r="Z523" t="n">
        <v>10</v>
      </c>
    </row>
    <row r="524">
      <c r="A524" t="n">
        <v>2</v>
      </c>
      <c r="B524" t="n">
        <v>80</v>
      </c>
      <c r="C524" t="inlineStr">
        <is>
          <t xml:space="preserve">CONCLUIDO	</t>
        </is>
      </c>
      <c r="D524" t="n">
        <v>5.1354</v>
      </c>
      <c r="E524" t="n">
        <v>19.47</v>
      </c>
      <c r="F524" t="n">
        <v>14.44</v>
      </c>
      <c r="G524" t="n">
        <v>10.32</v>
      </c>
      <c r="H524" t="n">
        <v>0.17</v>
      </c>
      <c r="I524" t="n">
        <v>84</v>
      </c>
      <c r="J524" t="n">
        <v>159.83</v>
      </c>
      <c r="K524" t="n">
        <v>50.28</v>
      </c>
      <c r="L524" t="n">
        <v>1.5</v>
      </c>
      <c r="M524" t="n">
        <v>82</v>
      </c>
      <c r="N524" t="n">
        <v>28.05</v>
      </c>
      <c r="O524" t="n">
        <v>19946.71</v>
      </c>
      <c r="P524" t="n">
        <v>172.47</v>
      </c>
      <c r="Q524" t="n">
        <v>988.5</v>
      </c>
      <c r="R524" t="n">
        <v>90.40000000000001</v>
      </c>
      <c r="S524" t="n">
        <v>35.43</v>
      </c>
      <c r="T524" t="n">
        <v>26090.95</v>
      </c>
      <c r="U524" t="n">
        <v>0.39</v>
      </c>
      <c r="V524" t="n">
        <v>0.79</v>
      </c>
      <c r="W524" t="n">
        <v>3.1</v>
      </c>
      <c r="X524" t="n">
        <v>1.68</v>
      </c>
      <c r="Y524" t="n">
        <v>1</v>
      </c>
      <c r="Z524" t="n">
        <v>10</v>
      </c>
    </row>
    <row r="525">
      <c r="A525" t="n">
        <v>3</v>
      </c>
      <c r="B525" t="n">
        <v>80</v>
      </c>
      <c r="C525" t="inlineStr">
        <is>
          <t xml:space="preserve">CONCLUIDO	</t>
        </is>
      </c>
      <c r="D525" t="n">
        <v>5.3342</v>
      </c>
      <c r="E525" t="n">
        <v>18.75</v>
      </c>
      <c r="F525" t="n">
        <v>14.17</v>
      </c>
      <c r="G525" t="n">
        <v>12.14</v>
      </c>
      <c r="H525" t="n">
        <v>0.19</v>
      </c>
      <c r="I525" t="n">
        <v>70</v>
      </c>
      <c r="J525" t="n">
        <v>160.19</v>
      </c>
      <c r="K525" t="n">
        <v>50.28</v>
      </c>
      <c r="L525" t="n">
        <v>1.75</v>
      </c>
      <c r="M525" t="n">
        <v>68</v>
      </c>
      <c r="N525" t="n">
        <v>28.16</v>
      </c>
      <c r="O525" t="n">
        <v>19990.53</v>
      </c>
      <c r="P525" t="n">
        <v>168</v>
      </c>
      <c r="Q525" t="n">
        <v>988.3099999999999</v>
      </c>
      <c r="R525" t="n">
        <v>81.43000000000001</v>
      </c>
      <c r="S525" t="n">
        <v>35.43</v>
      </c>
      <c r="T525" t="n">
        <v>21675.21</v>
      </c>
      <c r="U525" t="n">
        <v>0.44</v>
      </c>
      <c r="V525" t="n">
        <v>0.8</v>
      </c>
      <c r="W525" t="n">
        <v>3.09</v>
      </c>
      <c r="X525" t="n">
        <v>1.41</v>
      </c>
      <c r="Y525" t="n">
        <v>1</v>
      </c>
      <c r="Z525" t="n">
        <v>10</v>
      </c>
    </row>
    <row r="526">
      <c r="A526" t="n">
        <v>4</v>
      </c>
      <c r="B526" t="n">
        <v>80</v>
      </c>
      <c r="C526" t="inlineStr">
        <is>
          <t xml:space="preserve">CONCLUIDO	</t>
        </is>
      </c>
      <c r="D526" t="n">
        <v>5.4932</v>
      </c>
      <c r="E526" t="n">
        <v>18.2</v>
      </c>
      <c r="F526" t="n">
        <v>13.95</v>
      </c>
      <c r="G526" t="n">
        <v>13.95</v>
      </c>
      <c r="H526" t="n">
        <v>0.22</v>
      </c>
      <c r="I526" t="n">
        <v>60</v>
      </c>
      <c r="J526" t="n">
        <v>160.54</v>
      </c>
      <c r="K526" t="n">
        <v>50.28</v>
      </c>
      <c r="L526" t="n">
        <v>2</v>
      </c>
      <c r="M526" t="n">
        <v>58</v>
      </c>
      <c r="N526" t="n">
        <v>28.26</v>
      </c>
      <c r="O526" t="n">
        <v>20034.4</v>
      </c>
      <c r="P526" t="n">
        <v>164.16</v>
      </c>
      <c r="Q526" t="n">
        <v>988.41</v>
      </c>
      <c r="R526" t="n">
        <v>74.88</v>
      </c>
      <c r="S526" t="n">
        <v>35.43</v>
      </c>
      <c r="T526" t="n">
        <v>18450.64</v>
      </c>
      <c r="U526" t="n">
        <v>0.47</v>
      </c>
      <c r="V526" t="n">
        <v>0.82</v>
      </c>
      <c r="W526" t="n">
        <v>3.06</v>
      </c>
      <c r="X526" t="n">
        <v>1.19</v>
      </c>
      <c r="Y526" t="n">
        <v>1</v>
      </c>
      <c r="Z526" t="n">
        <v>10</v>
      </c>
    </row>
    <row r="527">
      <c r="A527" t="n">
        <v>5</v>
      </c>
      <c r="B527" t="n">
        <v>80</v>
      </c>
      <c r="C527" t="inlineStr">
        <is>
          <t xml:space="preserve">CONCLUIDO	</t>
        </is>
      </c>
      <c r="D527" t="n">
        <v>5.6099</v>
      </c>
      <c r="E527" t="n">
        <v>17.83</v>
      </c>
      <c r="F527" t="n">
        <v>13.79</v>
      </c>
      <c r="G527" t="n">
        <v>15.62</v>
      </c>
      <c r="H527" t="n">
        <v>0.25</v>
      </c>
      <c r="I527" t="n">
        <v>53</v>
      </c>
      <c r="J527" t="n">
        <v>160.9</v>
      </c>
      <c r="K527" t="n">
        <v>50.28</v>
      </c>
      <c r="L527" t="n">
        <v>2.25</v>
      </c>
      <c r="M527" t="n">
        <v>51</v>
      </c>
      <c r="N527" t="n">
        <v>28.37</v>
      </c>
      <c r="O527" t="n">
        <v>20078.3</v>
      </c>
      <c r="P527" t="n">
        <v>161.13</v>
      </c>
      <c r="Q527" t="n">
        <v>988.24</v>
      </c>
      <c r="R527" t="n">
        <v>70.31999999999999</v>
      </c>
      <c r="S527" t="n">
        <v>35.43</v>
      </c>
      <c r="T527" t="n">
        <v>16207.68</v>
      </c>
      <c r="U527" t="n">
        <v>0.5</v>
      </c>
      <c r="V527" t="n">
        <v>0.83</v>
      </c>
      <c r="W527" t="n">
        <v>3.04</v>
      </c>
      <c r="X527" t="n">
        <v>1.04</v>
      </c>
      <c r="Y527" t="n">
        <v>1</v>
      </c>
      <c r="Z527" t="n">
        <v>10</v>
      </c>
    </row>
    <row r="528">
      <c r="A528" t="n">
        <v>6</v>
      </c>
      <c r="B528" t="n">
        <v>80</v>
      </c>
      <c r="C528" t="inlineStr">
        <is>
          <t xml:space="preserve">CONCLUIDO	</t>
        </is>
      </c>
      <c r="D528" t="n">
        <v>5.7051</v>
      </c>
      <c r="E528" t="n">
        <v>17.53</v>
      </c>
      <c r="F528" t="n">
        <v>13.69</v>
      </c>
      <c r="G528" t="n">
        <v>17.48</v>
      </c>
      <c r="H528" t="n">
        <v>0.27</v>
      </c>
      <c r="I528" t="n">
        <v>47</v>
      </c>
      <c r="J528" t="n">
        <v>161.26</v>
      </c>
      <c r="K528" t="n">
        <v>50.28</v>
      </c>
      <c r="L528" t="n">
        <v>2.5</v>
      </c>
      <c r="M528" t="n">
        <v>45</v>
      </c>
      <c r="N528" t="n">
        <v>28.48</v>
      </c>
      <c r="O528" t="n">
        <v>20122.23</v>
      </c>
      <c r="P528" t="n">
        <v>158.6</v>
      </c>
      <c r="Q528" t="n">
        <v>988.3099999999999</v>
      </c>
      <c r="R528" t="n">
        <v>66.41</v>
      </c>
      <c r="S528" t="n">
        <v>35.43</v>
      </c>
      <c r="T528" t="n">
        <v>14281.93</v>
      </c>
      <c r="U528" t="n">
        <v>0.53</v>
      </c>
      <c r="V528" t="n">
        <v>0.83</v>
      </c>
      <c r="W528" t="n">
        <v>3.05</v>
      </c>
      <c r="X528" t="n">
        <v>0.93</v>
      </c>
      <c r="Y528" t="n">
        <v>1</v>
      </c>
      <c r="Z528" t="n">
        <v>10</v>
      </c>
    </row>
    <row r="529">
      <c r="A529" t="n">
        <v>7</v>
      </c>
      <c r="B529" t="n">
        <v>80</v>
      </c>
      <c r="C529" t="inlineStr">
        <is>
          <t xml:space="preserve">CONCLUIDO	</t>
        </is>
      </c>
      <c r="D529" t="n">
        <v>5.794</v>
      </c>
      <c r="E529" t="n">
        <v>17.26</v>
      </c>
      <c r="F529" t="n">
        <v>13.58</v>
      </c>
      <c r="G529" t="n">
        <v>19.4</v>
      </c>
      <c r="H529" t="n">
        <v>0.3</v>
      </c>
      <c r="I529" t="n">
        <v>42</v>
      </c>
      <c r="J529" t="n">
        <v>161.61</v>
      </c>
      <c r="K529" t="n">
        <v>50.28</v>
      </c>
      <c r="L529" t="n">
        <v>2.75</v>
      </c>
      <c r="M529" t="n">
        <v>40</v>
      </c>
      <c r="N529" t="n">
        <v>28.58</v>
      </c>
      <c r="O529" t="n">
        <v>20166.2</v>
      </c>
      <c r="P529" t="n">
        <v>156.12</v>
      </c>
      <c r="Q529" t="n">
        <v>988.26</v>
      </c>
      <c r="R529" t="n">
        <v>63.26</v>
      </c>
      <c r="S529" t="n">
        <v>35.43</v>
      </c>
      <c r="T529" t="n">
        <v>12731.96</v>
      </c>
      <c r="U529" t="n">
        <v>0.5600000000000001</v>
      </c>
      <c r="V529" t="n">
        <v>0.84</v>
      </c>
      <c r="W529" t="n">
        <v>3.04</v>
      </c>
      <c r="X529" t="n">
        <v>0.83</v>
      </c>
      <c r="Y529" t="n">
        <v>1</v>
      </c>
      <c r="Z529" t="n">
        <v>10</v>
      </c>
    </row>
    <row r="530">
      <c r="A530" t="n">
        <v>8</v>
      </c>
      <c r="B530" t="n">
        <v>80</v>
      </c>
      <c r="C530" t="inlineStr">
        <is>
          <t xml:space="preserve">CONCLUIDO	</t>
        </is>
      </c>
      <c r="D530" t="n">
        <v>5.8688</v>
      </c>
      <c r="E530" t="n">
        <v>17.04</v>
      </c>
      <c r="F530" t="n">
        <v>13.49</v>
      </c>
      <c r="G530" t="n">
        <v>21.3</v>
      </c>
      <c r="H530" t="n">
        <v>0.33</v>
      </c>
      <c r="I530" t="n">
        <v>38</v>
      </c>
      <c r="J530" t="n">
        <v>161.97</v>
      </c>
      <c r="K530" t="n">
        <v>50.28</v>
      </c>
      <c r="L530" t="n">
        <v>3</v>
      </c>
      <c r="M530" t="n">
        <v>36</v>
      </c>
      <c r="N530" t="n">
        <v>28.69</v>
      </c>
      <c r="O530" t="n">
        <v>20210.21</v>
      </c>
      <c r="P530" t="n">
        <v>153.78</v>
      </c>
      <c r="Q530" t="n">
        <v>988.3</v>
      </c>
      <c r="R530" t="n">
        <v>60.58</v>
      </c>
      <c r="S530" t="n">
        <v>35.43</v>
      </c>
      <c r="T530" t="n">
        <v>11412.2</v>
      </c>
      <c r="U530" t="n">
        <v>0.58</v>
      </c>
      <c r="V530" t="n">
        <v>0.84</v>
      </c>
      <c r="W530" t="n">
        <v>3.03</v>
      </c>
      <c r="X530" t="n">
        <v>0.74</v>
      </c>
      <c r="Y530" t="n">
        <v>1</v>
      </c>
      <c r="Z530" t="n">
        <v>10</v>
      </c>
    </row>
    <row r="531">
      <c r="A531" t="n">
        <v>9</v>
      </c>
      <c r="B531" t="n">
        <v>80</v>
      </c>
      <c r="C531" t="inlineStr">
        <is>
          <t xml:space="preserve">CONCLUIDO	</t>
        </is>
      </c>
      <c r="D531" t="n">
        <v>5.9229</v>
      </c>
      <c r="E531" t="n">
        <v>16.88</v>
      </c>
      <c r="F531" t="n">
        <v>13.43</v>
      </c>
      <c r="G531" t="n">
        <v>23.03</v>
      </c>
      <c r="H531" t="n">
        <v>0.35</v>
      </c>
      <c r="I531" t="n">
        <v>35</v>
      </c>
      <c r="J531" t="n">
        <v>162.33</v>
      </c>
      <c r="K531" t="n">
        <v>50.28</v>
      </c>
      <c r="L531" t="n">
        <v>3.25</v>
      </c>
      <c r="M531" t="n">
        <v>33</v>
      </c>
      <c r="N531" t="n">
        <v>28.8</v>
      </c>
      <c r="O531" t="n">
        <v>20254.26</v>
      </c>
      <c r="P531" t="n">
        <v>151.72</v>
      </c>
      <c r="Q531" t="n">
        <v>988.21</v>
      </c>
      <c r="R531" t="n">
        <v>58.76</v>
      </c>
      <c r="S531" t="n">
        <v>35.43</v>
      </c>
      <c r="T531" t="n">
        <v>10517.33</v>
      </c>
      <c r="U531" t="n">
        <v>0.6</v>
      </c>
      <c r="V531" t="n">
        <v>0.85</v>
      </c>
      <c r="W531" t="n">
        <v>3.02</v>
      </c>
      <c r="X531" t="n">
        <v>0.68</v>
      </c>
      <c r="Y531" t="n">
        <v>1</v>
      </c>
      <c r="Z531" t="n">
        <v>10</v>
      </c>
    </row>
    <row r="532">
      <c r="A532" t="n">
        <v>10</v>
      </c>
      <c r="B532" t="n">
        <v>80</v>
      </c>
      <c r="C532" t="inlineStr">
        <is>
          <t xml:space="preserve">CONCLUIDO	</t>
        </is>
      </c>
      <c r="D532" t="n">
        <v>5.9725</v>
      </c>
      <c r="E532" t="n">
        <v>16.74</v>
      </c>
      <c r="F532" t="n">
        <v>13.39</v>
      </c>
      <c r="G532" t="n">
        <v>25.1</v>
      </c>
      <c r="H532" t="n">
        <v>0.38</v>
      </c>
      <c r="I532" t="n">
        <v>32</v>
      </c>
      <c r="J532" t="n">
        <v>162.68</v>
      </c>
      <c r="K532" t="n">
        <v>50.28</v>
      </c>
      <c r="L532" t="n">
        <v>3.5</v>
      </c>
      <c r="M532" t="n">
        <v>30</v>
      </c>
      <c r="N532" t="n">
        <v>28.9</v>
      </c>
      <c r="O532" t="n">
        <v>20298.34</v>
      </c>
      <c r="P532" t="n">
        <v>149.72</v>
      </c>
      <c r="Q532" t="n">
        <v>988.11</v>
      </c>
      <c r="R532" t="n">
        <v>57.41</v>
      </c>
      <c r="S532" t="n">
        <v>35.43</v>
      </c>
      <c r="T532" t="n">
        <v>9857.34</v>
      </c>
      <c r="U532" t="n">
        <v>0.62</v>
      </c>
      <c r="V532" t="n">
        <v>0.85</v>
      </c>
      <c r="W532" t="n">
        <v>3.02</v>
      </c>
      <c r="X532" t="n">
        <v>0.63</v>
      </c>
      <c r="Y532" t="n">
        <v>1</v>
      </c>
      <c r="Z532" t="n">
        <v>10</v>
      </c>
    </row>
    <row r="533">
      <c r="A533" t="n">
        <v>11</v>
      </c>
      <c r="B533" t="n">
        <v>80</v>
      </c>
      <c r="C533" t="inlineStr">
        <is>
          <t xml:space="preserve">CONCLUIDO	</t>
        </is>
      </c>
      <c r="D533" t="n">
        <v>6.0178</v>
      </c>
      <c r="E533" t="n">
        <v>16.62</v>
      </c>
      <c r="F533" t="n">
        <v>13.33</v>
      </c>
      <c r="G533" t="n">
        <v>26.65</v>
      </c>
      <c r="H533" t="n">
        <v>0.41</v>
      </c>
      <c r="I533" t="n">
        <v>30</v>
      </c>
      <c r="J533" t="n">
        <v>163.04</v>
      </c>
      <c r="K533" t="n">
        <v>50.28</v>
      </c>
      <c r="L533" t="n">
        <v>3.75</v>
      </c>
      <c r="M533" t="n">
        <v>28</v>
      </c>
      <c r="N533" t="n">
        <v>29.01</v>
      </c>
      <c r="O533" t="n">
        <v>20342.46</v>
      </c>
      <c r="P533" t="n">
        <v>147.84</v>
      </c>
      <c r="Q533" t="n">
        <v>988.22</v>
      </c>
      <c r="R533" t="n">
        <v>55.51</v>
      </c>
      <c r="S533" t="n">
        <v>35.43</v>
      </c>
      <c r="T533" t="n">
        <v>8914.98</v>
      </c>
      <c r="U533" t="n">
        <v>0.64</v>
      </c>
      <c r="V533" t="n">
        <v>0.86</v>
      </c>
      <c r="W533" t="n">
        <v>3.01</v>
      </c>
      <c r="X533" t="n">
        <v>0.57</v>
      </c>
      <c r="Y533" t="n">
        <v>1</v>
      </c>
      <c r="Z533" t="n">
        <v>10</v>
      </c>
    </row>
    <row r="534">
      <c r="A534" t="n">
        <v>12</v>
      </c>
      <c r="B534" t="n">
        <v>80</v>
      </c>
      <c r="C534" t="inlineStr">
        <is>
          <t xml:space="preserve">CONCLUIDO	</t>
        </is>
      </c>
      <c r="D534" t="n">
        <v>6.0465</v>
      </c>
      <c r="E534" t="n">
        <v>16.54</v>
      </c>
      <c r="F534" t="n">
        <v>13.31</v>
      </c>
      <c r="G534" t="n">
        <v>28.53</v>
      </c>
      <c r="H534" t="n">
        <v>0.43</v>
      </c>
      <c r="I534" t="n">
        <v>28</v>
      </c>
      <c r="J534" t="n">
        <v>163.4</v>
      </c>
      <c r="K534" t="n">
        <v>50.28</v>
      </c>
      <c r="L534" t="n">
        <v>4</v>
      </c>
      <c r="M534" t="n">
        <v>26</v>
      </c>
      <c r="N534" t="n">
        <v>29.12</v>
      </c>
      <c r="O534" t="n">
        <v>20386.62</v>
      </c>
      <c r="P534" t="n">
        <v>146.39</v>
      </c>
      <c r="Q534" t="n">
        <v>988.3200000000001</v>
      </c>
      <c r="R534" t="n">
        <v>55.2</v>
      </c>
      <c r="S534" t="n">
        <v>35.43</v>
      </c>
      <c r="T534" t="n">
        <v>8769.549999999999</v>
      </c>
      <c r="U534" t="n">
        <v>0.64</v>
      </c>
      <c r="V534" t="n">
        <v>0.86</v>
      </c>
      <c r="W534" t="n">
        <v>3.01</v>
      </c>
      <c r="X534" t="n">
        <v>0.5600000000000001</v>
      </c>
      <c r="Y534" t="n">
        <v>1</v>
      </c>
      <c r="Z534" t="n">
        <v>10</v>
      </c>
    </row>
    <row r="535">
      <c r="A535" t="n">
        <v>13</v>
      </c>
      <c r="B535" t="n">
        <v>80</v>
      </c>
      <c r="C535" t="inlineStr">
        <is>
          <t xml:space="preserve">CONCLUIDO	</t>
        </is>
      </c>
      <c r="D535" t="n">
        <v>6.0902</v>
      </c>
      <c r="E535" t="n">
        <v>16.42</v>
      </c>
      <c r="F535" t="n">
        <v>13.26</v>
      </c>
      <c r="G535" t="n">
        <v>30.59</v>
      </c>
      <c r="H535" t="n">
        <v>0.46</v>
      </c>
      <c r="I535" t="n">
        <v>26</v>
      </c>
      <c r="J535" t="n">
        <v>163.76</v>
      </c>
      <c r="K535" t="n">
        <v>50.28</v>
      </c>
      <c r="L535" t="n">
        <v>4.25</v>
      </c>
      <c r="M535" t="n">
        <v>24</v>
      </c>
      <c r="N535" t="n">
        <v>29.23</v>
      </c>
      <c r="O535" t="n">
        <v>20430.81</v>
      </c>
      <c r="P535" t="n">
        <v>144.49</v>
      </c>
      <c r="Q535" t="n">
        <v>988.13</v>
      </c>
      <c r="R535" t="n">
        <v>53.28</v>
      </c>
      <c r="S535" t="n">
        <v>35.43</v>
      </c>
      <c r="T535" t="n">
        <v>7822.76</v>
      </c>
      <c r="U535" t="n">
        <v>0.67</v>
      </c>
      <c r="V535" t="n">
        <v>0.86</v>
      </c>
      <c r="W535" t="n">
        <v>3.01</v>
      </c>
      <c r="X535" t="n">
        <v>0.5</v>
      </c>
      <c r="Y535" t="n">
        <v>1</v>
      </c>
      <c r="Z535" t="n">
        <v>10</v>
      </c>
    </row>
    <row r="536">
      <c r="A536" t="n">
        <v>14</v>
      </c>
      <c r="B536" t="n">
        <v>80</v>
      </c>
      <c r="C536" t="inlineStr">
        <is>
          <t xml:space="preserve">CONCLUIDO	</t>
        </is>
      </c>
      <c r="D536" t="n">
        <v>6.1317</v>
      </c>
      <c r="E536" t="n">
        <v>16.31</v>
      </c>
      <c r="F536" t="n">
        <v>13.21</v>
      </c>
      <c r="G536" t="n">
        <v>33.03</v>
      </c>
      <c r="H536" t="n">
        <v>0.49</v>
      </c>
      <c r="I536" t="n">
        <v>24</v>
      </c>
      <c r="J536" t="n">
        <v>164.12</v>
      </c>
      <c r="K536" t="n">
        <v>50.28</v>
      </c>
      <c r="L536" t="n">
        <v>4.5</v>
      </c>
      <c r="M536" t="n">
        <v>22</v>
      </c>
      <c r="N536" t="n">
        <v>29.34</v>
      </c>
      <c r="O536" t="n">
        <v>20475.04</v>
      </c>
      <c r="P536" t="n">
        <v>142.43</v>
      </c>
      <c r="Q536" t="n">
        <v>988.15</v>
      </c>
      <c r="R536" t="n">
        <v>51.83</v>
      </c>
      <c r="S536" t="n">
        <v>35.43</v>
      </c>
      <c r="T536" t="n">
        <v>7104.52</v>
      </c>
      <c r="U536" t="n">
        <v>0.68</v>
      </c>
      <c r="V536" t="n">
        <v>0.86</v>
      </c>
      <c r="W536" t="n">
        <v>3.01</v>
      </c>
      <c r="X536" t="n">
        <v>0.46</v>
      </c>
      <c r="Y536" t="n">
        <v>1</v>
      </c>
      <c r="Z536" t="n">
        <v>10</v>
      </c>
    </row>
    <row r="537">
      <c r="A537" t="n">
        <v>15</v>
      </c>
      <c r="B537" t="n">
        <v>80</v>
      </c>
      <c r="C537" t="inlineStr">
        <is>
          <t xml:space="preserve">CONCLUIDO	</t>
        </is>
      </c>
      <c r="D537" t="n">
        <v>6.1455</v>
      </c>
      <c r="E537" t="n">
        <v>16.27</v>
      </c>
      <c r="F537" t="n">
        <v>13.21</v>
      </c>
      <c r="G537" t="n">
        <v>34.45</v>
      </c>
      <c r="H537" t="n">
        <v>0.51</v>
      </c>
      <c r="I537" t="n">
        <v>23</v>
      </c>
      <c r="J537" t="n">
        <v>164.48</v>
      </c>
      <c r="K537" t="n">
        <v>50.28</v>
      </c>
      <c r="L537" t="n">
        <v>4.75</v>
      </c>
      <c r="M537" t="n">
        <v>21</v>
      </c>
      <c r="N537" t="n">
        <v>29.45</v>
      </c>
      <c r="O537" t="n">
        <v>20519.3</v>
      </c>
      <c r="P537" t="n">
        <v>141.03</v>
      </c>
      <c r="Q537" t="n">
        <v>988.2</v>
      </c>
      <c r="R537" t="n">
        <v>51.61</v>
      </c>
      <c r="S537" t="n">
        <v>35.43</v>
      </c>
      <c r="T537" t="n">
        <v>7001.29</v>
      </c>
      <c r="U537" t="n">
        <v>0.6899999999999999</v>
      </c>
      <c r="V537" t="n">
        <v>0.86</v>
      </c>
      <c r="W537" t="n">
        <v>3.01</v>
      </c>
      <c r="X537" t="n">
        <v>0.45</v>
      </c>
      <c r="Y537" t="n">
        <v>1</v>
      </c>
      <c r="Z537" t="n">
        <v>10</v>
      </c>
    </row>
    <row r="538">
      <c r="A538" t="n">
        <v>16</v>
      </c>
      <c r="B538" t="n">
        <v>80</v>
      </c>
      <c r="C538" t="inlineStr">
        <is>
          <t xml:space="preserve">CONCLUIDO	</t>
        </is>
      </c>
      <c r="D538" t="n">
        <v>6.1892</v>
      </c>
      <c r="E538" t="n">
        <v>16.16</v>
      </c>
      <c r="F538" t="n">
        <v>13.16</v>
      </c>
      <c r="G538" t="n">
        <v>37.59</v>
      </c>
      <c r="H538" t="n">
        <v>0.54</v>
      </c>
      <c r="I538" t="n">
        <v>21</v>
      </c>
      <c r="J538" t="n">
        <v>164.83</v>
      </c>
      <c r="K538" t="n">
        <v>50.28</v>
      </c>
      <c r="L538" t="n">
        <v>5</v>
      </c>
      <c r="M538" t="n">
        <v>19</v>
      </c>
      <c r="N538" t="n">
        <v>29.55</v>
      </c>
      <c r="O538" t="n">
        <v>20563.61</v>
      </c>
      <c r="P538" t="n">
        <v>138.96</v>
      </c>
      <c r="Q538" t="n">
        <v>988.15</v>
      </c>
      <c r="R538" t="n">
        <v>50.44</v>
      </c>
      <c r="S538" t="n">
        <v>35.43</v>
      </c>
      <c r="T538" t="n">
        <v>6424.61</v>
      </c>
      <c r="U538" t="n">
        <v>0.7</v>
      </c>
      <c r="V538" t="n">
        <v>0.87</v>
      </c>
      <c r="W538" t="n">
        <v>2.99</v>
      </c>
      <c r="X538" t="n">
        <v>0.4</v>
      </c>
      <c r="Y538" t="n">
        <v>1</v>
      </c>
      <c r="Z538" t="n">
        <v>10</v>
      </c>
    </row>
    <row r="539">
      <c r="A539" t="n">
        <v>17</v>
      </c>
      <c r="B539" t="n">
        <v>80</v>
      </c>
      <c r="C539" t="inlineStr">
        <is>
          <t xml:space="preserve">CONCLUIDO	</t>
        </is>
      </c>
      <c r="D539" t="n">
        <v>6.214</v>
      </c>
      <c r="E539" t="n">
        <v>16.09</v>
      </c>
      <c r="F539" t="n">
        <v>13.12</v>
      </c>
      <c r="G539" t="n">
        <v>39.37</v>
      </c>
      <c r="H539" t="n">
        <v>0.5600000000000001</v>
      </c>
      <c r="I539" t="n">
        <v>20</v>
      </c>
      <c r="J539" t="n">
        <v>165.19</v>
      </c>
      <c r="K539" t="n">
        <v>50.28</v>
      </c>
      <c r="L539" t="n">
        <v>5.25</v>
      </c>
      <c r="M539" t="n">
        <v>18</v>
      </c>
      <c r="N539" t="n">
        <v>29.66</v>
      </c>
      <c r="O539" t="n">
        <v>20607.95</v>
      </c>
      <c r="P539" t="n">
        <v>137.49</v>
      </c>
      <c r="Q539" t="n">
        <v>988.21</v>
      </c>
      <c r="R539" t="n">
        <v>49.14</v>
      </c>
      <c r="S539" t="n">
        <v>35.43</v>
      </c>
      <c r="T539" t="n">
        <v>5782.06</v>
      </c>
      <c r="U539" t="n">
        <v>0.72</v>
      </c>
      <c r="V539" t="n">
        <v>0.87</v>
      </c>
      <c r="W539" t="n">
        <v>3</v>
      </c>
      <c r="X539" t="n">
        <v>0.37</v>
      </c>
      <c r="Y539" t="n">
        <v>1</v>
      </c>
      <c r="Z539" t="n">
        <v>10</v>
      </c>
    </row>
    <row r="540">
      <c r="A540" t="n">
        <v>18</v>
      </c>
      <c r="B540" t="n">
        <v>80</v>
      </c>
      <c r="C540" t="inlineStr">
        <is>
          <t xml:space="preserve">CONCLUIDO	</t>
        </is>
      </c>
      <c r="D540" t="n">
        <v>6.2309</v>
      </c>
      <c r="E540" t="n">
        <v>16.05</v>
      </c>
      <c r="F540" t="n">
        <v>13.11</v>
      </c>
      <c r="G540" t="n">
        <v>41.41</v>
      </c>
      <c r="H540" t="n">
        <v>0.59</v>
      </c>
      <c r="I540" t="n">
        <v>19</v>
      </c>
      <c r="J540" t="n">
        <v>165.55</v>
      </c>
      <c r="K540" t="n">
        <v>50.28</v>
      </c>
      <c r="L540" t="n">
        <v>5.5</v>
      </c>
      <c r="M540" t="n">
        <v>17</v>
      </c>
      <c r="N540" t="n">
        <v>29.77</v>
      </c>
      <c r="O540" t="n">
        <v>20652.33</v>
      </c>
      <c r="P540" t="n">
        <v>135.61</v>
      </c>
      <c r="Q540" t="n">
        <v>988.12</v>
      </c>
      <c r="R540" t="n">
        <v>48.91</v>
      </c>
      <c r="S540" t="n">
        <v>35.43</v>
      </c>
      <c r="T540" t="n">
        <v>5669.5</v>
      </c>
      <c r="U540" t="n">
        <v>0.72</v>
      </c>
      <c r="V540" t="n">
        <v>0.87</v>
      </c>
      <c r="W540" t="n">
        <v>3</v>
      </c>
      <c r="X540" t="n">
        <v>0.36</v>
      </c>
      <c r="Y540" t="n">
        <v>1</v>
      </c>
      <c r="Z540" t="n">
        <v>10</v>
      </c>
    </row>
    <row r="541">
      <c r="A541" t="n">
        <v>19</v>
      </c>
      <c r="B541" t="n">
        <v>80</v>
      </c>
      <c r="C541" t="inlineStr">
        <is>
          <t xml:space="preserve">CONCLUIDO	</t>
        </is>
      </c>
      <c r="D541" t="n">
        <v>6.2488</v>
      </c>
      <c r="E541" t="n">
        <v>16</v>
      </c>
      <c r="F541" t="n">
        <v>13.1</v>
      </c>
      <c r="G541" t="n">
        <v>43.66</v>
      </c>
      <c r="H541" t="n">
        <v>0.61</v>
      </c>
      <c r="I541" t="n">
        <v>18</v>
      </c>
      <c r="J541" t="n">
        <v>165.91</v>
      </c>
      <c r="K541" t="n">
        <v>50.28</v>
      </c>
      <c r="L541" t="n">
        <v>5.75</v>
      </c>
      <c r="M541" t="n">
        <v>16</v>
      </c>
      <c r="N541" t="n">
        <v>29.88</v>
      </c>
      <c r="O541" t="n">
        <v>20696.74</v>
      </c>
      <c r="P541" t="n">
        <v>133.8</v>
      </c>
      <c r="Q541" t="n">
        <v>988.15</v>
      </c>
      <c r="R541" t="n">
        <v>48.34</v>
      </c>
      <c r="S541" t="n">
        <v>35.43</v>
      </c>
      <c r="T541" t="n">
        <v>5389.84</v>
      </c>
      <c r="U541" t="n">
        <v>0.73</v>
      </c>
      <c r="V541" t="n">
        <v>0.87</v>
      </c>
      <c r="W541" t="n">
        <v>3</v>
      </c>
      <c r="X541" t="n">
        <v>0.34</v>
      </c>
      <c r="Y541" t="n">
        <v>1</v>
      </c>
      <c r="Z541" t="n">
        <v>10</v>
      </c>
    </row>
    <row r="542">
      <c r="A542" t="n">
        <v>20</v>
      </c>
      <c r="B542" t="n">
        <v>80</v>
      </c>
      <c r="C542" t="inlineStr">
        <is>
          <t xml:space="preserve">CONCLUIDO	</t>
        </is>
      </c>
      <c r="D542" t="n">
        <v>6.2708</v>
      </c>
      <c r="E542" t="n">
        <v>15.95</v>
      </c>
      <c r="F542" t="n">
        <v>13.07</v>
      </c>
      <c r="G542" t="n">
        <v>46.15</v>
      </c>
      <c r="H542" t="n">
        <v>0.64</v>
      </c>
      <c r="I542" t="n">
        <v>17</v>
      </c>
      <c r="J542" t="n">
        <v>166.27</v>
      </c>
      <c r="K542" t="n">
        <v>50.28</v>
      </c>
      <c r="L542" t="n">
        <v>6</v>
      </c>
      <c r="M542" t="n">
        <v>15</v>
      </c>
      <c r="N542" t="n">
        <v>29.99</v>
      </c>
      <c r="O542" t="n">
        <v>20741.2</v>
      </c>
      <c r="P542" t="n">
        <v>131.1</v>
      </c>
      <c r="Q542" t="n">
        <v>988.13</v>
      </c>
      <c r="R542" t="n">
        <v>47.78</v>
      </c>
      <c r="S542" t="n">
        <v>35.43</v>
      </c>
      <c r="T542" t="n">
        <v>5115.49</v>
      </c>
      <c r="U542" t="n">
        <v>0.74</v>
      </c>
      <c r="V542" t="n">
        <v>0.87</v>
      </c>
      <c r="W542" t="n">
        <v>2.99</v>
      </c>
      <c r="X542" t="n">
        <v>0.32</v>
      </c>
      <c r="Y542" t="n">
        <v>1</v>
      </c>
      <c r="Z542" t="n">
        <v>10</v>
      </c>
    </row>
    <row r="543">
      <c r="A543" t="n">
        <v>21</v>
      </c>
      <c r="B543" t="n">
        <v>80</v>
      </c>
      <c r="C543" t="inlineStr">
        <is>
          <t xml:space="preserve">CONCLUIDO	</t>
        </is>
      </c>
      <c r="D543" t="n">
        <v>6.2928</v>
      </c>
      <c r="E543" t="n">
        <v>15.89</v>
      </c>
      <c r="F543" t="n">
        <v>13.05</v>
      </c>
      <c r="G543" t="n">
        <v>48.94</v>
      </c>
      <c r="H543" t="n">
        <v>0.66</v>
      </c>
      <c r="I543" t="n">
        <v>16</v>
      </c>
      <c r="J543" t="n">
        <v>166.64</v>
      </c>
      <c r="K543" t="n">
        <v>50.28</v>
      </c>
      <c r="L543" t="n">
        <v>6.25</v>
      </c>
      <c r="M543" t="n">
        <v>14</v>
      </c>
      <c r="N543" t="n">
        <v>30.11</v>
      </c>
      <c r="O543" t="n">
        <v>20785.69</v>
      </c>
      <c r="P543" t="n">
        <v>129.73</v>
      </c>
      <c r="Q543" t="n">
        <v>988.24</v>
      </c>
      <c r="R543" t="n">
        <v>46.92</v>
      </c>
      <c r="S543" t="n">
        <v>35.43</v>
      </c>
      <c r="T543" t="n">
        <v>4690.05</v>
      </c>
      <c r="U543" t="n">
        <v>0.76</v>
      </c>
      <c r="V543" t="n">
        <v>0.87</v>
      </c>
      <c r="W543" t="n">
        <v>2.99</v>
      </c>
      <c r="X543" t="n">
        <v>0.3</v>
      </c>
      <c r="Y543" t="n">
        <v>1</v>
      </c>
      <c r="Z543" t="n">
        <v>10</v>
      </c>
    </row>
    <row r="544">
      <c r="A544" t="n">
        <v>22</v>
      </c>
      <c r="B544" t="n">
        <v>80</v>
      </c>
      <c r="C544" t="inlineStr">
        <is>
          <t xml:space="preserve">CONCLUIDO	</t>
        </is>
      </c>
      <c r="D544" t="n">
        <v>6.2926</v>
      </c>
      <c r="E544" t="n">
        <v>15.89</v>
      </c>
      <c r="F544" t="n">
        <v>13.05</v>
      </c>
      <c r="G544" t="n">
        <v>48.94</v>
      </c>
      <c r="H544" t="n">
        <v>0.6899999999999999</v>
      </c>
      <c r="I544" t="n">
        <v>16</v>
      </c>
      <c r="J544" t="n">
        <v>167</v>
      </c>
      <c r="K544" t="n">
        <v>50.28</v>
      </c>
      <c r="L544" t="n">
        <v>6.5</v>
      </c>
      <c r="M544" t="n">
        <v>14</v>
      </c>
      <c r="N544" t="n">
        <v>30.22</v>
      </c>
      <c r="O544" t="n">
        <v>20830.22</v>
      </c>
      <c r="P544" t="n">
        <v>127.81</v>
      </c>
      <c r="Q544" t="n">
        <v>988.14</v>
      </c>
      <c r="R544" t="n">
        <v>47.12</v>
      </c>
      <c r="S544" t="n">
        <v>35.43</v>
      </c>
      <c r="T544" t="n">
        <v>4792.56</v>
      </c>
      <c r="U544" t="n">
        <v>0.75</v>
      </c>
      <c r="V544" t="n">
        <v>0.87</v>
      </c>
      <c r="W544" t="n">
        <v>2.99</v>
      </c>
      <c r="X544" t="n">
        <v>0.3</v>
      </c>
      <c r="Y544" t="n">
        <v>1</v>
      </c>
      <c r="Z544" t="n">
        <v>10</v>
      </c>
    </row>
    <row r="545">
      <c r="A545" t="n">
        <v>23</v>
      </c>
      <c r="B545" t="n">
        <v>80</v>
      </c>
      <c r="C545" t="inlineStr">
        <is>
          <t xml:space="preserve">CONCLUIDO	</t>
        </is>
      </c>
      <c r="D545" t="n">
        <v>6.3134</v>
      </c>
      <c r="E545" t="n">
        <v>15.84</v>
      </c>
      <c r="F545" t="n">
        <v>13.03</v>
      </c>
      <c r="G545" t="n">
        <v>52.13</v>
      </c>
      <c r="H545" t="n">
        <v>0.71</v>
      </c>
      <c r="I545" t="n">
        <v>15</v>
      </c>
      <c r="J545" t="n">
        <v>167.36</v>
      </c>
      <c r="K545" t="n">
        <v>50.28</v>
      </c>
      <c r="L545" t="n">
        <v>6.75</v>
      </c>
      <c r="M545" t="n">
        <v>11</v>
      </c>
      <c r="N545" t="n">
        <v>30.33</v>
      </c>
      <c r="O545" t="n">
        <v>20874.78</v>
      </c>
      <c r="P545" t="n">
        <v>126.62</v>
      </c>
      <c r="Q545" t="n">
        <v>988.08</v>
      </c>
      <c r="R545" t="n">
        <v>46.39</v>
      </c>
      <c r="S545" t="n">
        <v>35.43</v>
      </c>
      <c r="T545" t="n">
        <v>4430.11</v>
      </c>
      <c r="U545" t="n">
        <v>0.76</v>
      </c>
      <c r="V545" t="n">
        <v>0.87</v>
      </c>
      <c r="W545" t="n">
        <v>2.99</v>
      </c>
      <c r="X545" t="n">
        <v>0.28</v>
      </c>
      <c r="Y545" t="n">
        <v>1</v>
      </c>
      <c r="Z545" t="n">
        <v>10</v>
      </c>
    </row>
    <row r="546">
      <c r="A546" t="n">
        <v>24</v>
      </c>
      <c r="B546" t="n">
        <v>80</v>
      </c>
      <c r="C546" t="inlineStr">
        <is>
          <t xml:space="preserve">CONCLUIDO	</t>
        </is>
      </c>
      <c r="D546" t="n">
        <v>6.3257</v>
      </c>
      <c r="E546" t="n">
        <v>15.81</v>
      </c>
      <c r="F546" t="n">
        <v>13.03</v>
      </c>
      <c r="G546" t="n">
        <v>55.86</v>
      </c>
      <c r="H546" t="n">
        <v>0.74</v>
      </c>
      <c r="I546" t="n">
        <v>14</v>
      </c>
      <c r="J546" t="n">
        <v>167.72</v>
      </c>
      <c r="K546" t="n">
        <v>50.28</v>
      </c>
      <c r="L546" t="n">
        <v>7</v>
      </c>
      <c r="M546" t="n">
        <v>7</v>
      </c>
      <c r="N546" t="n">
        <v>30.44</v>
      </c>
      <c r="O546" t="n">
        <v>20919.39</v>
      </c>
      <c r="P546" t="n">
        <v>125</v>
      </c>
      <c r="Q546" t="n">
        <v>988.11</v>
      </c>
      <c r="R546" t="n">
        <v>46.1</v>
      </c>
      <c r="S546" t="n">
        <v>35.43</v>
      </c>
      <c r="T546" t="n">
        <v>4289.46</v>
      </c>
      <c r="U546" t="n">
        <v>0.77</v>
      </c>
      <c r="V546" t="n">
        <v>0.87</v>
      </c>
      <c r="W546" t="n">
        <v>3</v>
      </c>
      <c r="X546" t="n">
        <v>0.28</v>
      </c>
      <c r="Y546" t="n">
        <v>1</v>
      </c>
      <c r="Z546" t="n">
        <v>10</v>
      </c>
    </row>
    <row r="547">
      <c r="A547" t="n">
        <v>25</v>
      </c>
      <c r="B547" t="n">
        <v>80</v>
      </c>
      <c r="C547" t="inlineStr">
        <is>
          <t xml:space="preserve">CONCLUIDO	</t>
        </is>
      </c>
      <c r="D547" t="n">
        <v>6.3277</v>
      </c>
      <c r="E547" t="n">
        <v>15.8</v>
      </c>
      <c r="F547" t="n">
        <v>13.03</v>
      </c>
      <c r="G547" t="n">
        <v>55.83</v>
      </c>
      <c r="H547" t="n">
        <v>0.76</v>
      </c>
      <c r="I547" t="n">
        <v>14</v>
      </c>
      <c r="J547" t="n">
        <v>168.08</v>
      </c>
      <c r="K547" t="n">
        <v>50.28</v>
      </c>
      <c r="L547" t="n">
        <v>7.25</v>
      </c>
      <c r="M547" t="n">
        <v>4</v>
      </c>
      <c r="N547" t="n">
        <v>30.55</v>
      </c>
      <c r="O547" t="n">
        <v>20964.03</v>
      </c>
      <c r="P547" t="n">
        <v>124.85</v>
      </c>
      <c r="Q547" t="n">
        <v>988.1799999999999</v>
      </c>
      <c r="R547" t="n">
        <v>46.06</v>
      </c>
      <c r="S547" t="n">
        <v>35.43</v>
      </c>
      <c r="T547" t="n">
        <v>4273.01</v>
      </c>
      <c r="U547" t="n">
        <v>0.77</v>
      </c>
      <c r="V547" t="n">
        <v>0.87</v>
      </c>
      <c r="W547" t="n">
        <v>3</v>
      </c>
      <c r="X547" t="n">
        <v>0.27</v>
      </c>
      <c r="Y547" t="n">
        <v>1</v>
      </c>
      <c r="Z547" t="n">
        <v>10</v>
      </c>
    </row>
    <row r="548">
      <c r="A548" t="n">
        <v>26</v>
      </c>
      <c r="B548" t="n">
        <v>80</v>
      </c>
      <c r="C548" t="inlineStr">
        <is>
          <t xml:space="preserve">CONCLUIDO	</t>
        </is>
      </c>
      <c r="D548" t="n">
        <v>6.3282</v>
      </c>
      <c r="E548" t="n">
        <v>15.8</v>
      </c>
      <c r="F548" t="n">
        <v>13.03</v>
      </c>
      <c r="G548" t="n">
        <v>55.83</v>
      </c>
      <c r="H548" t="n">
        <v>0.79</v>
      </c>
      <c r="I548" t="n">
        <v>14</v>
      </c>
      <c r="J548" t="n">
        <v>168.44</v>
      </c>
      <c r="K548" t="n">
        <v>50.28</v>
      </c>
      <c r="L548" t="n">
        <v>7.5</v>
      </c>
      <c r="M548" t="n">
        <v>1</v>
      </c>
      <c r="N548" t="n">
        <v>30.66</v>
      </c>
      <c r="O548" t="n">
        <v>21008.71</v>
      </c>
      <c r="P548" t="n">
        <v>124.91</v>
      </c>
      <c r="Q548" t="n">
        <v>988.12</v>
      </c>
      <c r="R548" t="n">
        <v>45.74</v>
      </c>
      <c r="S548" t="n">
        <v>35.43</v>
      </c>
      <c r="T548" t="n">
        <v>4111.77</v>
      </c>
      <c r="U548" t="n">
        <v>0.77</v>
      </c>
      <c r="V548" t="n">
        <v>0.87</v>
      </c>
      <c r="W548" t="n">
        <v>3</v>
      </c>
      <c r="X548" t="n">
        <v>0.27</v>
      </c>
      <c r="Y548" t="n">
        <v>1</v>
      </c>
      <c r="Z548" t="n">
        <v>10</v>
      </c>
    </row>
    <row r="549">
      <c r="A549" t="n">
        <v>27</v>
      </c>
      <c r="B549" t="n">
        <v>80</v>
      </c>
      <c r="C549" t="inlineStr">
        <is>
          <t xml:space="preserve">CONCLUIDO	</t>
        </is>
      </c>
      <c r="D549" t="n">
        <v>6.3284</v>
      </c>
      <c r="E549" t="n">
        <v>15.8</v>
      </c>
      <c r="F549" t="n">
        <v>13.03</v>
      </c>
      <c r="G549" t="n">
        <v>55.83</v>
      </c>
      <c r="H549" t="n">
        <v>0.8100000000000001</v>
      </c>
      <c r="I549" t="n">
        <v>14</v>
      </c>
      <c r="J549" t="n">
        <v>168.81</v>
      </c>
      <c r="K549" t="n">
        <v>50.28</v>
      </c>
      <c r="L549" t="n">
        <v>7.75</v>
      </c>
      <c r="M549" t="n">
        <v>1</v>
      </c>
      <c r="N549" t="n">
        <v>30.78</v>
      </c>
      <c r="O549" t="n">
        <v>21053.43</v>
      </c>
      <c r="P549" t="n">
        <v>124.95</v>
      </c>
      <c r="Q549" t="n">
        <v>988.12</v>
      </c>
      <c r="R549" t="n">
        <v>45.77</v>
      </c>
      <c r="S549" t="n">
        <v>35.43</v>
      </c>
      <c r="T549" t="n">
        <v>4124.35</v>
      </c>
      <c r="U549" t="n">
        <v>0.77</v>
      </c>
      <c r="V549" t="n">
        <v>0.87</v>
      </c>
      <c r="W549" t="n">
        <v>3</v>
      </c>
      <c r="X549" t="n">
        <v>0.27</v>
      </c>
      <c r="Y549" t="n">
        <v>1</v>
      </c>
      <c r="Z549" t="n">
        <v>10</v>
      </c>
    </row>
    <row r="550">
      <c r="A550" t="n">
        <v>28</v>
      </c>
      <c r="B550" t="n">
        <v>80</v>
      </c>
      <c r="C550" t="inlineStr">
        <is>
          <t xml:space="preserve">CONCLUIDO	</t>
        </is>
      </c>
      <c r="D550" t="n">
        <v>6.3277</v>
      </c>
      <c r="E550" t="n">
        <v>15.8</v>
      </c>
      <c r="F550" t="n">
        <v>13.03</v>
      </c>
      <c r="G550" t="n">
        <v>55.83</v>
      </c>
      <c r="H550" t="n">
        <v>0.84</v>
      </c>
      <c r="I550" t="n">
        <v>14</v>
      </c>
      <c r="J550" t="n">
        <v>169.17</v>
      </c>
      <c r="K550" t="n">
        <v>50.28</v>
      </c>
      <c r="L550" t="n">
        <v>8</v>
      </c>
      <c r="M550" t="n">
        <v>0</v>
      </c>
      <c r="N550" t="n">
        <v>30.89</v>
      </c>
      <c r="O550" t="n">
        <v>21098.19</v>
      </c>
      <c r="P550" t="n">
        <v>125.17</v>
      </c>
      <c r="Q550" t="n">
        <v>988.12</v>
      </c>
      <c r="R550" t="n">
        <v>45.79</v>
      </c>
      <c r="S550" t="n">
        <v>35.43</v>
      </c>
      <c r="T550" t="n">
        <v>4135.74</v>
      </c>
      <c r="U550" t="n">
        <v>0.77</v>
      </c>
      <c r="V550" t="n">
        <v>0.87</v>
      </c>
      <c r="W550" t="n">
        <v>3</v>
      </c>
      <c r="X550" t="n">
        <v>0.27</v>
      </c>
      <c r="Y550" t="n">
        <v>1</v>
      </c>
      <c r="Z550" t="n">
        <v>10</v>
      </c>
    </row>
    <row r="551">
      <c r="A551" t="n">
        <v>0</v>
      </c>
      <c r="B551" t="n">
        <v>115</v>
      </c>
      <c r="C551" t="inlineStr">
        <is>
          <t xml:space="preserve">CONCLUIDO	</t>
        </is>
      </c>
      <c r="D551" t="n">
        <v>3.7022</v>
      </c>
      <c r="E551" t="n">
        <v>27.01</v>
      </c>
      <c r="F551" t="n">
        <v>16.45</v>
      </c>
      <c r="G551" t="n">
        <v>5.48</v>
      </c>
      <c r="H551" t="n">
        <v>0.08</v>
      </c>
      <c r="I551" t="n">
        <v>180</v>
      </c>
      <c r="J551" t="n">
        <v>222.93</v>
      </c>
      <c r="K551" t="n">
        <v>56.94</v>
      </c>
      <c r="L551" t="n">
        <v>1</v>
      </c>
      <c r="M551" t="n">
        <v>178</v>
      </c>
      <c r="N551" t="n">
        <v>49.99</v>
      </c>
      <c r="O551" t="n">
        <v>27728.69</v>
      </c>
      <c r="P551" t="n">
        <v>249.33</v>
      </c>
      <c r="Q551" t="n">
        <v>988.78</v>
      </c>
      <c r="R551" t="n">
        <v>152.7</v>
      </c>
      <c r="S551" t="n">
        <v>35.43</v>
      </c>
      <c r="T551" t="n">
        <v>56761.5</v>
      </c>
      <c r="U551" t="n">
        <v>0.23</v>
      </c>
      <c r="V551" t="n">
        <v>0.6899999999999999</v>
      </c>
      <c r="W551" t="n">
        <v>3.26</v>
      </c>
      <c r="X551" t="n">
        <v>3.69</v>
      </c>
      <c r="Y551" t="n">
        <v>1</v>
      </c>
      <c r="Z551" t="n">
        <v>10</v>
      </c>
    </row>
    <row r="552">
      <c r="A552" t="n">
        <v>1</v>
      </c>
      <c r="B552" t="n">
        <v>115</v>
      </c>
      <c r="C552" t="inlineStr">
        <is>
          <t xml:space="preserve">CONCLUIDO	</t>
        </is>
      </c>
      <c r="D552" t="n">
        <v>4.1552</v>
      </c>
      <c r="E552" t="n">
        <v>24.07</v>
      </c>
      <c r="F552" t="n">
        <v>15.48</v>
      </c>
      <c r="G552" t="n">
        <v>6.88</v>
      </c>
      <c r="H552" t="n">
        <v>0.1</v>
      </c>
      <c r="I552" t="n">
        <v>135</v>
      </c>
      <c r="J552" t="n">
        <v>223.35</v>
      </c>
      <c r="K552" t="n">
        <v>56.94</v>
      </c>
      <c r="L552" t="n">
        <v>1.25</v>
      </c>
      <c r="M552" t="n">
        <v>133</v>
      </c>
      <c r="N552" t="n">
        <v>50.15</v>
      </c>
      <c r="O552" t="n">
        <v>27780.03</v>
      </c>
      <c r="P552" t="n">
        <v>233.82</v>
      </c>
      <c r="Q552" t="n">
        <v>988.47</v>
      </c>
      <c r="R552" t="n">
        <v>122.37</v>
      </c>
      <c r="S552" t="n">
        <v>35.43</v>
      </c>
      <c r="T552" t="n">
        <v>41820.85</v>
      </c>
      <c r="U552" t="n">
        <v>0.29</v>
      </c>
      <c r="V552" t="n">
        <v>0.74</v>
      </c>
      <c r="W552" t="n">
        <v>3.19</v>
      </c>
      <c r="X552" t="n">
        <v>2.72</v>
      </c>
      <c r="Y552" t="n">
        <v>1</v>
      </c>
      <c r="Z552" t="n">
        <v>10</v>
      </c>
    </row>
    <row r="553">
      <c r="A553" t="n">
        <v>2</v>
      </c>
      <c r="B553" t="n">
        <v>115</v>
      </c>
      <c r="C553" t="inlineStr">
        <is>
          <t xml:space="preserve">CONCLUIDO	</t>
        </is>
      </c>
      <c r="D553" t="n">
        <v>4.4611</v>
      </c>
      <c r="E553" t="n">
        <v>22.42</v>
      </c>
      <c r="F553" t="n">
        <v>14.97</v>
      </c>
      <c r="G553" t="n">
        <v>8.24</v>
      </c>
      <c r="H553" t="n">
        <v>0.12</v>
      </c>
      <c r="I553" t="n">
        <v>109</v>
      </c>
      <c r="J553" t="n">
        <v>223.76</v>
      </c>
      <c r="K553" t="n">
        <v>56.94</v>
      </c>
      <c r="L553" t="n">
        <v>1.5</v>
      </c>
      <c r="M553" t="n">
        <v>107</v>
      </c>
      <c r="N553" t="n">
        <v>50.32</v>
      </c>
      <c r="O553" t="n">
        <v>27831.42</v>
      </c>
      <c r="P553" t="n">
        <v>225.31</v>
      </c>
      <c r="Q553" t="n">
        <v>988.58</v>
      </c>
      <c r="R553" t="n">
        <v>105.95</v>
      </c>
      <c r="S553" t="n">
        <v>35.43</v>
      </c>
      <c r="T553" t="n">
        <v>33742.35</v>
      </c>
      <c r="U553" t="n">
        <v>0.33</v>
      </c>
      <c r="V553" t="n">
        <v>0.76</v>
      </c>
      <c r="W553" t="n">
        <v>3.16</v>
      </c>
      <c r="X553" t="n">
        <v>2.21</v>
      </c>
      <c r="Y553" t="n">
        <v>1</v>
      </c>
      <c r="Z553" t="n">
        <v>10</v>
      </c>
    </row>
    <row r="554">
      <c r="A554" t="n">
        <v>3</v>
      </c>
      <c r="B554" t="n">
        <v>115</v>
      </c>
      <c r="C554" t="inlineStr">
        <is>
          <t xml:space="preserve">CONCLUIDO	</t>
        </is>
      </c>
      <c r="D554" t="n">
        <v>4.7118</v>
      </c>
      <c r="E554" t="n">
        <v>21.22</v>
      </c>
      <c r="F554" t="n">
        <v>14.57</v>
      </c>
      <c r="G554" t="n">
        <v>9.609999999999999</v>
      </c>
      <c r="H554" t="n">
        <v>0.14</v>
      </c>
      <c r="I554" t="n">
        <v>91</v>
      </c>
      <c r="J554" t="n">
        <v>224.18</v>
      </c>
      <c r="K554" t="n">
        <v>56.94</v>
      </c>
      <c r="L554" t="n">
        <v>1.75</v>
      </c>
      <c r="M554" t="n">
        <v>89</v>
      </c>
      <c r="N554" t="n">
        <v>50.49</v>
      </c>
      <c r="O554" t="n">
        <v>27882.87</v>
      </c>
      <c r="P554" t="n">
        <v>218.46</v>
      </c>
      <c r="Q554" t="n">
        <v>988.4</v>
      </c>
      <c r="R554" t="n">
        <v>94.17</v>
      </c>
      <c r="S554" t="n">
        <v>35.43</v>
      </c>
      <c r="T554" t="n">
        <v>27941.8</v>
      </c>
      <c r="U554" t="n">
        <v>0.38</v>
      </c>
      <c r="V554" t="n">
        <v>0.78</v>
      </c>
      <c r="W554" t="n">
        <v>3.11</v>
      </c>
      <c r="X554" t="n">
        <v>1.81</v>
      </c>
      <c r="Y554" t="n">
        <v>1</v>
      </c>
      <c r="Z554" t="n">
        <v>10</v>
      </c>
    </row>
    <row r="555">
      <c r="A555" t="n">
        <v>4</v>
      </c>
      <c r="B555" t="n">
        <v>115</v>
      </c>
      <c r="C555" t="inlineStr">
        <is>
          <t xml:space="preserve">CONCLUIDO	</t>
        </is>
      </c>
      <c r="D555" t="n">
        <v>4.9028</v>
      </c>
      <c r="E555" t="n">
        <v>20.4</v>
      </c>
      <c r="F555" t="n">
        <v>14.31</v>
      </c>
      <c r="G555" t="n">
        <v>11.01</v>
      </c>
      <c r="H555" t="n">
        <v>0.16</v>
      </c>
      <c r="I555" t="n">
        <v>78</v>
      </c>
      <c r="J555" t="n">
        <v>224.6</v>
      </c>
      <c r="K555" t="n">
        <v>56.94</v>
      </c>
      <c r="L555" t="n">
        <v>2</v>
      </c>
      <c r="M555" t="n">
        <v>76</v>
      </c>
      <c r="N555" t="n">
        <v>50.65</v>
      </c>
      <c r="O555" t="n">
        <v>27934.37</v>
      </c>
      <c r="P555" t="n">
        <v>213.73</v>
      </c>
      <c r="Q555" t="n">
        <v>988.24</v>
      </c>
      <c r="R555" t="n">
        <v>86.02</v>
      </c>
      <c r="S555" t="n">
        <v>35.43</v>
      </c>
      <c r="T555" t="n">
        <v>23933.43</v>
      </c>
      <c r="U555" t="n">
        <v>0.41</v>
      </c>
      <c r="V555" t="n">
        <v>0.8</v>
      </c>
      <c r="W555" t="n">
        <v>3.1</v>
      </c>
      <c r="X555" t="n">
        <v>1.56</v>
      </c>
      <c r="Y555" t="n">
        <v>1</v>
      </c>
      <c r="Z555" t="n">
        <v>10</v>
      </c>
    </row>
    <row r="556">
      <c r="A556" t="n">
        <v>5</v>
      </c>
      <c r="B556" t="n">
        <v>115</v>
      </c>
      <c r="C556" t="inlineStr">
        <is>
          <t xml:space="preserve">CONCLUIDO	</t>
        </is>
      </c>
      <c r="D556" t="n">
        <v>5.0597</v>
      </c>
      <c r="E556" t="n">
        <v>19.76</v>
      </c>
      <c r="F556" t="n">
        <v>14.12</v>
      </c>
      <c r="G556" t="n">
        <v>12.46</v>
      </c>
      <c r="H556" t="n">
        <v>0.18</v>
      </c>
      <c r="I556" t="n">
        <v>68</v>
      </c>
      <c r="J556" t="n">
        <v>225.01</v>
      </c>
      <c r="K556" t="n">
        <v>56.94</v>
      </c>
      <c r="L556" t="n">
        <v>2.25</v>
      </c>
      <c r="M556" t="n">
        <v>66</v>
      </c>
      <c r="N556" t="n">
        <v>50.82</v>
      </c>
      <c r="O556" t="n">
        <v>27985.94</v>
      </c>
      <c r="P556" t="n">
        <v>210.11</v>
      </c>
      <c r="Q556" t="n">
        <v>988.27</v>
      </c>
      <c r="R556" t="n">
        <v>80.11</v>
      </c>
      <c r="S556" t="n">
        <v>35.43</v>
      </c>
      <c r="T556" t="n">
        <v>21027.78</v>
      </c>
      <c r="U556" t="n">
        <v>0.44</v>
      </c>
      <c r="V556" t="n">
        <v>0.8100000000000001</v>
      </c>
      <c r="W556" t="n">
        <v>3.08</v>
      </c>
      <c r="X556" t="n">
        <v>1.36</v>
      </c>
      <c r="Y556" t="n">
        <v>1</v>
      </c>
      <c r="Z556" t="n">
        <v>10</v>
      </c>
    </row>
    <row r="557">
      <c r="A557" t="n">
        <v>6</v>
      </c>
      <c r="B557" t="n">
        <v>115</v>
      </c>
      <c r="C557" t="inlineStr">
        <is>
          <t xml:space="preserve">CONCLUIDO	</t>
        </is>
      </c>
      <c r="D557" t="n">
        <v>5.1813</v>
      </c>
      <c r="E557" t="n">
        <v>19.3</v>
      </c>
      <c r="F557" t="n">
        <v>13.96</v>
      </c>
      <c r="G557" t="n">
        <v>13.73</v>
      </c>
      <c r="H557" t="n">
        <v>0.2</v>
      </c>
      <c r="I557" t="n">
        <v>61</v>
      </c>
      <c r="J557" t="n">
        <v>225.43</v>
      </c>
      <c r="K557" t="n">
        <v>56.94</v>
      </c>
      <c r="L557" t="n">
        <v>2.5</v>
      </c>
      <c r="M557" t="n">
        <v>59</v>
      </c>
      <c r="N557" t="n">
        <v>50.99</v>
      </c>
      <c r="O557" t="n">
        <v>28037.57</v>
      </c>
      <c r="P557" t="n">
        <v>206.85</v>
      </c>
      <c r="Q557" t="n">
        <v>988.23</v>
      </c>
      <c r="R557" t="n">
        <v>75.23999999999999</v>
      </c>
      <c r="S557" t="n">
        <v>35.43</v>
      </c>
      <c r="T557" t="n">
        <v>18628.02</v>
      </c>
      <c r="U557" t="n">
        <v>0.47</v>
      </c>
      <c r="V557" t="n">
        <v>0.82</v>
      </c>
      <c r="W557" t="n">
        <v>3.07</v>
      </c>
      <c r="X557" t="n">
        <v>1.21</v>
      </c>
      <c r="Y557" t="n">
        <v>1</v>
      </c>
      <c r="Z557" t="n">
        <v>10</v>
      </c>
    </row>
    <row r="558">
      <c r="A558" t="n">
        <v>7</v>
      </c>
      <c r="B558" t="n">
        <v>115</v>
      </c>
      <c r="C558" t="inlineStr">
        <is>
          <t xml:space="preserve">CONCLUIDO	</t>
        </is>
      </c>
      <c r="D558" t="n">
        <v>5.3091</v>
      </c>
      <c r="E558" t="n">
        <v>18.84</v>
      </c>
      <c r="F558" t="n">
        <v>13.8</v>
      </c>
      <c r="G558" t="n">
        <v>15.34</v>
      </c>
      <c r="H558" t="n">
        <v>0.22</v>
      </c>
      <c r="I558" t="n">
        <v>54</v>
      </c>
      <c r="J558" t="n">
        <v>225.85</v>
      </c>
      <c r="K558" t="n">
        <v>56.94</v>
      </c>
      <c r="L558" t="n">
        <v>2.75</v>
      </c>
      <c r="M558" t="n">
        <v>52</v>
      </c>
      <c r="N558" t="n">
        <v>51.16</v>
      </c>
      <c r="O558" t="n">
        <v>28089.25</v>
      </c>
      <c r="P558" t="n">
        <v>203.63</v>
      </c>
      <c r="Q558" t="n">
        <v>988.27</v>
      </c>
      <c r="R558" t="n">
        <v>70.41</v>
      </c>
      <c r="S558" t="n">
        <v>35.43</v>
      </c>
      <c r="T558" t="n">
        <v>16247.54</v>
      </c>
      <c r="U558" t="n">
        <v>0.5</v>
      </c>
      <c r="V558" t="n">
        <v>0.83</v>
      </c>
      <c r="W558" t="n">
        <v>3.05</v>
      </c>
      <c r="X558" t="n">
        <v>1.05</v>
      </c>
      <c r="Y558" t="n">
        <v>1</v>
      </c>
      <c r="Z558" t="n">
        <v>10</v>
      </c>
    </row>
    <row r="559">
      <c r="A559" t="n">
        <v>8</v>
      </c>
      <c r="B559" t="n">
        <v>115</v>
      </c>
      <c r="C559" t="inlineStr">
        <is>
          <t xml:space="preserve">CONCLUIDO	</t>
        </is>
      </c>
      <c r="D559" t="n">
        <v>5.4002</v>
      </c>
      <c r="E559" t="n">
        <v>18.52</v>
      </c>
      <c r="F559" t="n">
        <v>13.71</v>
      </c>
      <c r="G559" t="n">
        <v>16.78</v>
      </c>
      <c r="H559" t="n">
        <v>0.24</v>
      </c>
      <c r="I559" t="n">
        <v>49</v>
      </c>
      <c r="J559" t="n">
        <v>226.27</v>
      </c>
      <c r="K559" t="n">
        <v>56.94</v>
      </c>
      <c r="L559" t="n">
        <v>3</v>
      </c>
      <c r="M559" t="n">
        <v>47</v>
      </c>
      <c r="N559" t="n">
        <v>51.33</v>
      </c>
      <c r="O559" t="n">
        <v>28140.99</v>
      </c>
      <c r="P559" t="n">
        <v>201.3</v>
      </c>
      <c r="Q559" t="n">
        <v>988.12</v>
      </c>
      <c r="R559" t="n">
        <v>67.37</v>
      </c>
      <c r="S559" t="n">
        <v>35.43</v>
      </c>
      <c r="T559" t="n">
        <v>14748.83</v>
      </c>
      <c r="U559" t="n">
        <v>0.53</v>
      </c>
      <c r="V559" t="n">
        <v>0.83</v>
      </c>
      <c r="W559" t="n">
        <v>3.04</v>
      </c>
      <c r="X559" t="n">
        <v>0.95</v>
      </c>
      <c r="Y559" t="n">
        <v>1</v>
      </c>
      <c r="Z559" t="n">
        <v>10</v>
      </c>
    </row>
    <row r="560">
      <c r="A560" t="n">
        <v>9</v>
      </c>
      <c r="B560" t="n">
        <v>115</v>
      </c>
      <c r="C560" t="inlineStr">
        <is>
          <t xml:space="preserve">CONCLUIDO	</t>
        </is>
      </c>
      <c r="D560" t="n">
        <v>5.467</v>
      </c>
      <c r="E560" t="n">
        <v>18.29</v>
      </c>
      <c r="F560" t="n">
        <v>13.66</v>
      </c>
      <c r="G560" t="n">
        <v>18.21</v>
      </c>
      <c r="H560" t="n">
        <v>0.25</v>
      </c>
      <c r="I560" t="n">
        <v>45</v>
      </c>
      <c r="J560" t="n">
        <v>226.69</v>
      </c>
      <c r="K560" t="n">
        <v>56.94</v>
      </c>
      <c r="L560" t="n">
        <v>3.25</v>
      </c>
      <c r="M560" t="n">
        <v>43</v>
      </c>
      <c r="N560" t="n">
        <v>51.5</v>
      </c>
      <c r="O560" t="n">
        <v>28192.8</v>
      </c>
      <c r="P560" t="n">
        <v>199.87</v>
      </c>
      <c r="Q560" t="n">
        <v>988.22</v>
      </c>
      <c r="R560" t="n">
        <v>65.56999999999999</v>
      </c>
      <c r="S560" t="n">
        <v>35.43</v>
      </c>
      <c r="T560" t="n">
        <v>13873.26</v>
      </c>
      <c r="U560" t="n">
        <v>0.54</v>
      </c>
      <c r="V560" t="n">
        <v>0.83</v>
      </c>
      <c r="W560" t="n">
        <v>3.04</v>
      </c>
      <c r="X560" t="n">
        <v>0.9</v>
      </c>
      <c r="Y560" t="n">
        <v>1</v>
      </c>
      <c r="Z560" t="n">
        <v>10</v>
      </c>
    </row>
    <row r="561">
      <c r="A561" t="n">
        <v>10</v>
      </c>
      <c r="B561" t="n">
        <v>115</v>
      </c>
      <c r="C561" t="inlineStr">
        <is>
          <t xml:space="preserve">CONCLUIDO	</t>
        </is>
      </c>
      <c r="D561" t="n">
        <v>5.5303</v>
      </c>
      <c r="E561" t="n">
        <v>18.08</v>
      </c>
      <c r="F561" t="n">
        <v>13.58</v>
      </c>
      <c r="G561" t="n">
        <v>19.4</v>
      </c>
      <c r="H561" t="n">
        <v>0.27</v>
      </c>
      <c r="I561" t="n">
        <v>42</v>
      </c>
      <c r="J561" t="n">
        <v>227.11</v>
      </c>
      <c r="K561" t="n">
        <v>56.94</v>
      </c>
      <c r="L561" t="n">
        <v>3.5</v>
      </c>
      <c r="M561" t="n">
        <v>40</v>
      </c>
      <c r="N561" t="n">
        <v>51.67</v>
      </c>
      <c r="O561" t="n">
        <v>28244.66</v>
      </c>
      <c r="P561" t="n">
        <v>197.95</v>
      </c>
      <c r="Q561" t="n">
        <v>988.14</v>
      </c>
      <c r="R561" t="n">
        <v>63.34</v>
      </c>
      <c r="S561" t="n">
        <v>35.43</v>
      </c>
      <c r="T561" t="n">
        <v>12769.98</v>
      </c>
      <c r="U561" t="n">
        <v>0.5600000000000001</v>
      </c>
      <c r="V561" t="n">
        <v>0.84</v>
      </c>
      <c r="W561" t="n">
        <v>3.04</v>
      </c>
      <c r="X561" t="n">
        <v>0.82</v>
      </c>
      <c r="Y561" t="n">
        <v>1</v>
      </c>
      <c r="Z561" t="n">
        <v>10</v>
      </c>
    </row>
    <row r="562">
      <c r="A562" t="n">
        <v>11</v>
      </c>
      <c r="B562" t="n">
        <v>115</v>
      </c>
      <c r="C562" t="inlineStr">
        <is>
          <t xml:space="preserve">CONCLUIDO	</t>
        </is>
      </c>
      <c r="D562" t="n">
        <v>5.5875</v>
      </c>
      <c r="E562" t="n">
        <v>17.9</v>
      </c>
      <c r="F562" t="n">
        <v>13.52</v>
      </c>
      <c r="G562" t="n">
        <v>20.81</v>
      </c>
      <c r="H562" t="n">
        <v>0.29</v>
      </c>
      <c r="I562" t="n">
        <v>39</v>
      </c>
      <c r="J562" t="n">
        <v>227.53</v>
      </c>
      <c r="K562" t="n">
        <v>56.94</v>
      </c>
      <c r="L562" t="n">
        <v>3.75</v>
      </c>
      <c r="M562" t="n">
        <v>37</v>
      </c>
      <c r="N562" t="n">
        <v>51.84</v>
      </c>
      <c r="O562" t="n">
        <v>28296.58</v>
      </c>
      <c r="P562" t="n">
        <v>196.49</v>
      </c>
      <c r="Q562" t="n">
        <v>988.09</v>
      </c>
      <c r="R562" t="n">
        <v>61.65</v>
      </c>
      <c r="S562" t="n">
        <v>35.43</v>
      </c>
      <c r="T562" t="n">
        <v>11939.16</v>
      </c>
      <c r="U562" t="n">
        <v>0.57</v>
      </c>
      <c r="V562" t="n">
        <v>0.84</v>
      </c>
      <c r="W562" t="n">
        <v>3.03</v>
      </c>
      <c r="X562" t="n">
        <v>0.77</v>
      </c>
      <c r="Y562" t="n">
        <v>1</v>
      </c>
      <c r="Z562" t="n">
        <v>10</v>
      </c>
    </row>
    <row r="563">
      <c r="A563" t="n">
        <v>12</v>
      </c>
      <c r="B563" t="n">
        <v>115</v>
      </c>
      <c r="C563" t="inlineStr">
        <is>
          <t xml:space="preserve">CONCLUIDO	</t>
        </is>
      </c>
      <c r="D563" t="n">
        <v>5.6548</v>
      </c>
      <c r="E563" t="n">
        <v>17.68</v>
      </c>
      <c r="F563" t="n">
        <v>13.44</v>
      </c>
      <c r="G563" t="n">
        <v>22.41</v>
      </c>
      <c r="H563" t="n">
        <v>0.31</v>
      </c>
      <c r="I563" t="n">
        <v>36</v>
      </c>
      <c r="J563" t="n">
        <v>227.95</v>
      </c>
      <c r="K563" t="n">
        <v>56.94</v>
      </c>
      <c r="L563" t="n">
        <v>4</v>
      </c>
      <c r="M563" t="n">
        <v>34</v>
      </c>
      <c r="N563" t="n">
        <v>52.01</v>
      </c>
      <c r="O563" t="n">
        <v>28348.56</v>
      </c>
      <c r="P563" t="n">
        <v>194.26</v>
      </c>
      <c r="Q563" t="n">
        <v>988.23</v>
      </c>
      <c r="R563" t="n">
        <v>59.14</v>
      </c>
      <c r="S563" t="n">
        <v>35.43</v>
      </c>
      <c r="T563" t="n">
        <v>10701.29</v>
      </c>
      <c r="U563" t="n">
        <v>0.6</v>
      </c>
      <c r="V563" t="n">
        <v>0.85</v>
      </c>
      <c r="W563" t="n">
        <v>3.02</v>
      </c>
      <c r="X563" t="n">
        <v>0.6899999999999999</v>
      </c>
      <c r="Y563" t="n">
        <v>1</v>
      </c>
      <c r="Z563" t="n">
        <v>10</v>
      </c>
    </row>
    <row r="564">
      <c r="A564" t="n">
        <v>13</v>
      </c>
      <c r="B564" t="n">
        <v>115</v>
      </c>
      <c r="C564" t="inlineStr">
        <is>
          <t xml:space="preserve">CONCLUIDO	</t>
        </is>
      </c>
      <c r="D564" t="n">
        <v>5.6925</v>
      </c>
      <c r="E564" t="n">
        <v>17.57</v>
      </c>
      <c r="F564" t="n">
        <v>13.41</v>
      </c>
      <c r="G564" t="n">
        <v>23.67</v>
      </c>
      <c r="H564" t="n">
        <v>0.33</v>
      </c>
      <c r="I564" t="n">
        <v>34</v>
      </c>
      <c r="J564" t="n">
        <v>228.38</v>
      </c>
      <c r="K564" t="n">
        <v>56.94</v>
      </c>
      <c r="L564" t="n">
        <v>4.25</v>
      </c>
      <c r="M564" t="n">
        <v>32</v>
      </c>
      <c r="N564" t="n">
        <v>52.18</v>
      </c>
      <c r="O564" t="n">
        <v>28400.61</v>
      </c>
      <c r="P564" t="n">
        <v>193.13</v>
      </c>
      <c r="Q564" t="n">
        <v>988.11</v>
      </c>
      <c r="R564" t="n">
        <v>58.37</v>
      </c>
      <c r="S564" t="n">
        <v>35.43</v>
      </c>
      <c r="T564" t="n">
        <v>10327.87</v>
      </c>
      <c r="U564" t="n">
        <v>0.61</v>
      </c>
      <c r="V564" t="n">
        <v>0.85</v>
      </c>
      <c r="W564" t="n">
        <v>3.02</v>
      </c>
      <c r="X564" t="n">
        <v>0.66</v>
      </c>
      <c r="Y564" t="n">
        <v>1</v>
      </c>
      <c r="Z564" t="n">
        <v>10</v>
      </c>
    </row>
    <row r="565">
      <c r="A565" t="n">
        <v>14</v>
      </c>
      <c r="B565" t="n">
        <v>115</v>
      </c>
      <c r="C565" t="inlineStr">
        <is>
          <t xml:space="preserve">CONCLUIDO	</t>
        </is>
      </c>
      <c r="D565" t="n">
        <v>5.7296</v>
      </c>
      <c r="E565" t="n">
        <v>17.45</v>
      </c>
      <c r="F565" t="n">
        <v>13.39</v>
      </c>
      <c r="G565" t="n">
        <v>25.1</v>
      </c>
      <c r="H565" t="n">
        <v>0.35</v>
      </c>
      <c r="I565" t="n">
        <v>32</v>
      </c>
      <c r="J565" t="n">
        <v>228.8</v>
      </c>
      <c r="K565" t="n">
        <v>56.94</v>
      </c>
      <c r="L565" t="n">
        <v>4.5</v>
      </c>
      <c r="M565" t="n">
        <v>30</v>
      </c>
      <c r="N565" t="n">
        <v>52.36</v>
      </c>
      <c r="O565" t="n">
        <v>28452.71</v>
      </c>
      <c r="P565" t="n">
        <v>191.75</v>
      </c>
      <c r="Q565" t="n">
        <v>988.24</v>
      </c>
      <c r="R565" t="n">
        <v>57.53</v>
      </c>
      <c r="S565" t="n">
        <v>35.43</v>
      </c>
      <c r="T565" t="n">
        <v>9913.709999999999</v>
      </c>
      <c r="U565" t="n">
        <v>0.62</v>
      </c>
      <c r="V565" t="n">
        <v>0.85</v>
      </c>
      <c r="W565" t="n">
        <v>3.02</v>
      </c>
      <c r="X565" t="n">
        <v>0.63</v>
      </c>
      <c r="Y565" t="n">
        <v>1</v>
      </c>
      <c r="Z565" t="n">
        <v>10</v>
      </c>
    </row>
    <row r="566">
      <c r="A566" t="n">
        <v>15</v>
      </c>
      <c r="B566" t="n">
        <v>115</v>
      </c>
      <c r="C566" t="inlineStr">
        <is>
          <t xml:space="preserve">CONCLUIDO	</t>
        </is>
      </c>
      <c r="D566" t="n">
        <v>5.7745</v>
      </c>
      <c r="E566" t="n">
        <v>17.32</v>
      </c>
      <c r="F566" t="n">
        <v>13.34</v>
      </c>
      <c r="G566" t="n">
        <v>26.68</v>
      </c>
      <c r="H566" t="n">
        <v>0.37</v>
      </c>
      <c r="I566" t="n">
        <v>30</v>
      </c>
      <c r="J566" t="n">
        <v>229.22</v>
      </c>
      <c r="K566" t="n">
        <v>56.94</v>
      </c>
      <c r="L566" t="n">
        <v>4.75</v>
      </c>
      <c r="M566" t="n">
        <v>28</v>
      </c>
      <c r="N566" t="n">
        <v>52.53</v>
      </c>
      <c r="O566" t="n">
        <v>28504.87</v>
      </c>
      <c r="P566" t="n">
        <v>190.43</v>
      </c>
      <c r="Q566" t="n">
        <v>988.1</v>
      </c>
      <c r="R566" t="n">
        <v>55.85</v>
      </c>
      <c r="S566" t="n">
        <v>35.43</v>
      </c>
      <c r="T566" t="n">
        <v>9087.15</v>
      </c>
      <c r="U566" t="n">
        <v>0.63</v>
      </c>
      <c r="V566" t="n">
        <v>0.85</v>
      </c>
      <c r="W566" t="n">
        <v>3.02</v>
      </c>
      <c r="X566" t="n">
        <v>0.59</v>
      </c>
      <c r="Y566" t="n">
        <v>1</v>
      </c>
      <c r="Z566" t="n">
        <v>10</v>
      </c>
    </row>
    <row r="567">
      <c r="A567" t="n">
        <v>16</v>
      </c>
      <c r="B567" t="n">
        <v>115</v>
      </c>
      <c r="C567" t="inlineStr">
        <is>
          <t xml:space="preserve">CONCLUIDO	</t>
        </is>
      </c>
      <c r="D567" t="n">
        <v>5.8162</v>
      </c>
      <c r="E567" t="n">
        <v>17.19</v>
      </c>
      <c r="F567" t="n">
        <v>13.3</v>
      </c>
      <c r="G567" t="n">
        <v>28.51</v>
      </c>
      <c r="H567" t="n">
        <v>0.39</v>
      </c>
      <c r="I567" t="n">
        <v>28</v>
      </c>
      <c r="J567" t="n">
        <v>229.65</v>
      </c>
      <c r="K567" t="n">
        <v>56.94</v>
      </c>
      <c r="L567" t="n">
        <v>5</v>
      </c>
      <c r="M567" t="n">
        <v>26</v>
      </c>
      <c r="N567" t="n">
        <v>52.7</v>
      </c>
      <c r="O567" t="n">
        <v>28557.1</v>
      </c>
      <c r="P567" t="n">
        <v>188.6</v>
      </c>
      <c r="Q567" t="n">
        <v>988.13</v>
      </c>
      <c r="R567" t="n">
        <v>54.68</v>
      </c>
      <c r="S567" t="n">
        <v>35.43</v>
      </c>
      <c r="T567" t="n">
        <v>8511.959999999999</v>
      </c>
      <c r="U567" t="n">
        <v>0.65</v>
      </c>
      <c r="V567" t="n">
        <v>0.86</v>
      </c>
      <c r="W567" t="n">
        <v>3.02</v>
      </c>
      <c r="X567" t="n">
        <v>0.55</v>
      </c>
      <c r="Y567" t="n">
        <v>1</v>
      </c>
      <c r="Z567" t="n">
        <v>10</v>
      </c>
    </row>
    <row r="568">
      <c r="A568" t="n">
        <v>17</v>
      </c>
      <c r="B568" t="n">
        <v>115</v>
      </c>
      <c r="C568" t="inlineStr">
        <is>
          <t xml:space="preserve">CONCLUIDO	</t>
        </is>
      </c>
      <c r="D568" t="n">
        <v>5.8424</v>
      </c>
      <c r="E568" t="n">
        <v>17.12</v>
      </c>
      <c r="F568" t="n">
        <v>13.27</v>
      </c>
      <c r="G568" t="n">
        <v>29.49</v>
      </c>
      <c r="H568" t="n">
        <v>0.41</v>
      </c>
      <c r="I568" t="n">
        <v>27</v>
      </c>
      <c r="J568" t="n">
        <v>230.07</v>
      </c>
      <c r="K568" t="n">
        <v>56.94</v>
      </c>
      <c r="L568" t="n">
        <v>5.25</v>
      </c>
      <c r="M568" t="n">
        <v>25</v>
      </c>
      <c r="N568" t="n">
        <v>52.88</v>
      </c>
      <c r="O568" t="n">
        <v>28609.38</v>
      </c>
      <c r="P568" t="n">
        <v>187.53</v>
      </c>
      <c r="Q568" t="n">
        <v>988.13</v>
      </c>
      <c r="R568" t="n">
        <v>53.83</v>
      </c>
      <c r="S568" t="n">
        <v>35.43</v>
      </c>
      <c r="T568" t="n">
        <v>8090.74</v>
      </c>
      <c r="U568" t="n">
        <v>0.66</v>
      </c>
      <c r="V568" t="n">
        <v>0.86</v>
      </c>
      <c r="W568" t="n">
        <v>3.01</v>
      </c>
      <c r="X568" t="n">
        <v>0.52</v>
      </c>
      <c r="Y568" t="n">
        <v>1</v>
      </c>
      <c r="Z568" t="n">
        <v>10</v>
      </c>
    </row>
    <row r="569">
      <c r="A569" t="n">
        <v>18</v>
      </c>
      <c r="B569" t="n">
        <v>115</v>
      </c>
      <c r="C569" t="inlineStr">
        <is>
          <t xml:space="preserve">CONCLUIDO	</t>
        </is>
      </c>
      <c r="D569" t="n">
        <v>5.8627</v>
      </c>
      <c r="E569" t="n">
        <v>17.06</v>
      </c>
      <c r="F569" t="n">
        <v>13.26</v>
      </c>
      <c r="G569" t="n">
        <v>30.59</v>
      </c>
      <c r="H569" t="n">
        <v>0.42</v>
      </c>
      <c r="I569" t="n">
        <v>26</v>
      </c>
      <c r="J569" t="n">
        <v>230.49</v>
      </c>
      <c r="K569" t="n">
        <v>56.94</v>
      </c>
      <c r="L569" t="n">
        <v>5.5</v>
      </c>
      <c r="M569" t="n">
        <v>24</v>
      </c>
      <c r="N569" t="n">
        <v>53.05</v>
      </c>
      <c r="O569" t="n">
        <v>28661.73</v>
      </c>
      <c r="P569" t="n">
        <v>186.67</v>
      </c>
      <c r="Q569" t="n">
        <v>988.11</v>
      </c>
      <c r="R569" t="n">
        <v>53.38</v>
      </c>
      <c r="S569" t="n">
        <v>35.43</v>
      </c>
      <c r="T569" t="n">
        <v>7869.38</v>
      </c>
      <c r="U569" t="n">
        <v>0.66</v>
      </c>
      <c r="V569" t="n">
        <v>0.86</v>
      </c>
      <c r="W569" t="n">
        <v>3</v>
      </c>
      <c r="X569" t="n">
        <v>0.5</v>
      </c>
      <c r="Y569" t="n">
        <v>1</v>
      </c>
      <c r="Z569" t="n">
        <v>10</v>
      </c>
    </row>
    <row r="570">
      <c r="A570" t="n">
        <v>19</v>
      </c>
      <c r="B570" t="n">
        <v>115</v>
      </c>
      <c r="C570" t="inlineStr">
        <is>
          <t xml:space="preserve">CONCLUIDO	</t>
        </is>
      </c>
      <c r="D570" t="n">
        <v>5.9092</v>
      </c>
      <c r="E570" t="n">
        <v>16.92</v>
      </c>
      <c r="F570" t="n">
        <v>13.21</v>
      </c>
      <c r="G570" t="n">
        <v>33.02</v>
      </c>
      <c r="H570" t="n">
        <v>0.44</v>
      </c>
      <c r="I570" t="n">
        <v>24</v>
      </c>
      <c r="J570" t="n">
        <v>230.92</v>
      </c>
      <c r="K570" t="n">
        <v>56.94</v>
      </c>
      <c r="L570" t="n">
        <v>5.75</v>
      </c>
      <c r="M570" t="n">
        <v>22</v>
      </c>
      <c r="N570" t="n">
        <v>53.23</v>
      </c>
      <c r="O570" t="n">
        <v>28714.14</v>
      </c>
      <c r="P570" t="n">
        <v>184.83</v>
      </c>
      <c r="Q570" t="n">
        <v>988.21</v>
      </c>
      <c r="R570" t="n">
        <v>51.9</v>
      </c>
      <c r="S570" t="n">
        <v>35.43</v>
      </c>
      <c r="T570" t="n">
        <v>7141.91</v>
      </c>
      <c r="U570" t="n">
        <v>0.68</v>
      </c>
      <c r="V570" t="n">
        <v>0.86</v>
      </c>
      <c r="W570" t="n">
        <v>3</v>
      </c>
      <c r="X570" t="n">
        <v>0.45</v>
      </c>
      <c r="Y570" t="n">
        <v>1</v>
      </c>
      <c r="Z570" t="n">
        <v>10</v>
      </c>
    </row>
    <row r="571">
      <c r="A571" t="n">
        <v>20</v>
      </c>
      <c r="B571" t="n">
        <v>115</v>
      </c>
      <c r="C571" t="inlineStr">
        <is>
          <t xml:space="preserve">CONCLUIDO	</t>
        </is>
      </c>
      <c r="D571" t="n">
        <v>5.928</v>
      </c>
      <c r="E571" t="n">
        <v>16.87</v>
      </c>
      <c r="F571" t="n">
        <v>13.2</v>
      </c>
      <c r="G571" t="n">
        <v>34.43</v>
      </c>
      <c r="H571" t="n">
        <v>0.46</v>
      </c>
      <c r="I571" t="n">
        <v>23</v>
      </c>
      <c r="J571" t="n">
        <v>231.34</v>
      </c>
      <c r="K571" t="n">
        <v>56.94</v>
      </c>
      <c r="L571" t="n">
        <v>6</v>
      </c>
      <c r="M571" t="n">
        <v>21</v>
      </c>
      <c r="N571" t="n">
        <v>53.4</v>
      </c>
      <c r="O571" t="n">
        <v>28766.61</v>
      </c>
      <c r="P571" t="n">
        <v>184</v>
      </c>
      <c r="Q571" t="n">
        <v>988.1</v>
      </c>
      <c r="R571" t="n">
        <v>51.61</v>
      </c>
      <c r="S571" t="n">
        <v>35.43</v>
      </c>
      <c r="T571" t="n">
        <v>6998.96</v>
      </c>
      <c r="U571" t="n">
        <v>0.6899999999999999</v>
      </c>
      <c r="V571" t="n">
        <v>0.86</v>
      </c>
      <c r="W571" t="n">
        <v>3</v>
      </c>
      <c r="X571" t="n">
        <v>0.45</v>
      </c>
      <c r="Y571" t="n">
        <v>1</v>
      </c>
      <c r="Z571" t="n">
        <v>10</v>
      </c>
    </row>
    <row r="572">
      <c r="A572" t="n">
        <v>21</v>
      </c>
      <c r="B572" t="n">
        <v>115</v>
      </c>
      <c r="C572" t="inlineStr">
        <is>
          <t xml:space="preserve">CONCLUIDO	</t>
        </is>
      </c>
      <c r="D572" t="n">
        <v>5.9543</v>
      </c>
      <c r="E572" t="n">
        <v>16.79</v>
      </c>
      <c r="F572" t="n">
        <v>13.17</v>
      </c>
      <c r="G572" t="n">
        <v>35.91</v>
      </c>
      <c r="H572" t="n">
        <v>0.48</v>
      </c>
      <c r="I572" t="n">
        <v>22</v>
      </c>
      <c r="J572" t="n">
        <v>231.77</v>
      </c>
      <c r="K572" t="n">
        <v>56.94</v>
      </c>
      <c r="L572" t="n">
        <v>6.25</v>
      </c>
      <c r="M572" t="n">
        <v>20</v>
      </c>
      <c r="N572" t="n">
        <v>53.58</v>
      </c>
      <c r="O572" t="n">
        <v>28819.14</v>
      </c>
      <c r="P572" t="n">
        <v>182.86</v>
      </c>
      <c r="Q572" t="n">
        <v>988.11</v>
      </c>
      <c r="R572" t="n">
        <v>50.57</v>
      </c>
      <c r="S572" t="n">
        <v>35.43</v>
      </c>
      <c r="T572" t="n">
        <v>6486.99</v>
      </c>
      <c r="U572" t="n">
        <v>0.7</v>
      </c>
      <c r="V572" t="n">
        <v>0.87</v>
      </c>
      <c r="W572" t="n">
        <v>3</v>
      </c>
      <c r="X572" t="n">
        <v>0.41</v>
      </c>
      <c r="Y572" t="n">
        <v>1</v>
      </c>
      <c r="Z572" t="n">
        <v>10</v>
      </c>
    </row>
    <row r="573">
      <c r="A573" t="n">
        <v>22</v>
      </c>
      <c r="B573" t="n">
        <v>115</v>
      </c>
      <c r="C573" t="inlineStr">
        <is>
          <t xml:space="preserve">CONCLUIDO	</t>
        </is>
      </c>
      <c r="D573" t="n">
        <v>5.9735</v>
      </c>
      <c r="E573" t="n">
        <v>16.74</v>
      </c>
      <c r="F573" t="n">
        <v>13.16</v>
      </c>
      <c r="G573" t="n">
        <v>37.59</v>
      </c>
      <c r="H573" t="n">
        <v>0.5</v>
      </c>
      <c r="I573" t="n">
        <v>21</v>
      </c>
      <c r="J573" t="n">
        <v>232.2</v>
      </c>
      <c r="K573" t="n">
        <v>56.94</v>
      </c>
      <c r="L573" t="n">
        <v>6.5</v>
      </c>
      <c r="M573" t="n">
        <v>19</v>
      </c>
      <c r="N573" t="n">
        <v>53.75</v>
      </c>
      <c r="O573" t="n">
        <v>28871.74</v>
      </c>
      <c r="P573" t="n">
        <v>181.69</v>
      </c>
      <c r="Q573" t="n">
        <v>988.09</v>
      </c>
      <c r="R573" t="n">
        <v>50.21</v>
      </c>
      <c r="S573" t="n">
        <v>35.43</v>
      </c>
      <c r="T573" t="n">
        <v>6309</v>
      </c>
      <c r="U573" t="n">
        <v>0.71</v>
      </c>
      <c r="V573" t="n">
        <v>0.87</v>
      </c>
      <c r="W573" t="n">
        <v>3</v>
      </c>
      <c r="X573" t="n">
        <v>0.4</v>
      </c>
      <c r="Y573" t="n">
        <v>1</v>
      </c>
      <c r="Z573" t="n">
        <v>10</v>
      </c>
    </row>
    <row r="574">
      <c r="A574" t="n">
        <v>23</v>
      </c>
      <c r="B574" t="n">
        <v>115</v>
      </c>
      <c r="C574" t="inlineStr">
        <is>
          <t xml:space="preserve">CONCLUIDO	</t>
        </is>
      </c>
      <c r="D574" t="n">
        <v>5.975</v>
      </c>
      <c r="E574" t="n">
        <v>16.74</v>
      </c>
      <c r="F574" t="n">
        <v>13.15</v>
      </c>
      <c r="G574" t="n">
        <v>37.58</v>
      </c>
      <c r="H574" t="n">
        <v>0.52</v>
      </c>
      <c r="I574" t="n">
        <v>21</v>
      </c>
      <c r="J574" t="n">
        <v>232.62</v>
      </c>
      <c r="K574" t="n">
        <v>56.94</v>
      </c>
      <c r="L574" t="n">
        <v>6.75</v>
      </c>
      <c r="M574" t="n">
        <v>19</v>
      </c>
      <c r="N574" t="n">
        <v>53.93</v>
      </c>
      <c r="O574" t="n">
        <v>28924.39</v>
      </c>
      <c r="P574" t="n">
        <v>180.62</v>
      </c>
      <c r="Q574" t="n">
        <v>988.08</v>
      </c>
      <c r="R574" t="n">
        <v>50.07</v>
      </c>
      <c r="S574" t="n">
        <v>35.43</v>
      </c>
      <c r="T574" t="n">
        <v>6242.53</v>
      </c>
      <c r="U574" t="n">
        <v>0.71</v>
      </c>
      <c r="V574" t="n">
        <v>0.87</v>
      </c>
      <c r="W574" t="n">
        <v>3</v>
      </c>
      <c r="X574" t="n">
        <v>0.4</v>
      </c>
      <c r="Y574" t="n">
        <v>1</v>
      </c>
      <c r="Z574" t="n">
        <v>10</v>
      </c>
    </row>
    <row r="575">
      <c r="A575" t="n">
        <v>24</v>
      </c>
      <c r="B575" t="n">
        <v>115</v>
      </c>
      <c r="C575" t="inlineStr">
        <is>
          <t xml:space="preserve">CONCLUIDO	</t>
        </is>
      </c>
      <c r="D575" t="n">
        <v>6.0026</v>
      </c>
      <c r="E575" t="n">
        <v>16.66</v>
      </c>
      <c r="F575" t="n">
        <v>13.12</v>
      </c>
      <c r="G575" t="n">
        <v>39.36</v>
      </c>
      <c r="H575" t="n">
        <v>0.53</v>
      </c>
      <c r="I575" t="n">
        <v>20</v>
      </c>
      <c r="J575" t="n">
        <v>233.05</v>
      </c>
      <c r="K575" t="n">
        <v>56.94</v>
      </c>
      <c r="L575" t="n">
        <v>7</v>
      </c>
      <c r="M575" t="n">
        <v>18</v>
      </c>
      <c r="N575" t="n">
        <v>54.11</v>
      </c>
      <c r="O575" t="n">
        <v>28977.11</v>
      </c>
      <c r="P575" t="n">
        <v>179.64</v>
      </c>
      <c r="Q575" t="n">
        <v>988.2</v>
      </c>
      <c r="R575" t="n">
        <v>48.98</v>
      </c>
      <c r="S575" t="n">
        <v>35.43</v>
      </c>
      <c r="T575" t="n">
        <v>5702.32</v>
      </c>
      <c r="U575" t="n">
        <v>0.72</v>
      </c>
      <c r="V575" t="n">
        <v>0.87</v>
      </c>
      <c r="W575" t="n">
        <v>3</v>
      </c>
      <c r="X575" t="n">
        <v>0.37</v>
      </c>
      <c r="Y575" t="n">
        <v>1</v>
      </c>
      <c r="Z575" t="n">
        <v>10</v>
      </c>
    </row>
    <row r="576">
      <c r="A576" t="n">
        <v>25</v>
      </c>
      <c r="B576" t="n">
        <v>115</v>
      </c>
      <c r="C576" t="inlineStr">
        <is>
          <t xml:space="preserve">CONCLUIDO	</t>
        </is>
      </c>
      <c r="D576" t="n">
        <v>6.0214</v>
      </c>
      <c r="E576" t="n">
        <v>16.61</v>
      </c>
      <c r="F576" t="n">
        <v>13.11</v>
      </c>
      <c r="G576" t="n">
        <v>41.41</v>
      </c>
      <c r="H576" t="n">
        <v>0.55</v>
      </c>
      <c r="I576" t="n">
        <v>19</v>
      </c>
      <c r="J576" t="n">
        <v>233.48</v>
      </c>
      <c r="K576" t="n">
        <v>56.94</v>
      </c>
      <c r="L576" t="n">
        <v>7.25</v>
      </c>
      <c r="M576" t="n">
        <v>17</v>
      </c>
      <c r="N576" t="n">
        <v>54.29</v>
      </c>
      <c r="O576" t="n">
        <v>29029.89</v>
      </c>
      <c r="P576" t="n">
        <v>178.58</v>
      </c>
      <c r="Q576" t="n">
        <v>988.17</v>
      </c>
      <c r="R576" t="n">
        <v>48.81</v>
      </c>
      <c r="S576" t="n">
        <v>35.43</v>
      </c>
      <c r="T576" t="n">
        <v>5621.75</v>
      </c>
      <c r="U576" t="n">
        <v>0.73</v>
      </c>
      <c r="V576" t="n">
        <v>0.87</v>
      </c>
      <c r="W576" t="n">
        <v>3</v>
      </c>
      <c r="X576" t="n">
        <v>0.36</v>
      </c>
      <c r="Y576" t="n">
        <v>1</v>
      </c>
      <c r="Z576" t="n">
        <v>10</v>
      </c>
    </row>
    <row r="577">
      <c r="A577" t="n">
        <v>26</v>
      </c>
      <c r="B577" t="n">
        <v>115</v>
      </c>
      <c r="C577" t="inlineStr">
        <is>
          <t xml:space="preserve">CONCLUIDO	</t>
        </is>
      </c>
      <c r="D577" t="n">
        <v>6.0428</v>
      </c>
      <c r="E577" t="n">
        <v>16.55</v>
      </c>
      <c r="F577" t="n">
        <v>13.1</v>
      </c>
      <c r="G577" t="n">
        <v>43.66</v>
      </c>
      <c r="H577" t="n">
        <v>0.57</v>
      </c>
      <c r="I577" t="n">
        <v>18</v>
      </c>
      <c r="J577" t="n">
        <v>233.91</v>
      </c>
      <c r="K577" t="n">
        <v>56.94</v>
      </c>
      <c r="L577" t="n">
        <v>7.5</v>
      </c>
      <c r="M577" t="n">
        <v>16</v>
      </c>
      <c r="N577" t="n">
        <v>54.46</v>
      </c>
      <c r="O577" t="n">
        <v>29082.74</v>
      </c>
      <c r="P577" t="n">
        <v>177.42</v>
      </c>
      <c r="Q577" t="n">
        <v>988.15</v>
      </c>
      <c r="R577" t="n">
        <v>48.36</v>
      </c>
      <c r="S577" t="n">
        <v>35.43</v>
      </c>
      <c r="T577" t="n">
        <v>5403</v>
      </c>
      <c r="U577" t="n">
        <v>0.73</v>
      </c>
      <c r="V577" t="n">
        <v>0.87</v>
      </c>
      <c r="W577" t="n">
        <v>2.99</v>
      </c>
      <c r="X577" t="n">
        <v>0.34</v>
      </c>
      <c r="Y577" t="n">
        <v>1</v>
      </c>
      <c r="Z577" t="n">
        <v>10</v>
      </c>
    </row>
    <row r="578">
      <c r="A578" t="n">
        <v>27</v>
      </c>
      <c r="B578" t="n">
        <v>115</v>
      </c>
      <c r="C578" t="inlineStr">
        <is>
          <t xml:space="preserve">CONCLUIDO	</t>
        </is>
      </c>
      <c r="D578" t="n">
        <v>6.0437</v>
      </c>
      <c r="E578" t="n">
        <v>16.55</v>
      </c>
      <c r="F578" t="n">
        <v>13.1</v>
      </c>
      <c r="G578" t="n">
        <v>43.65</v>
      </c>
      <c r="H578" t="n">
        <v>0.59</v>
      </c>
      <c r="I578" t="n">
        <v>18</v>
      </c>
      <c r="J578" t="n">
        <v>234.34</v>
      </c>
      <c r="K578" t="n">
        <v>56.94</v>
      </c>
      <c r="L578" t="n">
        <v>7.75</v>
      </c>
      <c r="M578" t="n">
        <v>16</v>
      </c>
      <c r="N578" t="n">
        <v>54.64</v>
      </c>
      <c r="O578" t="n">
        <v>29135.65</v>
      </c>
      <c r="P578" t="n">
        <v>176.2</v>
      </c>
      <c r="Q578" t="n">
        <v>988.11</v>
      </c>
      <c r="R578" t="n">
        <v>48.38</v>
      </c>
      <c r="S578" t="n">
        <v>35.43</v>
      </c>
      <c r="T578" t="n">
        <v>5409.24</v>
      </c>
      <c r="U578" t="n">
        <v>0.73</v>
      </c>
      <c r="V578" t="n">
        <v>0.87</v>
      </c>
      <c r="W578" t="n">
        <v>2.99</v>
      </c>
      <c r="X578" t="n">
        <v>0.34</v>
      </c>
      <c r="Y578" t="n">
        <v>1</v>
      </c>
      <c r="Z578" t="n">
        <v>10</v>
      </c>
    </row>
    <row r="579">
      <c r="A579" t="n">
        <v>28</v>
      </c>
      <c r="B579" t="n">
        <v>115</v>
      </c>
      <c r="C579" t="inlineStr">
        <is>
          <t xml:space="preserve">CONCLUIDO	</t>
        </is>
      </c>
      <c r="D579" t="n">
        <v>6.0708</v>
      </c>
      <c r="E579" t="n">
        <v>16.47</v>
      </c>
      <c r="F579" t="n">
        <v>13.07</v>
      </c>
      <c r="G579" t="n">
        <v>46.11</v>
      </c>
      <c r="H579" t="n">
        <v>0.61</v>
      </c>
      <c r="I579" t="n">
        <v>17</v>
      </c>
      <c r="J579" t="n">
        <v>234.77</v>
      </c>
      <c r="K579" t="n">
        <v>56.94</v>
      </c>
      <c r="L579" t="n">
        <v>8</v>
      </c>
      <c r="M579" t="n">
        <v>15</v>
      </c>
      <c r="N579" t="n">
        <v>54.82</v>
      </c>
      <c r="O579" t="n">
        <v>29188.62</v>
      </c>
      <c r="P579" t="n">
        <v>174.63</v>
      </c>
      <c r="Q579" t="n">
        <v>988.17</v>
      </c>
      <c r="R579" t="n">
        <v>47.64</v>
      </c>
      <c r="S579" t="n">
        <v>35.43</v>
      </c>
      <c r="T579" t="n">
        <v>5044.25</v>
      </c>
      <c r="U579" t="n">
        <v>0.74</v>
      </c>
      <c r="V579" t="n">
        <v>0.87</v>
      </c>
      <c r="W579" t="n">
        <v>2.99</v>
      </c>
      <c r="X579" t="n">
        <v>0.31</v>
      </c>
      <c r="Y579" t="n">
        <v>1</v>
      </c>
      <c r="Z579" t="n">
        <v>10</v>
      </c>
    </row>
    <row r="580">
      <c r="A580" t="n">
        <v>29</v>
      </c>
      <c r="B580" t="n">
        <v>115</v>
      </c>
      <c r="C580" t="inlineStr">
        <is>
          <t xml:space="preserve">CONCLUIDO	</t>
        </is>
      </c>
      <c r="D580" t="n">
        <v>6.0669</v>
      </c>
      <c r="E580" t="n">
        <v>16.48</v>
      </c>
      <c r="F580" t="n">
        <v>13.08</v>
      </c>
      <c r="G580" t="n">
        <v>46.15</v>
      </c>
      <c r="H580" t="n">
        <v>0.62</v>
      </c>
      <c r="I580" t="n">
        <v>17</v>
      </c>
      <c r="J580" t="n">
        <v>235.2</v>
      </c>
      <c r="K580" t="n">
        <v>56.94</v>
      </c>
      <c r="L580" t="n">
        <v>8.25</v>
      </c>
      <c r="M580" t="n">
        <v>15</v>
      </c>
      <c r="N580" t="n">
        <v>55</v>
      </c>
      <c r="O580" t="n">
        <v>29241.66</v>
      </c>
      <c r="P580" t="n">
        <v>173.63</v>
      </c>
      <c r="Q580" t="n">
        <v>988.08</v>
      </c>
      <c r="R580" t="n">
        <v>47.62</v>
      </c>
      <c r="S580" t="n">
        <v>35.43</v>
      </c>
      <c r="T580" t="n">
        <v>5036.95</v>
      </c>
      <c r="U580" t="n">
        <v>0.74</v>
      </c>
      <c r="V580" t="n">
        <v>0.87</v>
      </c>
      <c r="W580" t="n">
        <v>3</v>
      </c>
      <c r="X580" t="n">
        <v>0.32</v>
      </c>
      <c r="Y580" t="n">
        <v>1</v>
      </c>
      <c r="Z580" t="n">
        <v>10</v>
      </c>
    </row>
    <row r="581">
      <c r="A581" t="n">
        <v>30</v>
      </c>
      <c r="B581" t="n">
        <v>115</v>
      </c>
      <c r="C581" t="inlineStr">
        <is>
          <t xml:space="preserve">CONCLUIDO	</t>
        </is>
      </c>
      <c r="D581" t="n">
        <v>6.0925</v>
      </c>
      <c r="E581" t="n">
        <v>16.41</v>
      </c>
      <c r="F581" t="n">
        <v>13.05</v>
      </c>
      <c r="G581" t="n">
        <v>48.94</v>
      </c>
      <c r="H581" t="n">
        <v>0.64</v>
      </c>
      <c r="I581" t="n">
        <v>16</v>
      </c>
      <c r="J581" t="n">
        <v>235.63</v>
      </c>
      <c r="K581" t="n">
        <v>56.94</v>
      </c>
      <c r="L581" t="n">
        <v>8.5</v>
      </c>
      <c r="M581" t="n">
        <v>14</v>
      </c>
      <c r="N581" t="n">
        <v>55.18</v>
      </c>
      <c r="O581" t="n">
        <v>29294.76</v>
      </c>
      <c r="P581" t="n">
        <v>172.89</v>
      </c>
      <c r="Q581" t="n">
        <v>988.12</v>
      </c>
      <c r="R581" t="n">
        <v>47</v>
      </c>
      <c r="S581" t="n">
        <v>35.43</v>
      </c>
      <c r="T581" t="n">
        <v>4733.25</v>
      </c>
      <c r="U581" t="n">
        <v>0.75</v>
      </c>
      <c r="V581" t="n">
        <v>0.87</v>
      </c>
      <c r="W581" t="n">
        <v>2.99</v>
      </c>
      <c r="X581" t="n">
        <v>0.3</v>
      </c>
      <c r="Y581" t="n">
        <v>1</v>
      </c>
      <c r="Z581" t="n">
        <v>10</v>
      </c>
    </row>
    <row r="582">
      <c r="A582" t="n">
        <v>31</v>
      </c>
      <c r="B582" t="n">
        <v>115</v>
      </c>
      <c r="C582" t="inlineStr">
        <is>
          <t xml:space="preserve">CONCLUIDO	</t>
        </is>
      </c>
      <c r="D582" t="n">
        <v>6.1158</v>
      </c>
      <c r="E582" t="n">
        <v>16.35</v>
      </c>
      <c r="F582" t="n">
        <v>13.03</v>
      </c>
      <c r="G582" t="n">
        <v>52.13</v>
      </c>
      <c r="H582" t="n">
        <v>0.66</v>
      </c>
      <c r="I582" t="n">
        <v>15</v>
      </c>
      <c r="J582" t="n">
        <v>236.06</v>
      </c>
      <c r="K582" t="n">
        <v>56.94</v>
      </c>
      <c r="L582" t="n">
        <v>8.75</v>
      </c>
      <c r="M582" t="n">
        <v>13</v>
      </c>
      <c r="N582" t="n">
        <v>55.36</v>
      </c>
      <c r="O582" t="n">
        <v>29347.92</v>
      </c>
      <c r="P582" t="n">
        <v>171</v>
      </c>
      <c r="Q582" t="n">
        <v>988.08</v>
      </c>
      <c r="R582" t="n">
        <v>46.61</v>
      </c>
      <c r="S582" t="n">
        <v>35.43</v>
      </c>
      <c r="T582" t="n">
        <v>4540.49</v>
      </c>
      <c r="U582" t="n">
        <v>0.76</v>
      </c>
      <c r="V582" t="n">
        <v>0.87</v>
      </c>
      <c r="W582" t="n">
        <v>2.98</v>
      </c>
      <c r="X582" t="n">
        <v>0.28</v>
      </c>
      <c r="Y582" t="n">
        <v>1</v>
      </c>
      <c r="Z582" t="n">
        <v>10</v>
      </c>
    </row>
    <row r="583">
      <c r="A583" t="n">
        <v>32</v>
      </c>
      <c r="B583" t="n">
        <v>115</v>
      </c>
      <c r="C583" t="inlineStr">
        <is>
          <t xml:space="preserve">CONCLUIDO	</t>
        </is>
      </c>
      <c r="D583" t="n">
        <v>6.1126</v>
      </c>
      <c r="E583" t="n">
        <v>16.36</v>
      </c>
      <c r="F583" t="n">
        <v>13.04</v>
      </c>
      <c r="G583" t="n">
        <v>52.16</v>
      </c>
      <c r="H583" t="n">
        <v>0.68</v>
      </c>
      <c r="I583" t="n">
        <v>15</v>
      </c>
      <c r="J583" t="n">
        <v>236.49</v>
      </c>
      <c r="K583" t="n">
        <v>56.94</v>
      </c>
      <c r="L583" t="n">
        <v>9</v>
      </c>
      <c r="M583" t="n">
        <v>13</v>
      </c>
      <c r="N583" t="n">
        <v>55.55</v>
      </c>
      <c r="O583" t="n">
        <v>29401.15</v>
      </c>
      <c r="P583" t="n">
        <v>170.71</v>
      </c>
      <c r="Q583" t="n">
        <v>988.1799999999999</v>
      </c>
      <c r="R583" t="n">
        <v>46.53</v>
      </c>
      <c r="S583" t="n">
        <v>35.43</v>
      </c>
      <c r="T583" t="n">
        <v>4503.22</v>
      </c>
      <c r="U583" t="n">
        <v>0.76</v>
      </c>
      <c r="V583" t="n">
        <v>0.87</v>
      </c>
      <c r="W583" t="n">
        <v>2.99</v>
      </c>
      <c r="X583" t="n">
        <v>0.29</v>
      </c>
      <c r="Y583" t="n">
        <v>1</v>
      </c>
      <c r="Z583" t="n">
        <v>10</v>
      </c>
    </row>
    <row r="584">
      <c r="A584" t="n">
        <v>33</v>
      </c>
      <c r="B584" t="n">
        <v>115</v>
      </c>
      <c r="C584" t="inlineStr">
        <is>
          <t xml:space="preserve">CONCLUIDO	</t>
        </is>
      </c>
      <c r="D584" t="n">
        <v>6.1104</v>
      </c>
      <c r="E584" t="n">
        <v>16.37</v>
      </c>
      <c r="F584" t="n">
        <v>13.05</v>
      </c>
      <c r="G584" t="n">
        <v>52.19</v>
      </c>
      <c r="H584" t="n">
        <v>0.6899999999999999</v>
      </c>
      <c r="I584" t="n">
        <v>15</v>
      </c>
      <c r="J584" t="n">
        <v>236.92</v>
      </c>
      <c r="K584" t="n">
        <v>56.94</v>
      </c>
      <c r="L584" t="n">
        <v>9.25</v>
      </c>
      <c r="M584" t="n">
        <v>13</v>
      </c>
      <c r="N584" t="n">
        <v>55.73</v>
      </c>
      <c r="O584" t="n">
        <v>29454.44</v>
      </c>
      <c r="P584" t="n">
        <v>169.68</v>
      </c>
      <c r="Q584" t="n">
        <v>988.1</v>
      </c>
      <c r="R584" t="n">
        <v>46.77</v>
      </c>
      <c r="S584" t="n">
        <v>35.43</v>
      </c>
      <c r="T584" t="n">
        <v>4622.29</v>
      </c>
      <c r="U584" t="n">
        <v>0.76</v>
      </c>
      <c r="V584" t="n">
        <v>0.87</v>
      </c>
      <c r="W584" t="n">
        <v>2.99</v>
      </c>
      <c r="X584" t="n">
        <v>0.29</v>
      </c>
      <c r="Y584" t="n">
        <v>1</v>
      </c>
      <c r="Z584" t="n">
        <v>10</v>
      </c>
    </row>
    <row r="585">
      <c r="A585" t="n">
        <v>34</v>
      </c>
      <c r="B585" t="n">
        <v>115</v>
      </c>
      <c r="C585" t="inlineStr">
        <is>
          <t xml:space="preserve">CONCLUIDO	</t>
        </is>
      </c>
      <c r="D585" t="n">
        <v>6.1403</v>
      </c>
      <c r="E585" t="n">
        <v>16.29</v>
      </c>
      <c r="F585" t="n">
        <v>13.01</v>
      </c>
      <c r="G585" t="n">
        <v>55.76</v>
      </c>
      <c r="H585" t="n">
        <v>0.71</v>
      </c>
      <c r="I585" t="n">
        <v>14</v>
      </c>
      <c r="J585" t="n">
        <v>237.35</v>
      </c>
      <c r="K585" t="n">
        <v>56.94</v>
      </c>
      <c r="L585" t="n">
        <v>9.5</v>
      </c>
      <c r="M585" t="n">
        <v>12</v>
      </c>
      <c r="N585" t="n">
        <v>55.91</v>
      </c>
      <c r="O585" t="n">
        <v>29507.8</v>
      </c>
      <c r="P585" t="n">
        <v>168.63</v>
      </c>
      <c r="Q585" t="n">
        <v>988.11</v>
      </c>
      <c r="R585" t="n">
        <v>45.85</v>
      </c>
      <c r="S585" t="n">
        <v>35.43</v>
      </c>
      <c r="T585" t="n">
        <v>4164.71</v>
      </c>
      <c r="U585" t="n">
        <v>0.77</v>
      </c>
      <c r="V585" t="n">
        <v>0.88</v>
      </c>
      <c r="W585" t="n">
        <v>2.98</v>
      </c>
      <c r="X585" t="n">
        <v>0.26</v>
      </c>
      <c r="Y585" t="n">
        <v>1</v>
      </c>
      <c r="Z585" t="n">
        <v>10</v>
      </c>
    </row>
    <row r="586">
      <c r="A586" t="n">
        <v>35</v>
      </c>
      <c r="B586" t="n">
        <v>115</v>
      </c>
      <c r="C586" t="inlineStr">
        <is>
          <t xml:space="preserve">CONCLUIDO	</t>
        </is>
      </c>
      <c r="D586" t="n">
        <v>6.1445</v>
      </c>
      <c r="E586" t="n">
        <v>16.27</v>
      </c>
      <c r="F586" t="n">
        <v>13</v>
      </c>
      <c r="G586" t="n">
        <v>55.71</v>
      </c>
      <c r="H586" t="n">
        <v>0.73</v>
      </c>
      <c r="I586" t="n">
        <v>14</v>
      </c>
      <c r="J586" t="n">
        <v>237.79</v>
      </c>
      <c r="K586" t="n">
        <v>56.94</v>
      </c>
      <c r="L586" t="n">
        <v>9.75</v>
      </c>
      <c r="M586" t="n">
        <v>12</v>
      </c>
      <c r="N586" t="n">
        <v>56.09</v>
      </c>
      <c r="O586" t="n">
        <v>29561.22</v>
      </c>
      <c r="P586" t="n">
        <v>167.37</v>
      </c>
      <c r="Q586" t="n">
        <v>988.11</v>
      </c>
      <c r="R586" t="n">
        <v>45.3</v>
      </c>
      <c r="S586" t="n">
        <v>35.43</v>
      </c>
      <c r="T586" t="n">
        <v>3890.9</v>
      </c>
      <c r="U586" t="n">
        <v>0.78</v>
      </c>
      <c r="V586" t="n">
        <v>0.88</v>
      </c>
      <c r="W586" t="n">
        <v>2.99</v>
      </c>
      <c r="X586" t="n">
        <v>0.25</v>
      </c>
      <c r="Y586" t="n">
        <v>1</v>
      </c>
      <c r="Z586" t="n">
        <v>10</v>
      </c>
    </row>
    <row r="587">
      <c r="A587" t="n">
        <v>36</v>
      </c>
      <c r="B587" t="n">
        <v>115</v>
      </c>
      <c r="C587" t="inlineStr">
        <is>
          <t xml:space="preserve">CONCLUIDO	</t>
        </is>
      </c>
      <c r="D587" t="n">
        <v>6.1624</v>
      </c>
      <c r="E587" t="n">
        <v>16.23</v>
      </c>
      <c r="F587" t="n">
        <v>13</v>
      </c>
      <c r="G587" t="n">
        <v>59.98</v>
      </c>
      <c r="H587" t="n">
        <v>0.75</v>
      </c>
      <c r="I587" t="n">
        <v>13</v>
      </c>
      <c r="J587" t="n">
        <v>238.22</v>
      </c>
      <c r="K587" t="n">
        <v>56.94</v>
      </c>
      <c r="L587" t="n">
        <v>10</v>
      </c>
      <c r="M587" t="n">
        <v>11</v>
      </c>
      <c r="N587" t="n">
        <v>56.28</v>
      </c>
      <c r="O587" t="n">
        <v>29614.71</v>
      </c>
      <c r="P587" t="n">
        <v>165.9</v>
      </c>
      <c r="Q587" t="n">
        <v>988.08</v>
      </c>
      <c r="R587" t="n">
        <v>45.29</v>
      </c>
      <c r="S587" t="n">
        <v>35.43</v>
      </c>
      <c r="T587" t="n">
        <v>3892.71</v>
      </c>
      <c r="U587" t="n">
        <v>0.78</v>
      </c>
      <c r="V587" t="n">
        <v>0.88</v>
      </c>
      <c r="W587" t="n">
        <v>2.98</v>
      </c>
      <c r="X587" t="n">
        <v>0.24</v>
      </c>
      <c r="Y587" t="n">
        <v>1</v>
      </c>
      <c r="Z587" t="n">
        <v>10</v>
      </c>
    </row>
    <row r="588">
      <c r="A588" t="n">
        <v>37</v>
      </c>
      <c r="B588" t="n">
        <v>115</v>
      </c>
      <c r="C588" t="inlineStr">
        <is>
          <t xml:space="preserve">CONCLUIDO	</t>
        </is>
      </c>
      <c r="D588" t="n">
        <v>6.163</v>
      </c>
      <c r="E588" t="n">
        <v>16.23</v>
      </c>
      <c r="F588" t="n">
        <v>12.99</v>
      </c>
      <c r="G588" t="n">
        <v>59.97</v>
      </c>
      <c r="H588" t="n">
        <v>0.76</v>
      </c>
      <c r="I588" t="n">
        <v>13</v>
      </c>
      <c r="J588" t="n">
        <v>238.66</v>
      </c>
      <c r="K588" t="n">
        <v>56.94</v>
      </c>
      <c r="L588" t="n">
        <v>10.25</v>
      </c>
      <c r="M588" t="n">
        <v>11</v>
      </c>
      <c r="N588" t="n">
        <v>56.46</v>
      </c>
      <c r="O588" t="n">
        <v>29668.27</v>
      </c>
      <c r="P588" t="n">
        <v>165.11</v>
      </c>
      <c r="Q588" t="n">
        <v>988.12</v>
      </c>
      <c r="R588" t="n">
        <v>45.16</v>
      </c>
      <c r="S588" t="n">
        <v>35.43</v>
      </c>
      <c r="T588" t="n">
        <v>3828.14</v>
      </c>
      <c r="U588" t="n">
        <v>0.78</v>
      </c>
      <c r="V588" t="n">
        <v>0.88</v>
      </c>
      <c r="W588" t="n">
        <v>2.99</v>
      </c>
      <c r="X588" t="n">
        <v>0.24</v>
      </c>
      <c r="Y588" t="n">
        <v>1</v>
      </c>
      <c r="Z588" t="n">
        <v>10</v>
      </c>
    </row>
    <row r="589">
      <c r="A589" t="n">
        <v>38</v>
      </c>
      <c r="B589" t="n">
        <v>115</v>
      </c>
      <c r="C589" t="inlineStr">
        <is>
          <t xml:space="preserve">CONCLUIDO	</t>
        </is>
      </c>
      <c r="D589" t="n">
        <v>6.1665</v>
      </c>
      <c r="E589" t="n">
        <v>16.22</v>
      </c>
      <c r="F589" t="n">
        <v>12.99</v>
      </c>
      <c r="G589" t="n">
        <v>59.93</v>
      </c>
      <c r="H589" t="n">
        <v>0.78</v>
      </c>
      <c r="I589" t="n">
        <v>13</v>
      </c>
      <c r="J589" t="n">
        <v>239.09</v>
      </c>
      <c r="K589" t="n">
        <v>56.94</v>
      </c>
      <c r="L589" t="n">
        <v>10.5</v>
      </c>
      <c r="M589" t="n">
        <v>11</v>
      </c>
      <c r="N589" t="n">
        <v>56.65</v>
      </c>
      <c r="O589" t="n">
        <v>29721.89</v>
      </c>
      <c r="P589" t="n">
        <v>163.58</v>
      </c>
      <c r="Q589" t="n">
        <v>988.13</v>
      </c>
      <c r="R589" t="n">
        <v>44.84</v>
      </c>
      <c r="S589" t="n">
        <v>35.43</v>
      </c>
      <c r="T589" t="n">
        <v>3666.61</v>
      </c>
      <c r="U589" t="n">
        <v>0.79</v>
      </c>
      <c r="V589" t="n">
        <v>0.88</v>
      </c>
      <c r="W589" t="n">
        <v>2.99</v>
      </c>
      <c r="X589" t="n">
        <v>0.23</v>
      </c>
      <c r="Y589" t="n">
        <v>1</v>
      </c>
      <c r="Z589" t="n">
        <v>10</v>
      </c>
    </row>
    <row r="590">
      <c r="A590" t="n">
        <v>39</v>
      </c>
      <c r="B590" t="n">
        <v>115</v>
      </c>
      <c r="C590" t="inlineStr">
        <is>
          <t xml:space="preserve">CONCLUIDO	</t>
        </is>
      </c>
      <c r="D590" t="n">
        <v>6.1905</v>
      </c>
      <c r="E590" t="n">
        <v>16.15</v>
      </c>
      <c r="F590" t="n">
        <v>12.97</v>
      </c>
      <c r="G590" t="n">
        <v>64.83</v>
      </c>
      <c r="H590" t="n">
        <v>0.8</v>
      </c>
      <c r="I590" t="n">
        <v>12</v>
      </c>
      <c r="J590" t="n">
        <v>239.53</v>
      </c>
      <c r="K590" t="n">
        <v>56.94</v>
      </c>
      <c r="L590" t="n">
        <v>10.75</v>
      </c>
      <c r="M590" t="n">
        <v>10</v>
      </c>
      <c r="N590" t="n">
        <v>56.83</v>
      </c>
      <c r="O590" t="n">
        <v>29775.57</v>
      </c>
      <c r="P590" t="n">
        <v>162.32</v>
      </c>
      <c r="Q590" t="n">
        <v>988.09</v>
      </c>
      <c r="R590" t="n">
        <v>44.38</v>
      </c>
      <c r="S590" t="n">
        <v>35.43</v>
      </c>
      <c r="T590" t="n">
        <v>3441.29</v>
      </c>
      <c r="U590" t="n">
        <v>0.8</v>
      </c>
      <c r="V590" t="n">
        <v>0.88</v>
      </c>
      <c r="W590" t="n">
        <v>2.98</v>
      </c>
      <c r="X590" t="n">
        <v>0.21</v>
      </c>
      <c r="Y590" t="n">
        <v>1</v>
      </c>
      <c r="Z590" t="n">
        <v>10</v>
      </c>
    </row>
    <row r="591">
      <c r="A591" t="n">
        <v>40</v>
      </c>
      <c r="B591" t="n">
        <v>115</v>
      </c>
      <c r="C591" t="inlineStr">
        <is>
          <t xml:space="preserve">CONCLUIDO	</t>
        </is>
      </c>
      <c r="D591" t="n">
        <v>6.191</v>
      </c>
      <c r="E591" t="n">
        <v>16.15</v>
      </c>
      <c r="F591" t="n">
        <v>12.96</v>
      </c>
      <c r="G591" t="n">
        <v>64.83</v>
      </c>
      <c r="H591" t="n">
        <v>0.82</v>
      </c>
      <c r="I591" t="n">
        <v>12</v>
      </c>
      <c r="J591" t="n">
        <v>239.96</v>
      </c>
      <c r="K591" t="n">
        <v>56.94</v>
      </c>
      <c r="L591" t="n">
        <v>11</v>
      </c>
      <c r="M591" t="n">
        <v>10</v>
      </c>
      <c r="N591" t="n">
        <v>57.02</v>
      </c>
      <c r="O591" t="n">
        <v>29829.32</v>
      </c>
      <c r="P591" t="n">
        <v>161.74</v>
      </c>
      <c r="Q591" t="n">
        <v>988.16</v>
      </c>
      <c r="R591" t="n">
        <v>44.39</v>
      </c>
      <c r="S591" t="n">
        <v>35.43</v>
      </c>
      <c r="T591" t="n">
        <v>3445.3</v>
      </c>
      <c r="U591" t="n">
        <v>0.8</v>
      </c>
      <c r="V591" t="n">
        <v>0.88</v>
      </c>
      <c r="W591" t="n">
        <v>2.98</v>
      </c>
      <c r="X591" t="n">
        <v>0.21</v>
      </c>
      <c r="Y591" t="n">
        <v>1</v>
      </c>
      <c r="Z591" t="n">
        <v>10</v>
      </c>
    </row>
    <row r="592">
      <c r="A592" t="n">
        <v>41</v>
      </c>
      <c r="B592" t="n">
        <v>115</v>
      </c>
      <c r="C592" t="inlineStr">
        <is>
          <t xml:space="preserve">CONCLUIDO	</t>
        </is>
      </c>
      <c r="D592" t="n">
        <v>6.1877</v>
      </c>
      <c r="E592" t="n">
        <v>16.16</v>
      </c>
      <c r="F592" t="n">
        <v>12.97</v>
      </c>
      <c r="G592" t="n">
        <v>64.87</v>
      </c>
      <c r="H592" t="n">
        <v>0.83</v>
      </c>
      <c r="I592" t="n">
        <v>12</v>
      </c>
      <c r="J592" t="n">
        <v>240.4</v>
      </c>
      <c r="K592" t="n">
        <v>56.94</v>
      </c>
      <c r="L592" t="n">
        <v>11.25</v>
      </c>
      <c r="M592" t="n">
        <v>10</v>
      </c>
      <c r="N592" t="n">
        <v>57.21</v>
      </c>
      <c r="O592" t="n">
        <v>29883.27</v>
      </c>
      <c r="P592" t="n">
        <v>160.5</v>
      </c>
      <c r="Q592" t="n">
        <v>988.08</v>
      </c>
      <c r="R592" t="n">
        <v>44.48</v>
      </c>
      <c r="S592" t="n">
        <v>35.43</v>
      </c>
      <c r="T592" t="n">
        <v>3492.58</v>
      </c>
      <c r="U592" t="n">
        <v>0.8</v>
      </c>
      <c r="V592" t="n">
        <v>0.88</v>
      </c>
      <c r="W592" t="n">
        <v>2.99</v>
      </c>
      <c r="X592" t="n">
        <v>0.22</v>
      </c>
      <c r="Y592" t="n">
        <v>1</v>
      </c>
      <c r="Z592" t="n">
        <v>10</v>
      </c>
    </row>
    <row r="593">
      <c r="A593" t="n">
        <v>42</v>
      </c>
      <c r="B593" t="n">
        <v>115</v>
      </c>
      <c r="C593" t="inlineStr">
        <is>
          <t xml:space="preserve">CONCLUIDO	</t>
        </is>
      </c>
      <c r="D593" t="n">
        <v>6.2133</v>
      </c>
      <c r="E593" t="n">
        <v>16.09</v>
      </c>
      <c r="F593" t="n">
        <v>12.95</v>
      </c>
      <c r="G593" t="n">
        <v>70.64</v>
      </c>
      <c r="H593" t="n">
        <v>0.85</v>
      </c>
      <c r="I593" t="n">
        <v>11</v>
      </c>
      <c r="J593" t="n">
        <v>240.84</v>
      </c>
      <c r="K593" t="n">
        <v>56.94</v>
      </c>
      <c r="L593" t="n">
        <v>11.5</v>
      </c>
      <c r="M593" t="n">
        <v>9</v>
      </c>
      <c r="N593" t="n">
        <v>57.39</v>
      </c>
      <c r="O593" t="n">
        <v>29937.16</v>
      </c>
      <c r="P593" t="n">
        <v>159.18</v>
      </c>
      <c r="Q593" t="n">
        <v>988.08</v>
      </c>
      <c r="R593" t="n">
        <v>43.99</v>
      </c>
      <c r="S593" t="n">
        <v>35.43</v>
      </c>
      <c r="T593" t="n">
        <v>3249.4</v>
      </c>
      <c r="U593" t="n">
        <v>0.8100000000000001</v>
      </c>
      <c r="V593" t="n">
        <v>0.88</v>
      </c>
      <c r="W593" t="n">
        <v>2.98</v>
      </c>
      <c r="X593" t="n">
        <v>0.2</v>
      </c>
      <c r="Y593" t="n">
        <v>1</v>
      </c>
      <c r="Z593" t="n">
        <v>10</v>
      </c>
    </row>
    <row r="594">
      <c r="A594" t="n">
        <v>43</v>
      </c>
      <c r="B594" t="n">
        <v>115</v>
      </c>
      <c r="C594" t="inlineStr">
        <is>
          <t xml:space="preserve">CONCLUIDO	</t>
        </is>
      </c>
      <c r="D594" t="n">
        <v>6.2153</v>
      </c>
      <c r="E594" t="n">
        <v>16.09</v>
      </c>
      <c r="F594" t="n">
        <v>12.95</v>
      </c>
      <c r="G594" t="n">
        <v>70.61</v>
      </c>
      <c r="H594" t="n">
        <v>0.87</v>
      </c>
      <c r="I594" t="n">
        <v>11</v>
      </c>
      <c r="J594" t="n">
        <v>241.27</v>
      </c>
      <c r="K594" t="n">
        <v>56.94</v>
      </c>
      <c r="L594" t="n">
        <v>11.75</v>
      </c>
      <c r="M594" t="n">
        <v>9</v>
      </c>
      <c r="N594" t="n">
        <v>57.58</v>
      </c>
      <c r="O594" t="n">
        <v>29991.11</v>
      </c>
      <c r="P594" t="n">
        <v>158.46</v>
      </c>
      <c r="Q594" t="n">
        <v>988.21</v>
      </c>
      <c r="R594" t="n">
        <v>43.73</v>
      </c>
      <c r="S594" t="n">
        <v>35.43</v>
      </c>
      <c r="T594" t="n">
        <v>3118.67</v>
      </c>
      <c r="U594" t="n">
        <v>0.8100000000000001</v>
      </c>
      <c r="V594" t="n">
        <v>0.88</v>
      </c>
      <c r="W594" t="n">
        <v>2.98</v>
      </c>
      <c r="X594" t="n">
        <v>0.19</v>
      </c>
      <c r="Y594" t="n">
        <v>1</v>
      </c>
      <c r="Z594" t="n">
        <v>10</v>
      </c>
    </row>
    <row r="595">
      <c r="A595" t="n">
        <v>44</v>
      </c>
      <c r="B595" t="n">
        <v>115</v>
      </c>
      <c r="C595" t="inlineStr">
        <is>
          <t xml:space="preserve">CONCLUIDO	</t>
        </is>
      </c>
      <c r="D595" t="n">
        <v>6.2135</v>
      </c>
      <c r="E595" t="n">
        <v>16.09</v>
      </c>
      <c r="F595" t="n">
        <v>12.95</v>
      </c>
      <c r="G595" t="n">
        <v>70.64</v>
      </c>
      <c r="H595" t="n">
        <v>0.88</v>
      </c>
      <c r="I595" t="n">
        <v>11</v>
      </c>
      <c r="J595" t="n">
        <v>241.71</v>
      </c>
      <c r="K595" t="n">
        <v>56.94</v>
      </c>
      <c r="L595" t="n">
        <v>12</v>
      </c>
      <c r="M595" t="n">
        <v>9</v>
      </c>
      <c r="N595" t="n">
        <v>57.77</v>
      </c>
      <c r="O595" t="n">
        <v>30045.13</v>
      </c>
      <c r="P595" t="n">
        <v>157.29</v>
      </c>
      <c r="Q595" t="n">
        <v>988.08</v>
      </c>
      <c r="R595" t="n">
        <v>43.82</v>
      </c>
      <c r="S595" t="n">
        <v>35.43</v>
      </c>
      <c r="T595" t="n">
        <v>3164.45</v>
      </c>
      <c r="U595" t="n">
        <v>0.8100000000000001</v>
      </c>
      <c r="V595" t="n">
        <v>0.88</v>
      </c>
      <c r="W595" t="n">
        <v>2.98</v>
      </c>
      <c r="X595" t="n">
        <v>0.2</v>
      </c>
      <c r="Y595" t="n">
        <v>1</v>
      </c>
      <c r="Z595" t="n">
        <v>10</v>
      </c>
    </row>
    <row r="596">
      <c r="A596" t="n">
        <v>45</v>
      </c>
      <c r="B596" t="n">
        <v>115</v>
      </c>
      <c r="C596" t="inlineStr">
        <is>
          <t xml:space="preserve">CONCLUIDO	</t>
        </is>
      </c>
      <c r="D596" t="n">
        <v>6.2144</v>
      </c>
      <c r="E596" t="n">
        <v>16.09</v>
      </c>
      <c r="F596" t="n">
        <v>12.95</v>
      </c>
      <c r="G596" t="n">
        <v>70.63</v>
      </c>
      <c r="H596" t="n">
        <v>0.9</v>
      </c>
      <c r="I596" t="n">
        <v>11</v>
      </c>
      <c r="J596" t="n">
        <v>242.15</v>
      </c>
      <c r="K596" t="n">
        <v>56.94</v>
      </c>
      <c r="L596" t="n">
        <v>12.25</v>
      </c>
      <c r="M596" t="n">
        <v>7</v>
      </c>
      <c r="N596" t="n">
        <v>57.96</v>
      </c>
      <c r="O596" t="n">
        <v>30099.23</v>
      </c>
      <c r="P596" t="n">
        <v>154.83</v>
      </c>
      <c r="Q596" t="n">
        <v>988.12</v>
      </c>
      <c r="R596" t="n">
        <v>43.76</v>
      </c>
      <c r="S596" t="n">
        <v>35.43</v>
      </c>
      <c r="T596" t="n">
        <v>3133.7</v>
      </c>
      <c r="U596" t="n">
        <v>0.8100000000000001</v>
      </c>
      <c r="V596" t="n">
        <v>0.88</v>
      </c>
      <c r="W596" t="n">
        <v>2.98</v>
      </c>
      <c r="X596" t="n">
        <v>0.19</v>
      </c>
      <c r="Y596" t="n">
        <v>1</v>
      </c>
      <c r="Z596" t="n">
        <v>10</v>
      </c>
    </row>
    <row r="597">
      <c r="A597" t="n">
        <v>46</v>
      </c>
      <c r="B597" t="n">
        <v>115</v>
      </c>
      <c r="C597" t="inlineStr">
        <is>
          <t xml:space="preserve">CONCLUIDO	</t>
        </is>
      </c>
      <c r="D597" t="n">
        <v>6.2397</v>
      </c>
      <c r="E597" t="n">
        <v>16.03</v>
      </c>
      <c r="F597" t="n">
        <v>12.93</v>
      </c>
      <c r="G597" t="n">
        <v>77.56</v>
      </c>
      <c r="H597" t="n">
        <v>0.92</v>
      </c>
      <c r="I597" t="n">
        <v>10</v>
      </c>
      <c r="J597" t="n">
        <v>242.59</v>
      </c>
      <c r="K597" t="n">
        <v>56.94</v>
      </c>
      <c r="L597" t="n">
        <v>12.5</v>
      </c>
      <c r="M597" t="n">
        <v>5</v>
      </c>
      <c r="N597" t="n">
        <v>58.15</v>
      </c>
      <c r="O597" t="n">
        <v>30153.38</v>
      </c>
      <c r="P597" t="n">
        <v>154.3</v>
      </c>
      <c r="Q597" t="n">
        <v>988.11</v>
      </c>
      <c r="R597" t="n">
        <v>42.95</v>
      </c>
      <c r="S597" t="n">
        <v>35.43</v>
      </c>
      <c r="T597" t="n">
        <v>2736.46</v>
      </c>
      <c r="U597" t="n">
        <v>0.83</v>
      </c>
      <c r="V597" t="n">
        <v>0.88</v>
      </c>
      <c r="W597" t="n">
        <v>2.99</v>
      </c>
      <c r="X597" t="n">
        <v>0.17</v>
      </c>
      <c r="Y597" t="n">
        <v>1</v>
      </c>
      <c r="Z597" t="n">
        <v>10</v>
      </c>
    </row>
    <row r="598">
      <c r="A598" t="n">
        <v>47</v>
      </c>
      <c r="B598" t="n">
        <v>115</v>
      </c>
      <c r="C598" t="inlineStr">
        <is>
          <t xml:space="preserve">CONCLUIDO	</t>
        </is>
      </c>
      <c r="D598" t="n">
        <v>6.2372</v>
      </c>
      <c r="E598" t="n">
        <v>16.03</v>
      </c>
      <c r="F598" t="n">
        <v>12.93</v>
      </c>
      <c r="G598" t="n">
        <v>77.59999999999999</v>
      </c>
      <c r="H598" t="n">
        <v>0.93</v>
      </c>
      <c r="I598" t="n">
        <v>10</v>
      </c>
      <c r="J598" t="n">
        <v>243.03</v>
      </c>
      <c r="K598" t="n">
        <v>56.94</v>
      </c>
      <c r="L598" t="n">
        <v>12.75</v>
      </c>
      <c r="M598" t="n">
        <v>3</v>
      </c>
      <c r="N598" t="n">
        <v>58.34</v>
      </c>
      <c r="O598" t="n">
        <v>30207.61</v>
      </c>
      <c r="P598" t="n">
        <v>154.32</v>
      </c>
      <c r="Q598" t="n">
        <v>988.08</v>
      </c>
      <c r="R598" t="n">
        <v>43.12</v>
      </c>
      <c r="S598" t="n">
        <v>35.43</v>
      </c>
      <c r="T598" t="n">
        <v>2821.57</v>
      </c>
      <c r="U598" t="n">
        <v>0.82</v>
      </c>
      <c r="V598" t="n">
        <v>0.88</v>
      </c>
      <c r="W598" t="n">
        <v>2.99</v>
      </c>
      <c r="X598" t="n">
        <v>0.18</v>
      </c>
      <c r="Y598" t="n">
        <v>1</v>
      </c>
      <c r="Z598" t="n">
        <v>10</v>
      </c>
    </row>
    <row r="599">
      <c r="A599" t="n">
        <v>48</v>
      </c>
      <c r="B599" t="n">
        <v>115</v>
      </c>
      <c r="C599" t="inlineStr">
        <is>
          <t xml:space="preserve">CONCLUIDO	</t>
        </is>
      </c>
      <c r="D599" t="n">
        <v>6.2373</v>
      </c>
      <c r="E599" t="n">
        <v>16.03</v>
      </c>
      <c r="F599" t="n">
        <v>12.93</v>
      </c>
      <c r="G599" t="n">
        <v>77.59999999999999</v>
      </c>
      <c r="H599" t="n">
        <v>0.95</v>
      </c>
      <c r="I599" t="n">
        <v>10</v>
      </c>
      <c r="J599" t="n">
        <v>243.47</v>
      </c>
      <c r="K599" t="n">
        <v>56.94</v>
      </c>
      <c r="L599" t="n">
        <v>13</v>
      </c>
      <c r="M599" t="n">
        <v>2</v>
      </c>
      <c r="N599" t="n">
        <v>58.53</v>
      </c>
      <c r="O599" t="n">
        <v>30261.91</v>
      </c>
      <c r="P599" t="n">
        <v>154.54</v>
      </c>
      <c r="Q599" t="n">
        <v>988.08</v>
      </c>
      <c r="R599" t="n">
        <v>43.08</v>
      </c>
      <c r="S599" t="n">
        <v>35.43</v>
      </c>
      <c r="T599" t="n">
        <v>2800.81</v>
      </c>
      <c r="U599" t="n">
        <v>0.82</v>
      </c>
      <c r="V599" t="n">
        <v>0.88</v>
      </c>
      <c r="W599" t="n">
        <v>2.99</v>
      </c>
      <c r="X599" t="n">
        <v>0.18</v>
      </c>
      <c r="Y599" t="n">
        <v>1</v>
      </c>
      <c r="Z599" t="n">
        <v>10</v>
      </c>
    </row>
    <row r="600">
      <c r="A600" t="n">
        <v>49</v>
      </c>
      <c r="B600" t="n">
        <v>115</v>
      </c>
      <c r="C600" t="inlineStr">
        <is>
          <t xml:space="preserve">CONCLUIDO	</t>
        </is>
      </c>
      <c r="D600" t="n">
        <v>6.2348</v>
      </c>
      <c r="E600" t="n">
        <v>16.04</v>
      </c>
      <c r="F600" t="n">
        <v>12.94</v>
      </c>
      <c r="G600" t="n">
        <v>77.64</v>
      </c>
      <c r="H600" t="n">
        <v>0.97</v>
      </c>
      <c r="I600" t="n">
        <v>10</v>
      </c>
      <c r="J600" t="n">
        <v>243.91</v>
      </c>
      <c r="K600" t="n">
        <v>56.94</v>
      </c>
      <c r="L600" t="n">
        <v>13.25</v>
      </c>
      <c r="M600" t="n">
        <v>0</v>
      </c>
      <c r="N600" t="n">
        <v>58.72</v>
      </c>
      <c r="O600" t="n">
        <v>30316.27</v>
      </c>
      <c r="P600" t="n">
        <v>154.05</v>
      </c>
      <c r="Q600" t="n">
        <v>988.09</v>
      </c>
      <c r="R600" t="n">
        <v>43.36</v>
      </c>
      <c r="S600" t="n">
        <v>35.43</v>
      </c>
      <c r="T600" t="n">
        <v>2940.06</v>
      </c>
      <c r="U600" t="n">
        <v>0.82</v>
      </c>
      <c r="V600" t="n">
        <v>0.88</v>
      </c>
      <c r="W600" t="n">
        <v>2.99</v>
      </c>
      <c r="X600" t="n">
        <v>0.19</v>
      </c>
      <c r="Y600" t="n">
        <v>1</v>
      </c>
      <c r="Z600" t="n">
        <v>10</v>
      </c>
    </row>
    <row r="601">
      <c r="A601" t="n">
        <v>0</v>
      </c>
      <c r="B601" t="n">
        <v>35</v>
      </c>
      <c r="C601" t="inlineStr">
        <is>
          <t xml:space="preserve">CONCLUIDO	</t>
        </is>
      </c>
      <c r="D601" t="n">
        <v>5.7282</v>
      </c>
      <c r="E601" t="n">
        <v>17.46</v>
      </c>
      <c r="F601" t="n">
        <v>14.26</v>
      </c>
      <c r="G601" t="n">
        <v>11.26</v>
      </c>
      <c r="H601" t="n">
        <v>0.22</v>
      </c>
      <c r="I601" t="n">
        <v>76</v>
      </c>
      <c r="J601" t="n">
        <v>80.84</v>
      </c>
      <c r="K601" t="n">
        <v>35.1</v>
      </c>
      <c r="L601" t="n">
        <v>1</v>
      </c>
      <c r="M601" t="n">
        <v>74</v>
      </c>
      <c r="N601" t="n">
        <v>9.74</v>
      </c>
      <c r="O601" t="n">
        <v>10204.21</v>
      </c>
      <c r="P601" t="n">
        <v>104.18</v>
      </c>
      <c r="Q601" t="n">
        <v>988.5700000000001</v>
      </c>
      <c r="R601" t="n">
        <v>84.64</v>
      </c>
      <c r="S601" t="n">
        <v>35.43</v>
      </c>
      <c r="T601" t="n">
        <v>23250.49</v>
      </c>
      <c r="U601" t="n">
        <v>0.42</v>
      </c>
      <c r="V601" t="n">
        <v>0.8</v>
      </c>
      <c r="W601" t="n">
        <v>3.08</v>
      </c>
      <c r="X601" t="n">
        <v>1.5</v>
      </c>
      <c r="Y601" t="n">
        <v>1</v>
      </c>
      <c r="Z601" t="n">
        <v>10</v>
      </c>
    </row>
    <row r="602">
      <c r="A602" t="n">
        <v>1</v>
      </c>
      <c r="B602" t="n">
        <v>35</v>
      </c>
      <c r="C602" t="inlineStr">
        <is>
          <t xml:space="preserve">CONCLUIDO	</t>
        </is>
      </c>
      <c r="D602" t="n">
        <v>5.9566</v>
      </c>
      <c r="E602" t="n">
        <v>16.79</v>
      </c>
      <c r="F602" t="n">
        <v>13.9</v>
      </c>
      <c r="G602" t="n">
        <v>14.38</v>
      </c>
      <c r="H602" t="n">
        <v>0.27</v>
      </c>
      <c r="I602" t="n">
        <v>58</v>
      </c>
      <c r="J602" t="n">
        <v>81.14</v>
      </c>
      <c r="K602" t="n">
        <v>35.1</v>
      </c>
      <c r="L602" t="n">
        <v>1.25</v>
      </c>
      <c r="M602" t="n">
        <v>56</v>
      </c>
      <c r="N602" t="n">
        <v>9.789999999999999</v>
      </c>
      <c r="O602" t="n">
        <v>10241.25</v>
      </c>
      <c r="P602" t="n">
        <v>98.65000000000001</v>
      </c>
      <c r="Q602" t="n">
        <v>988.3099999999999</v>
      </c>
      <c r="R602" t="n">
        <v>73.56999999999999</v>
      </c>
      <c r="S602" t="n">
        <v>35.43</v>
      </c>
      <c r="T602" t="n">
        <v>17804.29</v>
      </c>
      <c r="U602" t="n">
        <v>0.48</v>
      </c>
      <c r="V602" t="n">
        <v>0.82</v>
      </c>
      <c r="W602" t="n">
        <v>3.05</v>
      </c>
      <c r="X602" t="n">
        <v>1.14</v>
      </c>
      <c r="Y602" t="n">
        <v>1</v>
      </c>
      <c r="Z602" t="n">
        <v>10</v>
      </c>
    </row>
    <row r="603">
      <c r="A603" t="n">
        <v>2</v>
      </c>
      <c r="B603" t="n">
        <v>35</v>
      </c>
      <c r="C603" t="inlineStr">
        <is>
          <t xml:space="preserve">CONCLUIDO	</t>
        </is>
      </c>
      <c r="D603" t="n">
        <v>6.119</v>
      </c>
      <c r="E603" t="n">
        <v>16.34</v>
      </c>
      <c r="F603" t="n">
        <v>13.66</v>
      </c>
      <c r="G603" t="n">
        <v>17.82</v>
      </c>
      <c r="H603" t="n">
        <v>0.32</v>
      </c>
      <c r="I603" t="n">
        <v>46</v>
      </c>
      <c r="J603" t="n">
        <v>81.44</v>
      </c>
      <c r="K603" t="n">
        <v>35.1</v>
      </c>
      <c r="L603" t="n">
        <v>1.5</v>
      </c>
      <c r="M603" t="n">
        <v>44</v>
      </c>
      <c r="N603" t="n">
        <v>9.84</v>
      </c>
      <c r="O603" t="n">
        <v>10278.32</v>
      </c>
      <c r="P603" t="n">
        <v>93.91</v>
      </c>
      <c r="Q603" t="n">
        <v>988.1799999999999</v>
      </c>
      <c r="R603" t="n">
        <v>65.43000000000001</v>
      </c>
      <c r="S603" t="n">
        <v>35.43</v>
      </c>
      <c r="T603" t="n">
        <v>13797.88</v>
      </c>
      <c r="U603" t="n">
        <v>0.54</v>
      </c>
      <c r="V603" t="n">
        <v>0.83</v>
      </c>
      <c r="W603" t="n">
        <v>3.05</v>
      </c>
      <c r="X603" t="n">
        <v>0.9</v>
      </c>
      <c r="Y603" t="n">
        <v>1</v>
      </c>
      <c r="Z603" t="n">
        <v>10</v>
      </c>
    </row>
    <row r="604">
      <c r="A604" t="n">
        <v>3</v>
      </c>
      <c r="B604" t="n">
        <v>35</v>
      </c>
      <c r="C604" t="inlineStr">
        <is>
          <t xml:space="preserve">CONCLUIDO	</t>
        </is>
      </c>
      <c r="D604" t="n">
        <v>6.2385</v>
      </c>
      <c r="E604" t="n">
        <v>16.03</v>
      </c>
      <c r="F604" t="n">
        <v>13.48</v>
      </c>
      <c r="G604" t="n">
        <v>21.29</v>
      </c>
      <c r="H604" t="n">
        <v>0.38</v>
      </c>
      <c r="I604" t="n">
        <v>38</v>
      </c>
      <c r="J604" t="n">
        <v>81.73999999999999</v>
      </c>
      <c r="K604" t="n">
        <v>35.1</v>
      </c>
      <c r="L604" t="n">
        <v>1.75</v>
      </c>
      <c r="M604" t="n">
        <v>36</v>
      </c>
      <c r="N604" t="n">
        <v>9.890000000000001</v>
      </c>
      <c r="O604" t="n">
        <v>10315.41</v>
      </c>
      <c r="P604" t="n">
        <v>89.59999999999999</v>
      </c>
      <c r="Q604" t="n">
        <v>988.22</v>
      </c>
      <c r="R604" t="n">
        <v>60.29</v>
      </c>
      <c r="S604" t="n">
        <v>35.43</v>
      </c>
      <c r="T604" t="n">
        <v>11266.15</v>
      </c>
      <c r="U604" t="n">
        <v>0.59</v>
      </c>
      <c r="V604" t="n">
        <v>0.85</v>
      </c>
      <c r="W604" t="n">
        <v>3.03</v>
      </c>
      <c r="X604" t="n">
        <v>0.73</v>
      </c>
      <c r="Y604" t="n">
        <v>1</v>
      </c>
      <c r="Z604" t="n">
        <v>10</v>
      </c>
    </row>
    <row r="605">
      <c r="A605" t="n">
        <v>4</v>
      </c>
      <c r="B605" t="n">
        <v>35</v>
      </c>
      <c r="C605" t="inlineStr">
        <is>
          <t xml:space="preserve">CONCLUIDO	</t>
        </is>
      </c>
      <c r="D605" t="n">
        <v>6.3219</v>
      </c>
      <c r="E605" t="n">
        <v>15.82</v>
      </c>
      <c r="F605" t="n">
        <v>13.38</v>
      </c>
      <c r="G605" t="n">
        <v>25.08</v>
      </c>
      <c r="H605" t="n">
        <v>0.43</v>
      </c>
      <c r="I605" t="n">
        <v>32</v>
      </c>
      <c r="J605" t="n">
        <v>82.04000000000001</v>
      </c>
      <c r="K605" t="n">
        <v>35.1</v>
      </c>
      <c r="L605" t="n">
        <v>2</v>
      </c>
      <c r="M605" t="n">
        <v>22</v>
      </c>
      <c r="N605" t="n">
        <v>9.94</v>
      </c>
      <c r="O605" t="n">
        <v>10352.53</v>
      </c>
      <c r="P605" t="n">
        <v>85.67</v>
      </c>
      <c r="Q605" t="n">
        <v>988.14</v>
      </c>
      <c r="R605" t="n">
        <v>56.93</v>
      </c>
      <c r="S605" t="n">
        <v>35.43</v>
      </c>
      <c r="T605" t="n">
        <v>9617.5</v>
      </c>
      <c r="U605" t="n">
        <v>0.62</v>
      </c>
      <c r="V605" t="n">
        <v>0.85</v>
      </c>
      <c r="W605" t="n">
        <v>3.02</v>
      </c>
      <c r="X605" t="n">
        <v>0.62</v>
      </c>
      <c r="Y605" t="n">
        <v>1</v>
      </c>
      <c r="Z605" t="n">
        <v>10</v>
      </c>
    </row>
    <row r="606">
      <c r="A606" t="n">
        <v>5</v>
      </c>
      <c r="B606" t="n">
        <v>35</v>
      </c>
      <c r="C606" t="inlineStr">
        <is>
          <t xml:space="preserve">CONCLUIDO	</t>
        </is>
      </c>
      <c r="D606" t="n">
        <v>6.3405</v>
      </c>
      <c r="E606" t="n">
        <v>15.77</v>
      </c>
      <c r="F606" t="n">
        <v>13.36</v>
      </c>
      <c r="G606" t="n">
        <v>26.73</v>
      </c>
      <c r="H606" t="n">
        <v>0.48</v>
      </c>
      <c r="I606" t="n">
        <v>30</v>
      </c>
      <c r="J606" t="n">
        <v>82.34</v>
      </c>
      <c r="K606" t="n">
        <v>35.1</v>
      </c>
      <c r="L606" t="n">
        <v>2.25</v>
      </c>
      <c r="M606" t="n">
        <v>8</v>
      </c>
      <c r="N606" t="n">
        <v>9.99</v>
      </c>
      <c r="O606" t="n">
        <v>10389.66</v>
      </c>
      <c r="P606" t="n">
        <v>84.40000000000001</v>
      </c>
      <c r="Q606" t="n">
        <v>988.09</v>
      </c>
      <c r="R606" t="n">
        <v>55.86</v>
      </c>
      <c r="S606" t="n">
        <v>35.43</v>
      </c>
      <c r="T606" t="n">
        <v>9090.290000000001</v>
      </c>
      <c r="U606" t="n">
        <v>0.63</v>
      </c>
      <c r="V606" t="n">
        <v>0.85</v>
      </c>
      <c r="W606" t="n">
        <v>3.04</v>
      </c>
      <c r="X606" t="n">
        <v>0.61</v>
      </c>
      <c r="Y606" t="n">
        <v>1</v>
      </c>
      <c r="Z606" t="n">
        <v>10</v>
      </c>
    </row>
    <row r="607">
      <c r="A607" t="n">
        <v>6</v>
      </c>
      <c r="B607" t="n">
        <v>35</v>
      </c>
      <c r="C607" t="inlineStr">
        <is>
          <t xml:space="preserve">CONCLUIDO	</t>
        </is>
      </c>
      <c r="D607" t="n">
        <v>6.332</v>
      </c>
      <c r="E607" t="n">
        <v>15.79</v>
      </c>
      <c r="F607" t="n">
        <v>13.38</v>
      </c>
      <c r="G607" t="n">
        <v>26.77</v>
      </c>
      <c r="H607" t="n">
        <v>0.53</v>
      </c>
      <c r="I607" t="n">
        <v>30</v>
      </c>
      <c r="J607" t="n">
        <v>82.65000000000001</v>
      </c>
      <c r="K607" t="n">
        <v>35.1</v>
      </c>
      <c r="L607" t="n">
        <v>2.5</v>
      </c>
      <c r="M607" t="n">
        <v>1</v>
      </c>
      <c r="N607" t="n">
        <v>10.04</v>
      </c>
      <c r="O607" t="n">
        <v>10426.82</v>
      </c>
      <c r="P607" t="n">
        <v>84.61</v>
      </c>
      <c r="Q607" t="n">
        <v>988.15</v>
      </c>
      <c r="R607" t="n">
        <v>56.23</v>
      </c>
      <c r="S607" t="n">
        <v>35.43</v>
      </c>
      <c r="T607" t="n">
        <v>9278.51</v>
      </c>
      <c r="U607" t="n">
        <v>0.63</v>
      </c>
      <c r="V607" t="n">
        <v>0.85</v>
      </c>
      <c r="W607" t="n">
        <v>3.05</v>
      </c>
      <c r="X607" t="n">
        <v>0.63</v>
      </c>
      <c r="Y607" t="n">
        <v>1</v>
      </c>
      <c r="Z607" t="n">
        <v>10</v>
      </c>
    </row>
    <row r="608">
      <c r="A608" t="n">
        <v>7</v>
      </c>
      <c r="B608" t="n">
        <v>35</v>
      </c>
      <c r="C608" t="inlineStr">
        <is>
          <t xml:space="preserve">CONCLUIDO	</t>
        </is>
      </c>
      <c r="D608" t="n">
        <v>6.332</v>
      </c>
      <c r="E608" t="n">
        <v>15.79</v>
      </c>
      <c r="F608" t="n">
        <v>13.38</v>
      </c>
      <c r="G608" t="n">
        <v>26.77</v>
      </c>
      <c r="H608" t="n">
        <v>0.58</v>
      </c>
      <c r="I608" t="n">
        <v>30</v>
      </c>
      <c r="J608" t="n">
        <v>82.95</v>
      </c>
      <c r="K608" t="n">
        <v>35.1</v>
      </c>
      <c r="L608" t="n">
        <v>2.75</v>
      </c>
      <c r="M608" t="n">
        <v>0</v>
      </c>
      <c r="N608" t="n">
        <v>10.1</v>
      </c>
      <c r="O608" t="n">
        <v>10463.99</v>
      </c>
      <c r="P608" t="n">
        <v>84.83</v>
      </c>
      <c r="Q608" t="n">
        <v>988.15</v>
      </c>
      <c r="R608" t="n">
        <v>56.2</v>
      </c>
      <c r="S608" t="n">
        <v>35.43</v>
      </c>
      <c r="T608" t="n">
        <v>9263.51</v>
      </c>
      <c r="U608" t="n">
        <v>0.63</v>
      </c>
      <c r="V608" t="n">
        <v>0.85</v>
      </c>
      <c r="W608" t="n">
        <v>3.05</v>
      </c>
      <c r="X608" t="n">
        <v>0.63</v>
      </c>
      <c r="Y608" t="n">
        <v>1</v>
      </c>
      <c r="Z608" t="n">
        <v>10</v>
      </c>
    </row>
    <row r="609">
      <c r="A609" t="n">
        <v>0</v>
      </c>
      <c r="B609" t="n">
        <v>50</v>
      </c>
      <c r="C609" t="inlineStr">
        <is>
          <t xml:space="preserve">CONCLUIDO	</t>
        </is>
      </c>
      <c r="D609" t="n">
        <v>5.2777</v>
      </c>
      <c r="E609" t="n">
        <v>18.95</v>
      </c>
      <c r="F609" t="n">
        <v>14.73</v>
      </c>
      <c r="G609" t="n">
        <v>9.02</v>
      </c>
      <c r="H609" t="n">
        <v>0.16</v>
      </c>
      <c r="I609" t="n">
        <v>98</v>
      </c>
      <c r="J609" t="n">
        <v>107.41</v>
      </c>
      <c r="K609" t="n">
        <v>41.65</v>
      </c>
      <c r="L609" t="n">
        <v>1</v>
      </c>
      <c r="M609" t="n">
        <v>96</v>
      </c>
      <c r="N609" t="n">
        <v>14.77</v>
      </c>
      <c r="O609" t="n">
        <v>13481.73</v>
      </c>
      <c r="P609" t="n">
        <v>134.8</v>
      </c>
      <c r="Q609" t="n">
        <v>988.38</v>
      </c>
      <c r="R609" t="n">
        <v>98.95</v>
      </c>
      <c r="S609" t="n">
        <v>35.43</v>
      </c>
      <c r="T609" t="n">
        <v>30294.34</v>
      </c>
      <c r="U609" t="n">
        <v>0.36</v>
      </c>
      <c r="V609" t="n">
        <v>0.77</v>
      </c>
      <c r="W609" t="n">
        <v>3.13</v>
      </c>
      <c r="X609" t="n">
        <v>1.98</v>
      </c>
      <c r="Y609" t="n">
        <v>1</v>
      </c>
      <c r="Z609" t="n">
        <v>10</v>
      </c>
    </row>
    <row r="610">
      <c r="A610" t="n">
        <v>1</v>
      </c>
      <c r="B610" t="n">
        <v>50</v>
      </c>
      <c r="C610" t="inlineStr">
        <is>
          <t xml:space="preserve">CONCLUIDO	</t>
        </is>
      </c>
      <c r="D610" t="n">
        <v>5.5769</v>
      </c>
      <c r="E610" t="n">
        <v>17.93</v>
      </c>
      <c r="F610" t="n">
        <v>14.23</v>
      </c>
      <c r="G610" t="n">
        <v>11.38</v>
      </c>
      <c r="H610" t="n">
        <v>0.2</v>
      </c>
      <c r="I610" t="n">
        <v>75</v>
      </c>
      <c r="J610" t="n">
        <v>107.73</v>
      </c>
      <c r="K610" t="n">
        <v>41.65</v>
      </c>
      <c r="L610" t="n">
        <v>1.25</v>
      </c>
      <c r="M610" t="n">
        <v>73</v>
      </c>
      <c r="N610" t="n">
        <v>14.83</v>
      </c>
      <c r="O610" t="n">
        <v>13520.81</v>
      </c>
      <c r="P610" t="n">
        <v>128.21</v>
      </c>
      <c r="Q610" t="n">
        <v>988.3099999999999</v>
      </c>
      <c r="R610" t="n">
        <v>83.48</v>
      </c>
      <c r="S610" t="n">
        <v>35.43</v>
      </c>
      <c r="T610" t="n">
        <v>22677.02</v>
      </c>
      <c r="U610" t="n">
        <v>0.42</v>
      </c>
      <c r="V610" t="n">
        <v>0.8</v>
      </c>
      <c r="W610" t="n">
        <v>3.09</v>
      </c>
      <c r="X610" t="n">
        <v>1.47</v>
      </c>
      <c r="Y610" t="n">
        <v>1</v>
      </c>
      <c r="Z610" t="n">
        <v>10</v>
      </c>
    </row>
    <row r="611">
      <c r="A611" t="n">
        <v>2</v>
      </c>
      <c r="B611" t="n">
        <v>50</v>
      </c>
      <c r="C611" t="inlineStr">
        <is>
          <t xml:space="preserve">CONCLUIDO	</t>
        </is>
      </c>
      <c r="D611" t="n">
        <v>5.7817</v>
      </c>
      <c r="E611" t="n">
        <v>17.3</v>
      </c>
      <c r="F611" t="n">
        <v>13.93</v>
      </c>
      <c r="G611" t="n">
        <v>13.93</v>
      </c>
      <c r="H611" t="n">
        <v>0.24</v>
      </c>
      <c r="I611" t="n">
        <v>60</v>
      </c>
      <c r="J611" t="n">
        <v>108.05</v>
      </c>
      <c r="K611" t="n">
        <v>41.65</v>
      </c>
      <c r="L611" t="n">
        <v>1.5</v>
      </c>
      <c r="M611" t="n">
        <v>58</v>
      </c>
      <c r="N611" t="n">
        <v>14.9</v>
      </c>
      <c r="O611" t="n">
        <v>13559.91</v>
      </c>
      <c r="P611" t="n">
        <v>123.64</v>
      </c>
      <c r="Q611" t="n">
        <v>988.4299999999999</v>
      </c>
      <c r="R611" t="n">
        <v>74.20999999999999</v>
      </c>
      <c r="S611" t="n">
        <v>35.43</v>
      </c>
      <c r="T611" t="n">
        <v>18116.72</v>
      </c>
      <c r="U611" t="n">
        <v>0.48</v>
      </c>
      <c r="V611" t="n">
        <v>0.82</v>
      </c>
      <c r="W611" t="n">
        <v>3.06</v>
      </c>
      <c r="X611" t="n">
        <v>1.17</v>
      </c>
      <c r="Y611" t="n">
        <v>1</v>
      </c>
      <c r="Z611" t="n">
        <v>10</v>
      </c>
    </row>
    <row r="612">
      <c r="A612" t="n">
        <v>3</v>
      </c>
      <c r="B612" t="n">
        <v>50</v>
      </c>
      <c r="C612" t="inlineStr">
        <is>
          <t xml:space="preserve">CONCLUIDO	</t>
        </is>
      </c>
      <c r="D612" t="n">
        <v>5.9032</v>
      </c>
      <c r="E612" t="n">
        <v>16.94</v>
      </c>
      <c r="F612" t="n">
        <v>13.77</v>
      </c>
      <c r="G612" t="n">
        <v>16.2</v>
      </c>
      <c r="H612" t="n">
        <v>0.28</v>
      </c>
      <c r="I612" t="n">
        <v>51</v>
      </c>
      <c r="J612" t="n">
        <v>108.37</v>
      </c>
      <c r="K612" t="n">
        <v>41.65</v>
      </c>
      <c r="L612" t="n">
        <v>1.75</v>
      </c>
      <c r="M612" t="n">
        <v>49</v>
      </c>
      <c r="N612" t="n">
        <v>14.97</v>
      </c>
      <c r="O612" t="n">
        <v>13599.17</v>
      </c>
      <c r="P612" t="n">
        <v>120.16</v>
      </c>
      <c r="Q612" t="n">
        <v>988.24</v>
      </c>
      <c r="R612" t="n">
        <v>69.48</v>
      </c>
      <c r="S612" t="n">
        <v>35.43</v>
      </c>
      <c r="T612" t="n">
        <v>15797.23</v>
      </c>
      <c r="U612" t="n">
        <v>0.51</v>
      </c>
      <c r="V612" t="n">
        <v>0.83</v>
      </c>
      <c r="W612" t="n">
        <v>3.05</v>
      </c>
      <c r="X612" t="n">
        <v>1.02</v>
      </c>
      <c r="Y612" t="n">
        <v>1</v>
      </c>
      <c r="Z612" t="n">
        <v>10</v>
      </c>
    </row>
    <row r="613">
      <c r="A613" t="n">
        <v>4</v>
      </c>
      <c r="B613" t="n">
        <v>50</v>
      </c>
      <c r="C613" t="inlineStr">
        <is>
          <t xml:space="preserve">CONCLUIDO	</t>
        </is>
      </c>
      <c r="D613" t="n">
        <v>6.0303</v>
      </c>
      <c r="E613" t="n">
        <v>16.58</v>
      </c>
      <c r="F613" t="n">
        <v>13.59</v>
      </c>
      <c r="G613" t="n">
        <v>18.96</v>
      </c>
      <c r="H613" t="n">
        <v>0.32</v>
      </c>
      <c r="I613" t="n">
        <v>43</v>
      </c>
      <c r="J613" t="n">
        <v>108.68</v>
      </c>
      <c r="K613" t="n">
        <v>41.65</v>
      </c>
      <c r="L613" t="n">
        <v>2</v>
      </c>
      <c r="M613" t="n">
        <v>41</v>
      </c>
      <c r="N613" t="n">
        <v>15.03</v>
      </c>
      <c r="O613" t="n">
        <v>13638.32</v>
      </c>
      <c r="P613" t="n">
        <v>116.45</v>
      </c>
      <c r="Q613" t="n">
        <v>988.1900000000001</v>
      </c>
      <c r="R613" t="n">
        <v>63.81</v>
      </c>
      <c r="S613" t="n">
        <v>35.43</v>
      </c>
      <c r="T613" t="n">
        <v>13001.98</v>
      </c>
      <c r="U613" t="n">
        <v>0.5600000000000001</v>
      </c>
      <c r="V613" t="n">
        <v>0.84</v>
      </c>
      <c r="W613" t="n">
        <v>3.03</v>
      </c>
      <c r="X613" t="n">
        <v>0.84</v>
      </c>
      <c r="Y613" t="n">
        <v>1</v>
      </c>
      <c r="Z613" t="n">
        <v>10</v>
      </c>
    </row>
    <row r="614">
      <c r="A614" t="n">
        <v>5</v>
      </c>
      <c r="B614" t="n">
        <v>50</v>
      </c>
      <c r="C614" t="inlineStr">
        <is>
          <t xml:space="preserve">CONCLUIDO	</t>
        </is>
      </c>
      <c r="D614" t="n">
        <v>6.1196</v>
      </c>
      <c r="E614" t="n">
        <v>16.34</v>
      </c>
      <c r="F614" t="n">
        <v>13.48</v>
      </c>
      <c r="G614" t="n">
        <v>21.86</v>
      </c>
      <c r="H614" t="n">
        <v>0.36</v>
      </c>
      <c r="I614" t="n">
        <v>37</v>
      </c>
      <c r="J614" t="n">
        <v>109</v>
      </c>
      <c r="K614" t="n">
        <v>41.65</v>
      </c>
      <c r="L614" t="n">
        <v>2.25</v>
      </c>
      <c r="M614" t="n">
        <v>35</v>
      </c>
      <c r="N614" t="n">
        <v>15.1</v>
      </c>
      <c r="O614" t="n">
        <v>13677.51</v>
      </c>
      <c r="P614" t="n">
        <v>113.29</v>
      </c>
      <c r="Q614" t="n">
        <v>988.14</v>
      </c>
      <c r="R614" t="n">
        <v>60.27</v>
      </c>
      <c r="S614" t="n">
        <v>35.43</v>
      </c>
      <c r="T614" t="n">
        <v>11260.52</v>
      </c>
      <c r="U614" t="n">
        <v>0.59</v>
      </c>
      <c r="V614" t="n">
        <v>0.85</v>
      </c>
      <c r="W614" t="n">
        <v>3.03</v>
      </c>
      <c r="X614" t="n">
        <v>0.73</v>
      </c>
      <c r="Y614" t="n">
        <v>1</v>
      </c>
      <c r="Z614" t="n">
        <v>10</v>
      </c>
    </row>
    <row r="615">
      <c r="A615" t="n">
        <v>6</v>
      </c>
      <c r="B615" t="n">
        <v>50</v>
      </c>
      <c r="C615" t="inlineStr">
        <is>
          <t xml:space="preserve">CONCLUIDO	</t>
        </is>
      </c>
      <c r="D615" t="n">
        <v>6.1846</v>
      </c>
      <c r="E615" t="n">
        <v>16.17</v>
      </c>
      <c r="F615" t="n">
        <v>13.4</v>
      </c>
      <c r="G615" t="n">
        <v>24.36</v>
      </c>
      <c r="H615" t="n">
        <v>0.4</v>
      </c>
      <c r="I615" t="n">
        <v>33</v>
      </c>
      <c r="J615" t="n">
        <v>109.32</v>
      </c>
      <c r="K615" t="n">
        <v>41.65</v>
      </c>
      <c r="L615" t="n">
        <v>2.5</v>
      </c>
      <c r="M615" t="n">
        <v>31</v>
      </c>
      <c r="N615" t="n">
        <v>15.17</v>
      </c>
      <c r="O615" t="n">
        <v>13716.72</v>
      </c>
      <c r="P615" t="n">
        <v>110.46</v>
      </c>
      <c r="Q615" t="n">
        <v>988.15</v>
      </c>
      <c r="R615" t="n">
        <v>57.55</v>
      </c>
      <c r="S615" t="n">
        <v>35.43</v>
      </c>
      <c r="T615" t="n">
        <v>9922.43</v>
      </c>
      <c r="U615" t="n">
        <v>0.62</v>
      </c>
      <c r="V615" t="n">
        <v>0.85</v>
      </c>
      <c r="W615" t="n">
        <v>3.03</v>
      </c>
      <c r="X615" t="n">
        <v>0.65</v>
      </c>
      <c r="Y615" t="n">
        <v>1</v>
      </c>
      <c r="Z615" t="n">
        <v>10</v>
      </c>
    </row>
    <row r="616">
      <c r="A616" t="n">
        <v>7</v>
      </c>
      <c r="B616" t="n">
        <v>50</v>
      </c>
      <c r="C616" t="inlineStr">
        <is>
          <t xml:space="preserve">CONCLUIDO	</t>
        </is>
      </c>
      <c r="D616" t="n">
        <v>6.2564</v>
      </c>
      <c r="E616" t="n">
        <v>15.98</v>
      </c>
      <c r="F616" t="n">
        <v>13.3</v>
      </c>
      <c r="G616" t="n">
        <v>27.52</v>
      </c>
      <c r="H616" t="n">
        <v>0.44</v>
      </c>
      <c r="I616" t="n">
        <v>29</v>
      </c>
      <c r="J616" t="n">
        <v>109.64</v>
      </c>
      <c r="K616" t="n">
        <v>41.65</v>
      </c>
      <c r="L616" t="n">
        <v>2.75</v>
      </c>
      <c r="M616" t="n">
        <v>27</v>
      </c>
      <c r="N616" t="n">
        <v>15.24</v>
      </c>
      <c r="O616" t="n">
        <v>13755.95</v>
      </c>
      <c r="P616" t="n">
        <v>107.25</v>
      </c>
      <c r="Q616" t="n">
        <v>988.2</v>
      </c>
      <c r="R616" t="n">
        <v>54.92</v>
      </c>
      <c r="S616" t="n">
        <v>35.43</v>
      </c>
      <c r="T616" t="n">
        <v>8627.91</v>
      </c>
      <c r="U616" t="n">
        <v>0.65</v>
      </c>
      <c r="V616" t="n">
        <v>0.86</v>
      </c>
      <c r="W616" t="n">
        <v>3.01</v>
      </c>
      <c r="X616" t="n">
        <v>0.55</v>
      </c>
      <c r="Y616" t="n">
        <v>1</v>
      </c>
      <c r="Z616" t="n">
        <v>10</v>
      </c>
    </row>
    <row r="617">
      <c r="A617" t="n">
        <v>8</v>
      </c>
      <c r="B617" t="n">
        <v>50</v>
      </c>
      <c r="C617" t="inlineStr">
        <is>
          <t xml:space="preserve">CONCLUIDO	</t>
        </is>
      </c>
      <c r="D617" t="n">
        <v>6.3019</v>
      </c>
      <c r="E617" t="n">
        <v>15.87</v>
      </c>
      <c r="F617" t="n">
        <v>13.25</v>
      </c>
      <c r="G617" t="n">
        <v>30.59</v>
      </c>
      <c r="H617" t="n">
        <v>0.48</v>
      </c>
      <c r="I617" t="n">
        <v>26</v>
      </c>
      <c r="J617" t="n">
        <v>109.96</v>
      </c>
      <c r="K617" t="n">
        <v>41.65</v>
      </c>
      <c r="L617" t="n">
        <v>3</v>
      </c>
      <c r="M617" t="n">
        <v>24</v>
      </c>
      <c r="N617" t="n">
        <v>15.31</v>
      </c>
      <c r="O617" t="n">
        <v>13795.21</v>
      </c>
      <c r="P617" t="n">
        <v>104.3</v>
      </c>
      <c r="Q617" t="n">
        <v>988.08</v>
      </c>
      <c r="R617" t="n">
        <v>53.29</v>
      </c>
      <c r="S617" t="n">
        <v>35.43</v>
      </c>
      <c r="T617" t="n">
        <v>7825.64</v>
      </c>
      <c r="U617" t="n">
        <v>0.66</v>
      </c>
      <c r="V617" t="n">
        <v>0.86</v>
      </c>
      <c r="W617" t="n">
        <v>3.01</v>
      </c>
      <c r="X617" t="n">
        <v>0.5</v>
      </c>
      <c r="Y617" t="n">
        <v>1</v>
      </c>
      <c r="Z617" t="n">
        <v>10</v>
      </c>
    </row>
    <row r="618">
      <c r="A618" t="n">
        <v>9</v>
      </c>
      <c r="B618" t="n">
        <v>50</v>
      </c>
      <c r="C618" t="inlineStr">
        <is>
          <t xml:space="preserve">CONCLUIDO	</t>
        </is>
      </c>
      <c r="D618" t="n">
        <v>6.34</v>
      </c>
      <c r="E618" t="n">
        <v>15.77</v>
      </c>
      <c r="F618" t="n">
        <v>13.2</v>
      </c>
      <c r="G618" t="n">
        <v>33.01</v>
      </c>
      <c r="H618" t="n">
        <v>0.52</v>
      </c>
      <c r="I618" t="n">
        <v>24</v>
      </c>
      <c r="J618" t="n">
        <v>110.27</v>
      </c>
      <c r="K618" t="n">
        <v>41.65</v>
      </c>
      <c r="L618" t="n">
        <v>3.25</v>
      </c>
      <c r="M618" t="n">
        <v>19</v>
      </c>
      <c r="N618" t="n">
        <v>15.37</v>
      </c>
      <c r="O618" t="n">
        <v>13834.5</v>
      </c>
      <c r="P618" t="n">
        <v>101.85</v>
      </c>
      <c r="Q618" t="n">
        <v>988.1</v>
      </c>
      <c r="R618" t="n">
        <v>51.51</v>
      </c>
      <c r="S618" t="n">
        <v>35.43</v>
      </c>
      <c r="T618" t="n">
        <v>6945.96</v>
      </c>
      <c r="U618" t="n">
        <v>0.6899999999999999</v>
      </c>
      <c r="V618" t="n">
        <v>0.86</v>
      </c>
      <c r="W618" t="n">
        <v>3.01</v>
      </c>
      <c r="X618" t="n">
        <v>0.45</v>
      </c>
      <c r="Y618" t="n">
        <v>1</v>
      </c>
      <c r="Z618" t="n">
        <v>10</v>
      </c>
    </row>
    <row r="619">
      <c r="A619" t="n">
        <v>10</v>
      </c>
      <c r="B619" t="n">
        <v>50</v>
      </c>
      <c r="C619" t="inlineStr">
        <is>
          <t xml:space="preserve">CONCLUIDO	</t>
        </is>
      </c>
      <c r="D619" t="n">
        <v>6.3676</v>
      </c>
      <c r="E619" t="n">
        <v>15.7</v>
      </c>
      <c r="F619" t="n">
        <v>13.18</v>
      </c>
      <c r="G619" t="n">
        <v>35.94</v>
      </c>
      <c r="H619" t="n">
        <v>0.5600000000000001</v>
      </c>
      <c r="I619" t="n">
        <v>22</v>
      </c>
      <c r="J619" t="n">
        <v>110.59</v>
      </c>
      <c r="K619" t="n">
        <v>41.65</v>
      </c>
      <c r="L619" t="n">
        <v>3.5</v>
      </c>
      <c r="M619" t="n">
        <v>11</v>
      </c>
      <c r="N619" t="n">
        <v>15.44</v>
      </c>
      <c r="O619" t="n">
        <v>13873.81</v>
      </c>
      <c r="P619" t="n">
        <v>99.84999999999999</v>
      </c>
      <c r="Q619" t="n">
        <v>988.33</v>
      </c>
      <c r="R619" t="n">
        <v>50.61</v>
      </c>
      <c r="S619" t="n">
        <v>35.43</v>
      </c>
      <c r="T619" t="n">
        <v>6503.84</v>
      </c>
      <c r="U619" t="n">
        <v>0.7</v>
      </c>
      <c r="V619" t="n">
        <v>0.86</v>
      </c>
      <c r="W619" t="n">
        <v>3.01</v>
      </c>
      <c r="X619" t="n">
        <v>0.42</v>
      </c>
      <c r="Y619" t="n">
        <v>1</v>
      </c>
      <c r="Z619" t="n">
        <v>10</v>
      </c>
    </row>
    <row r="620">
      <c r="A620" t="n">
        <v>11</v>
      </c>
      <c r="B620" t="n">
        <v>50</v>
      </c>
      <c r="C620" t="inlineStr">
        <is>
          <t xml:space="preserve">CONCLUIDO	</t>
        </is>
      </c>
      <c r="D620" t="n">
        <v>6.3626</v>
      </c>
      <c r="E620" t="n">
        <v>15.72</v>
      </c>
      <c r="F620" t="n">
        <v>13.19</v>
      </c>
      <c r="G620" t="n">
        <v>35.98</v>
      </c>
      <c r="H620" t="n">
        <v>0.6</v>
      </c>
      <c r="I620" t="n">
        <v>22</v>
      </c>
      <c r="J620" t="n">
        <v>110.91</v>
      </c>
      <c r="K620" t="n">
        <v>41.65</v>
      </c>
      <c r="L620" t="n">
        <v>3.75</v>
      </c>
      <c r="M620" t="n">
        <v>5</v>
      </c>
      <c r="N620" t="n">
        <v>15.51</v>
      </c>
      <c r="O620" t="n">
        <v>13913.15</v>
      </c>
      <c r="P620" t="n">
        <v>99.28</v>
      </c>
      <c r="Q620" t="n">
        <v>988.15</v>
      </c>
      <c r="R620" t="n">
        <v>50.64</v>
      </c>
      <c r="S620" t="n">
        <v>35.43</v>
      </c>
      <c r="T620" t="n">
        <v>6519.6</v>
      </c>
      <c r="U620" t="n">
        <v>0.7</v>
      </c>
      <c r="V620" t="n">
        <v>0.86</v>
      </c>
      <c r="W620" t="n">
        <v>3.02</v>
      </c>
      <c r="X620" t="n">
        <v>0.44</v>
      </c>
      <c r="Y620" t="n">
        <v>1</v>
      </c>
      <c r="Z620" t="n">
        <v>10</v>
      </c>
    </row>
    <row r="621">
      <c r="A621" t="n">
        <v>12</v>
      </c>
      <c r="B621" t="n">
        <v>50</v>
      </c>
      <c r="C621" t="inlineStr">
        <is>
          <t xml:space="preserve">CONCLUIDO	</t>
        </is>
      </c>
      <c r="D621" t="n">
        <v>6.3809</v>
      </c>
      <c r="E621" t="n">
        <v>15.67</v>
      </c>
      <c r="F621" t="n">
        <v>13.17</v>
      </c>
      <c r="G621" t="n">
        <v>37.63</v>
      </c>
      <c r="H621" t="n">
        <v>0.63</v>
      </c>
      <c r="I621" t="n">
        <v>21</v>
      </c>
      <c r="J621" t="n">
        <v>111.23</v>
      </c>
      <c r="K621" t="n">
        <v>41.65</v>
      </c>
      <c r="L621" t="n">
        <v>4</v>
      </c>
      <c r="M621" t="n">
        <v>1</v>
      </c>
      <c r="N621" t="n">
        <v>15.58</v>
      </c>
      <c r="O621" t="n">
        <v>13952.52</v>
      </c>
      <c r="P621" t="n">
        <v>99.3</v>
      </c>
      <c r="Q621" t="n">
        <v>988.1900000000001</v>
      </c>
      <c r="R621" t="n">
        <v>50.03</v>
      </c>
      <c r="S621" t="n">
        <v>35.43</v>
      </c>
      <c r="T621" t="n">
        <v>6221.55</v>
      </c>
      <c r="U621" t="n">
        <v>0.71</v>
      </c>
      <c r="V621" t="n">
        <v>0.87</v>
      </c>
      <c r="W621" t="n">
        <v>3.02</v>
      </c>
      <c r="X621" t="n">
        <v>0.41</v>
      </c>
      <c r="Y621" t="n">
        <v>1</v>
      </c>
      <c r="Z621" t="n">
        <v>10</v>
      </c>
    </row>
    <row r="622">
      <c r="A622" t="n">
        <v>13</v>
      </c>
      <c r="B622" t="n">
        <v>50</v>
      </c>
      <c r="C622" t="inlineStr">
        <is>
          <t xml:space="preserve">CONCLUIDO	</t>
        </is>
      </c>
      <c r="D622" t="n">
        <v>6.3806</v>
      </c>
      <c r="E622" t="n">
        <v>15.67</v>
      </c>
      <c r="F622" t="n">
        <v>13.17</v>
      </c>
      <c r="G622" t="n">
        <v>37.63</v>
      </c>
      <c r="H622" t="n">
        <v>0.67</v>
      </c>
      <c r="I622" t="n">
        <v>21</v>
      </c>
      <c r="J622" t="n">
        <v>111.55</v>
      </c>
      <c r="K622" t="n">
        <v>41.65</v>
      </c>
      <c r="L622" t="n">
        <v>4.25</v>
      </c>
      <c r="M622" t="n">
        <v>0</v>
      </c>
      <c r="N622" t="n">
        <v>15.65</v>
      </c>
      <c r="O622" t="n">
        <v>13991.91</v>
      </c>
      <c r="P622" t="n">
        <v>99.48999999999999</v>
      </c>
      <c r="Q622" t="n">
        <v>988.23</v>
      </c>
      <c r="R622" t="n">
        <v>49.98</v>
      </c>
      <c r="S622" t="n">
        <v>35.43</v>
      </c>
      <c r="T622" t="n">
        <v>6196.77</v>
      </c>
      <c r="U622" t="n">
        <v>0.71</v>
      </c>
      <c r="V622" t="n">
        <v>0.87</v>
      </c>
      <c r="W622" t="n">
        <v>3.02</v>
      </c>
      <c r="X622" t="n">
        <v>0.42</v>
      </c>
      <c r="Y622" t="n">
        <v>1</v>
      </c>
      <c r="Z622" t="n">
        <v>10</v>
      </c>
    </row>
    <row r="623">
      <c r="A623" t="n">
        <v>0</v>
      </c>
      <c r="B623" t="n">
        <v>25</v>
      </c>
      <c r="C623" t="inlineStr">
        <is>
          <t xml:space="preserve">CONCLUIDO	</t>
        </is>
      </c>
      <c r="D623" t="n">
        <v>6.0581</v>
      </c>
      <c r="E623" t="n">
        <v>16.51</v>
      </c>
      <c r="F623" t="n">
        <v>13.91</v>
      </c>
      <c r="G623" t="n">
        <v>14.39</v>
      </c>
      <c r="H623" t="n">
        <v>0.28</v>
      </c>
      <c r="I623" t="n">
        <v>58</v>
      </c>
      <c r="J623" t="n">
        <v>61.76</v>
      </c>
      <c r="K623" t="n">
        <v>28.92</v>
      </c>
      <c r="L623" t="n">
        <v>1</v>
      </c>
      <c r="M623" t="n">
        <v>56</v>
      </c>
      <c r="N623" t="n">
        <v>6.84</v>
      </c>
      <c r="O623" t="n">
        <v>7851.41</v>
      </c>
      <c r="P623" t="n">
        <v>78.69</v>
      </c>
      <c r="Q623" t="n">
        <v>988.22</v>
      </c>
      <c r="R623" t="n">
        <v>73.59</v>
      </c>
      <c r="S623" t="n">
        <v>35.43</v>
      </c>
      <c r="T623" t="n">
        <v>17815.61</v>
      </c>
      <c r="U623" t="n">
        <v>0.48</v>
      </c>
      <c r="V623" t="n">
        <v>0.82</v>
      </c>
      <c r="W623" t="n">
        <v>3.06</v>
      </c>
      <c r="X623" t="n">
        <v>1.15</v>
      </c>
      <c r="Y623" t="n">
        <v>1</v>
      </c>
      <c r="Z623" t="n">
        <v>10</v>
      </c>
    </row>
    <row r="624">
      <c r="A624" t="n">
        <v>1</v>
      </c>
      <c r="B624" t="n">
        <v>25</v>
      </c>
      <c r="C624" t="inlineStr">
        <is>
          <t xml:space="preserve">CONCLUIDO	</t>
        </is>
      </c>
      <c r="D624" t="n">
        <v>6.2338</v>
      </c>
      <c r="E624" t="n">
        <v>16.04</v>
      </c>
      <c r="F624" t="n">
        <v>13.63</v>
      </c>
      <c r="G624" t="n">
        <v>18.59</v>
      </c>
      <c r="H624" t="n">
        <v>0.35</v>
      </c>
      <c r="I624" t="n">
        <v>44</v>
      </c>
      <c r="J624" t="n">
        <v>62.05</v>
      </c>
      <c r="K624" t="n">
        <v>28.92</v>
      </c>
      <c r="L624" t="n">
        <v>1.25</v>
      </c>
      <c r="M624" t="n">
        <v>28</v>
      </c>
      <c r="N624" t="n">
        <v>6.88</v>
      </c>
      <c r="O624" t="n">
        <v>7887.12</v>
      </c>
      <c r="P624" t="n">
        <v>73.48999999999999</v>
      </c>
      <c r="Q624" t="n">
        <v>988.22</v>
      </c>
      <c r="R624" t="n">
        <v>64.45999999999999</v>
      </c>
      <c r="S624" t="n">
        <v>35.43</v>
      </c>
      <c r="T624" t="n">
        <v>13320.04</v>
      </c>
      <c r="U624" t="n">
        <v>0.55</v>
      </c>
      <c r="V624" t="n">
        <v>0.84</v>
      </c>
      <c r="W624" t="n">
        <v>3.06</v>
      </c>
      <c r="X624" t="n">
        <v>0.88</v>
      </c>
      <c r="Y624" t="n">
        <v>1</v>
      </c>
      <c r="Z624" t="n">
        <v>10</v>
      </c>
    </row>
    <row r="625">
      <c r="A625" t="n">
        <v>2</v>
      </c>
      <c r="B625" t="n">
        <v>25</v>
      </c>
      <c r="C625" t="inlineStr">
        <is>
          <t xml:space="preserve">CONCLUIDO	</t>
        </is>
      </c>
      <c r="D625" t="n">
        <v>6.2665</v>
      </c>
      <c r="E625" t="n">
        <v>15.96</v>
      </c>
      <c r="F625" t="n">
        <v>13.59</v>
      </c>
      <c r="G625" t="n">
        <v>19.89</v>
      </c>
      <c r="H625" t="n">
        <v>0.42</v>
      </c>
      <c r="I625" t="n">
        <v>41</v>
      </c>
      <c r="J625" t="n">
        <v>62.34</v>
      </c>
      <c r="K625" t="n">
        <v>28.92</v>
      </c>
      <c r="L625" t="n">
        <v>1.5</v>
      </c>
      <c r="M625" t="n">
        <v>4</v>
      </c>
      <c r="N625" t="n">
        <v>6.92</v>
      </c>
      <c r="O625" t="n">
        <v>7922.85</v>
      </c>
      <c r="P625" t="n">
        <v>72.48</v>
      </c>
      <c r="Q625" t="n">
        <v>988.29</v>
      </c>
      <c r="R625" t="n">
        <v>62.47</v>
      </c>
      <c r="S625" t="n">
        <v>35.43</v>
      </c>
      <c r="T625" t="n">
        <v>12342.88</v>
      </c>
      <c r="U625" t="n">
        <v>0.57</v>
      </c>
      <c r="V625" t="n">
        <v>0.84</v>
      </c>
      <c r="W625" t="n">
        <v>3.07</v>
      </c>
      <c r="X625" t="n">
        <v>0.84</v>
      </c>
      <c r="Y625" t="n">
        <v>1</v>
      </c>
      <c r="Z625" t="n">
        <v>10</v>
      </c>
    </row>
    <row r="626">
      <c r="A626" t="n">
        <v>3</v>
      </c>
      <c r="B626" t="n">
        <v>25</v>
      </c>
      <c r="C626" t="inlineStr">
        <is>
          <t xml:space="preserve">CONCLUIDO	</t>
        </is>
      </c>
      <c r="D626" t="n">
        <v>6.264</v>
      </c>
      <c r="E626" t="n">
        <v>15.96</v>
      </c>
      <c r="F626" t="n">
        <v>13.6</v>
      </c>
      <c r="G626" t="n">
        <v>19.9</v>
      </c>
      <c r="H626" t="n">
        <v>0.49</v>
      </c>
      <c r="I626" t="n">
        <v>41</v>
      </c>
      <c r="J626" t="n">
        <v>62.63</v>
      </c>
      <c r="K626" t="n">
        <v>28.92</v>
      </c>
      <c r="L626" t="n">
        <v>1.75</v>
      </c>
      <c r="M626" t="n">
        <v>0</v>
      </c>
      <c r="N626" t="n">
        <v>6.96</v>
      </c>
      <c r="O626" t="n">
        <v>7958.6</v>
      </c>
      <c r="P626" t="n">
        <v>72.87</v>
      </c>
      <c r="Q626" t="n">
        <v>988.42</v>
      </c>
      <c r="R626" t="n">
        <v>62.36</v>
      </c>
      <c r="S626" t="n">
        <v>35.43</v>
      </c>
      <c r="T626" t="n">
        <v>12287.45</v>
      </c>
      <c r="U626" t="n">
        <v>0.57</v>
      </c>
      <c r="V626" t="n">
        <v>0.84</v>
      </c>
      <c r="W626" t="n">
        <v>3.08</v>
      </c>
      <c r="X626" t="n">
        <v>0.84</v>
      </c>
      <c r="Y626" t="n">
        <v>1</v>
      </c>
      <c r="Z626" t="n">
        <v>10</v>
      </c>
    </row>
    <row r="627">
      <c r="A627" t="n">
        <v>0</v>
      </c>
      <c r="B627" t="n">
        <v>85</v>
      </c>
      <c r="C627" t="inlineStr">
        <is>
          <t xml:space="preserve">CONCLUIDO	</t>
        </is>
      </c>
      <c r="D627" t="n">
        <v>4.3773</v>
      </c>
      <c r="E627" t="n">
        <v>22.85</v>
      </c>
      <c r="F627" t="n">
        <v>15.66</v>
      </c>
      <c r="G627" t="n">
        <v>6.62</v>
      </c>
      <c r="H627" t="n">
        <v>0.11</v>
      </c>
      <c r="I627" t="n">
        <v>142</v>
      </c>
      <c r="J627" t="n">
        <v>167.88</v>
      </c>
      <c r="K627" t="n">
        <v>51.39</v>
      </c>
      <c r="L627" t="n">
        <v>1</v>
      </c>
      <c r="M627" t="n">
        <v>140</v>
      </c>
      <c r="N627" t="n">
        <v>30.49</v>
      </c>
      <c r="O627" t="n">
        <v>20939.59</v>
      </c>
      <c r="P627" t="n">
        <v>196.86</v>
      </c>
      <c r="Q627" t="n">
        <v>988.4400000000001</v>
      </c>
      <c r="R627" t="n">
        <v>127.81</v>
      </c>
      <c r="S627" t="n">
        <v>35.43</v>
      </c>
      <c r="T627" t="n">
        <v>44506.32</v>
      </c>
      <c r="U627" t="n">
        <v>0.28</v>
      </c>
      <c r="V627" t="n">
        <v>0.73</v>
      </c>
      <c r="W627" t="n">
        <v>3.21</v>
      </c>
      <c r="X627" t="n">
        <v>2.9</v>
      </c>
      <c r="Y627" t="n">
        <v>1</v>
      </c>
      <c r="Z627" t="n">
        <v>10</v>
      </c>
    </row>
    <row r="628">
      <c r="A628" t="n">
        <v>1</v>
      </c>
      <c r="B628" t="n">
        <v>85</v>
      </c>
      <c r="C628" t="inlineStr">
        <is>
          <t xml:space="preserve">CONCLUIDO	</t>
        </is>
      </c>
      <c r="D628" t="n">
        <v>4.7661</v>
      </c>
      <c r="E628" t="n">
        <v>20.98</v>
      </c>
      <c r="F628" t="n">
        <v>14.95</v>
      </c>
      <c r="G628" t="n">
        <v>8.300000000000001</v>
      </c>
      <c r="H628" t="n">
        <v>0.13</v>
      </c>
      <c r="I628" t="n">
        <v>108</v>
      </c>
      <c r="J628" t="n">
        <v>168.25</v>
      </c>
      <c r="K628" t="n">
        <v>51.39</v>
      </c>
      <c r="L628" t="n">
        <v>1.25</v>
      </c>
      <c r="M628" t="n">
        <v>106</v>
      </c>
      <c r="N628" t="n">
        <v>30.6</v>
      </c>
      <c r="O628" t="n">
        <v>20984.25</v>
      </c>
      <c r="P628" t="n">
        <v>186.7</v>
      </c>
      <c r="Q628" t="n">
        <v>988.6</v>
      </c>
      <c r="R628" t="n">
        <v>105.51</v>
      </c>
      <c r="S628" t="n">
        <v>35.43</v>
      </c>
      <c r="T628" t="n">
        <v>33526.24</v>
      </c>
      <c r="U628" t="n">
        <v>0.34</v>
      </c>
      <c r="V628" t="n">
        <v>0.76</v>
      </c>
      <c r="W628" t="n">
        <v>3.16</v>
      </c>
      <c r="X628" t="n">
        <v>2.19</v>
      </c>
      <c r="Y628" t="n">
        <v>1</v>
      </c>
      <c r="Z628" t="n">
        <v>10</v>
      </c>
    </row>
    <row r="629">
      <c r="A629" t="n">
        <v>2</v>
      </c>
      <c r="B629" t="n">
        <v>85</v>
      </c>
      <c r="C629" t="inlineStr">
        <is>
          <t xml:space="preserve">CONCLUIDO	</t>
        </is>
      </c>
      <c r="D629" t="n">
        <v>5.0466</v>
      </c>
      <c r="E629" t="n">
        <v>19.82</v>
      </c>
      <c r="F629" t="n">
        <v>14.49</v>
      </c>
      <c r="G629" t="n">
        <v>10</v>
      </c>
      <c r="H629" t="n">
        <v>0.16</v>
      </c>
      <c r="I629" t="n">
        <v>87</v>
      </c>
      <c r="J629" t="n">
        <v>168.61</v>
      </c>
      <c r="K629" t="n">
        <v>51.39</v>
      </c>
      <c r="L629" t="n">
        <v>1.5</v>
      </c>
      <c r="M629" t="n">
        <v>85</v>
      </c>
      <c r="N629" t="n">
        <v>30.71</v>
      </c>
      <c r="O629" t="n">
        <v>21028.94</v>
      </c>
      <c r="P629" t="n">
        <v>179.85</v>
      </c>
      <c r="Q629" t="n">
        <v>988.2</v>
      </c>
      <c r="R629" t="n">
        <v>92.06999999999999</v>
      </c>
      <c r="S629" t="n">
        <v>35.43</v>
      </c>
      <c r="T629" t="n">
        <v>26912.9</v>
      </c>
      <c r="U629" t="n">
        <v>0.38</v>
      </c>
      <c r="V629" t="n">
        <v>0.79</v>
      </c>
      <c r="W629" t="n">
        <v>3.1</v>
      </c>
      <c r="X629" t="n">
        <v>1.74</v>
      </c>
      <c r="Y629" t="n">
        <v>1</v>
      </c>
      <c r="Z629" t="n">
        <v>10</v>
      </c>
    </row>
    <row r="630">
      <c r="A630" t="n">
        <v>3</v>
      </c>
      <c r="B630" t="n">
        <v>85</v>
      </c>
      <c r="C630" t="inlineStr">
        <is>
          <t xml:space="preserve">CONCLUIDO	</t>
        </is>
      </c>
      <c r="D630" t="n">
        <v>5.2482</v>
      </c>
      <c r="E630" t="n">
        <v>19.05</v>
      </c>
      <c r="F630" t="n">
        <v>14.21</v>
      </c>
      <c r="G630" t="n">
        <v>11.68</v>
      </c>
      <c r="H630" t="n">
        <v>0.18</v>
      </c>
      <c r="I630" t="n">
        <v>73</v>
      </c>
      <c r="J630" t="n">
        <v>168.97</v>
      </c>
      <c r="K630" t="n">
        <v>51.39</v>
      </c>
      <c r="L630" t="n">
        <v>1.75</v>
      </c>
      <c r="M630" t="n">
        <v>71</v>
      </c>
      <c r="N630" t="n">
        <v>30.83</v>
      </c>
      <c r="O630" t="n">
        <v>21073.68</v>
      </c>
      <c r="P630" t="n">
        <v>175.14</v>
      </c>
      <c r="Q630" t="n">
        <v>988.27</v>
      </c>
      <c r="R630" t="n">
        <v>82.73</v>
      </c>
      <c r="S630" t="n">
        <v>35.43</v>
      </c>
      <c r="T630" t="n">
        <v>22310.74</v>
      </c>
      <c r="U630" t="n">
        <v>0.43</v>
      </c>
      <c r="V630" t="n">
        <v>0.8</v>
      </c>
      <c r="W630" t="n">
        <v>3.09</v>
      </c>
      <c r="X630" t="n">
        <v>1.45</v>
      </c>
      <c r="Y630" t="n">
        <v>1</v>
      </c>
      <c r="Z630" t="n">
        <v>10</v>
      </c>
    </row>
    <row r="631">
      <c r="A631" t="n">
        <v>4</v>
      </c>
      <c r="B631" t="n">
        <v>85</v>
      </c>
      <c r="C631" t="inlineStr">
        <is>
          <t xml:space="preserve">CONCLUIDO	</t>
        </is>
      </c>
      <c r="D631" t="n">
        <v>5.4014</v>
      </c>
      <c r="E631" t="n">
        <v>18.51</v>
      </c>
      <c r="F631" t="n">
        <v>14.01</v>
      </c>
      <c r="G631" t="n">
        <v>13.34</v>
      </c>
      <c r="H631" t="n">
        <v>0.21</v>
      </c>
      <c r="I631" t="n">
        <v>63</v>
      </c>
      <c r="J631" t="n">
        <v>169.33</v>
      </c>
      <c r="K631" t="n">
        <v>51.39</v>
      </c>
      <c r="L631" t="n">
        <v>2</v>
      </c>
      <c r="M631" t="n">
        <v>61</v>
      </c>
      <c r="N631" t="n">
        <v>30.94</v>
      </c>
      <c r="O631" t="n">
        <v>21118.46</v>
      </c>
      <c r="P631" t="n">
        <v>171.45</v>
      </c>
      <c r="Q631" t="n">
        <v>988.29</v>
      </c>
      <c r="R631" t="n">
        <v>76.56</v>
      </c>
      <c r="S631" t="n">
        <v>35.43</v>
      </c>
      <c r="T631" t="n">
        <v>19277.67</v>
      </c>
      <c r="U631" t="n">
        <v>0.46</v>
      </c>
      <c r="V631" t="n">
        <v>0.8100000000000001</v>
      </c>
      <c r="W631" t="n">
        <v>3.07</v>
      </c>
      <c r="X631" t="n">
        <v>1.25</v>
      </c>
      <c r="Y631" t="n">
        <v>1</v>
      </c>
      <c r="Z631" t="n">
        <v>10</v>
      </c>
    </row>
    <row r="632">
      <c r="A632" t="n">
        <v>5</v>
      </c>
      <c r="B632" t="n">
        <v>85</v>
      </c>
      <c r="C632" t="inlineStr">
        <is>
          <t xml:space="preserve">CONCLUIDO	</t>
        </is>
      </c>
      <c r="D632" t="n">
        <v>5.5329</v>
      </c>
      <c r="E632" t="n">
        <v>18.07</v>
      </c>
      <c r="F632" t="n">
        <v>13.84</v>
      </c>
      <c r="G632" t="n">
        <v>15.1</v>
      </c>
      <c r="H632" t="n">
        <v>0.24</v>
      </c>
      <c r="I632" t="n">
        <v>55</v>
      </c>
      <c r="J632" t="n">
        <v>169.7</v>
      </c>
      <c r="K632" t="n">
        <v>51.39</v>
      </c>
      <c r="L632" t="n">
        <v>2.25</v>
      </c>
      <c r="M632" t="n">
        <v>53</v>
      </c>
      <c r="N632" t="n">
        <v>31.05</v>
      </c>
      <c r="O632" t="n">
        <v>21163.27</v>
      </c>
      <c r="P632" t="n">
        <v>168.27</v>
      </c>
      <c r="Q632" t="n">
        <v>988.22</v>
      </c>
      <c r="R632" t="n">
        <v>71.43000000000001</v>
      </c>
      <c r="S632" t="n">
        <v>35.43</v>
      </c>
      <c r="T632" t="n">
        <v>16749.96</v>
      </c>
      <c r="U632" t="n">
        <v>0.5</v>
      </c>
      <c r="V632" t="n">
        <v>0.82</v>
      </c>
      <c r="W632" t="n">
        <v>3.06</v>
      </c>
      <c r="X632" t="n">
        <v>1.08</v>
      </c>
      <c r="Y632" t="n">
        <v>1</v>
      </c>
      <c r="Z632" t="n">
        <v>10</v>
      </c>
    </row>
    <row r="633">
      <c r="A633" t="n">
        <v>6</v>
      </c>
      <c r="B633" t="n">
        <v>85</v>
      </c>
      <c r="C633" t="inlineStr">
        <is>
          <t xml:space="preserve">CONCLUIDO	</t>
        </is>
      </c>
      <c r="D633" t="n">
        <v>5.6357</v>
      </c>
      <c r="E633" t="n">
        <v>17.74</v>
      </c>
      <c r="F633" t="n">
        <v>13.71</v>
      </c>
      <c r="G633" t="n">
        <v>16.79</v>
      </c>
      <c r="H633" t="n">
        <v>0.26</v>
      </c>
      <c r="I633" t="n">
        <v>49</v>
      </c>
      <c r="J633" t="n">
        <v>170.06</v>
      </c>
      <c r="K633" t="n">
        <v>51.39</v>
      </c>
      <c r="L633" t="n">
        <v>2.5</v>
      </c>
      <c r="M633" t="n">
        <v>47</v>
      </c>
      <c r="N633" t="n">
        <v>31.17</v>
      </c>
      <c r="O633" t="n">
        <v>21208.12</v>
      </c>
      <c r="P633" t="n">
        <v>165.5</v>
      </c>
      <c r="Q633" t="n">
        <v>988.27</v>
      </c>
      <c r="R633" t="n">
        <v>67.53</v>
      </c>
      <c r="S633" t="n">
        <v>35.43</v>
      </c>
      <c r="T633" t="n">
        <v>14830.14</v>
      </c>
      <c r="U633" t="n">
        <v>0.52</v>
      </c>
      <c r="V633" t="n">
        <v>0.83</v>
      </c>
      <c r="W633" t="n">
        <v>3.04</v>
      </c>
      <c r="X633" t="n">
        <v>0.96</v>
      </c>
      <c r="Y633" t="n">
        <v>1</v>
      </c>
      <c r="Z633" t="n">
        <v>10</v>
      </c>
    </row>
    <row r="634">
      <c r="A634" t="n">
        <v>7</v>
      </c>
      <c r="B634" t="n">
        <v>85</v>
      </c>
      <c r="C634" t="inlineStr">
        <is>
          <t xml:space="preserve">CONCLUIDO	</t>
        </is>
      </c>
      <c r="D634" t="n">
        <v>5.7172</v>
      </c>
      <c r="E634" t="n">
        <v>17.49</v>
      </c>
      <c r="F634" t="n">
        <v>13.63</v>
      </c>
      <c r="G634" t="n">
        <v>18.58</v>
      </c>
      <c r="H634" t="n">
        <v>0.29</v>
      </c>
      <c r="I634" t="n">
        <v>44</v>
      </c>
      <c r="J634" t="n">
        <v>170.42</v>
      </c>
      <c r="K634" t="n">
        <v>51.39</v>
      </c>
      <c r="L634" t="n">
        <v>2.75</v>
      </c>
      <c r="M634" t="n">
        <v>42</v>
      </c>
      <c r="N634" t="n">
        <v>31.28</v>
      </c>
      <c r="O634" t="n">
        <v>21253.01</v>
      </c>
      <c r="P634" t="n">
        <v>163.36</v>
      </c>
      <c r="Q634" t="n">
        <v>988.26</v>
      </c>
      <c r="R634" t="n">
        <v>65.02</v>
      </c>
      <c r="S634" t="n">
        <v>35.43</v>
      </c>
      <c r="T634" t="n">
        <v>13601.33</v>
      </c>
      <c r="U634" t="n">
        <v>0.54</v>
      </c>
      <c r="V634" t="n">
        <v>0.84</v>
      </c>
      <c r="W634" t="n">
        <v>3.03</v>
      </c>
      <c r="X634" t="n">
        <v>0.87</v>
      </c>
      <c r="Y634" t="n">
        <v>1</v>
      </c>
      <c r="Z634" t="n">
        <v>10</v>
      </c>
    </row>
    <row r="635">
      <c r="A635" t="n">
        <v>8</v>
      </c>
      <c r="B635" t="n">
        <v>85</v>
      </c>
      <c r="C635" t="inlineStr">
        <is>
          <t xml:space="preserve">CONCLUIDO	</t>
        </is>
      </c>
      <c r="D635" t="n">
        <v>5.7936</v>
      </c>
      <c r="E635" t="n">
        <v>17.26</v>
      </c>
      <c r="F635" t="n">
        <v>13.53</v>
      </c>
      <c r="G635" t="n">
        <v>20.3</v>
      </c>
      <c r="H635" t="n">
        <v>0.31</v>
      </c>
      <c r="I635" t="n">
        <v>40</v>
      </c>
      <c r="J635" t="n">
        <v>170.79</v>
      </c>
      <c r="K635" t="n">
        <v>51.39</v>
      </c>
      <c r="L635" t="n">
        <v>3</v>
      </c>
      <c r="M635" t="n">
        <v>38</v>
      </c>
      <c r="N635" t="n">
        <v>31.4</v>
      </c>
      <c r="O635" t="n">
        <v>21297.94</v>
      </c>
      <c r="P635" t="n">
        <v>160.92</v>
      </c>
      <c r="Q635" t="n">
        <v>988.35</v>
      </c>
      <c r="R635" t="n">
        <v>61.66</v>
      </c>
      <c r="S635" t="n">
        <v>35.43</v>
      </c>
      <c r="T635" t="n">
        <v>11939.13</v>
      </c>
      <c r="U635" t="n">
        <v>0.57</v>
      </c>
      <c r="V635" t="n">
        <v>0.84</v>
      </c>
      <c r="W635" t="n">
        <v>3.03</v>
      </c>
      <c r="X635" t="n">
        <v>0.78</v>
      </c>
      <c r="Y635" t="n">
        <v>1</v>
      </c>
      <c r="Z635" t="n">
        <v>10</v>
      </c>
    </row>
    <row r="636">
      <c r="A636" t="n">
        <v>9</v>
      </c>
      <c r="B636" t="n">
        <v>85</v>
      </c>
      <c r="C636" t="inlineStr">
        <is>
          <t xml:space="preserve">CONCLUIDO	</t>
        </is>
      </c>
      <c r="D636" t="n">
        <v>5.8631</v>
      </c>
      <c r="E636" t="n">
        <v>17.06</v>
      </c>
      <c r="F636" t="n">
        <v>13.46</v>
      </c>
      <c r="G636" t="n">
        <v>22.44</v>
      </c>
      <c r="H636" t="n">
        <v>0.34</v>
      </c>
      <c r="I636" t="n">
        <v>36</v>
      </c>
      <c r="J636" t="n">
        <v>171.15</v>
      </c>
      <c r="K636" t="n">
        <v>51.39</v>
      </c>
      <c r="L636" t="n">
        <v>3.25</v>
      </c>
      <c r="M636" t="n">
        <v>34</v>
      </c>
      <c r="N636" t="n">
        <v>31.51</v>
      </c>
      <c r="O636" t="n">
        <v>21342.91</v>
      </c>
      <c r="P636" t="n">
        <v>158.69</v>
      </c>
      <c r="Q636" t="n">
        <v>988.23</v>
      </c>
      <c r="R636" t="n">
        <v>59.74</v>
      </c>
      <c r="S636" t="n">
        <v>35.43</v>
      </c>
      <c r="T636" t="n">
        <v>11002.67</v>
      </c>
      <c r="U636" t="n">
        <v>0.59</v>
      </c>
      <c r="V636" t="n">
        <v>0.85</v>
      </c>
      <c r="W636" t="n">
        <v>3.03</v>
      </c>
      <c r="X636" t="n">
        <v>0.71</v>
      </c>
      <c r="Y636" t="n">
        <v>1</v>
      </c>
      <c r="Z636" t="n">
        <v>10</v>
      </c>
    </row>
    <row r="637">
      <c r="A637" t="n">
        <v>10</v>
      </c>
      <c r="B637" t="n">
        <v>85</v>
      </c>
      <c r="C637" t="inlineStr">
        <is>
          <t xml:space="preserve">CONCLUIDO	</t>
        </is>
      </c>
      <c r="D637" t="n">
        <v>5.9216</v>
      </c>
      <c r="E637" t="n">
        <v>16.89</v>
      </c>
      <c r="F637" t="n">
        <v>13.4</v>
      </c>
      <c r="G637" t="n">
        <v>24.36</v>
      </c>
      <c r="H637" t="n">
        <v>0.36</v>
      </c>
      <c r="I637" t="n">
        <v>33</v>
      </c>
      <c r="J637" t="n">
        <v>171.52</v>
      </c>
      <c r="K637" t="n">
        <v>51.39</v>
      </c>
      <c r="L637" t="n">
        <v>3.5</v>
      </c>
      <c r="M637" t="n">
        <v>31</v>
      </c>
      <c r="N637" t="n">
        <v>31.63</v>
      </c>
      <c r="O637" t="n">
        <v>21387.92</v>
      </c>
      <c r="P637" t="n">
        <v>156.49</v>
      </c>
      <c r="Q637" t="n">
        <v>988.14</v>
      </c>
      <c r="R637" t="n">
        <v>57.53</v>
      </c>
      <c r="S637" t="n">
        <v>35.43</v>
      </c>
      <c r="T637" t="n">
        <v>9912.860000000001</v>
      </c>
      <c r="U637" t="n">
        <v>0.62</v>
      </c>
      <c r="V637" t="n">
        <v>0.85</v>
      </c>
      <c r="W637" t="n">
        <v>3.02</v>
      </c>
      <c r="X637" t="n">
        <v>0.64</v>
      </c>
      <c r="Y637" t="n">
        <v>1</v>
      </c>
      <c r="Z637" t="n">
        <v>10</v>
      </c>
    </row>
    <row r="638">
      <c r="A638" t="n">
        <v>11</v>
      </c>
      <c r="B638" t="n">
        <v>85</v>
      </c>
      <c r="C638" t="inlineStr">
        <is>
          <t xml:space="preserve">CONCLUIDO	</t>
        </is>
      </c>
      <c r="D638" t="n">
        <v>5.9571</v>
      </c>
      <c r="E638" t="n">
        <v>16.79</v>
      </c>
      <c r="F638" t="n">
        <v>13.36</v>
      </c>
      <c r="G638" t="n">
        <v>25.87</v>
      </c>
      <c r="H638" t="n">
        <v>0.39</v>
      </c>
      <c r="I638" t="n">
        <v>31</v>
      </c>
      <c r="J638" t="n">
        <v>171.88</v>
      </c>
      <c r="K638" t="n">
        <v>51.39</v>
      </c>
      <c r="L638" t="n">
        <v>3.75</v>
      </c>
      <c r="M638" t="n">
        <v>29</v>
      </c>
      <c r="N638" t="n">
        <v>31.74</v>
      </c>
      <c r="O638" t="n">
        <v>21432.96</v>
      </c>
      <c r="P638" t="n">
        <v>155.4</v>
      </c>
      <c r="Q638" t="n">
        <v>988.1900000000001</v>
      </c>
      <c r="R638" t="n">
        <v>56.73</v>
      </c>
      <c r="S638" t="n">
        <v>35.43</v>
      </c>
      <c r="T638" t="n">
        <v>9519.860000000001</v>
      </c>
      <c r="U638" t="n">
        <v>0.62</v>
      </c>
      <c r="V638" t="n">
        <v>0.85</v>
      </c>
      <c r="W638" t="n">
        <v>3.01</v>
      </c>
      <c r="X638" t="n">
        <v>0.61</v>
      </c>
      <c r="Y638" t="n">
        <v>1</v>
      </c>
      <c r="Z638" t="n">
        <v>10</v>
      </c>
    </row>
    <row r="639">
      <c r="A639" t="n">
        <v>12</v>
      </c>
      <c r="B639" t="n">
        <v>85</v>
      </c>
      <c r="C639" t="inlineStr">
        <is>
          <t xml:space="preserve">CONCLUIDO	</t>
        </is>
      </c>
      <c r="D639" t="n">
        <v>5.9975</v>
      </c>
      <c r="E639" t="n">
        <v>16.67</v>
      </c>
      <c r="F639" t="n">
        <v>13.32</v>
      </c>
      <c r="G639" t="n">
        <v>27.56</v>
      </c>
      <c r="H639" t="n">
        <v>0.41</v>
      </c>
      <c r="I639" t="n">
        <v>29</v>
      </c>
      <c r="J639" t="n">
        <v>172.25</v>
      </c>
      <c r="K639" t="n">
        <v>51.39</v>
      </c>
      <c r="L639" t="n">
        <v>4</v>
      </c>
      <c r="M639" t="n">
        <v>27</v>
      </c>
      <c r="N639" t="n">
        <v>31.86</v>
      </c>
      <c r="O639" t="n">
        <v>21478.05</v>
      </c>
      <c r="P639" t="n">
        <v>153.64</v>
      </c>
      <c r="Q639" t="n">
        <v>988.22</v>
      </c>
      <c r="R639" t="n">
        <v>55.32</v>
      </c>
      <c r="S639" t="n">
        <v>35.43</v>
      </c>
      <c r="T639" t="n">
        <v>8827.620000000001</v>
      </c>
      <c r="U639" t="n">
        <v>0.64</v>
      </c>
      <c r="V639" t="n">
        <v>0.86</v>
      </c>
      <c r="W639" t="n">
        <v>3.01</v>
      </c>
      <c r="X639" t="n">
        <v>0.5600000000000001</v>
      </c>
      <c r="Y639" t="n">
        <v>1</v>
      </c>
      <c r="Z639" t="n">
        <v>10</v>
      </c>
    </row>
    <row r="640">
      <c r="A640" t="n">
        <v>13</v>
      </c>
      <c r="B640" t="n">
        <v>85</v>
      </c>
      <c r="C640" t="inlineStr">
        <is>
          <t xml:space="preserve">CONCLUIDO	</t>
        </is>
      </c>
      <c r="D640" t="n">
        <v>6.0366</v>
      </c>
      <c r="E640" t="n">
        <v>16.57</v>
      </c>
      <c r="F640" t="n">
        <v>13.28</v>
      </c>
      <c r="G640" t="n">
        <v>29.51</v>
      </c>
      <c r="H640" t="n">
        <v>0.44</v>
      </c>
      <c r="I640" t="n">
        <v>27</v>
      </c>
      <c r="J640" t="n">
        <v>172.61</v>
      </c>
      <c r="K640" t="n">
        <v>51.39</v>
      </c>
      <c r="L640" t="n">
        <v>4.25</v>
      </c>
      <c r="M640" t="n">
        <v>25</v>
      </c>
      <c r="N640" t="n">
        <v>31.97</v>
      </c>
      <c r="O640" t="n">
        <v>21523.17</v>
      </c>
      <c r="P640" t="n">
        <v>151.72</v>
      </c>
      <c r="Q640" t="n">
        <v>988.3</v>
      </c>
      <c r="R640" t="n">
        <v>53.89</v>
      </c>
      <c r="S640" t="n">
        <v>35.43</v>
      </c>
      <c r="T640" t="n">
        <v>8120.16</v>
      </c>
      <c r="U640" t="n">
        <v>0.66</v>
      </c>
      <c r="V640" t="n">
        <v>0.86</v>
      </c>
      <c r="W640" t="n">
        <v>3.01</v>
      </c>
      <c r="X640" t="n">
        <v>0.52</v>
      </c>
      <c r="Y640" t="n">
        <v>1</v>
      </c>
      <c r="Z640" t="n">
        <v>10</v>
      </c>
    </row>
    <row r="641">
      <c r="A641" t="n">
        <v>14</v>
      </c>
      <c r="B641" t="n">
        <v>85</v>
      </c>
      <c r="C641" t="inlineStr">
        <is>
          <t xml:space="preserve">CONCLUIDO	</t>
        </is>
      </c>
      <c r="D641" t="n">
        <v>6.0767</v>
      </c>
      <c r="E641" t="n">
        <v>16.46</v>
      </c>
      <c r="F641" t="n">
        <v>13.24</v>
      </c>
      <c r="G641" t="n">
        <v>31.77</v>
      </c>
      <c r="H641" t="n">
        <v>0.46</v>
      </c>
      <c r="I641" t="n">
        <v>25</v>
      </c>
      <c r="J641" t="n">
        <v>172.98</v>
      </c>
      <c r="K641" t="n">
        <v>51.39</v>
      </c>
      <c r="L641" t="n">
        <v>4.5</v>
      </c>
      <c r="M641" t="n">
        <v>23</v>
      </c>
      <c r="N641" t="n">
        <v>32.09</v>
      </c>
      <c r="O641" t="n">
        <v>21568.34</v>
      </c>
      <c r="P641" t="n">
        <v>149.98</v>
      </c>
      <c r="Q641" t="n">
        <v>988.28</v>
      </c>
      <c r="R641" t="n">
        <v>52.86</v>
      </c>
      <c r="S641" t="n">
        <v>35.43</v>
      </c>
      <c r="T641" t="n">
        <v>7614.07</v>
      </c>
      <c r="U641" t="n">
        <v>0.67</v>
      </c>
      <c r="V641" t="n">
        <v>0.86</v>
      </c>
      <c r="W641" t="n">
        <v>3</v>
      </c>
      <c r="X641" t="n">
        <v>0.48</v>
      </c>
      <c r="Y641" t="n">
        <v>1</v>
      </c>
      <c r="Z641" t="n">
        <v>10</v>
      </c>
    </row>
    <row r="642">
      <c r="A642" t="n">
        <v>15</v>
      </c>
      <c r="B642" t="n">
        <v>85</v>
      </c>
      <c r="C642" t="inlineStr">
        <is>
          <t xml:space="preserve">CONCLUIDO	</t>
        </is>
      </c>
      <c r="D642" t="n">
        <v>6.1049</v>
      </c>
      <c r="E642" t="n">
        <v>16.38</v>
      </c>
      <c r="F642" t="n">
        <v>13.19</v>
      </c>
      <c r="G642" t="n">
        <v>32.99</v>
      </c>
      <c r="H642" t="n">
        <v>0.49</v>
      </c>
      <c r="I642" t="n">
        <v>24</v>
      </c>
      <c r="J642" t="n">
        <v>173.35</v>
      </c>
      <c r="K642" t="n">
        <v>51.39</v>
      </c>
      <c r="L642" t="n">
        <v>4.75</v>
      </c>
      <c r="M642" t="n">
        <v>22</v>
      </c>
      <c r="N642" t="n">
        <v>32.2</v>
      </c>
      <c r="O642" t="n">
        <v>21613.54</v>
      </c>
      <c r="P642" t="n">
        <v>147.98</v>
      </c>
      <c r="Q642" t="n">
        <v>988.08</v>
      </c>
      <c r="R642" t="n">
        <v>51.46</v>
      </c>
      <c r="S642" t="n">
        <v>35.43</v>
      </c>
      <c r="T642" t="n">
        <v>6923.12</v>
      </c>
      <c r="U642" t="n">
        <v>0.6899999999999999</v>
      </c>
      <c r="V642" t="n">
        <v>0.86</v>
      </c>
      <c r="W642" t="n">
        <v>3</v>
      </c>
      <c r="X642" t="n">
        <v>0.44</v>
      </c>
      <c r="Y642" t="n">
        <v>1</v>
      </c>
      <c r="Z642" t="n">
        <v>10</v>
      </c>
    </row>
    <row r="643">
      <c r="A643" t="n">
        <v>16</v>
      </c>
      <c r="B643" t="n">
        <v>85</v>
      </c>
      <c r="C643" t="inlineStr">
        <is>
          <t xml:space="preserve">CONCLUIDO	</t>
        </is>
      </c>
      <c r="D643" t="n">
        <v>6.1395</v>
      </c>
      <c r="E643" t="n">
        <v>16.29</v>
      </c>
      <c r="F643" t="n">
        <v>13.17</v>
      </c>
      <c r="G643" t="n">
        <v>35.92</v>
      </c>
      <c r="H643" t="n">
        <v>0.51</v>
      </c>
      <c r="I643" t="n">
        <v>22</v>
      </c>
      <c r="J643" t="n">
        <v>173.71</v>
      </c>
      <c r="K643" t="n">
        <v>51.39</v>
      </c>
      <c r="L643" t="n">
        <v>5</v>
      </c>
      <c r="M643" t="n">
        <v>20</v>
      </c>
      <c r="N643" t="n">
        <v>32.32</v>
      </c>
      <c r="O643" t="n">
        <v>21658.78</v>
      </c>
      <c r="P643" t="n">
        <v>146.63</v>
      </c>
      <c r="Q643" t="n">
        <v>988.1799999999999</v>
      </c>
      <c r="R643" t="n">
        <v>50.57</v>
      </c>
      <c r="S643" t="n">
        <v>35.43</v>
      </c>
      <c r="T643" t="n">
        <v>6486.78</v>
      </c>
      <c r="U643" t="n">
        <v>0.7</v>
      </c>
      <c r="V643" t="n">
        <v>0.87</v>
      </c>
      <c r="W643" t="n">
        <v>3</v>
      </c>
      <c r="X643" t="n">
        <v>0.42</v>
      </c>
      <c r="Y643" t="n">
        <v>1</v>
      </c>
      <c r="Z643" t="n">
        <v>10</v>
      </c>
    </row>
    <row r="644">
      <c r="A644" t="n">
        <v>17</v>
      </c>
      <c r="B644" t="n">
        <v>85</v>
      </c>
      <c r="C644" t="inlineStr">
        <is>
          <t xml:space="preserve">CONCLUIDO	</t>
        </is>
      </c>
      <c r="D644" t="n">
        <v>6.1578</v>
      </c>
      <c r="E644" t="n">
        <v>16.24</v>
      </c>
      <c r="F644" t="n">
        <v>13.16</v>
      </c>
      <c r="G644" t="n">
        <v>37.59</v>
      </c>
      <c r="H644" t="n">
        <v>0.53</v>
      </c>
      <c r="I644" t="n">
        <v>21</v>
      </c>
      <c r="J644" t="n">
        <v>174.08</v>
      </c>
      <c r="K644" t="n">
        <v>51.39</v>
      </c>
      <c r="L644" t="n">
        <v>5.25</v>
      </c>
      <c r="M644" t="n">
        <v>19</v>
      </c>
      <c r="N644" t="n">
        <v>32.44</v>
      </c>
      <c r="O644" t="n">
        <v>21704.07</v>
      </c>
      <c r="P644" t="n">
        <v>145.14</v>
      </c>
      <c r="Q644" t="n">
        <v>988.1</v>
      </c>
      <c r="R644" t="n">
        <v>50.21</v>
      </c>
      <c r="S644" t="n">
        <v>35.43</v>
      </c>
      <c r="T644" t="n">
        <v>6312.6</v>
      </c>
      <c r="U644" t="n">
        <v>0.71</v>
      </c>
      <c r="V644" t="n">
        <v>0.87</v>
      </c>
      <c r="W644" t="n">
        <v>3</v>
      </c>
      <c r="X644" t="n">
        <v>0.4</v>
      </c>
      <c r="Y644" t="n">
        <v>1</v>
      </c>
      <c r="Z644" t="n">
        <v>10</v>
      </c>
    </row>
    <row r="645">
      <c r="A645" t="n">
        <v>18</v>
      </c>
      <c r="B645" t="n">
        <v>85</v>
      </c>
      <c r="C645" t="inlineStr">
        <is>
          <t xml:space="preserve">CONCLUIDO	</t>
        </is>
      </c>
      <c r="D645" t="n">
        <v>6.1842</v>
      </c>
      <c r="E645" t="n">
        <v>16.17</v>
      </c>
      <c r="F645" t="n">
        <v>13.12</v>
      </c>
      <c r="G645" t="n">
        <v>39.36</v>
      </c>
      <c r="H645" t="n">
        <v>0.5600000000000001</v>
      </c>
      <c r="I645" t="n">
        <v>20</v>
      </c>
      <c r="J645" t="n">
        <v>174.45</v>
      </c>
      <c r="K645" t="n">
        <v>51.39</v>
      </c>
      <c r="L645" t="n">
        <v>5.5</v>
      </c>
      <c r="M645" t="n">
        <v>18</v>
      </c>
      <c r="N645" t="n">
        <v>32.56</v>
      </c>
      <c r="O645" t="n">
        <v>21749.39</v>
      </c>
      <c r="P645" t="n">
        <v>143.64</v>
      </c>
      <c r="Q645" t="n">
        <v>988.17</v>
      </c>
      <c r="R645" t="n">
        <v>49.2</v>
      </c>
      <c r="S645" t="n">
        <v>35.43</v>
      </c>
      <c r="T645" t="n">
        <v>5811.17</v>
      </c>
      <c r="U645" t="n">
        <v>0.72</v>
      </c>
      <c r="V645" t="n">
        <v>0.87</v>
      </c>
      <c r="W645" t="n">
        <v>2.99</v>
      </c>
      <c r="X645" t="n">
        <v>0.37</v>
      </c>
      <c r="Y645" t="n">
        <v>1</v>
      </c>
      <c r="Z645" t="n">
        <v>10</v>
      </c>
    </row>
    <row r="646">
      <c r="A646" t="n">
        <v>19</v>
      </c>
      <c r="B646" t="n">
        <v>85</v>
      </c>
      <c r="C646" t="inlineStr">
        <is>
          <t xml:space="preserve">CONCLUIDO	</t>
        </is>
      </c>
      <c r="D646" t="n">
        <v>6.2016</v>
      </c>
      <c r="E646" t="n">
        <v>16.12</v>
      </c>
      <c r="F646" t="n">
        <v>13.11</v>
      </c>
      <c r="G646" t="n">
        <v>41.4</v>
      </c>
      <c r="H646" t="n">
        <v>0.58</v>
      </c>
      <c r="I646" t="n">
        <v>19</v>
      </c>
      <c r="J646" t="n">
        <v>174.82</v>
      </c>
      <c r="K646" t="n">
        <v>51.39</v>
      </c>
      <c r="L646" t="n">
        <v>5.75</v>
      </c>
      <c r="M646" t="n">
        <v>17</v>
      </c>
      <c r="N646" t="n">
        <v>32.67</v>
      </c>
      <c r="O646" t="n">
        <v>21794.75</v>
      </c>
      <c r="P646" t="n">
        <v>141.9</v>
      </c>
      <c r="Q646" t="n">
        <v>988.2</v>
      </c>
      <c r="R646" t="n">
        <v>48.74</v>
      </c>
      <c r="S646" t="n">
        <v>35.43</v>
      </c>
      <c r="T646" t="n">
        <v>5588.33</v>
      </c>
      <c r="U646" t="n">
        <v>0.73</v>
      </c>
      <c r="V646" t="n">
        <v>0.87</v>
      </c>
      <c r="W646" t="n">
        <v>3</v>
      </c>
      <c r="X646" t="n">
        <v>0.35</v>
      </c>
      <c r="Y646" t="n">
        <v>1</v>
      </c>
      <c r="Z646" t="n">
        <v>10</v>
      </c>
    </row>
    <row r="647">
      <c r="A647" t="n">
        <v>20</v>
      </c>
      <c r="B647" t="n">
        <v>85</v>
      </c>
      <c r="C647" t="inlineStr">
        <is>
          <t xml:space="preserve">CONCLUIDO	</t>
        </is>
      </c>
      <c r="D647" t="n">
        <v>6.218</v>
      </c>
      <c r="E647" t="n">
        <v>16.08</v>
      </c>
      <c r="F647" t="n">
        <v>13.1</v>
      </c>
      <c r="G647" t="n">
        <v>43.67</v>
      </c>
      <c r="H647" t="n">
        <v>0.61</v>
      </c>
      <c r="I647" t="n">
        <v>18</v>
      </c>
      <c r="J647" t="n">
        <v>175.18</v>
      </c>
      <c r="K647" t="n">
        <v>51.39</v>
      </c>
      <c r="L647" t="n">
        <v>6</v>
      </c>
      <c r="M647" t="n">
        <v>16</v>
      </c>
      <c r="N647" t="n">
        <v>32.79</v>
      </c>
      <c r="O647" t="n">
        <v>21840.16</v>
      </c>
      <c r="P647" t="n">
        <v>140.21</v>
      </c>
      <c r="Q647" t="n">
        <v>988.08</v>
      </c>
      <c r="R647" t="n">
        <v>48.26</v>
      </c>
      <c r="S647" t="n">
        <v>35.43</v>
      </c>
      <c r="T647" t="n">
        <v>5350.94</v>
      </c>
      <c r="U647" t="n">
        <v>0.73</v>
      </c>
      <c r="V647" t="n">
        <v>0.87</v>
      </c>
      <c r="W647" t="n">
        <v>3</v>
      </c>
      <c r="X647" t="n">
        <v>0.35</v>
      </c>
      <c r="Y647" t="n">
        <v>1</v>
      </c>
      <c r="Z647" t="n">
        <v>10</v>
      </c>
    </row>
    <row r="648">
      <c r="A648" t="n">
        <v>21</v>
      </c>
      <c r="B648" t="n">
        <v>85</v>
      </c>
      <c r="C648" t="inlineStr">
        <is>
          <t xml:space="preserve">CONCLUIDO	</t>
        </is>
      </c>
      <c r="D648" t="n">
        <v>6.2441</v>
      </c>
      <c r="E648" t="n">
        <v>16.02</v>
      </c>
      <c r="F648" t="n">
        <v>13.07</v>
      </c>
      <c r="G648" t="n">
        <v>46.12</v>
      </c>
      <c r="H648" t="n">
        <v>0.63</v>
      </c>
      <c r="I648" t="n">
        <v>17</v>
      </c>
      <c r="J648" t="n">
        <v>175.55</v>
      </c>
      <c r="K648" t="n">
        <v>51.39</v>
      </c>
      <c r="L648" t="n">
        <v>6.25</v>
      </c>
      <c r="M648" t="n">
        <v>15</v>
      </c>
      <c r="N648" t="n">
        <v>32.91</v>
      </c>
      <c r="O648" t="n">
        <v>21885.6</v>
      </c>
      <c r="P648" t="n">
        <v>137.48</v>
      </c>
      <c r="Q648" t="n">
        <v>988.08</v>
      </c>
      <c r="R648" t="n">
        <v>47.53</v>
      </c>
      <c r="S648" t="n">
        <v>35.43</v>
      </c>
      <c r="T648" t="n">
        <v>4989.16</v>
      </c>
      <c r="U648" t="n">
        <v>0.75</v>
      </c>
      <c r="V648" t="n">
        <v>0.87</v>
      </c>
      <c r="W648" t="n">
        <v>2.99</v>
      </c>
      <c r="X648" t="n">
        <v>0.31</v>
      </c>
      <c r="Y648" t="n">
        <v>1</v>
      </c>
      <c r="Z648" t="n">
        <v>10</v>
      </c>
    </row>
    <row r="649">
      <c r="A649" t="n">
        <v>22</v>
      </c>
      <c r="B649" t="n">
        <v>85</v>
      </c>
      <c r="C649" t="inlineStr">
        <is>
          <t xml:space="preserve">CONCLUIDO	</t>
        </is>
      </c>
      <c r="D649" t="n">
        <v>6.2625</v>
      </c>
      <c r="E649" t="n">
        <v>15.97</v>
      </c>
      <c r="F649" t="n">
        <v>13.05</v>
      </c>
      <c r="G649" t="n">
        <v>48.95</v>
      </c>
      <c r="H649" t="n">
        <v>0.66</v>
      </c>
      <c r="I649" t="n">
        <v>16</v>
      </c>
      <c r="J649" t="n">
        <v>175.92</v>
      </c>
      <c r="K649" t="n">
        <v>51.39</v>
      </c>
      <c r="L649" t="n">
        <v>6.5</v>
      </c>
      <c r="M649" t="n">
        <v>14</v>
      </c>
      <c r="N649" t="n">
        <v>33.03</v>
      </c>
      <c r="O649" t="n">
        <v>21931.08</v>
      </c>
      <c r="P649" t="n">
        <v>136.32</v>
      </c>
      <c r="Q649" t="n">
        <v>988.13</v>
      </c>
      <c r="R649" t="n">
        <v>47.11</v>
      </c>
      <c r="S649" t="n">
        <v>35.43</v>
      </c>
      <c r="T649" t="n">
        <v>4787.57</v>
      </c>
      <c r="U649" t="n">
        <v>0.75</v>
      </c>
      <c r="V649" t="n">
        <v>0.87</v>
      </c>
      <c r="W649" t="n">
        <v>2.99</v>
      </c>
      <c r="X649" t="n">
        <v>0.3</v>
      </c>
      <c r="Y649" t="n">
        <v>1</v>
      </c>
      <c r="Z649" t="n">
        <v>10</v>
      </c>
    </row>
    <row r="650">
      <c r="A650" t="n">
        <v>23</v>
      </c>
      <c r="B650" t="n">
        <v>85</v>
      </c>
      <c r="C650" t="inlineStr">
        <is>
          <t xml:space="preserve">CONCLUIDO	</t>
        </is>
      </c>
      <c r="D650" t="n">
        <v>6.2601</v>
      </c>
      <c r="E650" t="n">
        <v>15.97</v>
      </c>
      <c r="F650" t="n">
        <v>13.06</v>
      </c>
      <c r="G650" t="n">
        <v>48.97</v>
      </c>
      <c r="H650" t="n">
        <v>0.68</v>
      </c>
      <c r="I650" t="n">
        <v>16</v>
      </c>
      <c r="J650" t="n">
        <v>176.29</v>
      </c>
      <c r="K650" t="n">
        <v>51.39</v>
      </c>
      <c r="L650" t="n">
        <v>6.75</v>
      </c>
      <c r="M650" t="n">
        <v>14</v>
      </c>
      <c r="N650" t="n">
        <v>33.15</v>
      </c>
      <c r="O650" t="n">
        <v>21976.61</v>
      </c>
      <c r="P650" t="n">
        <v>135.2</v>
      </c>
      <c r="Q650" t="n">
        <v>988.12</v>
      </c>
      <c r="R650" t="n">
        <v>47.35</v>
      </c>
      <c r="S650" t="n">
        <v>35.43</v>
      </c>
      <c r="T650" t="n">
        <v>4903.6</v>
      </c>
      <c r="U650" t="n">
        <v>0.75</v>
      </c>
      <c r="V650" t="n">
        <v>0.87</v>
      </c>
      <c r="W650" t="n">
        <v>2.99</v>
      </c>
      <c r="X650" t="n">
        <v>0.31</v>
      </c>
      <c r="Y650" t="n">
        <v>1</v>
      </c>
      <c r="Z650" t="n">
        <v>10</v>
      </c>
    </row>
    <row r="651">
      <c r="A651" t="n">
        <v>24</v>
      </c>
      <c r="B651" t="n">
        <v>85</v>
      </c>
      <c r="C651" t="inlineStr">
        <is>
          <t xml:space="preserve">CONCLUIDO	</t>
        </is>
      </c>
      <c r="D651" t="n">
        <v>6.2821</v>
      </c>
      <c r="E651" t="n">
        <v>15.92</v>
      </c>
      <c r="F651" t="n">
        <v>13.04</v>
      </c>
      <c r="G651" t="n">
        <v>52.15</v>
      </c>
      <c r="H651" t="n">
        <v>0.7</v>
      </c>
      <c r="I651" t="n">
        <v>15</v>
      </c>
      <c r="J651" t="n">
        <v>176.66</v>
      </c>
      <c r="K651" t="n">
        <v>51.39</v>
      </c>
      <c r="L651" t="n">
        <v>7</v>
      </c>
      <c r="M651" t="n">
        <v>13</v>
      </c>
      <c r="N651" t="n">
        <v>33.27</v>
      </c>
      <c r="O651" t="n">
        <v>22022.17</v>
      </c>
      <c r="P651" t="n">
        <v>133.19</v>
      </c>
      <c r="Q651" t="n">
        <v>988.08</v>
      </c>
      <c r="R651" t="n">
        <v>46.62</v>
      </c>
      <c r="S651" t="n">
        <v>35.43</v>
      </c>
      <c r="T651" t="n">
        <v>4547.2</v>
      </c>
      <c r="U651" t="n">
        <v>0.76</v>
      </c>
      <c r="V651" t="n">
        <v>0.87</v>
      </c>
      <c r="W651" t="n">
        <v>2.99</v>
      </c>
      <c r="X651" t="n">
        <v>0.28</v>
      </c>
      <c r="Y651" t="n">
        <v>1</v>
      </c>
      <c r="Z651" t="n">
        <v>10</v>
      </c>
    </row>
    <row r="652">
      <c r="A652" t="n">
        <v>25</v>
      </c>
      <c r="B652" t="n">
        <v>85</v>
      </c>
      <c r="C652" t="inlineStr">
        <is>
          <t xml:space="preserve">CONCLUIDO	</t>
        </is>
      </c>
      <c r="D652" t="n">
        <v>6.3012</v>
      </c>
      <c r="E652" t="n">
        <v>15.87</v>
      </c>
      <c r="F652" t="n">
        <v>13.02</v>
      </c>
      <c r="G652" t="n">
        <v>55.81</v>
      </c>
      <c r="H652" t="n">
        <v>0.73</v>
      </c>
      <c r="I652" t="n">
        <v>14</v>
      </c>
      <c r="J652" t="n">
        <v>177.03</v>
      </c>
      <c r="K652" t="n">
        <v>51.39</v>
      </c>
      <c r="L652" t="n">
        <v>7.25</v>
      </c>
      <c r="M652" t="n">
        <v>10</v>
      </c>
      <c r="N652" t="n">
        <v>33.39</v>
      </c>
      <c r="O652" t="n">
        <v>22067.77</v>
      </c>
      <c r="P652" t="n">
        <v>131.38</v>
      </c>
      <c r="Q652" t="n">
        <v>988.09</v>
      </c>
      <c r="R652" t="n">
        <v>45.91</v>
      </c>
      <c r="S652" t="n">
        <v>35.43</v>
      </c>
      <c r="T652" t="n">
        <v>4197.6</v>
      </c>
      <c r="U652" t="n">
        <v>0.77</v>
      </c>
      <c r="V652" t="n">
        <v>0.88</v>
      </c>
      <c r="W652" t="n">
        <v>3</v>
      </c>
      <c r="X652" t="n">
        <v>0.27</v>
      </c>
      <c r="Y652" t="n">
        <v>1</v>
      </c>
      <c r="Z652" t="n">
        <v>10</v>
      </c>
    </row>
    <row r="653">
      <c r="A653" t="n">
        <v>26</v>
      </c>
      <c r="B653" t="n">
        <v>85</v>
      </c>
      <c r="C653" t="inlineStr">
        <is>
          <t xml:space="preserve">CONCLUIDO	</t>
        </is>
      </c>
      <c r="D653" t="n">
        <v>6.3079</v>
      </c>
      <c r="E653" t="n">
        <v>15.85</v>
      </c>
      <c r="F653" t="n">
        <v>13.01</v>
      </c>
      <c r="G653" t="n">
        <v>55.74</v>
      </c>
      <c r="H653" t="n">
        <v>0.75</v>
      </c>
      <c r="I653" t="n">
        <v>14</v>
      </c>
      <c r="J653" t="n">
        <v>177.4</v>
      </c>
      <c r="K653" t="n">
        <v>51.39</v>
      </c>
      <c r="L653" t="n">
        <v>7.5</v>
      </c>
      <c r="M653" t="n">
        <v>9</v>
      </c>
      <c r="N653" t="n">
        <v>33.51</v>
      </c>
      <c r="O653" t="n">
        <v>22113.42</v>
      </c>
      <c r="P653" t="n">
        <v>130.32</v>
      </c>
      <c r="Q653" t="n">
        <v>988.12</v>
      </c>
      <c r="R653" t="n">
        <v>45.56</v>
      </c>
      <c r="S653" t="n">
        <v>35.43</v>
      </c>
      <c r="T653" t="n">
        <v>4021.76</v>
      </c>
      <c r="U653" t="n">
        <v>0.78</v>
      </c>
      <c r="V653" t="n">
        <v>0.88</v>
      </c>
      <c r="W653" t="n">
        <v>2.99</v>
      </c>
      <c r="X653" t="n">
        <v>0.25</v>
      </c>
      <c r="Y653" t="n">
        <v>1</v>
      </c>
      <c r="Z653" t="n">
        <v>10</v>
      </c>
    </row>
    <row r="654">
      <c r="A654" t="n">
        <v>27</v>
      </c>
      <c r="B654" t="n">
        <v>85</v>
      </c>
      <c r="C654" t="inlineStr">
        <is>
          <t xml:space="preserve">CONCLUIDO	</t>
        </is>
      </c>
      <c r="D654" t="n">
        <v>6.3053</v>
      </c>
      <c r="E654" t="n">
        <v>15.86</v>
      </c>
      <c r="F654" t="n">
        <v>13.01</v>
      </c>
      <c r="G654" t="n">
        <v>55.77</v>
      </c>
      <c r="H654" t="n">
        <v>0.77</v>
      </c>
      <c r="I654" t="n">
        <v>14</v>
      </c>
      <c r="J654" t="n">
        <v>177.77</v>
      </c>
      <c r="K654" t="n">
        <v>51.39</v>
      </c>
      <c r="L654" t="n">
        <v>7.75</v>
      </c>
      <c r="M654" t="n">
        <v>7</v>
      </c>
      <c r="N654" t="n">
        <v>33.63</v>
      </c>
      <c r="O654" t="n">
        <v>22159.1</v>
      </c>
      <c r="P654" t="n">
        <v>128.93</v>
      </c>
      <c r="Q654" t="n">
        <v>988.12</v>
      </c>
      <c r="R654" t="n">
        <v>45.53</v>
      </c>
      <c r="S654" t="n">
        <v>35.43</v>
      </c>
      <c r="T654" t="n">
        <v>4007.64</v>
      </c>
      <c r="U654" t="n">
        <v>0.78</v>
      </c>
      <c r="V654" t="n">
        <v>0.88</v>
      </c>
      <c r="W654" t="n">
        <v>2.99</v>
      </c>
      <c r="X654" t="n">
        <v>0.26</v>
      </c>
      <c r="Y654" t="n">
        <v>1</v>
      </c>
      <c r="Z654" t="n">
        <v>10</v>
      </c>
    </row>
    <row r="655">
      <c r="A655" t="n">
        <v>28</v>
      </c>
      <c r="B655" t="n">
        <v>85</v>
      </c>
      <c r="C655" t="inlineStr">
        <is>
          <t xml:space="preserve">CONCLUIDO	</t>
        </is>
      </c>
      <c r="D655" t="n">
        <v>6.3248</v>
      </c>
      <c r="E655" t="n">
        <v>15.81</v>
      </c>
      <c r="F655" t="n">
        <v>13</v>
      </c>
      <c r="G655" t="n">
        <v>59.99</v>
      </c>
      <c r="H655" t="n">
        <v>0.8</v>
      </c>
      <c r="I655" t="n">
        <v>13</v>
      </c>
      <c r="J655" t="n">
        <v>178.14</v>
      </c>
      <c r="K655" t="n">
        <v>51.39</v>
      </c>
      <c r="L655" t="n">
        <v>8</v>
      </c>
      <c r="M655" t="n">
        <v>3</v>
      </c>
      <c r="N655" t="n">
        <v>33.75</v>
      </c>
      <c r="O655" t="n">
        <v>22204.83</v>
      </c>
      <c r="P655" t="n">
        <v>128.45</v>
      </c>
      <c r="Q655" t="n">
        <v>988.22</v>
      </c>
      <c r="R655" t="n">
        <v>45.16</v>
      </c>
      <c r="S655" t="n">
        <v>35.43</v>
      </c>
      <c r="T655" t="n">
        <v>3828.51</v>
      </c>
      <c r="U655" t="n">
        <v>0.78</v>
      </c>
      <c r="V655" t="n">
        <v>0.88</v>
      </c>
      <c r="W655" t="n">
        <v>2.99</v>
      </c>
      <c r="X655" t="n">
        <v>0.24</v>
      </c>
      <c r="Y655" t="n">
        <v>1</v>
      </c>
      <c r="Z655" t="n">
        <v>10</v>
      </c>
    </row>
    <row r="656">
      <c r="A656" t="n">
        <v>29</v>
      </c>
      <c r="B656" t="n">
        <v>85</v>
      </c>
      <c r="C656" t="inlineStr">
        <is>
          <t xml:space="preserve">CONCLUIDO	</t>
        </is>
      </c>
      <c r="D656" t="n">
        <v>6.3218</v>
      </c>
      <c r="E656" t="n">
        <v>15.82</v>
      </c>
      <c r="F656" t="n">
        <v>13.01</v>
      </c>
      <c r="G656" t="n">
        <v>60.02</v>
      </c>
      <c r="H656" t="n">
        <v>0.82</v>
      </c>
      <c r="I656" t="n">
        <v>13</v>
      </c>
      <c r="J656" t="n">
        <v>178.51</v>
      </c>
      <c r="K656" t="n">
        <v>51.39</v>
      </c>
      <c r="L656" t="n">
        <v>8.25</v>
      </c>
      <c r="M656" t="n">
        <v>1</v>
      </c>
      <c r="N656" t="n">
        <v>33.87</v>
      </c>
      <c r="O656" t="n">
        <v>22250.6</v>
      </c>
      <c r="P656" t="n">
        <v>128.62</v>
      </c>
      <c r="Q656" t="n">
        <v>988.23</v>
      </c>
      <c r="R656" t="n">
        <v>45.3</v>
      </c>
      <c r="S656" t="n">
        <v>35.43</v>
      </c>
      <c r="T656" t="n">
        <v>3893.86</v>
      </c>
      <c r="U656" t="n">
        <v>0.78</v>
      </c>
      <c r="V656" t="n">
        <v>0.88</v>
      </c>
      <c r="W656" t="n">
        <v>2.99</v>
      </c>
      <c r="X656" t="n">
        <v>0.25</v>
      </c>
      <c r="Y656" t="n">
        <v>1</v>
      </c>
      <c r="Z656" t="n">
        <v>10</v>
      </c>
    </row>
    <row r="657">
      <c r="A657" t="n">
        <v>30</v>
      </c>
      <c r="B657" t="n">
        <v>85</v>
      </c>
      <c r="C657" t="inlineStr">
        <is>
          <t xml:space="preserve">CONCLUIDO	</t>
        </is>
      </c>
      <c r="D657" t="n">
        <v>6.321</v>
      </c>
      <c r="E657" t="n">
        <v>15.82</v>
      </c>
      <c r="F657" t="n">
        <v>13.01</v>
      </c>
      <c r="G657" t="n">
        <v>60.03</v>
      </c>
      <c r="H657" t="n">
        <v>0.84</v>
      </c>
      <c r="I657" t="n">
        <v>13</v>
      </c>
      <c r="J657" t="n">
        <v>178.88</v>
      </c>
      <c r="K657" t="n">
        <v>51.39</v>
      </c>
      <c r="L657" t="n">
        <v>8.5</v>
      </c>
      <c r="M657" t="n">
        <v>0</v>
      </c>
      <c r="N657" t="n">
        <v>33.99</v>
      </c>
      <c r="O657" t="n">
        <v>22296.41</v>
      </c>
      <c r="P657" t="n">
        <v>128.74</v>
      </c>
      <c r="Q657" t="n">
        <v>988.2</v>
      </c>
      <c r="R657" t="n">
        <v>45.32</v>
      </c>
      <c r="S657" t="n">
        <v>35.43</v>
      </c>
      <c r="T657" t="n">
        <v>3905.26</v>
      </c>
      <c r="U657" t="n">
        <v>0.78</v>
      </c>
      <c r="V657" t="n">
        <v>0.88</v>
      </c>
      <c r="W657" t="n">
        <v>3</v>
      </c>
      <c r="X657" t="n">
        <v>0.25</v>
      </c>
      <c r="Y657" t="n">
        <v>1</v>
      </c>
      <c r="Z657" t="n">
        <v>10</v>
      </c>
    </row>
    <row r="658">
      <c r="A658" t="n">
        <v>0</v>
      </c>
      <c r="B658" t="n">
        <v>20</v>
      </c>
      <c r="C658" t="inlineStr">
        <is>
          <t xml:space="preserve">CONCLUIDO	</t>
        </is>
      </c>
      <c r="D658" t="n">
        <v>6.1668</v>
      </c>
      <c r="E658" t="n">
        <v>16.22</v>
      </c>
      <c r="F658" t="n">
        <v>13.83</v>
      </c>
      <c r="G658" t="n">
        <v>15.96</v>
      </c>
      <c r="H658" t="n">
        <v>0.34</v>
      </c>
      <c r="I658" t="n">
        <v>52</v>
      </c>
      <c r="J658" t="n">
        <v>51.33</v>
      </c>
      <c r="K658" t="n">
        <v>24.83</v>
      </c>
      <c r="L658" t="n">
        <v>1</v>
      </c>
      <c r="M658" t="n">
        <v>11</v>
      </c>
      <c r="N658" t="n">
        <v>5.51</v>
      </c>
      <c r="O658" t="n">
        <v>6564.78</v>
      </c>
      <c r="P658" t="n">
        <v>65.18000000000001</v>
      </c>
      <c r="Q658" t="n">
        <v>988.38</v>
      </c>
      <c r="R658" t="n">
        <v>69.94</v>
      </c>
      <c r="S658" t="n">
        <v>35.43</v>
      </c>
      <c r="T658" t="n">
        <v>16019.94</v>
      </c>
      <c r="U658" t="n">
        <v>0.51</v>
      </c>
      <c r="V658" t="n">
        <v>0.82</v>
      </c>
      <c r="W658" t="n">
        <v>3.09</v>
      </c>
      <c r="X658" t="n">
        <v>1.08</v>
      </c>
      <c r="Y658" t="n">
        <v>1</v>
      </c>
      <c r="Z658" t="n">
        <v>10</v>
      </c>
    </row>
    <row r="659">
      <c r="A659" t="n">
        <v>1</v>
      </c>
      <c r="B659" t="n">
        <v>20</v>
      </c>
      <c r="C659" t="inlineStr">
        <is>
          <t xml:space="preserve">CONCLUIDO	</t>
        </is>
      </c>
      <c r="D659" t="n">
        <v>6.1812</v>
      </c>
      <c r="E659" t="n">
        <v>16.18</v>
      </c>
      <c r="F659" t="n">
        <v>13.81</v>
      </c>
      <c r="G659" t="n">
        <v>16.24</v>
      </c>
      <c r="H659" t="n">
        <v>0.42</v>
      </c>
      <c r="I659" t="n">
        <v>51</v>
      </c>
      <c r="J659" t="n">
        <v>51.62</v>
      </c>
      <c r="K659" t="n">
        <v>24.83</v>
      </c>
      <c r="L659" t="n">
        <v>1.25</v>
      </c>
      <c r="M659" t="n">
        <v>0</v>
      </c>
      <c r="N659" t="n">
        <v>5.54</v>
      </c>
      <c r="O659" t="n">
        <v>6599.8</v>
      </c>
      <c r="P659" t="n">
        <v>65.27</v>
      </c>
      <c r="Q659" t="n">
        <v>988.45</v>
      </c>
      <c r="R659" t="n">
        <v>68.39</v>
      </c>
      <c r="S659" t="n">
        <v>35.43</v>
      </c>
      <c r="T659" t="n">
        <v>15250.5</v>
      </c>
      <c r="U659" t="n">
        <v>0.52</v>
      </c>
      <c r="V659" t="n">
        <v>0.83</v>
      </c>
      <c r="W659" t="n">
        <v>3.11</v>
      </c>
      <c r="X659" t="n">
        <v>1.05</v>
      </c>
      <c r="Y659" t="n">
        <v>1</v>
      </c>
      <c r="Z659" t="n">
        <v>10</v>
      </c>
    </row>
    <row r="660">
      <c r="A660" t="n">
        <v>0</v>
      </c>
      <c r="B660" t="n">
        <v>120</v>
      </c>
      <c r="C660" t="inlineStr">
        <is>
          <t xml:space="preserve">CONCLUIDO	</t>
        </is>
      </c>
      <c r="D660" t="n">
        <v>3.6052</v>
      </c>
      <c r="E660" t="n">
        <v>27.74</v>
      </c>
      <c r="F660" t="n">
        <v>16.56</v>
      </c>
      <c r="G660" t="n">
        <v>5.34</v>
      </c>
      <c r="H660" t="n">
        <v>0.08</v>
      </c>
      <c r="I660" t="n">
        <v>186</v>
      </c>
      <c r="J660" t="n">
        <v>232.68</v>
      </c>
      <c r="K660" t="n">
        <v>57.72</v>
      </c>
      <c r="L660" t="n">
        <v>1</v>
      </c>
      <c r="M660" t="n">
        <v>184</v>
      </c>
      <c r="N660" t="n">
        <v>53.95</v>
      </c>
      <c r="O660" t="n">
        <v>28931.02</v>
      </c>
      <c r="P660" t="n">
        <v>257.98</v>
      </c>
      <c r="Q660" t="n">
        <v>988.61</v>
      </c>
      <c r="R660" t="n">
        <v>156.39</v>
      </c>
      <c r="S660" t="n">
        <v>35.43</v>
      </c>
      <c r="T660" t="n">
        <v>58576.78</v>
      </c>
      <c r="U660" t="n">
        <v>0.23</v>
      </c>
      <c r="V660" t="n">
        <v>0.6899999999999999</v>
      </c>
      <c r="W660" t="n">
        <v>3.26</v>
      </c>
      <c r="X660" t="n">
        <v>3.8</v>
      </c>
      <c r="Y660" t="n">
        <v>1</v>
      </c>
      <c r="Z660" t="n">
        <v>10</v>
      </c>
    </row>
    <row r="661">
      <c r="A661" t="n">
        <v>1</v>
      </c>
      <c r="B661" t="n">
        <v>120</v>
      </c>
      <c r="C661" t="inlineStr">
        <is>
          <t xml:space="preserve">CONCLUIDO	</t>
        </is>
      </c>
      <c r="D661" t="n">
        <v>4.0526</v>
      </c>
      <c r="E661" t="n">
        <v>24.68</v>
      </c>
      <c r="F661" t="n">
        <v>15.59</v>
      </c>
      <c r="G661" t="n">
        <v>6.68</v>
      </c>
      <c r="H661" t="n">
        <v>0.1</v>
      </c>
      <c r="I661" t="n">
        <v>140</v>
      </c>
      <c r="J661" t="n">
        <v>233.1</v>
      </c>
      <c r="K661" t="n">
        <v>57.72</v>
      </c>
      <c r="L661" t="n">
        <v>1.25</v>
      </c>
      <c r="M661" t="n">
        <v>138</v>
      </c>
      <c r="N661" t="n">
        <v>54.13</v>
      </c>
      <c r="O661" t="n">
        <v>28983.75</v>
      </c>
      <c r="P661" t="n">
        <v>242.15</v>
      </c>
      <c r="Q661" t="n">
        <v>988.47</v>
      </c>
      <c r="R661" t="n">
        <v>126.1</v>
      </c>
      <c r="S661" t="n">
        <v>35.43</v>
      </c>
      <c r="T661" t="n">
        <v>43661.11</v>
      </c>
      <c r="U661" t="n">
        <v>0.28</v>
      </c>
      <c r="V661" t="n">
        <v>0.73</v>
      </c>
      <c r="W661" t="n">
        <v>3.19</v>
      </c>
      <c r="X661" t="n">
        <v>2.83</v>
      </c>
      <c r="Y661" t="n">
        <v>1</v>
      </c>
      <c r="Z661" t="n">
        <v>10</v>
      </c>
    </row>
    <row r="662">
      <c r="A662" t="n">
        <v>2</v>
      </c>
      <c r="B662" t="n">
        <v>120</v>
      </c>
      <c r="C662" t="inlineStr">
        <is>
          <t xml:space="preserve">CONCLUIDO	</t>
        </is>
      </c>
      <c r="D662" t="n">
        <v>4.3797</v>
      </c>
      <c r="E662" t="n">
        <v>22.83</v>
      </c>
      <c r="F662" t="n">
        <v>15.02</v>
      </c>
      <c r="G662" t="n">
        <v>8.050000000000001</v>
      </c>
      <c r="H662" t="n">
        <v>0.11</v>
      </c>
      <c r="I662" t="n">
        <v>112</v>
      </c>
      <c r="J662" t="n">
        <v>233.53</v>
      </c>
      <c r="K662" t="n">
        <v>57.72</v>
      </c>
      <c r="L662" t="n">
        <v>1.5</v>
      </c>
      <c r="M662" t="n">
        <v>110</v>
      </c>
      <c r="N662" t="n">
        <v>54.31</v>
      </c>
      <c r="O662" t="n">
        <v>29036.54</v>
      </c>
      <c r="P662" t="n">
        <v>232.53</v>
      </c>
      <c r="Q662" t="n">
        <v>988.23</v>
      </c>
      <c r="R662" t="n">
        <v>108.11</v>
      </c>
      <c r="S662" t="n">
        <v>35.43</v>
      </c>
      <c r="T662" t="n">
        <v>34805.4</v>
      </c>
      <c r="U662" t="n">
        <v>0.33</v>
      </c>
      <c r="V662" t="n">
        <v>0.76</v>
      </c>
      <c r="W662" t="n">
        <v>3.16</v>
      </c>
      <c r="X662" t="n">
        <v>2.27</v>
      </c>
      <c r="Y662" t="n">
        <v>1</v>
      </c>
      <c r="Z662" t="n">
        <v>10</v>
      </c>
    </row>
    <row r="663">
      <c r="A663" t="n">
        <v>3</v>
      </c>
      <c r="B663" t="n">
        <v>120</v>
      </c>
      <c r="C663" t="inlineStr">
        <is>
          <t xml:space="preserve">CONCLUIDO	</t>
        </is>
      </c>
      <c r="D663" t="n">
        <v>4.6251</v>
      </c>
      <c r="E663" t="n">
        <v>21.62</v>
      </c>
      <c r="F663" t="n">
        <v>14.63</v>
      </c>
      <c r="G663" t="n">
        <v>9.34</v>
      </c>
      <c r="H663" t="n">
        <v>0.13</v>
      </c>
      <c r="I663" t="n">
        <v>94</v>
      </c>
      <c r="J663" t="n">
        <v>233.96</v>
      </c>
      <c r="K663" t="n">
        <v>57.72</v>
      </c>
      <c r="L663" t="n">
        <v>1.75</v>
      </c>
      <c r="M663" t="n">
        <v>92</v>
      </c>
      <c r="N663" t="n">
        <v>54.49</v>
      </c>
      <c r="O663" t="n">
        <v>29089.39</v>
      </c>
      <c r="P663" t="n">
        <v>225.73</v>
      </c>
      <c r="Q663" t="n">
        <v>988.55</v>
      </c>
      <c r="R663" t="n">
        <v>96.13</v>
      </c>
      <c r="S663" t="n">
        <v>35.43</v>
      </c>
      <c r="T663" t="n">
        <v>28906.06</v>
      </c>
      <c r="U663" t="n">
        <v>0.37</v>
      </c>
      <c r="V663" t="n">
        <v>0.78</v>
      </c>
      <c r="W663" t="n">
        <v>3.11</v>
      </c>
      <c r="X663" t="n">
        <v>1.87</v>
      </c>
      <c r="Y663" t="n">
        <v>1</v>
      </c>
      <c r="Z663" t="n">
        <v>10</v>
      </c>
    </row>
    <row r="664">
      <c r="A664" t="n">
        <v>4</v>
      </c>
      <c r="B664" t="n">
        <v>120</v>
      </c>
      <c r="C664" t="inlineStr">
        <is>
          <t xml:space="preserve">CONCLUIDO	</t>
        </is>
      </c>
      <c r="D664" t="n">
        <v>4.8321</v>
      </c>
      <c r="E664" t="n">
        <v>20.69</v>
      </c>
      <c r="F664" t="n">
        <v>14.34</v>
      </c>
      <c r="G664" t="n">
        <v>10.76</v>
      </c>
      <c r="H664" t="n">
        <v>0.15</v>
      </c>
      <c r="I664" t="n">
        <v>80</v>
      </c>
      <c r="J664" t="n">
        <v>234.39</v>
      </c>
      <c r="K664" t="n">
        <v>57.72</v>
      </c>
      <c r="L664" t="n">
        <v>2</v>
      </c>
      <c r="M664" t="n">
        <v>78</v>
      </c>
      <c r="N664" t="n">
        <v>54.67</v>
      </c>
      <c r="O664" t="n">
        <v>29142.31</v>
      </c>
      <c r="P664" t="n">
        <v>220.55</v>
      </c>
      <c r="Q664" t="n">
        <v>988.27</v>
      </c>
      <c r="R664" t="n">
        <v>87.18000000000001</v>
      </c>
      <c r="S664" t="n">
        <v>35.43</v>
      </c>
      <c r="T664" t="n">
        <v>24499.9</v>
      </c>
      <c r="U664" t="n">
        <v>0.41</v>
      </c>
      <c r="V664" t="n">
        <v>0.79</v>
      </c>
      <c r="W664" t="n">
        <v>3.09</v>
      </c>
      <c r="X664" t="n">
        <v>1.58</v>
      </c>
      <c r="Y664" t="n">
        <v>1</v>
      </c>
      <c r="Z664" t="n">
        <v>10</v>
      </c>
    </row>
    <row r="665">
      <c r="A665" t="n">
        <v>5</v>
      </c>
      <c r="B665" t="n">
        <v>120</v>
      </c>
      <c r="C665" t="inlineStr">
        <is>
          <t xml:space="preserve">CONCLUIDO	</t>
        </is>
      </c>
      <c r="D665" t="n">
        <v>4.9844</v>
      </c>
      <c r="E665" t="n">
        <v>20.06</v>
      </c>
      <c r="F665" t="n">
        <v>14.16</v>
      </c>
      <c r="G665" t="n">
        <v>12.14</v>
      </c>
      <c r="H665" t="n">
        <v>0.17</v>
      </c>
      <c r="I665" t="n">
        <v>70</v>
      </c>
      <c r="J665" t="n">
        <v>234.82</v>
      </c>
      <c r="K665" t="n">
        <v>57.72</v>
      </c>
      <c r="L665" t="n">
        <v>2.25</v>
      </c>
      <c r="M665" t="n">
        <v>68</v>
      </c>
      <c r="N665" t="n">
        <v>54.85</v>
      </c>
      <c r="O665" t="n">
        <v>29195.29</v>
      </c>
      <c r="P665" t="n">
        <v>217</v>
      </c>
      <c r="Q665" t="n">
        <v>988.3</v>
      </c>
      <c r="R665" t="n">
        <v>81.27</v>
      </c>
      <c r="S665" t="n">
        <v>35.43</v>
      </c>
      <c r="T665" t="n">
        <v>21595.58</v>
      </c>
      <c r="U665" t="n">
        <v>0.44</v>
      </c>
      <c r="V665" t="n">
        <v>0.8</v>
      </c>
      <c r="W665" t="n">
        <v>3.09</v>
      </c>
      <c r="X665" t="n">
        <v>1.41</v>
      </c>
      <c r="Y665" t="n">
        <v>1</v>
      </c>
      <c r="Z665" t="n">
        <v>10</v>
      </c>
    </row>
    <row r="666">
      <c r="A666" t="n">
        <v>6</v>
      </c>
      <c r="B666" t="n">
        <v>120</v>
      </c>
      <c r="C666" t="inlineStr">
        <is>
          <t xml:space="preserve">CONCLUIDO	</t>
        </is>
      </c>
      <c r="D666" t="n">
        <v>5.1054</v>
      </c>
      <c r="E666" t="n">
        <v>19.59</v>
      </c>
      <c r="F666" t="n">
        <v>14.01</v>
      </c>
      <c r="G666" t="n">
        <v>13.34</v>
      </c>
      <c r="H666" t="n">
        <v>0.19</v>
      </c>
      <c r="I666" t="n">
        <v>63</v>
      </c>
      <c r="J666" t="n">
        <v>235.25</v>
      </c>
      <c r="K666" t="n">
        <v>57.72</v>
      </c>
      <c r="L666" t="n">
        <v>2.5</v>
      </c>
      <c r="M666" t="n">
        <v>61</v>
      </c>
      <c r="N666" t="n">
        <v>55.03</v>
      </c>
      <c r="O666" t="n">
        <v>29248.33</v>
      </c>
      <c r="P666" t="n">
        <v>213.76</v>
      </c>
      <c r="Q666" t="n">
        <v>988.25</v>
      </c>
      <c r="R666" t="n">
        <v>76.59</v>
      </c>
      <c r="S666" t="n">
        <v>35.43</v>
      </c>
      <c r="T666" t="n">
        <v>19293.41</v>
      </c>
      <c r="U666" t="n">
        <v>0.46</v>
      </c>
      <c r="V666" t="n">
        <v>0.8100000000000001</v>
      </c>
      <c r="W666" t="n">
        <v>3.07</v>
      </c>
      <c r="X666" t="n">
        <v>1.25</v>
      </c>
      <c r="Y666" t="n">
        <v>1</v>
      </c>
      <c r="Z666" t="n">
        <v>10</v>
      </c>
    </row>
    <row r="667">
      <c r="A667" t="n">
        <v>7</v>
      </c>
      <c r="B667" t="n">
        <v>120</v>
      </c>
      <c r="C667" t="inlineStr">
        <is>
          <t xml:space="preserve">CONCLUIDO	</t>
        </is>
      </c>
      <c r="D667" t="n">
        <v>5.2297</v>
      </c>
      <c r="E667" t="n">
        <v>19.12</v>
      </c>
      <c r="F667" t="n">
        <v>13.86</v>
      </c>
      <c r="G667" t="n">
        <v>14.85</v>
      </c>
      <c r="H667" t="n">
        <v>0.21</v>
      </c>
      <c r="I667" t="n">
        <v>56</v>
      </c>
      <c r="J667" t="n">
        <v>235.68</v>
      </c>
      <c r="K667" t="n">
        <v>57.72</v>
      </c>
      <c r="L667" t="n">
        <v>2.75</v>
      </c>
      <c r="M667" t="n">
        <v>54</v>
      </c>
      <c r="N667" t="n">
        <v>55.21</v>
      </c>
      <c r="O667" t="n">
        <v>29301.44</v>
      </c>
      <c r="P667" t="n">
        <v>210.66</v>
      </c>
      <c r="Q667" t="n">
        <v>988.16</v>
      </c>
      <c r="R667" t="n">
        <v>72.14</v>
      </c>
      <c r="S667" t="n">
        <v>35.43</v>
      </c>
      <c r="T667" t="n">
        <v>17101.7</v>
      </c>
      <c r="U667" t="n">
        <v>0.49</v>
      </c>
      <c r="V667" t="n">
        <v>0.82</v>
      </c>
      <c r="W667" t="n">
        <v>3.06</v>
      </c>
      <c r="X667" t="n">
        <v>1.11</v>
      </c>
      <c r="Y667" t="n">
        <v>1</v>
      </c>
      <c r="Z667" t="n">
        <v>10</v>
      </c>
    </row>
    <row r="668">
      <c r="A668" t="n">
        <v>8</v>
      </c>
      <c r="B668" t="n">
        <v>120</v>
      </c>
      <c r="C668" t="inlineStr">
        <is>
          <t xml:space="preserve">CONCLUIDO	</t>
        </is>
      </c>
      <c r="D668" t="n">
        <v>5.3135</v>
      </c>
      <c r="E668" t="n">
        <v>18.82</v>
      </c>
      <c r="F668" t="n">
        <v>13.79</v>
      </c>
      <c r="G668" t="n">
        <v>16.22</v>
      </c>
      <c r="H668" t="n">
        <v>0.23</v>
      </c>
      <c r="I668" t="n">
        <v>51</v>
      </c>
      <c r="J668" t="n">
        <v>236.11</v>
      </c>
      <c r="K668" t="n">
        <v>57.72</v>
      </c>
      <c r="L668" t="n">
        <v>3</v>
      </c>
      <c r="M668" t="n">
        <v>49</v>
      </c>
      <c r="N668" t="n">
        <v>55.39</v>
      </c>
      <c r="O668" t="n">
        <v>29354.61</v>
      </c>
      <c r="P668" t="n">
        <v>208.78</v>
      </c>
      <c r="Q668" t="n">
        <v>988.23</v>
      </c>
      <c r="R668" t="n">
        <v>69.64</v>
      </c>
      <c r="S668" t="n">
        <v>35.43</v>
      </c>
      <c r="T668" t="n">
        <v>15873.78</v>
      </c>
      <c r="U668" t="n">
        <v>0.51</v>
      </c>
      <c r="V668" t="n">
        <v>0.83</v>
      </c>
      <c r="W668" t="n">
        <v>3.06</v>
      </c>
      <c r="X668" t="n">
        <v>1.03</v>
      </c>
      <c r="Y668" t="n">
        <v>1</v>
      </c>
      <c r="Z668" t="n">
        <v>10</v>
      </c>
    </row>
    <row r="669">
      <c r="A669" t="n">
        <v>9</v>
      </c>
      <c r="B669" t="n">
        <v>120</v>
      </c>
      <c r="C669" t="inlineStr">
        <is>
          <t xml:space="preserve">CONCLUIDO	</t>
        </is>
      </c>
      <c r="D669" t="n">
        <v>5.3961</v>
      </c>
      <c r="E669" t="n">
        <v>18.53</v>
      </c>
      <c r="F669" t="n">
        <v>13.68</v>
      </c>
      <c r="G669" t="n">
        <v>17.47</v>
      </c>
      <c r="H669" t="n">
        <v>0.24</v>
      </c>
      <c r="I669" t="n">
        <v>47</v>
      </c>
      <c r="J669" t="n">
        <v>236.54</v>
      </c>
      <c r="K669" t="n">
        <v>57.72</v>
      </c>
      <c r="L669" t="n">
        <v>3.25</v>
      </c>
      <c r="M669" t="n">
        <v>45</v>
      </c>
      <c r="N669" t="n">
        <v>55.57</v>
      </c>
      <c r="O669" t="n">
        <v>29407.85</v>
      </c>
      <c r="P669" t="n">
        <v>206.44</v>
      </c>
      <c r="Q669" t="n">
        <v>988.1900000000001</v>
      </c>
      <c r="R669" t="n">
        <v>66.54000000000001</v>
      </c>
      <c r="S669" t="n">
        <v>35.43</v>
      </c>
      <c r="T669" t="n">
        <v>14347.93</v>
      </c>
      <c r="U669" t="n">
        <v>0.53</v>
      </c>
      <c r="V669" t="n">
        <v>0.83</v>
      </c>
      <c r="W669" t="n">
        <v>3.04</v>
      </c>
      <c r="X669" t="n">
        <v>0.93</v>
      </c>
      <c r="Y669" t="n">
        <v>1</v>
      </c>
      <c r="Z669" t="n">
        <v>10</v>
      </c>
    </row>
    <row r="670">
      <c r="A670" t="n">
        <v>10</v>
      </c>
      <c r="B670" t="n">
        <v>120</v>
      </c>
      <c r="C670" t="inlineStr">
        <is>
          <t xml:space="preserve">CONCLUIDO	</t>
        </is>
      </c>
      <c r="D670" t="n">
        <v>5.4775</v>
      </c>
      <c r="E670" t="n">
        <v>18.26</v>
      </c>
      <c r="F670" t="n">
        <v>13.59</v>
      </c>
      <c r="G670" t="n">
        <v>18.96</v>
      </c>
      <c r="H670" t="n">
        <v>0.26</v>
      </c>
      <c r="I670" t="n">
        <v>43</v>
      </c>
      <c r="J670" t="n">
        <v>236.98</v>
      </c>
      <c r="K670" t="n">
        <v>57.72</v>
      </c>
      <c r="L670" t="n">
        <v>3.5</v>
      </c>
      <c r="M670" t="n">
        <v>41</v>
      </c>
      <c r="N670" t="n">
        <v>55.75</v>
      </c>
      <c r="O670" t="n">
        <v>29461.15</v>
      </c>
      <c r="P670" t="n">
        <v>204.35</v>
      </c>
      <c r="Q670" t="n">
        <v>988.16</v>
      </c>
      <c r="R670" t="n">
        <v>63.73</v>
      </c>
      <c r="S670" t="n">
        <v>35.43</v>
      </c>
      <c r="T670" t="n">
        <v>12959.72</v>
      </c>
      <c r="U670" t="n">
        <v>0.5600000000000001</v>
      </c>
      <c r="V670" t="n">
        <v>0.84</v>
      </c>
      <c r="W670" t="n">
        <v>3.03</v>
      </c>
      <c r="X670" t="n">
        <v>0.83</v>
      </c>
      <c r="Y670" t="n">
        <v>1</v>
      </c>
      <c r="Z670" t="n">
        <v>10</v>
      </c>
    </row>
    <row r="671">
      <c r="A671" t="n">
        <v>11</v>
      </c>
      <c r="B671" t="n">
        <v>120</v>
      </c>
      <c r="C671" t="inlineStr">
        <is>
          <t xml:space="preserve">CONCLUIDO	</t>
        </is>
      </c>
      <c r="D671" t="n">
        <v>5.5365</v>
      </c>
      <c r="E671" t="n">
        <v>18.06</v>
      </c>
      <c r="F671" t="n">
        <v>13.53</v>
      </c>
      <c r="G671" t="n">
        <v>20.3</v>
      </c>
      <c r="H671" t="n">
        <v>0.28</v>
      </c>
      <c r="I671" t="n">
        <v>40</v>
      </c>
      <c r="J671" t="n">
        <v>237.41</v>
      </c>
      <c r="K671" t="n">
        <v>57.72</v>
      </c>
      <c r="L671" t="n">
        <v>3.75</v>
      </c>
      <c r="M671" t="n">
        <v>38</v>
      </c>
      <c r="N671" t="n">
        <v>55.93</v>
      </c>
      <c r="O671" t="n">
        <v>29514.51</v>
      </c>
      <c r="P671" t="n">
        <v>202.71</v>
      </c>
      <c r="Q671" t="n">
        <v>988.11</v>
      </c>
      <c r="R671" t="n">
        <v>61.73</v>
      </c>
      <c r="S671" t="n">
        <v>35.43</v>
      </c>
      <c r="T671" t="n">
        <v>11977.73</v>
      </c>
      <c r="U671" t="n">
        <v>0.57</v>
      </c>
      <c r="V671" t="n">
        <v>0.84</v>
      </c>
      <c r="W671" t="n">
        <v>3.03</v>
      </c>
      <c r="X671" t="n">
        <v>0.78</v>
      </c>
      <c r="Y671" t="n">
        <v>1</v>
      </c>
      <c r="Z671" t="n">
        <v>10</v>
      </c>
    </row>
    <row r="672">
      <c r="A672" t="n">
        <v>12</v>
      </c>
      <c r="B672" t="n">
        <v>120</v>
      </c>
      <c r="C672" t="inlineStr">
        <is>
          <t xml:space="preserve">CONCLUIDO	</t>
        </is>
      </c>
      <c r="D672" t="n">
        <v>5.5963</v>
      </c>
      <c r="E672" t="n">
        <v>17.87</v>
      </c>
      <c r="F672" t="n">
        <v>13.47</v>
      </c>
      <c r="G672" t="n">
        <v>21.85</v>
      </c>
      <c r="H672" t="n">
        <v>0.3</v>
      </c>
      <c r="I672" t="n">
        <v>37</v>
      </c>
      <c r="J672" t="n">
        <v>237.84</v>
      </c>
      <c r="K672" t="n">
        <v>57.72</v>
      </c>
      <c r="L672" t="n">
        <v>4</v>
      </c>
      <c r="M672" t="n">
        <v>35</v>
      </c>
      <c r="N672" t="n">
        <v>56.12</v>
      </c>
      <c r="O672" t="n">
        <v>29567.95</v>
      </c>
      <c r="P672" t="n">
        <v>200.94</v>
      </c>
      <c r="Q672" t="n">
        <v>988.3</v>
      </c>
      <c r="R672" t="n">
        <v>60.25</v>
      </c>
      <c r="S672" t="n">
        <v>35.43</v>
      </c>
      <c r="T672" t="n">
        <v>11249.09</v>
      </c>
      <c r="U672" t="n">
        <v>0.59</v>
      </c>
      <c r="V672" t="n">
        <v>0.85</v>
      </c>
      <c r="W672" t="n">
        <v>3.02</v>
      </c>
      <c r="X672" t="n">
        <v>0.72</v>
      </c>
      <c r="Y672" t="n">
        <v>1</v>
      </c>
      <c r="Z672" t="n">
        <v>10</v>
      </c>
    </row>
    <row r="673">
      <c r="A673" t="n">
        <v>13</v>
      </c>
      <c r="B673" t="n">
        <v>120</v>
      </c>
      <c r="C673" t="inlineStr">
        <is>
          <t xml:space="preserve">CONCLUIDO	</t>
        </is>
      </c>
      <c r="D673" t="n">
        <v>5.638</v>
      </c>
      <c r="E673" t="n">
        <v>17.74</v>
      </c>
      <c r="F673" t="n">
        <v>13.43</v>
      </c>
      <c r="G673" t="n">
        <v>23.03</v>
      </c>
      <c r="H673" t="n">
        <v>0.32</v>
      </c>
      <c r="I673" t="n">
        <v>35</v>
      </c>
      <c r="J673" t="n">
        <v>238.28</v>
      </c>
      <c r="K673" t="n">
        <v>57.72</v>
      </c>
      <c r="L673" t="n">
        <v>4.25</v>
      </c>
      <c r="M673" t="n">
        <v>33</v>
      </c>
      <c r="N673" t="n">
        <v>56.3</v>
      </c>
      <c r="O673" t="n">
        <v>29621.44</v>
      </c>
      <c r="P673" t="n">
        <v>199.75</v>
      </c>
      <c r="Q673" t="n">
        <v>988.16</v>
      </c>
      <c r="R673" t="n">
        <v>58.84</v>
      </c>
      <c r="S673" t="n">
        <v>35.43</v>
      </c>
      <c r="T673" t="n">
        <v>10556.99</v>
      </c>
      <c r="U673" t="n">
        <v>0.6</v>
      </c>
      <c r="V673" t="n">
        <v>0.85</v>
      </c>
      <c r="W673" t="n">
        <v>3.02</v>
      </c>
      <c r="X673" t="n">
        <v>0.68</v>
      </c>
      <c r="Y673" t="n">
        <v>1</v>
      </c>
      <c r="Z673" t="n">
        <v>10</v>
      </c>
    </row>
    <row r="674">
      <c r="A674" t="n">
        <v>14</v>
      </c>
      <c r="B674" t="n">
        <v>120</v>
      </c>
      <c r="C674" t="inlineStr">
        <is>
          <t xml:space="preserve">CONCLUIDO	</t>
        </is>
      </c>
      <c r="D674" t="n">
        <v>5.6824</v>
      </c>
      <c r="E674" t="n">
        <v>17.6</v>
      </c>
      <c r="F674" t="n">
        <v>13.39</v>
      </c>
      <c r="G674" t="n">
        <v>24.34</v>
      </c>
      <c r="H674" t="n">
        <v>0.34</v>
      </c>
      <c r="I674" t="n">
        <v>33</v>
      </c>
      <c r="J674" t="n">
        <v>238.71</v>
      </c>
      <c r="K674" t="n">
        <v>57.72</v>
      </c>
      <c r="L674" t="n">
        <v>4.5</v>
      </c>
      <c r="M674" t="n">
        <v>31</v>
      </c>
      <c r="N674" t="n">
        <v>56.49</v>
      </c>
      <c r="O674" t="n">
        <v>29675.01</v>
      </c>
      <c r="P674" t="n">
        <v>198.07</v>
      </c>
      <c r="Q674" t="n">
        <v>988.23</v>
      </c>
      <c r="R674" t="n">
        <v>57.39</v>
      </c>
      <c r="S674" t="n">
        <v>35.43</v>
      </c>
      <c r="T674" t="n">
        <v>9839.709999999999</v>
      </c>
      <c r="U674" t="n">
        <v>0.62</v>
      </c>
      <c r="V674" t="n">
        <v>0.85</v>
      </c>
      <c r="W674" t="n">
        <v>3.02</v>
      </c>
      <c r="X674" t="n">
        <v>0.63</v>
      </c>
      <c r="Y674" t="n">
        <v>1</v>
      </c>
      <c r="Z674" t="n">
        <v>10</v>
      </c>
    </row>
    <row r="675">
      <c r="A675" t="n">
        <v>15</v>
      </c>
      <c r="B675" t="n">
        <v>120</v>
      </c>
      <c r="C675" t="inlineStr">
        <is>
          <t xml:space="preserve">CONCLUIDO	</t>
        </is>
      </c>
      <c r="D675" t="n">
        <v>5.7209</v>
      </c>
      <c r="E675" t="n">
        <v>17.48</v>
      </c>
      <c r="F675" t="n">
        <v>13.36</v>
      </c>
      <c r="G675" t="n">
        <v>25.86</v>
      </c>
      <c r="H675" t="n">
        <v>0.35</v>
      </c>
      <c r="I675" t="n">
        <v>31</v>
      </c>
      <c r="J675" t="n">
        <v>239.14</v>
      </c>
      <c r="K675" t="n">
        <v>57.72</v>
      </c>
      <c r="L675" t="n">
        <v>4.75</v>
      </c>
      <c r="M675" t="n">
        <v>29</v>
      </c>
      <c r="N675" t="n">
        <v>56.67</v>
      </c>
      <c r="O675" t="n">
        <v>29728.63</v>
      </c>
      <c r="P675" t="n">
        <v>197.03</v>
      </c>
      <c r="Q675" t="n">
        <v>988.09</v>
      </c>
      <c r="R675" t="n">
        <v>56.74</v>
      </c>
      <c r="S675" t="n">
        <v>35.43</v>
      </c>
      <c r="T675" t="n">
        <v>9526.35</v>
      </c>
      <c r="U675" t="n">
        <v>0.62</v>
      </c>
      <c r="V675" t="n">
        <v>0.85</v>
      </c>
      <c r="W675" t="n">
        <v>3.01</v>
      </c>
      <c r="X675" t="n">
        <v>0.6</v>
      </c>
      <c r="Y675" t="n">
        <v>1</v>
      </c>
      <c r="Z675" t="n">
        <v>10</v>
      </c>
    </row>
    <row r="676">
      <c r="A676" t="n">
        <v>16</v>
      </c>
      <c r="B676" t="n">
        <v>120</v>
      </c>
      <c r="C676" t="inlineStr">
        <is>
          <t xml:space="preserve">CONCLUIDO	</t>
        </is>
      </c>
      <c r="D676" t="n">
        <v>5.7674</v>
      </c>
      <c r="E676" t="n">
        <v>17.34</v>
      </c>
      <c r="F676" t="n">
        <v>13.31</v>
      </c>
      <c r="G676" t="n">
        <v>27.54</v>
      </c>
      <c r="H676" t="n">
        <v>0.37</v>
      </c>
      <c r="I676" t="n">
        <v>29</v>
      </c>
      <c r="J676" t="n">
        <v>239.58</v>
      </c>
      <c r="K676" t="n">
        <v>57.72</v>
      </c>
      <c r="L676" t="n">
        <v>5</v>
      </c>
      <c r="M676" t="n">
        <v>27</v>
      </c>
      <c r="N676" t="n">
        <v>56.86</v>
      </c>
      <c r="O676" t="n">
        <v>29782.33</v>
      </c>
      <c r="P676" t="n">
        <v>195.35</v>
      </c>
      <c r="Q676" t="n">
        <v>988.08</v>
      </c>
      <c r="R676" t="n">
        <v>54.97</v>
      </c>
      <c r="S676" t="n">
        <v>35.43</v>
      </c>
      <c r="T676" t="n">
        <v>8651.629999999999</v>
      </c>
      <c r="U676" t="n">
        <v>0.64</v>
      </c>
      <c r="V676" t="n">
        <v>0.86</v>
      </c>
      <c r="W676" t="n">
        <v>3.01</v>
      </c>
      <c r="X676" t="n">
        <v>0.5600000000000001</v>
      </c>
      <c r="Y676" t="n">
        <v>1</v>
      </c>
      <c r="Z676" t="n">
        <v>10</v>
      </c>
    </row>
    <row r="677">
      <c r="A677" t="n">
        <v>17</v>
      </c>
      <c r="B677" t="n">
        <v>120</v>
      </c>
      <c r="C677" t="inlineStr">
        <is>
          <t xml:space="preserve">CONCLUIDO	</t>
        </is>
      </c>
      <c r="D677" t="n">
        <v>5.7877</v>
      </c>
      <c r="E677" t="n">
        <v>17.28</v>
      </c>
      <c r="F677" t="n">
        <v>13.29</v>
      </c>
      <c r="G677" t="n">
        <v>28.49</v>
      </c>
      <c r="H677" t="n">
        <v>0.39</v>
      </c>
      <c r="I677" t="n">
        <v>28</v>
      </c>
      <c r="J677" t="n">
        <v>240.02</v>
      </c>
      <c r="K677" t="n">
        <v>57.72</v>
      </c>
      <c r="L677" t="n">
        <v>5.25</v>
      </c>
      <c r="M677" t="n">
        <v>26</v>
      </c>
      <c r="N677" t="n">
        <v>57.04</v>
      </c>
      <c r="O677" t="n">
        <v>29836.09</v>
      </c>
      <c r="P677" t="n">
        <v>194.38</v>
      </c>
      <c r="Q677" t="n">
        <v>988.11</v>
      </c>
      <c r="R677" t="n">
        <v>54.59</v>
      </c>
      <c r="S677" t="n">
        <v>35.43</v>
      </c>
      <c r="T677" t="n">
        <v>8466.719999999999</v>
      </c>
      <c r="U677" t="n">
        <v>0.65</v>
      </c>
      <c r="V677" t="n">
        <v>0.86</v>
      </c>
      <c r="W677" t="n">
        <v>3.01</v>
      </c>
      <c r="X677" t="n">
        <v>0.54</v>
      </c>
      <c r="Y677" t="n">
        <v>1</v>
      </c>
      <c r="Z677" t="n">
        <v>10</v>
      </c>
    </row>
    <row r="678">
      <c r="A678" t="n">
        <v>18</v>
      </c>
      <c r="B678" t="n">
        <v>120</v>
      </c>
      <c r="C678" t="inlineStr">
        <is>
          <t xml:space="preserve">CONCLUIDO	</t>
        </is>
      </c>
      <c r="D678" t="n">
        <v>5.8113</v>
      </c>
      <c r="E678" t="n">
        <v>17.21</v>
      </c>
      <c r="F678" t="n">
        <v>13.27</v>
      </c>
      <c r="G678" t="n">
        <v>29.49</v>
      </c>
      <c r="H678" t="n">
        <v>0.41</v>
      </c>
      <c r="I678" t="n">
        <v>27</v>
      </c>
      <c r="J678" t="n">
        <v>240.45</v>
      </c>
      <c r="K678" t="n">
        <v>57.72</v>
      </c>
      <c r="L678" t="n">
        <v>5.5</v>
      </c>
      <c r="M678" t="n">
        <v>25</v>
      </c>
      <c r="N678" t="n">
        <v>57.23</v>
      </c>
      <c r="O678" t="n">
        <v>29890.04</v>
      </c>
      <c r="P678" t="n">
        <v>193.22</v>
      </c>
      <c r="Q678" t="n">
        <v>988.24</v>
      </c>
      <c r="R678" t="n">
        <v>53.58</v>
      </c>
      <c r="S678" t="n">
        <v>35.43</v>
      </c>
      <c r="T678" t="n">
        <v>7967.9</v>
      </c>
      <c r="U678" t="n">
        <v>0.66</v>
      </c>
      <c r="V678" t="n">
        <v>0.86</v>
      </c>
      <c r="W678" t="n">
        <v>3.01</v>
      </c>
      <c r="X678" t="n">
        <v>0.51</v>
      </c>
      <c r="Y678" t="n">
        <v>1</v>
      </c>
      <c r="Z678" t="n">
        <v>10</v>
      </c>
    </row>
    <row r="679">
      <c r="A679" t="n">
        <v>19</v>
      </c>
      <c r="B679" t="n">
        <v>120</v>
      </c>
      <c r="C679" t="inlineStr">
        <is>
          <t xml:space="preserve">CONCLUIDO	</t>
        </is>
      </c>
      <c r="D679" t="n">
        <v>5.8557</v>
      </c>
      <c r="E679" t="n">
        <v>17.08</v>
      </c>
      <c r="F679" t="n">
        <v>13.23</v>
      </c>
      <c r="G679" t="n">
        <v>31.75</v>
      </c>
      <c r="H679" t="n">
        <v>0.42</v>
      </c>
      <c r="I679" t="n">
        <v>25</v>
      </c>
      <c r="J679" t="n">
        <v>240.89</v>
      </c>
      <c r="K679" t="n">
        <v>57.72</v>
      </c>
      <c r="L679" t="n">
        <v>5.75</v>
      </c>
      <c r="M679" t="n">
        <v>23</v>
      </c>
      <c r="N679" t="n">
        <v>57.42</v>
      </c>
      <c r="O679" t="n">
        <v>29943.94</v>
      </c>
      <c r="P679" t="n">
        <v>191.89</v>
      </c>
      <c r="Q679" t="n">
        <v>988.1</v>
      </c>
      <c r="R679" t="n">
        <v>52.57</v>
      </c>
      <c r="S679" t="n">
        <v>35.43</v>
      </c>
      <c r="T679" t="n">
        <v>7469.13</v>
      </c>
      <c r="U679" t="n">
        <v>0.67</v>
      </c>
      <c r="V679" t="n">
        <v>0.86</v>
      </c>
      <c r="W679" t="n">
        <v>3</v>
      </c>
      <c r="X679" t="n">
        <v>0.48</v>
      </c>
      <c r="Y679" t="n">
        <v>1</v>
      </c>
      <c r="Z679" t="n">
        <v>10</v>
      </c>
    </row>
    <row r="680">
      <c r="A680" t="n">
        <v>20</v>
      </c>
      <c r="B680" t="n">
        <v>120</v>
      </c>
      <c r="C680" t="inlineStr">
        <is>
          <t xml:space="preserve">CONCLUIDO	</t>
        </is>
      </c>
      <c r="D680" t="n">
        <v>5.8764</v>
      </c>
      <c r="E680" t="n">
        <v>17.02</v>
      </c>
      <c r="F680" t="n">
        <v>13.21</v>
      </c>
      <c r="G680" t="n">
        <v>33.04</v>
      </c>
      <c r="H680" t="n">
        <v>0.44</v>
      </c>
      <c r="I680" t="n">
        <v>24</v>
      </c>
      <c r="J680" t="n">
        <v>241.33</v>
      </c>
      <c r="K680" t="n">
        <v>57.72</v>
      </c>
      <c r="L680" t="n">
        <v>6</v>
      </c>
      <c r="M680" t="n">
        <v>22</v>
      </c>
      <c r="N680" t="n">
        <v>57.6</v>
      </c>
      <c r="O680" t="n">
        <v>29997.9</v>
      </c>
      <c r="P680" t="n">
        <v>190.8</v>
      </c>
      <c r="Q680" t="n">
        <v>988.15</v>
      </c>
      <c r="R680" t="n">
        <v>52.07</v>
      </c>
      <c r="S680" t="n">
        <v>35.43</v>
      </c>
      <c r="T680" t="n">
        <v>7225.1</v>
      </c>
      <c r="U680" t="n">
        <v>0.68</v>
      </c>
      <c r="V680" t="n">
        <v>0.86</v>
      </c>
      <c r="W680" t="n">
        <v>3</v>
      </c>
      <c r="X680" t="n">
        <v>0.46</v>
      </c>
      <c r="Y680" t="n">
        <v>1</v>
      </c>
      <c r="Z680" t="n">
        <v>10</v>
      </c>
    </row>
    <row r="681">
      <c r="A681" t="n">
        <v>21</v>
      </c>
      <c r="B681" t="n">
        <v>120</v>
      </c>
      <c r="C681" t="inlineStr">
        <is>
          <t xml:space="preserve">CONCLUIDO	</t>
        </is>
      </c>
      <c r="D681" t="n">
        <v>5.8963</v>
      </c>
      <c r="E681" t="n">
        <v>16.96</v>
      </c>
      <c r="F681" t="n">
        <v>13.2</v>
      </c>
      <c r="G681" t="n">
        <v>34.44</v>
      </c>
      <c r="H681" t="n">
        <v>0.46</v>
      </c>
      <c r="I681" t="n">
        <v>23</v>
      </c>
      <c r="J681" t="n">
        <v>241.77</v>
      </c>
      <c r="K681" t="n">
        <v>57.72</v>
      </c>
      <c r="L681" t="n">
        <v>6.25</v>
      </c>
      <c r="M681" t="n">
        <v>21</v>
      </c>
      <c r="N681" t="n">
        <v>57.79</v>
      </c>
      <c r="O681" t="n">
        <v>30051.93</v>
      </c>
      <c r="P681" t="n">
        <v>189.89</v>
      </c>
      <c r="Q681" t="n">
        <v>988.1799999999999</v>
      </c>
      <c r="R681" t="n">
        <v>51.68</v>
      </c>
      <c r="S681" t="n">
        <v>35.43</v>
      </c>
      <c r="T681" t="n">
        <v>7037.07</v>
      </c>
      <c r="U681" t="n">
        <v>0.6899999999999999</v>
      </c>
      <c r="V681" t="n">
        <v>0.86</v>
      </c>
      <c r="W681" t="n">
        <v>3</v>
      </c>
      <c r="X681" t="n">
        <v>0.45</v>
      </c>
      <c r="Y681" t="n">
        <v>1</v>
      </c>
      <c r="Z681" t="n">
        <v>10</v>
      </c>
    </row>
    <row r="682">
      <c r="A682" t="n">
        <v>22</v>
      </c>
      <c r="B682" t="n">
        <v>120</v>
      </c>
      <c r="C682" t="inlineStr">
        <is>
          <t xml:space="preserve">CONCLUIDO	</t>
        </is>
      </c>
      <c r="D682" t="n">
        <v>5.9245</v>
      </c>
      <c r="E682" t="n">
        <v>16.88</v>
      </c>
      <c r="F682" t="n">
        <v>13.17</v>
      </c>
      <c r="G682" t="n">
        <v>35.91</v>
      </c>
      <c r="H682" t="n">
        <v>0.48</v>
      </c>
      <c r="I682" t="n">
        <v>22</v>
      </c>
      <c r="J682" t="n">
        <v>242.2</v>
      </c>
      <c r="K682" t="n">
        <v>57.72</v>
      </c>
      <c r="L682" t="n">
        <v>6.5</v>
      </c>
      <c r="M682" t="n">
        <v>20</v>
      </c>
      <c r="N682" t="n">
        <v>57.98</v>
      </c>
      <c r="O682" t="n">
        <v>30106.03</v>
      </c>
      <c r="P682" t="n">
        <v>188.62</v>
      </c>
      <c r="Q682" t="n">
        <v>988.14</v>
      </c>
      <c r="R682" t="n">
        <v>50.62</v>
      </c>
      <c r="S682" t="n">
        <v>35.43</v>
      </c>
      <c r="T682" t="n">
        <v>6509.31</v>
      </c>
      <c r="U682" t="n">
        <v>0.7</v>
      </c>
      <c r="V682" t="n">
        <v>0.87</v>
      </c>
      <c r="W682" t="n">
        <v>3</v>
      </c>
      <c r="X682" t="n">
        <v>0.41</v>
      </c>
      <c r="Y682" t="n">
        <v>1</v>
      </c>
      <c r="Z682" t="n">
        <v>10</v>
      </c>
    </row>
    <row r="683">
      <c r="A683" t="n">
        <v>23</v>
      </c>
      <c r="B683" t="n">
        <v>120</v>
      </c>
      <c r="C683" t="inlineStr">
        <is>
          <t xml:space="preserve">CONCLUIDO	</t>
        </is>
      </c>
      <c r="D683" t="n">
        <v>5.9422</v>
      </c>
      <c r="E683" t="n">
        <v>16.83</v>
      </c>
      <c r="F683" t="n">
        <v>13.16</v>
      </c>
      <c r="G683" t="n">
        <v>37.61</v>
      </c>
      <c r="H683" t="n">
        <v>0.49</v>
      </c>
      <c r="I683" t="n">
        <v>21</v>
      </c>
      <c r="J683" t="n">
        <v>242.64</v>
      </c>
      <c r="K683" t="n">
        <v>57.72</v>
      </c>
      <c r="L683" t="n">
        <v>6.75</v>
      </c>
      <c r="M683" t="n">
        <v>19</v>
      </c>
      <c r="N683" t="n">
        <v>58.17</v>
      </c>
      <c r="O683" t="n">
        <v>30160.2</v>
      </c>
      <c r="P683" t="n">
        <v>187.71</v>
      </c>
      <c r="Q683" t="n">
        <v>988.13</v>
      </c>
      <c r="R683" t="n">
        <v>50.39</v>
      </c>
      <c r="S683" t="n">
        <v>35.43</v>
      </c>
      <c r="T683" t="n">
        <v>6402.4</v>
      </c>
      <c r="U683" t="n">
        <v>0.7</v>
      </c>
      <c r="V683" t="n">
        <v>0.87</v>
      </c>
      <c r="W683" t="n">
        <v>3</v>
      </c>
      <c r="X683" t="n">
        <v>0.41</v>
      </c>
      <c r="Y683" t="n">
        <v>1</v>
      </c>
      <c r="Z683" t="n">
        <v>10</v>
      </c>
    </row>
    <row r="684">
      <c r="A684" t="n">
        <v>24</v>
      </c>
      <c r="B684" t="n">
        <v>120</v>
      </c>
      <c r="C684" t="inlineStr">
        <is>
          <t xml:space="preserve">CONCLUIDO	</t>
        </is>
      </c>
      <c r="D684" t="n">
        <v>5.9469</v>
      </c>
      <c r="E684" t="n">
        <v>16.82</v>
      </c>
      <c r="F684" t="n">
        <v>13.15</v>
      </c>
      <c r="G684" t="n">
        <v>37.57</v>
      </c>
      <c r="H684" t="n">
        <v>0.51</v>
      </c>
      <c r="I684" t="n">
        <v>21</v>
      </c>
      <c r="J684" t="n">
        <v>243.08</v>
      </c>
      <c r="K684" t="n">
        <v>57.72</v>
      </c>
      <c r="L684" t="n">
        <v>7</v>
      </c>
      <c r="M684" t="n">
        <v>19</v>
      </c>
      <c r="N684" t="n">
        <v>58.36</v>
      </c>
      <c r="O684" t="n">
        <v>30214.44</v>
      </c>
      <c r="P684" t="n">
        <v>186.65</v>
      </c>
      <c r="Q684" t="n">
        <v>988.2</v>
      </c>
      <c r="R684" t="n">
        <v>50</v>
      </c>
      <c r="S684" t="n">
        <v>35.43</v>
      </c>
      <c r="T684" t="n">
        <v>6206.73</v>
      </c>
      <c r="U684" t="n">
        <v>0.71</v>
      </c>
      <c r="V684" t="n">
        <v>0.87</v>
      </c>
      <c r="W684" t="n">
        <v>3</v>
      </c>
      <c r="X684" t="n">
        <v>0.4</v>
      </c>
      <c r="Y684" t="n">
        <v>1</v>
      </c>
      <c r="Z684" t="n">
        <v>10</v>
      </c>
    </row>
    <row r="685">
      <c r="A685" t="n">
        <v>25</v>
      </c>
      <c r="B685" t="n">
        <v>120</v>
      </c>
      <c r="C685" t="inlineStr">
        <is>
          <t xml:space="preserve">CONCLUIDO	</t>
        </is>
      </c>
      <c r="D685" t="n">
        <v>5.9727</v>
      </c>
      <c r="E685" t="n">
        <v>16.74</v>
      </c>
      <c r="F685" t="n">
        <v>13.12</v>
      </c>
      <c r="G685" t="n">
        <v>39.37</v>
      </c>
      <c r="H685" t="n">
        <v>0.53</v>
      </c>
      <c r="I685" t="n">
        <v>20</v>
      </c>
      <c r="J685" t="n">
        <v>243.52</v>
      </c>
      <c r="K685" t="n">
        <v>57.72</v>
      </c>
      <c r="L685" t="n">
        <v>7.25</v>
      </c>
      <c r="M685" t="n">
        <v>18</v>
      </c>
      <c r="N685" t="n">
        <v>58.55</v>
      </c>
      <c r="O685" t="n">
        <v>30268.74</v>
      </c>
      <c r="P685" t="n">
        <v>185.61</v>
      </c>
      <c r="Q685" t="n">
        <v>988.11</v>
      </c>
      <c r="R685" t="n">
        <v>49.12</v>
      </c>
      <c r="S685" t="n">
        <v>35.43</v>
      </c>
      <c r="T685" t="n">
        <v>5772.79</v>
      </c>
      <c r="U685" t="n">
        <v>0.72</v>
      </c>
      <c r="V685" t="n">
        <v>0.87</v>
      </c>
      <c r="W685" t="n">
        <v>3</v>
      </c>
      <c r="X685" t="n">
        <v>0.37</v>
      </c>
      <c r="Y685" t="n">
        <v>1</v>
      </c>
      <c r="Z685" t="n">
        <v>10</v>
      </c>
    </row>
    <row r="686">
      <c r="A686" t="n">
        <v>26</v>
      </c>
      <c r="B686" t="n">
        <v>120</v>
      </c>
      <c r="C686" t="inlineStr">
        <is>
          <t xml:space="preserve">CONCLUIDO	</t>
        </is>
      </c>
      <c r="D686" t="n">
        <v>5.9937</v>
      </c>
      <c r="E686" t="n">
        <v>16.68</v>
      </c>
      <c r="F686" t="n">
        <v>13.11</v>
      </c>
      <c r="G686" t="n">
        <v>41.4</v>
      </c>
      <c r="H686" t="n">
        <v>0.55</v>
      </c>
      <c r="I686" t="n">
        <v>19</v>
      </c>
      <c r="J686" t="n">
        <v>243.96</v>
      </c>
      <c r="K686" t="n">
        <v>57.72</v>
      </c>
      <c r="L686" t="n">
        <v>7.5</v>
      </c>
      <c r="M686" t="n">
        <v>17</v>
      </c>
      <c r="N686" t="n">
        <v>58.74</v>
      </c>
      <c r="O686" t="n">
        <v>30323.11</v>
      </c>
      <c r="P686" t="n">
        <v>184.6</v>
      </c>
      <c r="Q686" t="n">
        <v>988.13</v>
      </c>
      <c r="R686" t="n">
        <v>48.85</v>
      </c>
      <c r="S686" t="n">
        <v>35.43</v>
      </c>
      <c r="T686" t="n">
        <v>5640.79</v>
      </c>
      <c r="U686" t="n">
        <v>0.73</v>
      </c>
      <c r="V686" t="n">
        <v>0.87</v>
      </c>
      <c r="W686" t="n">
        <v>2.99</v>
      </c>
      <c r="X686" t="n">
        <v>0.36</v>
      </c>
      <c r="Y686" t="n">
        <v>1</v>
      </c>
      <c r="Z686" t="n">
        <v>10</v>
      </c>
    </row>
    <row r="687">
      <c r="A687" t="n">
        <v>27</v>
      </c>
      <c r="B687" t="n">
        <v>120</v>
      </c>
      <c r="C687" t="inlineStr">
        <is>
          <t xml:space="preserve">CONCLUIDO	</t>
        </is>
      </c>
      <c r="D687" t="n">
        <v>6.0149</v>
      </c>
      <c r="E687" t="n">
        <v>16.63</v>
      </c>
      <c r="F687" t="n">
        <v>13.1</v>
      </c>
      <c r="G687" t="n">
        <v>43.65</v>
      </c>
      <c r="H687" t="n">
        <v>0.5600000000000001</v>
      </c>
      <c r="I687" t="n">
        <v>18</v>
      </c>
      <c r="J687" t="n">
        <v>244.41</v>
      </c>
      <c r="K687" t="n">
        <v>57.72</v>
      </c>
      <c r="L687" t="n">
        <v>7.75</v>
      </c>
      <c r="M687" t="n">
        <v>16</v>
      </c>
      <c r="N687" t="n">
        <v>58.93</v>
      </c>
      <c r="O687" t="n">
        <v>30377.55</v>
      </c>
      <c r="P687" t="n">
        <v>183.43</v>
      </c>
      <c r="Q687" t="n">
        <v>988.1</v>
      </c>
      <c r="R687" t="n">
        <v>48.41</v>
      </c>
      <c r="S687" t="n">
        <v>35.43</v>
      </c>
      <c r="T687" t="n">
        <v>5425.19</v>
      </c>
      <c r="U687" t="n">
        <v>0.73</v>
      </c>
      <c r="V687" t="n">
        <v>0.87</v>
      </c>
      <c r="W687" t="n">
        <v>2.99</v>
      </c>
      <c r="X687" t="n">
        <v>0.34</v>
      </c>
      <c r="Y687" t="n">
        <v>1</v>
      </c>
      <c r="Z687" t="n">
        <v>10</v>
      </c>
    </row>
    <row r="688">
      <c r="A688" t="n">
        <v>28</v>
      </c>
      <c r="B688" t="n">
        <v>120</v>
      </c>
      <c r="C688" t="inlineStr">
        <is>
          <t xml:space="preserve">CONCLUIDO	</t>
        </is>
      </c>
      <c r="D688" t="n">
        <v>6.0163</v>
      </c>
      <c r="E688" t="n">
        <v>16.62</v>
      </c>
      <c r="F688" t="n">
        <v>13.09</v>
      </c>
      <c r="G688" t="n">
        <v>43.64</v>
      </c>
      <c r="H688" t="n">
        <v>0.58</v>
      </c>
      <c r="I688" t="n">
        <v>18</v>
      </c>
      <c r="J688" t="n">
        <v>244.85</v>
      </c>
      <c r="K688" t="n">
        <v>57.72</v>
      </c>
      <c r="L688" t="n">
        <v>8</v>
      </c>
      <c r="M688" t="n">
        <v>16</v>
      </c>
      <c r="N688" t="n">
        <v>59.12</v>
      </c>
      <c r="O688" t="n">
        <v>30432.06</v>
      </c>
      <c r="P688" t="n">
        <v>182.51</v>
      </c>
      <c r="Q688" t="n">
        <v>988.17</v>
      </c>
      <c r="R688" t="n">
        <v>48.23</v>
      </c>
      <c r="S688" t="n">
        <v>35.43</v>
      </c>
      <c r="T688" t="n">
        <v>5338.23</v>
      </c>
      <c r="U688" t="n">
        <v>0.73</v>
      </c>
      <c r="V688" t="n">
        <v>0.87</v>
      </c>
      <c r="W688" t="n">
        <v>2.99</v>
      </c>
      <c r="X688" t="n">
        <v>0.34</v>
      </c>
      <c r="Y688" t="n">
        <v>1</v>
      </c>
      <c r="Z688" t="n">
        <v>10</v>
      </c>
    </row>
    <row r="689">
      <c r="A689" t="n">
        <v>29</v>
      </c>
      <c r="B689" t="n">
        <v>120</v>
      </c>
      <c r="C689" t="inlineStr">
        <is>
          <t xml:space="preserve">CONCLUIDO	</t>
        </is>
      </c>
      <c r="D689" t="n">
        <v>6.0426</v>
      </c>
      <c r="E689" t="n">
        <v>16.55</v>
      </c>
      <c r="F689" t="n">
        <v>13.07</v>
      </c>
      <c r="G689" t="n">
        <v>46.11</v>
      </c>
      <c r="H689" t="n">
        <v>0.6</v>
      </c>
      <c r="I689" t="n">
        <v>17</v>
      </c>
      <c r="J689" t="n">
        <v>245.29</v>
      </c>
      <c r="K689" t="n">
        <v>57.72</v>
      </c>
      <c r="L689" t="n">
        <v>8.25</v>
      </c>
      <c r="M689" t="n">
        <v>15</v>
      </c>
      <c r="N689" t="n">
        <v>59.32</v>
      </c>
      <c r="O689" t="n">
        <v>30486.64</v>
      </c>
      <c r="P689" t="n">
        <v>180.48</v>
      </c>
      <c r="Q689" t="n">
        <v>988.16</v>
      </c>
      <c r="R689" t="n">
        <v>47.43</v>
      </c>
      <c r="S689" t="n">
        <v>35.43</v>
      </c>
      <c r="T689" t="n">
        <v>4941.88</v>
      </c>
      <c r="U689" t="n">
        <v>0.75</v>
      </c>
      <c r="V689" t="n">
        <v>0.87</v>
      </c>
      <c r="W689" t="n">
        <v>2.99</v>
      </c>
      <c r="X689" t="n">
        <v>0.31</v>
      </c>
      <c r="Y689" t="n">
        <v>1</v>
      </c>
      <c r="Z689" t="n">
        <v>10</v>
      </c>
    </row>
    <row r="690">
      <c r="A690" t="n">
        <v>30</v>
      </c>
      <c r="B690" t="n">
        <v>120</v>
      </c>
      <c r="C690" t="inlineStr">
        <is>
          <t xml:space="preserve">CONCLUIDO	</t>
        </is>
      </c>
      <c r="D690" t="n">
        <v>6.0392</v>
      </c>
      <c r="E690" t="n">
        <v>16.56</v>
      </c>
      <c r="F690" t="n">
        <v>13.08</v>
      </c>
      <c r="G690" t="n">
        <v>46.15</v>
      </c>
      <c r="H690" t="n">
        <v>0.62</v>
      </c>
      <c r="I690" t="n">
        <v>17</v>
      </c>
      <c r="J690" t="n">
        <v>245.73</v>
      </c>
      <c r="K690" t="n">
        <v>57.72</v>
      </c>
      <c r="L690" t="n">
        <v>8.5</v>
      </c>
      <c r="M690" t="n">
        <v>15</v>
      </c>
      <c r="N690" t="n">
        <v>59.51</v>
      </c>
      <c r="O690" t="n">
        <v>30541.29</v>
      </c>
      <c r="P690" t="n">
        <v>179.83</v>
      </c>
      <c r="Q690" t="n">
        <v>988.1</v>
      </c>
      <c r="R690" t="n">
        <v>47.63</v>
      </c>
      <c r="S690" t="n">
        <v>35.43</v>
      </c>
      <c r="T690" t="n">
        <v>5041.99</v>
      </c>
      <c r="U690" t="n">
        <v>0.74</v>
      </c>
      <c r="V690" t="n">
        <v>0.87</v>
      </c>
      <c r="W690" t="n">
        <v>3</v>
      </c>
      <c r="X690" t="n">
        <v>0.32</v>
      </c>
      <c r="Y690" t="n">
        <v>1</v>
      </c>
      <c r="Z690" t="n">
        <v>10</v>
      </c>
    </row>
    <row r="691">
      <c r="A691" t="n">
        <v>31</v>
      </c>
      <c r="B691" t="n">
        <v>120</v>
      </c>
      <c r="C691" t="inlineStr">
        <is>
          <t xml:space="preserve">CONCLUIDO	</t>
        </is>
      </c>
      <c r="D691" t="n">
        <v>6.0619</v>
      </c>
      <c r="E691" t="n">
        <v>16.5</v>
      </c>
      <c r="F691" t="n">
        <v>13.06</v>
      </c>
      <c r="G691" t="n">
        <v>48.97</v>
      </c>
      <c r="H691" t="n">
        <v>0.63</v>
      </c>
      <c r="I691" t="n">
        <v>16</v>
      </c>
      <c r="J691" t="n">
        <v>246.18</v>
      </c>
      <c r="K691" t="n">
        <v>57.72</v>
      </c>
      <c r="L691" t="n">
        <v>8.75</v>
      </c>
      <c r="M691" t="n">
        <v>14</v>
      </c>
      <c r="N691" t="n">
        <v>59.7</v>
      </c>
      <c r="O691" t="n">
        <v>30596.01</v>
      </c>
      <c r="P691" t="n">
        <v>179.57</v>
      </c>
      <c r="Q691" t="n">
        <v>988.34</v>
      </c>
      <c r="R691" t="n">
        <v>47.08</v>
      </c>
      <c r="S691" t="n">
        <v>35.43</v>
      </c>
      <c r="T691" t="n">
        <v>4769.53</v>
      </c>
      <c r="U691" t="n">
        <v>0.75</v>
      </c>
      <c r="V691" t="n">
        <v>0.87</v>
      </c>
      <c r="W691" t="n">
        <v>2.99</v>
      </c>
      <c r="X691" t="n">
        <v>0.3</v>
      </c>
      <c r="Y691" t="n">
        <v>1</v>
      </c>
      <c r="Z691" t="n">
        <v>10</v>
      </c>
    </row>
    <row r="692">
      <c r="A692" t="n">
        <v>32</v>
      </c>
      <c r="B692" t="n">
        <v>120</v>
      </c>
      <c r="C692" t="inlineStr">
        <is>
          <t xml:space="preserve">CONCLUIDO	</t>
        </is>
      </c>
      <c r="D692" t="n">
        <v>6.0624</v>
      </c>
      <c r="E692" t="n">
        <v>16.5</v>
      </c>
      <c r="F692" t="n">
        <v>13.06</v>
      </c>
      <c r="G692" t="n">
        <v>48.96</v>
      </c>
      <c r="H692" t="n">
        <v>0.65</v>
      </c>
      <c r="I692" t="n">
        <v>16</v>
      </c>
      <c r="J692" t="n">
        <v>246.62</v>
      </c>
      <c r="K692" t="n">
        <v>57.72</v>
      </c>
      <c r="L692" t="n">
        <v>9</v>
      </c>
      <c r="M692" t="n">
        <v>14</v>
      </c>
      <c r="N692" t="n">
        <v>59.9</v>
      </c>
      <c r="O692" t="n">
        <v>30650.8</v>
      </c>
      <c r="P692" t="n">
        <v>178.35</v>
      </c>
      <c r="Q692" t="n">
        <v>988.25</v>
      </c>
      <c r="R692" t="n">
        <v>47.29</v>
      </c>
      <c r="S692" t="n">
        <v>35.43</v>
      </c>
      <c r="T692" t="n">
        <v>4876.05</v>
      </c>
      <c r="U692" t="n">
        <v>0.75</v>
      </c>
      <c r="V692" t="n">
        <v>0.87</v>
      </c>
      <c r="W692" t="n">
        <v>2.99</v>
      </c>
      <c r="X692" t="n">
        <v>0.3</v>
      </c>
      <c r="Y692" t="n">
        <v>1</v>
      </c>
      <c r="Z692" t="n">
        <v>10</v>
      </c>
    </row>
    <row r="693">
      <c r="A693" t="n">
        <v>33</v>
      </c>
      <c r="B693" t="n">
        <v>120</v>
      </c>
      <c r="C693" t="inlineStr">
        <is>
          <t xml:space="preserve">CONCLUIDO	</t>
        </is>
      </c>
      <c r="D693" t="n">
        <v>6.0849</v>
      </c>
      <c r="E693" t="n">
        <v>16.43</v>
      </c>
      <c r="F693" t="n">
        <v>13.04</v>
      </c>
      <c r="G693" t="n">
        <v>52.17</v>
      </c>
      <c r="H693" t="n">
        <v>0.67</v>
      </c>
      <c r="I693" t="n">
        <v>15</v>
      </c>
      <c r="J693" t="n">
        <v>247.07</v>
      </c>
      <c r="K693" t="n">
        <v>57.72</v>
      </c>
      <c r="L693" t="n">
        <v>9.25</v>
      </c>
      <c r="M693" t="n">
        <v>13</v>
      </c>
      <c r="N693" t="n">
        <v>60.09</v>
      </c>
      <c r="O693" t="n">
        <v>30705.66</v>
      </c>
      <c r="P693" t="n">
        <v>177.22</v>
      </c>
      <c r="Q693" t="n">
        <v>988.11</v>
      </c>
      <c r="R693" t="n">
        <v>46.74</v>
      </c>
      <c r="S693" t="n">
        <v>35.43</v>
      </c>
      <c r="T693" t="n">
        <v>4608.35</v>
      </c>
      <c r="U693" t="n">
        <v>0.76</v>
      </c>
      <c r="V693" t="n">
        <v>0.87</v>
      </c>
      <c r="W693" t="n">
        <v>2.99</v>
      </c>
      <c r="X693" t="n">
        <v>0.29</v>
      </c>
      <c r="Y693" t="n">
        <v>1</v>
      </c>
      <c r="Z693" t="n">
        <v>10</v>
      </c>
    </row>
    <row r="694">
      <c r="A694" t="n">
        <v>34</v>
      </c>
      <c r="B694" t="n">
        <v>120</v>
      </c>
      <c r="C694" t="inlineStr">
        <is>
          <t xml:space="preserve">CONCLUIDO	</t>
        </is>
      </c>
      <c r="D694" t="n">
        <v>6.0902</v>
      </c>
      <c r="E694" t="n">
        <v>16.42</v>
      </c>
      <c r="F694" t="n">
        <v>13.03</v>
      </c>
      <c r="G694" t="n">
        <v>52.11</v>
      </c>
      <c r="H694" t="n">
        <v>0.68</v>
      </c>
      <c r="I694" t="n">
        <v>15</v>
      </c>
      <c r="J694" t="n">
        <v>247.51</v>
      </c>
      <c r="K694" t="n">
        <v>57.72</v>
      </c>
      <c r="L694" t="n">
        <v>9.5</v>
      </c>
      <c r="M694" t="n">
        <v>13</v>
      </c>
      <c r="N694" t="n">
        <v>60.29</v>
      </c>
      <c r="O694" t="n">
        <v>30760.6</v>
      </c>
      <c r="P694" t="n">
        <v>176.31</v>
      </c>
      <c r="Q694" t="n">
        <v>988.28</v>
      </c>
      <c r="R694" t="n">
        <v>46.25</v>
      </c>
      <c r="S694" t="n">
        <v>35.43</v>
      </c>
      <c r="T694" t="n">
        <v>4359.43</v>
      </c>
      <c r="U694" t="n">
        <v>0.77</v>
      </c>
      <c r="V694" t="n">
        <v>0.87</v>
      </c>
      <c r="W694" t="n">
        <v>2.99</v>
      </c>
      <c r="X694" t="n">
        <v>0.27</v>
      </c>
      <c r="Y694" t="n">
        <v>1</v>
      </c>
      <c r="Z694" t="n">
        <v>10</v>
      </c>
    </row>
    <row r="695">
      <c r="A695" t="n">
        <v>35</v>
      </c>
      <c r="B695" t="n">
        <v>120</v>
      </c>
      <c r="C695" t="inlineStr">
        <is>
          <t xml:space="preserve">CONCLUIDO	</t>
        </is>
      </c>
      <c r="D695" t="n">
        <v>6.1142</v>
      </c>
      <c r="E695" t="n">
        <v>16.36</v>
      </c>
      <c r="F695" t="n">
        <v>13.01</v>
      </c>
      <c r="G695" t="n">
        <v>55.75</v>
      </c>
      <c r="H695" t="n">
        <v>0.7</v>
      </c>
      <c r="I695" t="n">
        <v>14</v>
      </c>
      <c r="J695" t="n">
        <v>247.96</v>
      </c>
      <c r="K695" t="n">
        <v>57.72</v>
      </c>
      <c r="L695" t="n">
        <v>9.75</v>
      </c>
      <c r="M695" t="n">
        <v>12</v>
      </c>
      <c r="N695" t="n">
        <v>60.48</v>
      </c>
      <c r="O695" t="n">
        <v>30815.6</v>
      </c>
      <c r="P695" t="n">
        <v>174.91</v>
      </c>
      <c r="Q695" t="n">
        <v>988.08</v>
      </c>
      <c r="R695" t="n">
        <v>45.57</v>
      </c>
      <c r="S695" t="n">
        <v>35.43</v>
      </c>
      <c r="T695" t="n">
        <v>4025.04</v>
      </c>
      <c r="U695" t="n">
        <v>0.78</v>
      </c>
      <c r="V695" t="n">
        <v>0.88</v>
      </c>
      <c r="W695" t="n">
        <v>2.99</v>
      </c>
      <c r="X695" t="n">
        <v>0.26</v>
      </c>
      <c r="Y695" t="n">
        <v>1</v>
      </c>
      <c r="Z695" t="n">
        <v>10</v>
      </c>
    </row>
    <row r="696">
      <c r="A696" t="n">
        <v>36</v>
      </c>
      <c r="B696" t="n">
        <v>120</v>
      </c>
      <c r="C696" t="inlineStr">
        <is>
          <t xml:space="preserve">CONCLUIDO	</t>
        </is>
      </c>
      <c r="D696" t="n">
        <v>6.1146</v>
      </c>
      <c r="E696" t="n">
        <v>16.35</v>
      </c>
      <c r="F696" t="n">
        <v>13.01</v>
      </c>
      <c r="G696" t="n">
        <v>55.75</v>
      </c>
      <c r="H696" t="n">
        <v>0.72</v>
      </c>
      <c r="I696" t="n">
        <v>14</v>
      </c>
      <c r="J696" t="n">
        <v>248.4</v>
      </c>
      <c r="K696" t="n">
        <v>57.72</v>
      </c>
      <c r="L696" t="n">
        <v>10</v>
      </c>
      <c r="M696" t="n">
        <v>12</v>
      </c>
      <c r="N696" t="n">
        <v>60.68</v>
      </c>
      <c r="O696" t="n">
        <v>30870.67</v>
      </c>
      <c r="P696" t="n">
        <v>174.65</v>
      </c>
      <c r="Q696" t="n">
        <v>988.08</v>
      </c>
      <c r="R696" t="n">
        <v>45.69</v>
      </c>
      <c r="S696" t="n">
        <v>35.43</v>
      </c>
      <c r="T696" t="n">
        <v>4086.99</v>
      </c>
      <c r="U696" t="n">
        <v>0.78</v>
      </c>
      <c r="V696" t="n">
        <v>0.88</v>
      </c>
      <c r="W696" t="n">
        <v>2.99</v>
      </c>
      <c r="X696" t="n">
        <v>0.25</v>
      </c>
      <c r="Y696" t="n">
        <v>1</v>
      </c>
      <c r="Z696" t="n">
        <v>10</v>
      </c>
    </row>
    <row r="697">
      <c r="A697" t="n">
        <v>37</v>
      </c>
      <c r="B697" t="n">
        <v>120</v>
      </c>
      <c r="C697" t="inlineStr">
        <is>
          <t xml:space="preserve">CONCLUIDO	</t>
        </is>
      </c>
      <c r="D697" t="n">
        <v>6.142</v>
      </c>
      <c r="E697" t="n">
        <v>16.28</v>
      </c>
      <c r="F697" t="n">
        <v>12.98</v>
      </c>
      <c r="G697" t="n">
        <v>59.91</v>
      </c>
      <c r="H697" t="n">
        <v>0.73</v>
      </c>
      <c r="I697" t="n">
        <v>13</v>
      </c>
      <c r="J697" t="n">
        <v>248.85</v>
      </c>
      <c r="K697" t="n">
        <v>57.72</v>
      </c>
      <c r="L697" t="n">
        <v>10.25</v>
      </c>
      <c r="M697" t="n">
        <v>11</v>
      </c>
      <c r="N697" t="n">
        <v>60.88</v>
      </c>
      <c r="O697" t="n">
        <v>30925.82</v>
      </c>
      <c r="P697" t="n">
        <v>171.94</v>
      </c>
      <c r="Q697" t="n">
        <v>988.08</v>
      </c>
      <c r="R697" t="n">
        <v>44.81</v>
      </c>
      <c r="S697" t="n">
        <v>35.43</v>
      </c>
      <c r="T697" t="n">
        <v>3650.78</v>
      </c>
      <c r="U697" t="n">
        <v>0.79</v>
      </c>
      <c r="V697" t="n">
        <v>0.88</v>
      </c>
      <c r="W697" t="n">
        <v>2.98</v>
      </c>
      <c r="X697" t="n">
        <v>0.23</v>
      </c>
      <c r="Y697" t="n">
        <v>1</v>
      </c>
      <c r="Z697" t="n">
        <v>10</v>
      </c>
    </row>
    <row r="698">
      <c r="A698" t="n">
        <v>38</v>
      </c>
      <c r="B698" t="n">
        <v>120</v>
      </c>
      <c r="C698" t="inlineStr">
        <is>
          <t xml:space="preserve">CONCLUIDO	</t>
        </is>
      </c>
      <c r="D698" t="n">
        <v>6.1353</v>
      </c>
      <c r="E698" t="n">
        <v>16.3</v>
      </c>
      <c r="F698" t="n">
        <v>13</v>
      </c>
      <c r="G698" t="n">
        <v>59.99</v>
      </c>
      <c r="H698" t="n">
        <v>0.75</v>
      </c>
      <c r="I698" t="n">
        <v>13</v>
      </c>
      <c r="J698" t="n">
        <v>249.3</v>
      </c>
      <c r="K698" t="n">
        <v>57.72</v>
      </c>
      <c r="L698" t="n">
        <v>10.5</v>
      </c>
      <c r="M698" t="n">
        <v>11</v>
      </c>
      <c r="N698" t="n">
        <v>61.07</v>
      </c>
      <c r="O698" t="n">
        <v>30981.04</v>
      </c>
      <c r="P698" t="n">
        <v>171.68</v>
      </c>
      <c r="Q698" t="n">
        <v>988.13</v>
      </c>
      <c r="R698" t="n">
        <v>45.48</v>
      </c>
      <c r="S698" t="n">
        <v>35.43</v>
      </c>
      <c r="T698" t="n">
        <v>3986.87</v>
      </c>
      <c r="U698" t="n">
        <v>0.78</v>
      </c>
      <c r="V698" t="n">
        <v>0.88</v>
      </c>
      <c r="W698" t="n">
        <v>2.98</v>
      </c>
      <c r="X698" t="n">
        <v>0.24</v>
      </c>
      <c r="Y698" t="n">
        <v>1</v>
      </c>
      <c r="Z698" t="n">
        <v>10</v>
      </c>
    </row>
    <row r="699">
      <c r="A699" t="n">
        <v>39</v>
      </c>
      <c r="B699" t="n">
        <v>120</v>
      </c>
      <c r="C699" t="inlineStr">
        <is>
          <t xml:space="preserve">CONCLUIDO	</t>
        </is>
      </c>
      <c r="D699" t="n">
        <v>6.1361</v>
      </c>
      <c r="E699" t="n">
        <v>16.3</v>
      </c>
      <c r="F699" t="n">
        <v>13</v>
      </c>
      <c r="G699" t="n">
        <v>59.98</v>
      </c>
      <c r="H699" t="n">
        <v>0.77</v>
      </c>
      <c r="I699" t="n">
        <v>13</v>
      </c>
      <c r="J699" t="n">
        <v>249.75</v>
      </c>
      <c r="K699" t="n">
        <v>57.72</v>
      </c>
      <c r="L699" t="n">
        <v>10.75</v>
      </c>
      <c r="M699" t="n">
        <v>11</v>
      </c>
      <c r="N699" t="n">
        <v>61.27</v>
      </c>
      <c r="O699" t="n">
        <v>31036.33</v>
      </c>
      <c r="P699" t="n">
        <v>171.55</v>
      </c>
      <c r="Q699" t="n">
        <v>988.14</v>
      </c>
      <c r="R699" t="n">
        <v>45.31</v>
      </c>
      <c r="S699" t="n">
        <v>35.43</v>
      </c>
      <c r="T699" t="n">
        <v>3899.09</v>
      </c>
      <c r="U699" t="n">
        <v>0.78</v>
      </c>
      <c r="V699" t="n">
        <v>0.88</v>
      </c>
      <c r="W699" t="n">
        <v>2.98</v>
      </c>
      <c r="X699" t="n">
        <v>0.24</v>
      </c>
      <c r="Y699" t="n">
        <v>1</v>
      </c>
      <c r="Z699" t="n">
        <v>10</v>
      </c>
    </row>
    <row r="700">
      <c r="A700" t="n">
        <v>40</v>
      </c>
      <c r="B700" t="n">
        <v>120</v>
      </c>
      <c r="C700" t="inlineStr">
        <is>
          <t xml:space="preserve">CONCLUIDO	</t>
        </is>
      </c>
      <c r="D700" t="n">
        <v>6.1625</v>
      </c>
      <c r="E700" t="n">
        <v>16.23</v>
      </c>
      <c r="F700" t="n">
        <v>12.97</v>
      </c>
      <c r="G700" t="n">
        <v>64.86</v>
      </c>
      <c r="H700" t="n">
        <v>0.78</v>
      </c>
      <c r="I700" t="n">
        <v>12</v>
      </c>
      <c r="J700" t="n">
        <v>250.2</v>
      </c>
      <c r="K700" t="n">
        <v>57.72</v>
      </c>
      <c r="L700" t="n">
        <v>11</v>
      </c>
      <c r="M700" t="n">
        <v>10</v>
      </c>
      <c r="N700" t="n">
        <v>61.47</v>
      </c>
      <c r="O700" t="n">
        <v>31091.69</v>
      </c>
      <c r="P700" t="n">
        <v>168.98</v>
      </c>
      <c r="Q700" t="n">
        <v>988.12</v>
      </c>
      <c r="R700" t="n">
        <v>44.5</v>
      </c>
      <c r="S700" t="n">
        <v>35.43</v>
      </c>
      <c r="T700" t="n">
        <v>3499.64</v>
      </c>
      <c r="U700" t="n">
        <v>0.8</v>
      </c>
      <c r="V700" t="n">
        <v>0.88</v>
      </c>
      <c r="W700" t="n">
        <v>2.98</v>
      </c>
      <c r="X700" t="n">
        <v>0.22</v>
      </c>
      <c r="Y700" t="n">
        <v>1</v>
      </c>
      <c r="Z700" t="n">
        <v>10</v>
      </c>
    </row>
    <row r="701">
      <c r="A701" t="n">
        <v>41</v>
      </c>
      <c r="B701" t="n">
        <v>120</v>
      </c>
      <c r="C701" t="inlineStr">
        <is>
          <t xml:space="preserve">CONCLUIDO	</t>
        </is>
      </c>
      <c r="D701" t="n">
        <v>6.1638</v>
      </c>
      <c r="E701" t="n">
        <v>16.22</v>
      </c>
      <c r="F701" t="n">
        <v>12.97</v>
      </c>
      <c r="G701" t="n">
        <v>64.84</v>
      </c>
      <c r="H701" t="n">
        <v>0.8</v>
      </c>
      <c r="I701" t="n">
        <v>12</v>
      </c>
      <c r="J701" t="n">
        <v>250.65</v>
      </c>
      <c r="K701" t="n">
        <v>57.72</v>
      </c>
      <c r="L701" t="n">
        <v>11.25</v>
      </c>
      <c r="M701" t="n">
        <v>10</v>
      </c>
      <c r="N701" t="n">
        <v>61.67</v>
      </c>
      <c r="O701" t="n">
        <v>31147.12</v>
      </c>
      <c r="P701" t="n">
        <v>168.56</v>
      </c>
      <c r="Q701" t="n">
        <v>988.08</v>
      </c>
      <c r="R701" t="n">
        <v>44.46</v>
      </c>
      <c r="S701" t="n">
        <v>35.43</v>
      </c>
      <c r="T701" t="n">
        <v>3482.63</v>
      </c>
      <c r="U701" t="n">
        <v>0.8</v>
      </c>
      <c r="V701" t="n">
        <v>0.88</v>
      </c>
      <c r="W701" t="n">
        <v>2.98</v>
      </c>
      <c r="X701" t="n">
        <v>0.21</v>
      </c>
      <c r="Y701" t="n">
        <v>1</v>
      </c>
      <c r="Z701" t="n">
        <v>10</v>
      </c>
    </row>
    <row r="702">
      <c r="A702" t="n">
        <v>42</v>
      </c>
      <c r="B702" t="n">
        <v>120</v>
      </c>
      <c r="C702" t="inlineStr">
        <is>
          <t xml:space="preserve">CONCLUIDO	</t>
        </is>
      </c>
      <c r="D702" t="n">
        <v>6.1674</v>
      </c>
      <c r="E702" t="n">
        <v>16.21</v>
      </c>
      <c r="F702" t="n">
        <v>12.96</v>
      </c>
      <c r="G702" t="n">
        <v>64.79000000000001</v>
      </c>
      <c r="H702" t="n">
        <v>0.8100000000000001</v>
      </c>
      <c r="I702" t="n">
        <v>12</v>
      </c>
      <c r="J702" t="n">
        <v>251.1</v>
      </c>
      <c r="K702" t="n">
        <v>57.72</v>
      </c>
      <c r="L702" t="n">
        <v>11.5</v>
      </c>
      <c r="M702" t="n">
        <v>10</v>
      </c>
      <c r="N702" t="n">
        <v>61.87</v>
      </c>
      <c r="O702" t="n">
        <v>31202.63</v>
      </c>
      <c r="P702" t="n">
        <v>167.81</v>
      </c>
      <c r="Q702" t="n">
        <v>988.15</v>
      </c>
      <c r="R702" t="n">
        <v>44.08</v>
      </c>
      <c r="S702" t="n">
        <v>35.43</v>
      </c>
      <c r="T702" t="n">
        <v>3291.46</v>
      </c>
      <c r="U702" t="n">
        <v>0.8</v>
      </c>
      <c r="V702" t="n">
        <v>0.88</v>
      </c>
      <c r="W702" t="n">
        <v>2.98</v>
      </c>
      <c r="X702" t="n">
        <v>0.2</v>
      </c>
      <c r="Y702" t="n">
        <v>1</v>
      </c>
      <c r="Z702" t="n">
        <v>10</v>
      </c>
    </row>
    <row r="703">
      <c r="A703" t="n">
        <v>43</v>
      </c>
      <c r="B703" t="n">
        <v>120</v>
      </c>
      <c r="C703" t="inlineStr">
        <is>
          <t xml:space="preserve">CONCLUIDO	</t>
        </is>
      </c>
      <c r="D703" t="n">
        <v>6.1615</v>
      </c>
      <c r="E703" t="n">
        <v>16.23</v>
      </c>
      <c r="F703" t="n">
        <v>12.97</v>
      </c>
      <c r="G703" t="n">
        <v>64.87</v>
      </c>
      <c r="H703" t="n">
        <v>0.83</v>
      </c>
      <c r="I703" t="n">
        <v>12</v>
      </c>
      <c r="J703" t="n">
        <v>251.55</v>
      </c>
      <c r="K703" t="n">
        <v>57.72</v>
      </c>
      <c r="L703" t="n">
        <v>11.75</v>
      </c>
      <c r="M703" t="n">
        <v>10</v>
      </c>
      <c r="N703" t="n">
        <v>62.07</v>
      </c>
      <c r="O703" t="n">
        <v>31258.21</v>
      </c>
      <c r="P703" t="n">
        <v>166.91</v>
      </c>
      <c r="Q703" t="n">
        <v>988.15</v>
      </c>
      <c r="R703" t="n">
        <v>44.58</v>
      </c>
      <c r="S703" t="n">
        <v>35.43</v>
      </c>
      <c r="T703" t="n">
        <v>3540.66</v>
      </c>
      <c r="U703" t="n">
        <v>0.79</v>
      </c>
      <c r="V703" t="n">
        <v>0.88</v>
      </c>
      <c r="W703" t="n">
        <v>2.99</v>
      </c>
      <c r="X703" t="n">
        <v>0.22</v>
      </c>
      <c r="Y703" t="n">
        <v>1</v>
      </c>
      <c r="Z703" t="n">
        <v>10</v>
      </c>
    </row>
    <row r="704">
      <c r="A704" t="n">
        <v>44</v>
      </c>
      <c r="B704" t="n">
        <v>120</v>
      </c>
      <c r="C704" t="inlineStr">
        <is>
          <t xml:space="preserve">CONCLUIDO	</t>
        </is>
      </c>
      <c r="D704" t="n">
        <v>6.1848</v>
      </c>
      <c r="E704" t="n">
        <v>16.17</v>
      </c>
      <c r="F704" t="n">
        <v>12.96</v>
      </c>
      <c r="G704" t="n">
        <v>70.68000000000001</v>
      </c>
      <c r="H704" t="n">
        <v>0.85</v>
      </c>
      <c r="I704" t="n">
        <v>11</v>
      </c>
      <c r="J704" t="n">
        <v>252</v>
      </c>
      <c r="K704" t="n">
        <v>57.72</v>
      </c>
      <c r="L704" t="n">
        <v>12</v>
      </c>
      <c r="M704" t="n">
        <v>9</v>
      </c>
      <c r="N704" t="n">
        <v>62.27</v>
      </c>
      <c r="O704" t="n">
        <v>31313.87</v>
      </c>
      <c r="P704" t="n">
        <v>165.64</v>
      </c>
      <c r="Q704" t="n">
        <v>988.08</v>
      </c>
      <c r="R704" t="n">
        <v>44.14</v>
      </c>
      <c r="S704" t="n">
        <v>35.43</v>
      </c>
      <c r="T704" t="n">
        <v>3325.06</v>
      </c>
      <c r="U704" t="n">
        <v>0.8</v>
      </c>
      <c r="V704" t="n">
        <v>0.88</v>
      </c>
      <c r="W704" t="n">
        <v>2.98</v>
      </c>
      <c r="X704" t="n">
        <v>0.21</v>
      </c>
      <c r="Y704" t="n">
        <v>1</v>
      </c>
      <c r="Z704" t="n">
        <v>10</v>
      </c>
    </row>
    <row r="705">
      <c r="A705" t="n">
        <v>45</v>
      </c>
      <c r="B705" t="n">
        <v>120</v>
      </c>
      <c r="C705" t="inlineStr">
        <is>
          <t xml:space="preserve">CONCLUIDO	</t>
        </is>
      </c>
      <c r="D705" t="n">
        <v>6.1898</v>
      </c>
      <c r="E705" t="n">
        <v>16.16</v>
      </c>
      <c r="F705" t="n">
        <v>12.95</v>
      </c>
      <c r="G705" t="n">
        <v>70.61</v>
      </c>
      <c r="H705" t="n">
        <v>0.86</v>
      </c>
      <c r="I705" t="n">
        <v>11</v>
      </c>
      <c r="J705" t="n">
        <v>252.45</v>
      </c>
      <c r="K705" t="n">
        <v>57.72</v>
      </c>
      <c r="L705" t="n">
        <v>12.25</v>
      </c>
      <c r="M705" t="n">
        <v>9</v>
      </c>
      <c r="N705" t="n">
        <v>62.48</v>
      </c>
      <c r="O705" t="n">
        <v>31369.6</v>
      </c>
      <c r="P705" t="n">
        <v>164.87</v>
      </c>
      <c r="Q705" t="n">
        <v>988.09</v>
      </c>
      <c r="R705" t="n">
        <v>43.8</v>
      </c>
      <c r="S705" t="n">
        <v>35.43</v>
      </c>
      <c r="T705" t="n">
        <v>3153.99</v>
      </c>
      <c r="U705" t="n">
        <v>0.8100000000000001</v>
      </c>
      <c r="V705" t="n">
        <v>0.88</v>
      </c>
      <c r="W705" t="n">
        <v>2.98</v>
      </c>
      <c r="X705" t="n">
        <v>0.19</v>
      </c>
      <c r="Y705" t="n">
        <v>1</v>
      </c>
      <c r="Z705" t="n">
        <v>10</v>
      </c>
    </row>
    <row r="706">
      <c r="A706" t="n">
        <v>46</v>
      </c>
      <c r="B706" t="n">
        <v>120</v>
      </c>
      <c r="C706" t="inlineStr">
        <is>
          <t xml:space="preserve">CONCLUIDO	</t>
        </is>
      </c>
      <c r="D706" t="n">
        <v>6.1899</v>
      </c>
      <c r="E706" t="n">
        <v>16.16</v>
      </c>
      <c r="F706" t="n">
        <v>12.95</v>
      </c>
      <c r="G706" t="n">
        <v>70.61</v>
      </c>
      <c r="H706" t="n">
        <v>0.88</v>
      </c>
      <c r="I706" t="n">
        <v>11</v>
      </c>
      <c r="J706" t="n">
        <v>252.9</v>
      </c>
      <c r="K706" t="n">
        <v>57.72</v>
      </c>
      <c r="L706" t="n">
        <v>12.5</v>
      </c>
      <c r="M706" t="n">
        <v>9</v>
      </c>
      <c r="N706" t="n">
        <v>62.68</v>
      </c>
      <c r="O706" t="n">
        <v>31425.4</v>
      </c>
      <c r="P706" t="n">
        <v>163.77</v>
      </c>
      <c r="Q706" t="n">
        <v>988.08</v>
      </c>
      <c r="R706" t="n">
        <v>43.79</v>
      </c>
      <c r="S706" t="n">
        <v>35.43</v>
      </c>
      <c r="T706" t="n">
        <v>3150.61</v>
      </c>
      <c r="U706" t="n">
        <v>0.8100000000000001</v>
      </c>
      <c r="V706" t="n">
        <v>0.88</v>
      </c>
      <c r="W706" t="n">
        <v>2.98</v>
      </c>
      <c r="X706" t="n">
        <v>0.19</v>
      </c>
      <c r="Y706" t="n">
        <v>1</v>
      </c>
      <c r="Z706" t="n">
        <v>10</v>
      </c>
    </row>
    <row r="707">
      <c r="A707" t="n">
        <v>47</v>
      </c>
      <c r="B707" t="n">
        <v>120</v>
      </c>
      <c r="C707" t="inlineStr">
        <is>
          <t xml:space="preserve">CONCLUIDO	</t>
        </is>
      </c>
      <c r="D707" t="n">
        <v>6.1902</v>
      </c>
      <c r="E707" t="n">
        <v>16.15</v>
      </c>
      <c r="F707" t="n">
        <v>12.94</v>
      </c>
      <c r="G707" t="n">
        <v>70.61</v>
      </c>
      <c r="H707" t="n">
        <v>0.9</v>
      </c>
      <c r="I707" t="n">
        <v>11</v>
      </c>
      <c r="J707" t="n">
        <v>253.35</v>
      </c>
      <c r="K707" t="n">
        <v>57.72</v>
      </c>
      <c r="L707" t="n">
        <v>12.75</v>
      </c>
      <c r="M707" t="n">
        <v>9</v>
      </c>
      <c r="N707" t="n">
        <v>62.88</v>
      </c>
      <c r="O707" t="n">
        <v>31481.28</v>
      </c>
      <c r="P707" t="n">
        <v>161.01</v>
      </c>
      <c r="Q707" t="n">
        <v>988.08</v>
      </c>
      <c r="R707" t="n">
        <v>43.67</v>
      </c>
      <c r="S707" t="n">
        <v>35.43</v>
      </c>
      <c r="T707" t="n">
        <v>3090.84</v>
      </c>
      <c r="U707" t="n">
        <v>0.8100000000000001</v>
      </c>
      <c r="V707" t="n">
        <v>0.88</v>
      </c>
      <c r="W707" t="n">
        <v>2.98</v>
      </c>
      <c r="X707" t="n">
        <v>0.19</v>
      </c>
      <c r="Y707" t="n">
        <v>1</v>
      </c>
      <c r="Z707" t="n">
        <v>10</v>
      </c>
    </row>
    <row r="708">
      <c r="A708" t="n">
        <v>48</v>
      </c>
      <c r="B708" t="n">
        <v>120</v>
      </c>
      <c r="C708" t="inlineStr">
        <is>
          <t xml:space="preserve">CONCLUIDO	</t>
        </is>
      </c>
      <c r="D708" t="n">
        <v>6.2151</v>
      </c>
      <c r="E708" t="n">
        <v>16.09</v>
      </c>
      <c r="F708" t="n">
        <v>12.93</v>
      </c>
      <c r="G708" t="n">
        <v>77.55</v>
      </c>
      <c r="H708" t="n">
        <v>0.91</v>
      </c>
      <c r="I708" t="n">
        <v>10</v>
      </c>
      <c r="J708" t="n">
        <v>253.81</v>
      </c>
      <c r="K708" t="n">
        <v>57.72</v>
      </c>
      <c r="L708" t="n">
        <v>13</v>
      </c>
      <c r="M708" t="n">
        <v>6</v>
      </c>
      <c r="N708" t="n">
        <v>63.08</v>
      </c>
      <c r="O708" t="n">
        <v>31537.23</v>
      </c>
      <c r="P708" t="n">
        <v>160.75</v>
      </c>
      <c r="Q708" t="n">
        <v>988.12</v>
      </c>
      <c r="R708" t="n">
        <v>43.09</v>
      </c>
      <c r="S708" t="n">
        <v>35.43</v>
      </c>
      <c r="T708" t="n">
        <v>2806.83</v>
      </c>
      <c r="U708" t="n">
        <v>0.82</v>
      </c>
      <c r="V708" t="n">
        <v>0.88</v>
      </c>
      <c r="W708" t="n">
        <v>2.98</v>
      </c>
      <c r="X708" t="n">
        <v>0.17</v>
      </c>
      <c r="Y708" t="n">
        <v>1</v>
      </c>
      <c r="Z708" t="n">
        <v>10</v>
      </c>
    </row>
    <row r="709">
      <c r="A709" t="n">
        <v>49</v>
      </c>
      <c r="B709" t="n">
        <v>120</v>
      </c>
      <c r="C709" t="inlineStr">
        <is>
          <t xml:space="preserve">CONCLUIDO	</t>
        </is>
      </c>
      <c r="D709" t="n">
        <v>6.2113</v>
      </c>
      <c r="E709" t="n">
        <v>16.1</v>
      </c>
      <c r="F709" t="n">
        <v>12.94</v>
      </c>
      <c r="G709" t="n">
        <v>77.61</v>
      </c>
      <c r="H709" t="n">
        <v>0.93</v>
      </c>
      <c r="I709" t="n">
        <v>10</v>
      </c>
      <c r="J709" t="n">
        <v>254.26</v>
      </c>
      <c r="K709" t="n">
        <v>57.72</v>
      </c>
      <c r="L709" t="n">
        <v>13.25</v>
      </c>
      <c r="M709" t="n">
        <v>5</v>
      </c>
      <c r="N709" t="n">
        <v>63.29</v>
      </c>
      <c r="O709" t="n">
        <v>31593.26</v>
      </c>
      <c r="P709" t="n">
        <v>159.63</v>
      </c>
      <c r="Q709" t="n">
        <v>988.15</v>
      </c>
      <c r="R709" t="n">
        <v>43.25</v>
      </c>
      <c r="S709" t="n">
        <v>35.43</v>
      </c>
      <c r="T709" t="n">
        <v>2885.77</v>
      </c>
      <c r="U709" t="n">
        <v>0.82</v>
      </c>
      <c r="V709" t="n">
        <v>0.88</v>
      </c>
      <c r="W709" t="n">
        <v>2.99</v>
      </c>
      <c r="X709" t="n">
        <v>0.18</v>
      </c>
      <c r="Y709" t="n">
        <v>1</v>
      </c>
      <c r="Z709" t="n">
        <v>10</v>
      </c>
    </row>
    <row r="710">
      <c r="A710" t="n">
        <v>50</v>
      </c>
      <c r="B710" t="n">
        <v>120</v>
      </c>
      <c r="C710" t="inlineStr">
        <is>
          <t xml:space="preserve">CONCLUIDO	</t>
        </is>
      </c>
      <c r="D710" t="n">
        <v>6.2103</v>
      </c>
      <c r="E710" t="n">
        <v>16.1</v>
      </c>
      <c r="F710" t="n">
        <v>12.94</v>
      </c>
      <c r="G710" t="n">
        <v>77.63</v>
      </c>
      <c r="H710" t="n">
        <v>0.9399999999999999</v>
      </c>
      <c r="I710" t="n">
        <v>10</v>
      </c>
      <c r="J710" t="n">
        <v>254.72</v>
      </c>
      <c r="K710" t="n">
        <v>57.72</v>
      </c>
      <c r="L710" t="n">
        <v>13.5</v>
      </c>
      <c r="M710" t="n">
        <v>4</v>
      </c>
      <c r="N710" t="n">
        <v>63.49</v>
      </c>
      <c r="O710" t="n">
        <v>31649.36</v>
      </c>
      <c r="P710" t="n">
        <v>158.86</v>
      </c>
      <c r="Q710" t="n">
        <v>988.12</v>
      </c>
      <c r="R710" t="n">
        <v>43.27</v>
      </c>
      <c r="S710" t="n">
        <v>35.43</v>
      </c>
      <c r="T710" t="n">
        <v>2898.31</v>
      </c>
      <c r="U710" t="n">
        <v>0.82</v>
      </c>
      <c r="V710" t="n">
        <v>0.88</v>
      </c>
      <c r="W710" t="n">
        <v>2.99</v>
      </c>
      <c r="X710" t="n">
        <v>0.18</v>
      </c>
      <c r="Y710" t="n">
        <v>1</v>
      </c>
      <c r="Z710" t="n">
        <v>10</v>
      </c>
    </row>
    <row r="711">
      <c r="A711" t="n">
        <v>51</v>
      </c>
      <c r="B711" t="n">
        <v>120</v>
      </c>
      <c r="C711" t="inlineStr">
        <is>
          <t xml:space="preserve">CONCLUIDO	</t>
        </is>
      </c>
      <c r="D711" t="n">
        <v>6.21</v>
      </c>
      <c r="E711" t="n">
        <v>16.1</v>
      </c>
      <c r="F711" t="n">
        <v>12.94</v>
      </c>
      <c r="G711" t="n">
        <v>77.63</v>
      </c>
      <c r="H711" t="n">
        <v>0.96</v>
      </c>
      <c r="I711" t="n">
        <v>10</v>
      </c>
      <c r="J711" t="n">
        <v>255.17</v>
      </c>
      <c r="K711" t="n">
        <v>57.72</v>
      </c>
      <c r="L711" t="n">
        <v>13.75</v>
      </c>
      <c r="M711" t="n">
        <v>4</v>
      </c>
      <c r="N711" t="n">
        <v>63.7</v>
      </c>
      <c r="O711" t="n">
        <v>31705.54</v>
      </c>
      <c r="P711" t="n">
        <v>158.99</v>
      </c>
      <c r="Q711" t="n">
        <v>988.11</v>
      </c>
      <c r="R711" t="n">
        <v>43.36</v>
      </c>
      <c r="S711" t="n">
        <v>35.43</v>
      </c>
      <c r="T711" t="n">
        <v>2942.39</v>
      </c>
      <c r="U711" t="n">
        <v>0.82</v>
      </c>
      <c r="V711" t="n">
        <v>0.88</v>
      </c>
      <c r="W711" t="n">
        <v>2.99</v>
      </c>
      <c r="X711" t="n">
        <v>0.18</v>
      </c>
      <c r="Y711" t="n">
        <v>1</v>
      </c>
      <c r="Z711" t="n">
        <v>10</v>
      </c>
    </row>
    <row r="712">
      <c r="A712" t="n">
        <v>52</v>
      </c>
      <c r="B712" t="n">
        <v>120</v>
      </c>
      <c r="C712" t="inlineStr">
        <is>
          <t xml:space="preserve">CONCLUIDO	</t>
        </is>
      </c>
      <c r="D712" t="n">
        <v>6.2119</v>
      </c>
      <c r="E712" t="n">
        <v>16.1</v>
      </c>
      <c r="F712" t="n">
        <v>12.93</v>
      </c>
      <c r="G712" t="n">
        <v>77.59999999999999</v>
      </c>
      <c r="H712" t="n">
        <v>0.97</v>
      </c>
      <c r="I712" t="n">
        <v>10</v>
      </c>
      <c r="J712" t="n">
        <v>255.63</v>
      </c>
      <c r="K712" t="n">
        <v>57.72</v>
      </c>
      <c r="L712" t="n">
        <v>14</v>
      </c>
      <c r="M712" t="n">
        <v>2</v>
      </c>
      <c r="N712" t="n">
        <v>63.91</v>
      </c>
      <c r="O712" t="n">
        <v>31761.8</v>
      </c>
      <c r="P712" t="n">
        <v>158.95</v>
      </c>
      <c r="Q712" t="n">
        <v>988.16</v>
      </c>
      <c r="R712" t="n">
        <v>43.2</v>
      </c>
      <c r="S712" t="n">
        <v>35.43</v>
      </c>
      <c r="T712" t="n">
        <v>2863.4</v>
      </c>
      <c r="U712" t="n">
        <v>0.82</v>
      </c>
      <c r="V712" t="n">
        <v>0.88</v>
      </c>
      <c r="W712" t="n">
        <v>2.98</v>
      </c>
      <c r="X712" t="n">
        <v>0.18</v>
      </c>
      <c r="Y712" t="n">
        <v>1</v>
      </c>
      <c r="Z712" t="n">
        <v>10</v>
      </c>
    </row>
    <row r="713">
      <c r="A713" t="n">
        <v>53</v>
      </c>
      <c r="B713" t="n">
        <v>120</v>
      </c>
      <c r="C713" t="inlineStr">
        <is>
          <t xml:space="preserve">CONCLUIDO	</t>
        </is>
      </c>
      <c r="D713" t="n">
        <v>6.2099</v>
      </c>
      <c r="E713" t="n">
        <v>16.1</v>
      </c>
      <c r="F713" t="n">
        <v>12.94</v>
      </c>
      <c r="G713" t="n">
        <v>77.63</v>
      </c>
      <c r="H713" t="n">
        <v>0.99</v>
      </c>
      <c r="I713" t="n">
        <v>10</v>
      </c>
      <c r="J713" t="n">
        <v>256.09</v>
      </c>
      <c r="K713" t="n">
        <v>57.72</v>
      </c>
      <c r="L713" t="n">
        <v>14.25</v>
      </c>
      <c r="M713" t="n">
        <v>1</v>
      </c>
      <c r="N713" t="n">
        <v>64.11</v>
      </c>
      <c r="O713" t="n">
        <v>31818.13</v>
      </c>
      <c r="P713" t="n">
        <v>158.87</v>
      </c>
      <c r="Q713" t="n">
        <v>988.16</v>
      </c>
      <c r="R713" t="n">
        <v>43.28</v>
      </c>
      <c r="S713" t="n">
        <v>35.43</v>
      </c>
      <c r="T713" t="n">
        <v>2901.71</v>
      </c>
      <c r="U713" t="n">
        <v>0.82</v>
      </c>
      <c r="V713" t="n">
        <v>0.88</v>
      </c>
      <c r="W713" t="n">
        <v>2.99</v>
      </c>
      <c r="X713" t="n">
        <v>0.18</v>
      </c>
      <c r="Y713" t="n">
        <v>1</v>
      </c>
      <c r="Z713" t="n">
        <v>10</v>
      </c>
    </row>
    <row r="714">
      <c r="A714" t="n">
        <v>54</v>
      </c>
      <c r="B714" t="n">
        <v>120</v>
      </c>
      <c r="C714" t="inlineStr">
        <is>
          <t xml:space="preserve">CONCLUIDO	</t>
        </is>
      </c>
      <c r="D714" t="n">
        <v>6.2099</v>
      </c>
      <c r="E714" t="n">
        <v>16.1</v>
      </c>
      <c r="F714" t="n">
        <v>12.94</v>
      </c>
      <c r="G714" t="n">
        <v>77.63</v>
      </c>
      <c r="H714" t="n">
        <v>1.01</v>
      </c>
      <c r="I714" t="n">
        <v>10</v>
      </c>
      <c r="J714" t="n">
        <v>256.54</v>
      </c>
      <c r="K714" t="n">
        <v>57.72</v>
      </c>
      <c r="L714" t="n">
        <v>14.5</v>
      </c>
      <c r="M714" t="n">
        <v>0</v>
      </c>
      <c r="N714" t="n">
        <v>64.31999999999999</v>
      </c>
      <c r="O714" t="n">
        <v>31874.54</v>
      </c>
      <c r="P714" t="n">
        <v>159.12</v>
      </c>
      <c r="Q714" t="n">
        <v>988.16</v>
      </c>
      <c r="R714" t="n">
        <v>43.29</v>
      </c>
      <c r="S714" t="n">
        <v>35.43</v>
      </c>
      <c r="T714" t="n">
        <v>2903.59</v>
      </c>
      <c r="U714" t="n">
        <v>0.82</v>
      </c>
      <c r="V714" t="n">
        <v>0.88</v>
      </c>
      <c r="W714" t="n">
        <v>2.99</v>
      </c>
      <c r="X714" t="n">
        <v>0.18</v>
      </c>
      <c r="Y714" t="n">
        <v>1</v>
      </c>
      <c r="Z714" t="n">
        <v>10</v>
      </c>
    </row>
    <row r="715">
      <c r="A715" t="n">
        <v>0</v>
      </c>
      <c r="B715" t="n">
        <v>145</v>
      </c>
      <c r="C715" t="inlineStr">
        <is>
          <t xml:space="preserve">CONCLUIDO	</t>
        </is>
      </c>
      <c r="D715" t="n">
        <v>3.1005</v>
      </c>
      <c r="E715" t="n">
        <v>32.25</v>
      </c>
      <c r="F715" t="n">
        <v>17.34</v>
      </c>
      <c r="G715" t="n">
        <v>4.69</v>
      </c>
      <c r="H715" t="n">
        <v>0.06</v>
      </c>
      <c r="I715" t="n">
        <v>222</v>
      </c>
      <c r="J715" t="n">
        <v>285.18</v>
      </c>
      <c r="K715" t="n">
        <v>61.2</v>
      </c>
      <c r="L715" t="n">
        <v>1</v>
      </c>
      <c r="M715" t="n">
        <v>220</v>
      </c>
      <c r="N715" t="n">
        <v>77.98</v>
      </c>
      <c r="O715" t="n">
        <v>35406.83</v>
      </c>
      <c r="P715" t="n">
        <v>307.76</v>
      </c>
      <c r="Q715" t="n">
        <v>988.7</v>
      </c>
      <c r="R715" t="n">
        <v>180.73</v>
      </c>
      <c r="S715" t="n">
        <v>35.43</v>
      </c>
      <c r="T715" t="n">
        <v>70563.86</v>
      </c>
      <c r="U715" t="n">
        <v>0.2</v>
      </c>
      <c r="V715" t="n">
        <v>0.66</v>
      </c>
      <c r="W715" t="n">
        <v>3.33</v>
      </c>
      <c r="X715" t="n">
        <v>4.58</v>
      </c>
      <c r="Y715" t="n">
        <v>1</v>
      </c>
      <c r="Z715" t="n">
        <v>10</v>
      </c>
    </row>
    <row r="716">
      <c r="A716" t="n">
        <v>1</v>
      </c>
      <c r="B716" t="n">
        <v>145</v>
      </c>
      <c r="C716" t="inlineStr">
        <is>
          <t xml:space="preserve">CONCLUIDO	</t>
        </is>
      </c>
      <c r="D716" t="n">
        <v>3.5789</v>
      </c>
      <c r="E716" t="n">
        <v>27.94</v>
      </c>
      <c r="F716" t="n">
        <v>16.1</v>
      </c>
      <c r="G716" t="n">
        <v>5.85</v>
      </c>
      <c r="H716" t="n">
        <v>0.08</v>
      </c>
      <c r="I716" t="n">
        <v>165</v>
      </c>
      <c r="J716" t="n">
        <v>285.68</v>
      </c>
      <c r="K716" t="n">
        <v>61.2</v>
      </c>
      <c r="L716" t="n">
        <v>1.25</v>
      </c>
      <c r="M716" t="n">
        <v>163</v>
      </c>
      <c r="N716" t="n">
        <v>78.23999999999999</v>
      </c>
      <c r="O716" t="n">
        <v>35468.6</v>
      </c>
      <c r="P716" t="n">
        <v>285.16</v>
      </c>
      <c r="Q716" t="n">
        <v>988.54</v>
      </c>
      <c r="R716" t="n">
        <v>142.18</v>
      </c>
      <c r="S716" t="n">
        <v>35.43</v>
      </c>
      <c r="T716" t="n">
        <v>51577.47</v>
      </c>
      <c r="U716" t="n">
        <v>0.25</v>
      </c>
      <c r="V716" t="n">
        <v>0.71</v>
      </c>
      <c r="W716" t="n">
        <v>3.23</v>
      </c>
      <c r="X716" t="n">
        <v>3.34</v>
      </c>
      <c r="Y716" t="n">
        <v>1</v>
      </c>
      <c r="Z716" t="n">
        <v>10</v>
      </c>
    </row>
    <row r="717">
      <c r="A717" t="n">
        <v>2</v>
      </c>
      <c r="B717" t="n">
        <v>145</v>
      </c>
      <c r="C717" t="inlineStr">
        <is>
          <t xml:space="preserve">CONCLUIDO	</t>
        </is>
      </c>
      <c r="D717" t="n">
        <v>3.9205</v>
      </c>
      <c r="E717" t="n">
        <v>25.51</v>
      </c>
      <c r="F717" t="n">
        <v>15.44</v>
      </c>
      <c r="G717" t="n">
        <v>7.02</v>
      </c>
      <c r="H717" t="n">
        <v>0.09</v>
      </c>
      <c r="I717" t="n">
        <v>132</v>
      </c>
      <c r="J717" t="n">
        <v>286.19</v>
      </c>
      <c r="K717" t="n">
        <v>61.2</v>
      </c>
      <c r="L717" t="n">
        <v>1.5</v>
      </c>
      <c r="M717" t="n">
        <v>130</v>
      </c>
      <c r="N717" t="n">
        <v>78.48999999999999</v>
      </c>
      <c r="O717" t="n">
        <v>35530.47</v>
      </c>
      <c r="P717" t="n">
        <v>272.95</v>
      </c>
      <c r="Q717" t="n">
        <v>988.5700000000001</v>
      </c>
      <c r="R717" t="n">
        <v>121.03</v>
      </c>
      <c r="S717" t="n">
        <v>35.43</v>
      </c>
      <c r="T717" t="n">
        <v>41168.39</v>
      </c>
      <c r="U717" t="n">
        <v>0.29</v>
      </c>
      <c r="V717" t="n">
        <v>0.74</v>
      </c>
      <c r="W717" t="n">
        <v>3.19</v>
      </c>
      <c r="X717" t="n">
        <v>2.69</v>
      </c>
      <c r="Y717" t="n">
        <v>1</v>
      </c>
      <c r="Z717" t="n">
        <v>10</v>
      </c>
    </row>
    <row r="718">
      <c r="A718" t="n">
        <v>3</v>
      </c>
      <c r="B718" t="n">
        <v>145</v>
      </c>
      <c r="C718" t="inlineStr">
        <is>
          <t xml:space="preserve">CONCLUIDO	</t>
        </is>
      </c>
      <c r="D718" t="n">
        <v>4.2073</v>
      </c>
      <c r="E718" t="n">
        <v>23.77</v>
      </c>
      <c r="F718" t="n">
        <v>14.95</v>
      </c>
      <c r="G718" t="n">
        <v>8.23</v>
      </c>
      <c r="H718" t="n">
        <v>0.11</v>
      </c>
      <c r="I718" t="n">
        <v>109</v>
      </c>
      <c r="J718" t="n">
        <v>286.69</v>
      </c>
      <c r="K718" t="n">
        <v>61.2</v>
      </c>
      <c r="L718" t="n">
        <v>1.75</v>
      </c>
      <c r="M718" t="n">
        <v>107</v>
      </c>
      <c r="N718" t="n">
        <v>78.73999999999999</v>
      </c>
      <c r="O718" t="n">
        <v>35592.57</v>
      </c>
      <c r="P718" t="n">
        <v>263.54</v>
      </c>
      <c r="Q718" t="n">
        <v>988.33</v>
      </c>
      <c r="R718" t="n">
        <v>105.86</v>
      </c>
      <c r="S718" t="n">
        <v>35.43</v>
      </c>
      <c r="T718" t="n">
        <v>33694.91</v>
      </c>
      <c r="U718" t="n">
        <v>0.33</v>
      </c>
      <c r="V718" t="n">
        <v>0.76</v>
      </c>
      <c r="W718" t="n">
        <v>3.14</v>
      </c>
      <c r="X718" t="n">
        <v>2.19</v>
      </c>
      <c r="Y718" t="n">
        <v>1</v>
      </c>
      <c r="Z718" t="n">
        <v>10</v>
      </c>
    </row>
    <row r="719">
      <c r="A719" t="n">
        <v>4</v>
      </c>
      <c r="B719" t="n">
        <v>145</v>
      </c>
      <c r="C719" t="inlineStr">
        <is>
          <t xml:space="preserve">CONCLUIDO	</t>
        </is>
      </c>
      <c r="D719" t="n">
        <v>4.4135</v>
      </c>
      <c r="E719" t="n">
        <v>22.66</v>
      </c>
      <c r="F719" t="n">
        <v>14.64</v>
      </c>
      <c r="G719" t="n">
        <v>9.35</v>
      </c>
      <c r="H719" t="n">
        <v>0.12</v>
      </c>
      <c r="I719" t="n">
        <v>94</v>
      </c>
      <c r="J719" t="n">
        <v>287.19</v>
      </c>
      <c r="K719" t="n">
        <v>61.2</v>
      </c>
      <c r="L719" t="n">
        <v>2</v>
      </c>
      <c r="M719" t="n">
        <v>92</v>
      </c>
      <c r="N719" t="n">
        <v>78.98999999999999</v>
      </c>
      <c r="O719" t="n">
        <v>35654.65</v>
      </c>
      <c r="P719" t="n">
        <v>257.63</v>
      </c>
      <c r="Q719" t="n">
        <v>988.4</v>
      </c>
      <c r="R719" t="n">
        <v>96.44</v>
      </c>
      <c r="S719" t="n">
        <v>35.43</v>
      </c>
      <c r="T719" t="n">
        <v>29060</v>
      </c>
      <c r="U719" t="n">
        <v>0.37</v>
      </c>
      <c r="V719" t="n">
        <v>0.78</v>
      </c>
      <c r="W719" t="n">
        <v>3.12</v>
      </c>
      <c r="X719" t="n">
        <v>1.89</v>
      </c>
      <c r="Y719" t="n">
        <v>1</v>
      </c>
      <c r="Z719" t="n">
        <v>10</v>
      </c>
    </row>
    <row r="720">
      <c r="A720" t="n">
        <v>5</v>
      </c>
      <c r="B720" t="n">
        <v>145</v>
      </c>
      <c r="C720" t="inlineStr">
        <is>
          <t xml:space="preserve">CONCLUIDO	</t>
        </is>
      </c>
      <c r="D720" t="n">
        <v>4.598</v>
      </c>
      <c r="E720" t="n">
        <v>21.75</v>
      </c>
      <c r="F720" t="n">
        <v>14.38</v>
      </c>
      <c r="G720" t="n">
        <v>10.52</v>
      </c>
      <c r="H720" t="n">
        <v>0.14</v>
      </c>
      <c r="I720" t="n">
        <v>82</v>
      </c>
      <c r="J720" t="n">
        <v>287.7</v>
      </c>
      <c r="K720" t="n">
        <v>61.2</v>
      </c>
      <c r="L720" t="n">
        <v>2.25</v>
      </c>
      <c r="M720" t="n">
        <v>80</v>
      </c>
      <c r="N720" t="n">
        <v>79.25</v>
      </c>
      <c r="O720" t="n">
        <v>35716.83</v>
      </c>
      <c r="P720" t="n">
        <v>252.44</v>
      </c>
      <c r="Q720" t="n">
        <v>988.4</v>
      </c>
      <c r="R720" t="n">
        <v>88.48999999999999</v>
      </c>
      <c r="S720" t="n">
        <v>35.43</v>
      </c>
      <c r="T720" t="n">
        <v>25145.85</v>
      </c>
      <c r="U720" t="n">
        <v>0.4</v>
      </c>
      <c r="V720" t="n">
        <v>0.79</v>
      </c>
      <c r="W720" t="n">
        <v>3.09</v>
      </c>
      <c r="X720" t="n">
        <v>1.62</v>
      </c>
      <c r="Y720" t="n">
        <v>1</v>
      </c>
      <c r="Z720" t="n">
        <v>10</v>
      </c>
    </row>
    <row r="721">
      <c r="A721" t="n">
        <v>6</v>
      </c>
      <c r="B721" t="n">
        <v>145</v>
      </c>
      <c r="C721" t="inlineStr">
        <is>
          <t xml:space="preserve">CONCLUIDO	</t>
        </is>
      </c>
      <c r="D721" t="n">
        <v>4.7405</v>
      </c>
      <c r="E721" t="n">
        <v>21.09</v>
      </c>
      <c r="F721" t="n">
        <v>14.21</v>
      </c>
      <c r="G721" t="n">
        <v>11.68</v>
      </c>
      <c r="H721" t="n">
        <v>0.15</v>
      </c>
      <c r="I721" t="n">
        <v>73</v>
      </c>
      <c r="J721" t="n">
        <v>288.2</v>
      </c>
      <c r="K721" t="n">
        <v>61.2</v>
      </c>
      <c r="L721" t="n">
        <v>2.5</v>
      </c>
      <c r="M721" t="n">
        <v>71</v>
      </c>
      <c r="N721" t="n">
        <v>79.5</v>
      </c>
      <c r="O721" t="n">
        <v>35779.11</v>
      </c>
      <c r="P721" t="n">
        <v>248.83</v>
      </c>
      <c r="Q721" t="n">
        <v>988.47</v>
      </c>
      <c r="R721" t="n">
        <v>82.87</v>
      </c>
      <c r="S721" t="n">
        <v>35.43</v>
      </c>
      <c r="T721" t="n">
        <v>22382.47</v>
      </c>
      <c r="U721" t="n">
        <v>0.43</v>
      </c>
      <c r="V721" t="n">
        <v>0.8</v>
      </c>
      <c r="W721" t="n">
        <v>3.09</v>
      </c>
      <c r="X721" t="n">
        <v>1.45</v>
      </c>
      <c r="Y721" t="n">
        <v>1</v>
      </c>
      <c r="Z721" t="n">
        <v>10</v>
      </c>
    </row>
    <row r="722">
      <c r="A722" t="n">
        <v>7</v>
      </c>
      <c r="B722" t="n">
        <v>145</v>
      </c>
      <c r="C722" t="inlineStr">
        <is>
          <t xml:space="preserve">CONCLUIDO	</t>
        </is>
      </c>
      <c r="D722" t="n">
        <v>4.8816</v>
      </c>
      <c r="E722" t="n">
        <v>20.48</v>
      </c>
      <c r="F722" t="n">
        <v>14.03</v>
      </c>
      <c r="G722" t="n">
        <v>12.95</v>
      </c>
      <c r="H722" t="n">
        <v>0.17</v>
      </c>
      <c r="I722" t="n">
        <v>65</v>
      </c>
      <c r="J722" t="n">
        <v>288.71</v>
      </c>
      <c r="K722" t="n">
        <v>61.2</v>
      </c>
      <c r="L722" t="n">
        <v>2.75</v>
      </c>
      <c r="M722" t="n">
        <v>63</v>
      </c>
      <c r="N722" t="n">
        <v>79.76000000000001</v>
      </c>
      <c r="O722" t="n">
        <v>35841.5</v>
      </c>
      <c r="P722" t="n">
        <v>245.2</v>
      </c>
      <c r="Q722" t="n">
        <v>988.3</v>
      </c>
      <c r="R722" t="n">
        <v>77.34999999999999</v>
      </c>
      <c r="S722" t="n">
        <v>35.43</v>
      </c>
      <c r="T722" t="n">
        <v>19662.72</v>
      </c>
      <c r="U722" t="n">
        <v>0.46</v>
      </c>
      <c r="V722" t="n">
        <v>0.8100000000000001</v>
      </c>
      <c r="W722" t="n">
        <v>3.07</v>
      </c>
      <c r="X722" t="n">
        <v>1.28</v>
      </c>
      <c r="Y722" t="n">
        <v>1</v>
      </c>
      <c r="Z722" t="n">
        <v>10</v>
      </c>
    </row>
    <row r="723">
      <c r="A723" t="n">
        <v>8</v>
      </c>
      <c r="B723" t="n">
        <v>145</v>
      </c>
      <c r="C723" t="inlineStr">
        <is>
          <t xml:space="preserve">CONCLUIDO	</t>
        </is>
      </c>
      <c r="D723" t="n">
        <v>4.9882</v>
      </c>
      <c r="E723" t="n">
        <v>20.05</v>
      </c>
      <c r="F723" t="n">
        <v>13.92</v>
      </c>
      <c r="G723" t="n">
        <v>14.15</v>
      </c>
      <c r="H723" t="n">
        <v>0.18</v>
      </c>
      <c r="I723" t="n">
        <v>59</v>
      </c>
      <c r="J723" t="n">
        <v>289.21</v>
      </c>
      <c r="K723" t="n">
        <v>61.2</v>
      </c>
      <c r="L723" t="n">
        <v>3</v>
      </c>
      <c r="M723" t="n">
        <v>57</v>
      </c>
      <c r="N723" t="n">
        <v>80.02</v>
      </c>
      <c r="O723" t="n">
        <v>35903.99</v>
      </c>
      <c r="P723" t="n">
        <v>242.66</v>
      </c>
      <c r="Q723" t="n">
        <v>988.36</v>
      </c>
      <c r="R723" t="n">
        <v>73.62</v>
      </c>
      <c r="S723" t="n">
        <v>35.43</v>
      </c>
      <c r="T723" t="n">
        <v>17824.08</v>
      </c>
      <c r="U723" t="n">
        <v>0.48</v>
      </c>
      <c r="V723" t="n">
        <v>0.82</v>
      </c>
      <c r="W723" t="n">
        <v>3.07</v>
      </c>
      <c r="X723" t="n">
        <v>1.16</v>
      </c>
      <c r="Y723" t="n">
        <v>1</v>
      </c>
      <c r="Z723" t="n">
        <v>10</v>
      </c>
    </row>
    <row r="724">
      <c r="A724" t="n">
        <v>9</v>
      </c>
      <c r="B724" t="n">
        <v>145</v>
      </c>
      <c r="C724" t="inlineStr">
        <is>
          <t xml:space="preserve">CONCLUIDO	</t>
        </is>
      </c>
      <c r="D724" t="n">
        <v>5.0819</v>
      </c>
      <c r="E724" t="n">
        <v>19.68</v>
      </c>
      <c r="F724" t="n">
        <v>13.82</v>
      </c>
      <c r="G724" t="n">
        <v>15.35</v>
      </c>
      <c r="H724" t="n">
        <v>0.2</v>
      </c>
      <c r="I724" t="n">
        <v>54</v>
      </c>
      <c r="J724" t="n">
        <v>289.72</v>
      </c>
      <c r="K724" t="n">
        <v>61.2</v>
      </c>
      <c r="L724" t="n">
        <v>3.25</v>
      </c>
      <c r="M724" t="n">
        <v>52</v>
      </c>
      <c r="N724" t="n">
        <v>80.27</v>
      </c>
      <c r="O724" t="n">
        <v>35966.59</v>
      </c>
      <c r="P724" t="n">
        <v>240.26</v>
      </c>
      <c r="Q724" t="n">
        <v>988.2</v>
      </c>
      <c r="R724" t="n">
        <v>70.45999999999999</v>
      </c>
      <c r="S724" t="n">
        <v>35.43</v>
      </c>
      <c r="T724" t="n">
        <v>16272.55</v>
      </c>
      <c r="U724" t="n">
        <v>0.5</v>
      </c>
      <c r="V724" t="n">
        <v>0.82</v>
      </c>
      <c r="W724" t="n">
        <v>3.06</v>
      </c>
      <c r="X724" t="n">
        <v>1.06</v>
      </c>
      <c r="Y724" t="n">
        <v>1</v>
      </c>
      <c r="Z724" t="n">
        <v>10</v>
      </c>
    </row>
    <row r="725">
      <c r="A725" t="n">
        <v>10</v>
      </c>
      <c r="B725" t="n">
        <v>145</v>
      </c>
      <c r="C725" t="inlineStr">
        <is>
          <t xml:space="preserve">CONCLUIDO	</t>
        </is>
      </c>
      <c r="D725" t="n">
        <v>5.1541</v>
      </c>
      <c r="E725" t="n">
        <v>19.4</v>
      </c>
      <c r="F725" t="n">
        <v>13.76</v>
      </c>
      <c r="G725" t="n">
        <v>16.51</v>
      </c>
      <c r="H725" t="n">
        <v>0.21</v>
      </c>
      <c r="I725" t="n">
        <v>50</v>
      </c>
      <c r="J725" t="n">
        <v>290.23</v>
      </c>
      <c r="K725" t="n">
        <v>61.2</v>
      </c>
      <c r="L725" t="n">
        <v>3.5</v>
      </c>
      <c r="M725" t="n">
        <v>48</v>
      </c>
      <c r="N725" t="n">
        <v>80.53</v>
      </c>
      <c r="O725" t="n">
        <v>36029.29</v>
      </c>
      <c r="P725" t="n">
        <v>238.74</v>
      </c>
      <c r="Q725" t="n">
        <v>988.5700000000001</v>
      </c>
      <c r="R725" t="n">
        <v>68.97</v>
      </c>
      <c r="S725" t="n">
        <v>35.43</v>
      </c>
      <c r="T725" t="n">
        <v>15547.4</v>
      </c>
      <c r="U725" t="n">
        <v>0.51</v>
      </c>
      <c r="V725" t="n">
        <v>0.83</v>
      </c>
      <c r="W725" t="n">
        <v>3.05</v>
      </c>
      <c r="X725" t="n">
        <v>1</v>
      </c>
      <c r="Y725" t="n">
        <v>1</v>
      </c>
      <c r="Z725" t="n">
        <v>10</v>
      </c>
    </row>
    <row r="726">
      <c r="A726" t="n">
        <v>11</v>
      </c>
      <c r="B726" t="n">
        <v>145</v>
      </c>
      <c r="C726" t="inlineStr">
        <is>
          <t xml:space="preserve">CONCLUIDO	</t>
        </is>
      </c>
      <c r="D726" t="n">
        <v>5.217</v>
      </c>
      <c r="E726" t="n">
        <v>19.17</v>
      </c>
      <c r="F726" t="n">
        <v>13.69</v>
      </c>
      <c r="G726" t="n">
        <v>17.47</v>
      </c>
      <c r="H726" t="n">
        <v>0.23</v>
      </c>
      <c r="I726" t="n">
        <v>47</v>
      </c>
      <c r="J726" t="n">
        <v>290.74</v>
      </c>
      <c r="K726" t="n">
        <v>61.2</v>
      </c>
      <c r="L726" t="n">
        <v>3.75</v>
      </c>
      <c r="M726" t="n">
        <v>45</v>
      </c>
      <c r="N726" t="n">
        <v>80.79000000000001</v>
      </c>
      <c r="O726" t="n">
        <v>36092.1</v>
      </c>
      <c r="P726" t="n">
        <v>236.84</v>
      </c>
      <c r="Q726" t="n">
        <v>988.21</v>
      </c>
      <c r="R726" t="n">
        <v>66.5</v>
      </c>
      <c r="S726" t="n">
        <v>35.43</v>
      </c>
      <c r="T726" t="n">
        <v>14326.94</v>
      </c>
      <c r="U726" t="n">
        <v>0.53</v>
      </c>
      <c r="V726" t="n">
        <v>0.83</v>
      </c>
      <c r="W726" t="n">
        <v>3.05</v>
      </c>
      <c r="X726" t="n">
        <v>0.93</v>
      </c>
      <c r="Y726" t="n">
        <v>1</v>
      </c>
      <c r="Z726" t="n">
        <v>10</v>
      </c>
    </row>
    <row r="727">
      <c r="A727" t="n">
        <v>12</v>
      </c>
      <c r="B727" t="n">
        <v>145</v>
      </c>
      <c r="C727" t="inlineStr">
        <is>
          <t xml:space="preserve">CONCLUIDO	</t>
        </is>
      </c>
      <c r="D727" t="n">
        <v>5.3007</v>
      </c>
      <c r="E727" t="n">
        <v>18.87</v>
      </c>
      <c r="F727" t="n">
        <v>13.6</v>
      </c>
      <c r="G727" t="n">
        <v>18.98</v>
      </c>
      <c r="H727" t="n">
        <v>0.24</v>
      </c>
      <c r="I727" t="n">
        <v>43</v>
      </c>
      <c r="J727" t="n">
        <v>291.25</v>
      </c>
      <c r="K727" t="n">
        <v>61.2</v>
      </c>
      <c r="L727" t="n">
        <v>4</v>
      </c>
      <c r="M727" t="n">
        <v>41</v>
      </c>
      <c r="N727" t="n">
        <v>81.05</v>
      </c>
      <c r="O727" t="n">
        <v>36155.02</v>
      </c>
      <c r="P727" t="n">
        <v>234.77</v>
      </c>
      <c r="Q727" t="n">
        <v>988.15</v>
      </c>
      <c r="R727" t="n">
        <v>64.09</v>
      </c>
      <c r="S727" t="n">
        <v>35.43</v>
      </c>
      <c r="T727" t="n">
        <v>13142.62</v>
      </c>
      <c r="U727" t="n">
        <v>0.55</v>
      </c>
      <c r="V727" t="n">
        <v>0.84</v>
      </c>
      <c r="W727" t="n">
        <v>3.03</v>
      </c>
      <c r="X727" t="n">
        <v>0.84</v>
      </c>
      <c r="Y727" t="n">
        <v>1</v>
      </c>
      <c r="Z727" t="n">
        <v>10</v>
      </c>
    </row>
    <row r="728">
      <c r="A728" t="n">
        <v>13</v>
      </c>
      <c r="B728" t="n">
        <v>145</v>
      </c>
      <c r="C728" t="inlineStr">
        <is>
          <t xml:space="preserve">CONCLUIDO	</t>
        </is>
      </c>
      <c r="D728" t="n">
        <v>5.3405</v>
      </c>
      <c r="E728" t="n">
        <v>18.72</v>
      </c>
      <c r="F728" t="n">
        <v>13.57</v>
      </c>
      <c r="G728" t="n">
        <v>19.85</v>
      </c>
      <c r="H728" t="n">
        <v>0.26</v>
      </c>
      <c r="I728" t="n">
        <v>41</v>
      </c>
      <c r="J728" t="n">
        <v>291.76</v>
      </c>
      <c r="K728" t="n">
        <v>61.2</v>
      </c>
      <c r="L728" t="n">
        <v>4.25</v>
      </c>
      <c r="M728" t="n">
        <v>39</v>
      </c>
      <c r="N728" t="n">
        <v>81.31</v>
      </c>
      <c r="O728" t="n">
        <v>36218.04</v>
      </c>
      <c r="P728" t="n">
        <v>233.73</v>
      </c>
      <c r="Q728" t="n">
        <v>988.25</v>
      </c>
      <c r="R728" t="n">
        <v>62.61</v>
      </c>
      <c r="S728" t="n">
        <v>35.43</v>
      </c>
      <c r="T728" t="n">
        <v>12408.89</v>
      </c>
      <c r="U728" t="n">
        <v>0.57</v>
      </c>
      <c r="V728" t="n">
        <v>0.84</v>
      </c>
      <c r="W728" t="n">
        <v>3.04</v>
      </c>
      <c r="X728" t="n">
        <v>0.8100000000000001</v>
      </c>
      <c r="Y728" t="n">
        <v>1</v>
      </c>
      <c r="Z728" t="n">
        <v>10</v>
      </c>
    </row>
    <row r="729">
      <c r="A729" t="n">
        <v>14</v>
      </c>
      <c r="B729" t="n">
        <v>145</v>
      </c>
      <c r="C729" t="inlineStr">
        <is>
          <t xml:space="preserve">CONCLUIDO	</t>
        </is>
      </c>
      <c r="D729" t="n">
        <v>5.4064</v>
      </c>
      <c r="E729" t="n">
        <v>18.5</v>
      </c>
      <c r="F729" t="n">
        <v>13.5</v>
      </c>
      <c r="G729" t="n">
        <v>21.32</v>
      </c>
      <c r="H729" t="n">
        <v>0.27</v>
      </c>
      <c r="I729" t="n">
        <v>38</v>
      </c>
      <c r="J729" t="n">
        <v>292.27</v>
      </c>
      <c r="K729" t="n">
        <v>61.2</v>
      </c>
      <c r="L729" t="n">
        <v>4.5</v>
      </c>
      <c r="M729" t="n">
        <v>36</v>
      </c>
      <c r="N729" t="n">
        <v>81.56999999999999</v>
      </c>
      <c r="O729" t="n">
        <v>36281.16</v>
      </c>
      <c r="P729" t="n">
        <v>232</v>
      </c>
      <c r="Q729" t="n">
        <v>988.24</v>
      </c>
      <c r="R729" t="n">
        <v>60.95</v>
      </c>
      <c r="S729" t="n">
        <v>35.43</v>
      </c>
      <c r="T729" t="n">
        <v>11594.69</v>
      </c>
      <c r="U729" t="n">
        <v>0.58</v>
      </c>
      <c r="V729" t="n">
        <v>0.84</v>
      </c>
      <c r="W729" t="n">
        <v>3.02</v>
      </c>
      <c r="X729" t="n">
        <v>0.74</v>
      </c>
      <c r="Y729" t="n">
        <v>1</v>
      </c>
      <c r="Z729" t="n">
        <v>10</v>
      </c>
    </row>
    <row r="730">
      <c r="A730" t="n">
        <v>15</v>
      </c>
      <c r="B730" t="n">
        <v>145</v>
      </c>
      <c r="C730" t="inlineStr">
        <is>
          <t xml:space="preserve">CONCLUIDO	</t>
        </is>
      </c>
      <c r="D730" t="n">
        <v>5.4551</v>
      </c>
      <c r="E730" t="n">
        <v>18.33</v>
      </c>
      <c r="F730" t="n">
        <v>13.44</v>
      </c>
      <c r="G730" t="n">
        <v>22.4</v>
      </c>
      <c r="H730" t="n">
        <v>0.29</v>
      </c>
      <c r="I730" t="n">
        <v>36</v>
      </c>
      <c r="J730" t="n">
        <v>292.79</v>
      </c>
      <c r="K730" t="n">
        <v>61.2</v>
      </c>
      <c r="L730" t="n">
        <v>4.75</v>
      </c>
      <c r="M730" t="n">
        <v>34</v>
      </c>
      <c r="N730" t="n">
        <v>81.84</v>
      </c>
      <c r="O730" t="n">
        <v>36344.4</v>
      </c>
      <c r="P730" t="n">
        <v>230.37</v>
      </c>
      <c r="Q730" t="n">
        <v>988.21</v>
      </c>
      <c r="R730" t="n">
        <v>59.06</v>
      </c>
      <c r="S730" t="n">
        <v>35.43</v>
      </c>
      <c r="T730" t="n">
        <v>10663.58</v>
      </c>
      <c r="U730" t="n">
        <v>0.6</v>
      </c>
      <c r="V730" t="n">
        <v>0.85</v>
      </c>
      <c r="W730" t="n">
        <v>3.02</v>
      </c>
      <c r="X730" t="n">
        <v>0.6899999999999999</v>
      </c>
      <c r="Y730" t="n">
        <v>1</v>
      </c>
      <c r="Z730" t="n">
        <v>10</v>
      </c>
    </row>
    <row r="731">
      <c r="A731" t="n">
        <v>16</v>
      </c>
      <c r="B731" t="n">
        <v>145</v>
      </c>
      <c r="C731" t="inlineStr">
        <is>
          <t xml:space="preserve">CONCLUIDO	</t>
        </is>
      </c>
      <c r="D731" t="n">
        <v>5.4912</v>
      </c>
      <c r="E731" t="n">
        <v>18.21</v>
      </c>
      <c r="F731" t="n">
        <v>13.43</v>
      </c>
      <c r="G731" t="n">
        <v>23.7</v>
      </c>
      <c r="H731" t="n">
        <v>0.3</v>
      </c>
      <c r="I731" t="n">
        <v>34</v>
      </c>
      <c r="J731" t="n">
        <v>293.3</v>
      </c>
      <c r="K731" t="n">
        <v>61.2</v>
      </c>
      <c r="L731" t="n">
        <v>5</v>
      </c>
      <c r="M731" t="n">
        <v>32</v>
      </c>
      <c r="N731" t="n">
        <v>82.09999999999999</v>
      </c>
      <c r="O731" t="n">
        <v>36407.75</v>
      </c>
      <c r="P731" t="n">
        <v>229.59</v>
      </c>
      <c r="Q731" t="n">
        <v>988.22</v>
      </c>
      <c r="R731" t="n">
        <v>58.78</v>
      </c>
      <c r="S731" t="n">
        <v>35.43</v>
      </c>
      <c r="T731" t="n">
        <v>10533.58</v>
      </c>
      <c r="U731" t="n">
        <v>0.6</v>
      </c>
      <c r="V731" t="n">
        <v>0.85</v>
      </c>
      <c r="W731" t="n">
        <v>3.02</v>
      </c>
      <c r="X731" t="n">
        <v>0.68</v>
      </c>
      <c r="Y731" t="n">
        <v>1</v>
      </c>
      <c r="Z731" t="n">
        <v>10</v>
      </c>
    </row>
    <row r="732">
      <c r="A732" t="n">
        <v>17</v>
      </c>
      <c r="B732" t="n">
        <v>145</v>
      </c>
      <c r="C732" t="inlineStr">
        <is>
          <t xml:space="preserve">CONCLUIDO	</t>
        </is>
      </c>
      <c r="D732" t="n">
        <v>5.5208</v>
      </c>
      <c r="E732" t="n">
        <v>18.11</v>
      </c>
      <c r="F732" t="n">
        <v>13.39</v>
      </c>
      <c r="G732" t="n">
        <v>24.34</v>
      </c>
      <c r="H732" t="n">
        <v>0.32</v>
      </c>
      <c r="I732" t="n">
        <v>33</v>
      </c>
      <c r="J732" t="n">
        <v>293.81</v>
      </c>
      <c r="K732" t="n">
        <v>61.2</v>
      </c>
      <c r="L732" t="n">
        <v>5.25</v>
      </c>
      <c r="M732" t="n">
        <v>31</v>
      </c>
      <c r="N732" t="n">
        <v>82.36</v>
      </c>
      <c r="O732" t="n">
        <v>36471.2</v>
      </c>
      <c r="P732" t="n">
        <v>228.36</v>
      </c>
      <c r="Q732" t="n">
        <v>988.2</v>
      </c>
      <c r="R732" t="n">
        <v>57.49</v>
      </c>
      <c r="S732" t="n">
        <v>35.43</v>
      </c>
      <c r="T732" t="n">
        <v>9891.190000000001</v>
      </c>
      <c r="U732" t="n">
        <v>0.62</v>
      </c>
      <c r="V732" t="n">
        <v>0.85</v>
      </c>
      <c r="W732" t="n">
        <v>3.02</v>
      </c>
      <c r="X732" t="n">
        <v>0.63</v>
      </c>
      <c r="Y732" t="n">
        <v>1</v>
      </c>
      <c r="Z732" t="n">
        <v>10</v>
      </c>
    </row>
    <row r="733">
      <c r="A733" t="n">
        <v>18</v>
      </c>
      <c r="B733" t="n">
        <v>145</v>
      </c>
      <c r="C733" t="inlineStr">
        <is>
          <t xml:space="preserve">CONCLUIDO	</t>
        </is>
      </c>
      <c r="D733" t="n">
        <v>5.5604</v>
      </c>
      <c r="E733" t="n">
        <v>17.98</v>
      </c>
      <c r="F733" t="n">
        <v>13.36</v>
      </c>
      <c r="G733" t="n">
        <v>25.87</v>
      </c>
      <c r="H733" t="n">
        <v>0.33</v>
      </c>
      <c r="I733" t="n">
        <v>31</v>
      </c>
      <c r="J733" t="n">
        <v>294.33</v>
      </c>
      <c r="K733" t="n">
        <v>61.2</v>
      </c>
      <c r="L733" t="n">
        <v>5.5</v>
      </c>
      <c r="M733" t="n">
        <v>29</v>
      </c>
      <c r="N733" t="n">
        <v>82.63</v>
      </c>
      <c r="O733" t="n">
        <v>36534.76</v>
      </c>
      <c r="P733" t="n">
        <v>227.48</v>
      </c>
      <c r="Q733" t="n">
        <v>988.15</v>
      </c>
      <c r="R733" t="n">
        <v>56.7</v>
      </c>
      <c r="S733" t="n">
        <v>35.43</v>
      </c>
      <c r="T733" t="n">
        <v>9507.08</v>
      </c>
      <c r="U733" t="n">
        <v>0.62</v>
      </c>
      <c r="V733" t="n">
        <v>0.85</v>
      </c>
      <c r="W733" t="n">
        <v>3.02</v>
      </c>
      <c r="X733" t="n">
        <v>0.61</v>
      </c>
      <c r="Y733" t="n">
        <v>1</v>
      </c>
      <c r="Z733" t="n">
        <v>10</v>
      </c>
    </row>
    <row r="734">
      <c r="A734" t="n">
        <v>19</v>
      </c>
      <c r="B734" t="n">
        <v>145</v>
      </c>
      <c r="C734" t="inlineStr">
        <is>
          <t xml:space="preserve">CONCLUIDO	</t>
        </is>
      </c>
      <c r="D734" t="n">
        <v>5.5897</v>
      </c>
      <c r="E734" t="n">
        <v>17.89</v>
      </c>
      <c r="F734" t="n">
        <v>13.32</v>
      </c>
      <c r="G734" t="n">
        <v>26.65</v>
      </c>
      <c r="H734" t="n">
        <v>0.35</v>
      </c>
      <c r="I734" t="n">
        <v>30</v>
      </c>
      <c r="J734" t="n">
        <v>294.84</v>
      </c>
      <c r="K734" t="n">
        <v>61.2</v>
      </c>
      <c r="L734" t="n">
        <v>5.75</v>
      </c>
      <c r="M734" t="n">
        <v>28</v>
      </c>
      <c r="N734" t="n">
        <v>82.90000000000001</v>
      </c>
      <c r="O734" t="n">
        <v>36598.44</v>
      </c>
      <c r="P734" t="n">
        <v>225.95</v>
      </c>
      <c r="Q734" t="n">
        <v>988.12</v>
      </c>
      <c r="R734" t="n">
        <v>55.48</v>
      </c>
      <c r="S734" t="n">
        <v>35.43</v>
      </c>
      <c r="T734" t="n">
        <v>8903.049999999999</v>
      </c>
      <c r="U734" t="n">
        <v>0.64</v>
      </c>
      <c r="V734" t="n">
        <v>0.86</v>
      </c>
      <c r="W734" t="n">
        <v>3.01</v>
      </c>
      <c r="X734" t="n">
        <v>0.57</v>
      </c>
      <c r="Y734" t="n">
        <v>1</v>
      </c>
      <c r="Z734" t="n">
        <v>10</v>
      </c>
    </row>
    <row r="735">
      <c r="A735" t="n">
        <v>20</v>
      </c>
      <c r="B735" t="n">
        <v>145</v>
      </c>
      <c r="C735" t="inlineStr">
        <is>
          <t xml:space="preserve">CONCLUIDO	</t>
        </is>
      </c>
      <c r="D735" t="n">
        <v>5.6284</v>
      </c>
      <c r="E735" t="n">
        <v>17.77</v>
      </c>
      <c r="F735" t="n">
        <v>13.31</v>
      </c>
      <c r="G735" t="n">
        <v>28.52</v>
      </c>
      <c r="H735" t="n">
        <v>0.36</v>
      </c>
      <c r="I735" t="n">
        <v>28</v>
      </c>
      <c r="J735" t="n">
        <v>295.36</v>
      </c>
      <c r="K735" t="n">
        <v>61.2</v>
      </c>
      <c r="L735" t="n">
        <v>6</v>
      </c>
      <c r="M735" t="n">
        <v>26</v>
      </c>
      <c r="N735" t="n">
        <v>83.16</v>
      </c>
      <c r="O735" t="n">
        <v>36662.22</v>
      </c>
      <c r="P735" t="n">
        <v>225.14</v>
      </c>
      <c r="Q735" t="n">
        <v>988.11</v>
      </c>
      <c r="R735" t="n">
        <v>54.9</v>
      </c>
      <c r="S735" t="n">
        <v>35.43</v>
      </c>
      <c r="T735" t="n">
        <v>8620.24</v>
      </c>
      <c r="U735" t="n">
        <v>0.65</v>
      </c>
      <c r="V735" t="n">
        <v>0.86</v>
      </c>
      <c r="W735" t="n">
        <v>3.01</v>
      </c>
      <c r="X735" t="n">
        <v>0.55</v>
      </c>
      <c r="Y735" t="n">
        <v>1</v>
      </c>
      <c r="Z735" t="n">
        <v>10</v>
      </c>
    </row>
    <row r="736">
      <c r="A736" t="n">
        <v>21</v>
      </c>
      <c r="B736" t="n">
        <v>145</v>
      </c>
      <c r="C736" t="inlineStr">
        <is>
          <t xml:space="preserve">CONCLUIDO	</t>
        </is>
      </c>
      <c r="D736" t="n">
        <v>5.657</v>
      </c>
      <c r="E736" t="n">
        <v>17.68</v>
      </c>
      <c r="F736" t="n">
        <v>13.27</v>
      </c>
      <c r="G736" t="n">
        <v>29.5</v>
      </c>
      <c r="H736" t="n">
        <v>0.38</v>
      </c>
      <c r="I736" t="n">
        <v>27</v>
      </c>
      <c r="J736" t="n">
        <v>295.88</v>
      </c>
      <c r="K736" t="n">
        <v>61.2</v>
      </c>
      <c r="L736" t="n">
        <v>6.25</v>
      </c>
      <c r="M736" t="n">
        <v>25</v>
      </c>
      <c r="N736" t="n">
        <v>83.43000000000001</v>
      </c>
      <c r="O736" t="n">
        <v>36726.12</v>
      </c>
      <c r="P736" t="n">
        <v>223.9</v>
      </c>
      <c r="Q736" t="n">
        <v>988.08</v>
      </c>
      <c r="R736" t="n">
        <v>53.93</v>
      </c>
      <c r="S736" t="n">
        <v>35.43</v>
      </c>
      <c r="T736" t="n">
        <v>8142.95</v>
      </c>
      <c r="U736" t="n">
        <v>0.66</v>
      </c>
      <c r="V736" t="n">
        <v>0.86</v>
      </c>
      <c r="W736" t="n">
        <v>3.01</v>
      </c>
      <c r="X736" t="n">
        <v>0.52</v>
      </c>
      <c r="Y736" t="n">
        <v>1</v>
      </c>
      <c r="Z736" t="n">
        <v>10</v>
      </c>
    </row>
    <row r="737">
      <c r="A737" t="n">
        <v>22</v>
      </c>
      <c r="B737" t="n">
        <v>145</v>
      </c>
      <c r="C737" t="inlineStr">
        <is>
          <t xml:space="preserve">CONCLUIDO	</t>
        </is>
      </c>
      <c r="D737" t="n">
        <v>5.681</v>
      </c>
      <c r="E737" t="n">
        <v>17.6</v>
      </c>
      <c r="F737" t="n">
        <v>13.25</v>
      </c>
      <c r="G737" t="n">
        <v>30.58</v>
      </c>
      <c r="H737" t="n">
        <v>0.39</v>
      </c>
      <c r="I737" t="n">
        <v>26</v>
      </c>
      <c r="J737" t="n">
        <v>296.4</v>
      </c>
      <c r="K737" t="n">
        <v>61.2</v>
      </c>
      <c r="L737" t="n">
        <v>6.5</v>
      </c>
      <c r="M737" t="n">
        <v>24</v>
      </c>
      <c r="N737" t="n">
        <v>83.7</v>
      </c>
      <c r="O737" t="n">
        <v>36790.13</v>
      </c>
      <c r="P737" t="n">
        <v>223.19</v>
      </c>
      <c r="Q737" t="n">
        <v>988.2</v>
      </c>
      <c r="R737" t="n">
        <v>53.21</v>
      </c>
      <c r="S737" t="n">
        <v>35.43</v>
      </c>
      <c r="T737" t="n">
        <v>7785.02</v>
      </c>
      <c r="U737" t="n">
        <v>0.67</v>
      </c>
      <c r="V737" t="n">
        <v>0.86</v>
      </c>
      <c r="W737" t="n">
        <v>3.01</v>
      </c>
      <c r="X737" t="n">
        <v>0.5</v>
      </c>
      <c r="Y737" t="n">
        <v>1</v>
      </c>
      <c r="Z737" t="n">
        <v>10</v>
      </c>
    </row>
    <row r="738">
      <c r="A738" t="n">
        <v>23</v>
      </c>
      <c r="B738" t="n">
        <v>145</v>
      </c>
      <c r="C738" t="inlineStr">
        <is>
          <t xml:space="preserve">CONCLUIDO	</t>
        </is>
      </c>
      <c r="D738" t="n">
        <v>5.7035</v>
      </c>
      <c r="E738" t="n">
        <v>17.53</v>
      </c>
      <c r="F738" t="n">
        <v>13.24</v>
      </c>
      <c r="G738" t="n">
        <v>31.77</v>
      </c>
      <c r="H738" t="n">
        <v>0.4</v>
      </c>
      <c r="I738" t="n">
        <v>25</v>
      </c>
      <c r="J738" t="n">
        <v>296.92</v>
      </c>
      <c r="K738" t="n">
        <v>61.2</v>
      </c>
      <c r="L738" t="n">
        <v>6.75</v>
      </c>
      <c r="M738" t="n">
        <v>23</v>
      </c>
      <c r="N738" t="n">
        <v>83.97</v>
      </c>
      <c r="O738" t="n">
        <v>36854.25</v>
      </c>
      <c r="P738" t="n">
        <v>222.43</v>
      </c>
      <c r="Q738" t="n">
        <v>988.21</v>
      </c>
      <c r="R738" t="n">
        <v>52.85</v>
      </c>
      <c r="S738" t="n">
        <v>35.43</v>
      </c>
      <c r="T738" t="n">
        <v>7613.37</v>
      </c>
      <c r="U738" t="n">
        <v>0.67</v>
      </c>
      <c r="V738" t="n">
        <v>0.86</v>
      </c>
      <c r="W738" t="n">
        <v>3</v>
      </c>
      <c r="X738" t="n">
        <v>0.48</v>
      </c>
      <c r="Y738" t="n">
        <v>1</v>
      </c>
      <c r="Z738" t="n">
        <v>10</v>
      </c>
    </row>
    <row r="739">
      <c r="A739" t="n">
        <v>24</v>
      </c>
      <c r="B739" t="n">
        <v>145</v>
      </c>
      <c r="C739" t="inlineStr">
        <is>
          <t xml:space="preserve">CONCLUIDO	</t>
        </is>
      </c>
      <c r="D739" t="n">
        <v>5.7267</v>
      </c>
      <c r="E739" t="n">
        <v>17.46</v>
      </c>
      <c r="F739" t="n">
        <v>13.22</v>
      </c>
      <c r="G739" t="n">
        <v>33.05</v>
      </c>
      <c r="H739" t="n">
        <v>0.42</v>
      </c>
      <c r="I739" t="n">
        <v>24</v>
      </c>
      <c r="J739" t="n">
        <v>297.44</v>
      </c>
      <c r="K739" t="n">
        <v>61.2</v>
      </c>
      <c r="L739" t="n">
        <v>7</v>
      </c>
      <c r="M739" t="n">
        <v>22</v>
      </c>
      <c r="N739" t="n">
        <v>84.23999999999999</v>
      </c>
      <c r="O739" t="n">
        <v>36918.48</v>
      </c>
      <c r="P739" t="n">
        <v>221.58</v>
      </c>
      <c r="Q739" t="n">
        <v>988.1</v>
      </c>
      <c r="R739" t="n">
        <v>52.17</v>
      </c>
      <c r="S739" t="n">
        <v>35.43</v>
      </c>
      <c r="T739" t="n">
        <v>7275.45</v>
      </c>
      <c r="U739" t="n">
        <v>0.68</v>
      </c>
      <c r="V739" t="n">
        <v>0.86</v>
      </c>
      <c r="W739" t="n">
        <v>3.01</v>
      </c>
      <c r="X739" t="n">
        <v>0.47</v>
      </c>
      <c r="Y739" t="n">
        <v>1</v>
      </c>
      <c r="Z739" t="n">
        <v>10</v>
      </c>
    </row>
    <row r="740">
      <c r="A740" t="n">
        <v>25</v>
      </c>
      <c r="B740" t="n">
        <v>145</v>
      </c>
      <c r="C740" t="inlineStr">
        <is>
          <t xml:space="preserve">CONCLUIDO	</t>
        </is>
      </c>
      <c r="D740" t="n">
        <v>5.7491</v>
      </c>
      <c r="E740" t="n">
        <v>17.39</v>
      </c>
      <c r="F740" t="n">
        <v>13.21</v>
      </c>
      <c r="G740" t="n">
        <v>34.45</v>
      </c>
      <c r="H740" t="n">
        <v>0.43</v>
      </c>
      <c r="I740" t="n">
        <v>23</v>
      </c>
      <c r="J740" t="n">
        <v>297.96</v>
      </c>
      <c r="K740" t="n">
        <v>61.2</v>
      </c>
      <c r="L740" t="n">
        <v>7.25</v>
      </c>
      <c r="M740" t="n">
        <v>21</v>
      </c>
      <c r="N740" t="n">
        <v>84.51000000000001</v>
      </c>
      <c r="O740" t="n">
        <v>36982.83</v>
      </c>
      <c r="P740" t="n">
        <v>220.69</v>
      </c>
      <c r="Q740" t="n">
        <v>988.15</v>
      </c>
      <c r="R740" t="n">
        <v>51.76</v>
      </c>
      <c r="S740" t="n">
        <v>35.43</v>
      </c>
      <c r="T740" t="n">
        <v>7078.31</v>
      </c>
      <c r="U740" t="n">
        <v>0.68</v>
      </c>
      <c r="V740" t="n">
        <v>0.86</v>
      </c>
      <c r="W740" t="n">
        <v>3</v>
      </c>
      <c r="X740" t="n">
        <v>0.45</v>
      </c>
      <c r="Y740" t="n">
        <v>1</v>
      </c>
      <c r="Z740" t="n">
        <v>10</v>
      </c>
    </row>
    <row r="741">
      <c r="A741" t="n">
        <v>26</v>
      </c>
      <c r="B741" t="n">
        <v>145</v>
      </c>
      <c r="C741" t="inlineStr">
        <is>
          <t xml:space="preserve">CONCLUIDO	</t>
        </is>
      </c>
      <c r="D741" t="n">
        <v>5.7784</v>
      </c>
      <c r="E741" t="n">
        <v>17.31</v>
      </c>
      <c r="F741" t="n">
        <v>13.17</v>
      </c>
      <c r="G741" t="n">
        <v>35.92</v>
      </c>
      <c r="H741" t="n">
        <v>0.45</v>
      </c>
      <c r="I741" t="n">
        <v>22</v>
      </c>
      <c r="J741" t="n">
        <v>298.48</v>
      </c>
      <c r="K741" t="n">
        <v>61.2</v>
      </c>
      <c r="L741" t="n">
        <v>7.5</v>
      </c>
      <c r="M741" t="n">
        <v>20</v>
      </c>
      <c r="N741" t="n">
        <v>84.79000000000001</v>
      </c>
      <c r="O741" t="n">
        <v>37047.29</v>
      </c>
      <c r="P741" t="n">
        <v>219.65</v>
      </c>
      <c r="Q741" t="n">
        <v>988.27</v>
      </c>
      <c r="R741" t="n">
        <v>50.61</v>
      </c>
      <c r="S741" t="n">
        <v>35.43</v>
      </c>
      <c r="T741" t="n">
        <v>6506.33</v>
      </c>
      <c r="U741" t="n">
        <v>0.7</v>
      </c>
      <c r="V741" t="n">
        <v>0.87</v>
      </c>
      <c r="W741" t="n">
        <v>3</v>
      </c>
      <c r="X741" t="n">
        <v>0.42</v>
      </c>
      <c r="Y741" t="n">
        <v>1</v>
      </c>
      <c r="Z741" t="n">
        <v>10</v>
      </c>
    </row>
    <row r="742">
      <c r="A742" t="n">
        <v>27</v>
      </c>
      <c r="B742" t="n">
        <v>145</v>
      </c>
      <c r="C742" t="inlineStr">
        <is>
          <t xml:space="preserve">CONCLUIDO	</t>
        </is>
      </c>
      <c r="D742" t="n">
        <v>5.7768</v>
      </c>
      <c r="E742" t="n">
        <v>17.31</v>
      </c>
      <c r="F742" t="n">
        <v>13.18</v>
      </c>
      <c r="G742" t="n">
        <v>35.93</v>
      </c>
      <c r="H742" t="n">
        <v>0.46</v>
      </c>
      <c r="I742" t="n">
        <v>22</v>
      </c>
      <c r="J742" t="n">
        <v>299.01</v>
      </c>
      <c r="K742" t="n">
        <v>61.2</v>
      </c>
      <c r="L742" t="n">
        <v>7.75</v>
      </c>
      <c r="M742" t="n">
        <v>20</v>
      </c>
      <c r="N742" t="n">
        <v>85.06</v>
      </c>
      <c r="O742" t="n">
        <v>37111.87</v>
      </c>
      <c r="P742" t="n">
        <v>219.2</v>
      </c>
      <c r="Q742" t="n">
        <v>988.17</v>
      </c>
      <c r="R742" t="n">
        <v>50.91</v>
      </c>
      <c r="S742" t="n">
        <v>35.43</v>
      </c>
      <c r="T742" t="n">
        <v>6655.3</v>
      </c>
      <c r="U742" t="n">
        <v>0.7</v>
      </c>
      <c r="V742" t="n">
        <v>0.87</v>
      </c>
      <c r="W742" t="n">
        <v>3</v>
      </c>
      <c r="X742" t="n">
        <v>0.42</v>
      </c>
      <c r="Y742" t="n">
        <v>1</v>
      </c>
      <c r="Z742" t="n">
        <v>10</v>
      </c>
    </row>
    <row r="743">
      <c r="A743" t="n">
        <v>28</v>
      </c>
      <c r="B743" t="n">
        <v>145</v>
      </c>
      <c r="C743" t="inlineStr">
        <is>
          <t xml:space="preserve">CONCLUIDO	</t>
        </is>
      </c>
      <c r="D743" t="n">
        <v>5.798</v>
      </c>
      <c r="E743" t="n">
        <v>17.25</v>
      </c>
      <c r="F743" t="n">
        <v>13.17</v>
      </c>
      <c r="G743" t="n">
        <v>37.62</v>
      </c>
      <c r="H743" t="n">
        <v>0.48</v>
      </c>
      <c r="I743" t="n">
        <v>21</v>
      </c>
      <c r="J743" t="n">
        <v>299.53</v>
      </c>
      <c r="K743" t="n">
        <v>61.2</v>
      </c>
      <c r="L743" t="n">
        <v>8</v>
      </c>
      <c r="M743" t="n">
        <v>19</v>
      </c>
      <c r="N743" t="n">
        <v>85.33</v>
      </c>
      <c r="O743" t="n">
        <v>37176.68</v>
      </c>
      <c r="P743" t="n">
        <v>218.26</v>
      </c>
      <c r="Q743" t="n">
        <v>988.13</v>
      </c>
      <c r="R743" t="n">
        <v>50.56</v>
      </c>
      <c r="S743" t="n">
        <v>35.43</v>
      </c>
      <c r="T743" t="n">
        <v>6485.97</v>
      </c>
      <c r="U743" t="n">
        <v>0.7</v>
      </c>
      <c r="V743" t="n">
        <v>0.87</v>
      </c>
      <c r="W743" t="n">
        <v>3</v>
      </c>
      <c r="X743" t="n">
        <v>0.41</v>
      </c>
      <c r="Y743" t="n">
        <v>1</v>
      </c>
      <c r="Z743" t="n">
        <v>10</v>
      </c>
    </row>
    <row r="744">
      <c r="A744" t="n">
        <v>29</v>
      </c>
      <c r="B744" t="n">
        <v>145</v>
      </c>
      <c r="C744" t="inlineStr">
        <is>
          <t xml:space="preserve">CONCLUIDO	</t>
        </is>
      </c>
      <c r="D744" t="n">
        <v>5.829</v>
      </c>
      <c r="E744" t="n">
        <v>17.16</v>
      </c>
      <c r="F744" t="n">
        <v>13.13</v>
      </c>
      <c r="G744" t="n">
        <v>39.39</v>
      </c>
      <c r="H744" t="n">
        <v>0.49</v>
      </c>
      <c r="I744" t="n">
        <v>20</v>
      </c>
      <c r="J744" t="n">
        <v>300.06</v>
      </c>
      <c r="K744" t="n">
        <v>61.2</v>
      </c>
      <c r="L744" t="n">
        <v>8.25</v>
      </c>
      <c r="M744" t="n">
        <v>18</v>
      </c>
      <c r="N744" t="n">
        <v>85.61</v>
      </c>
      <c r="O744" t="n">
        <v>37241.49</v>
      </c>
      <c r="P744" t="n">
        <v>217.55</v>
      </c>
      <c r="Q744" t="n">
        <v>988.1799999999999</v>
      </c>
      <c r="R744" t="n">
        <v>49.3</v>
      </c>
      <c r="S744" t="n">
        <v>35.43</v>
      </c>
      <c r="T744" t="n">
        <v>5861.86</v>
      </c>
      <c r="U744" t="n">
        <v>0.72</v>
      </c>
      <c r="V744" t="n">
        <v>0.87</v>
      </c>
      <c r="W744" t="n">
        <v>3</v>
      </c>
      <c r="X744" t="n">
        <v>0.37</v>
      </c>
      <c r="Y744" t="n">
        <v>1</v>
      </c>
      <c r="Z744" t="n">
        <v>10</v>
      </c>
    </row>
    <row r="745">
      <c r="A745" t="n">
        <v>30</v>
      </c>
      <c r="B745" t="n">
        <v>145</v>
      </c>
      <c r="C745" t="inlineStr">
        <is>
          <t xml:space="preserve">CONCLUIDO	</t>
        </is>
      </c>
      <c r="D745" t="n">
        <v>5.8317</v>
      </c>
      <c r="E745" t="n">
        <v>17.15</v>
      </c>
      <c r="F745" t="n">
        <v>13.12</v>
      </c>
      <c r="G745" t="n">
        <v>39.36</v>
      </c>
      <c r="H745" t="n">
        <v>0.5</v>
      </c>
      <c r="I745" t="n">
        <v>20</v>
      </c>
      <c r="J745" t="n">
        <v>300.59</v>
      </c>
      <c r="K745" t="n">
        <v>61.2</v>
      </c>
      <c r="L745" t="n">
        <v>8.5</v>
      </c>
      <c r="M745" t="n">
        <v>18</v>
      </c>
      <c r="N745" t="n">
        <v>85.89</v>
      </c>
      <c r="O745" t="n">
        <v>37306.42</v>
      </c>
      <c r="P745" t="n">
        <v>216.6</v>
      </c>
      <c r="Q745" t="n">
        <v>988.1</v>
      </c>
      <c r="R745" t="n">
        <v>49.03</v>
      </c>
      <c r="S745" t="n">
        <v>35.43</v>
      </c>
      <c r="T745" t="n">
        <v>5727.2</v>
      </c>
      <c r="U745" t="n">
        <v>0.72</v>
      </c>
      <c r="V745" t="n">
        <v>0.87</v>
      </c>
      <c r="W745" t="n">
        <v>3</v>
      </c>
      <c r="X745" t="n">
        <v>0.37</v>
      </c>
      <c r="Y745" t="n">
        <v>1</v>
      </c>
      <c r="Z745" t="n">
        <v>10</v>
      </c>
    </row>
    <row r="746">
      <c r="A746" t="n">
        <v>31</v>
      </c>
      <c r="B746" t="n">
        <v>145</v>
      </c>
      <c r="C746" t="inlineStr">
        <is>
          <t xml:space="preserve">CONCLUIDO	</t>
        </is>
      </c>
      <c r="D746" t="n">
        <v>5.8543</v>
      </c>
      <c r="E746" t="n">
        <v>17.08</v>
      </c>
      <c r="F746" t="n">
        <v>13.11</v>
      </c>
      <c r="G746" t="n">
        <v>41.39</v>
      </c>
      <c r="H746" t="n">
        <v>0.52</v>
      </c>
      <c r="I746" t="n">
        <v>19</v>
      </c>
      <c r="J746" t="n">
        <v>301.11</v>
      </c>
      <c r="K746" t="n">
        <v>61.2</v>
      </c>
      <c r="L746" t="n">
        <v>8.75</v>
      </c>
      <c r="M746" t="n">
        <v>17</v>
      </c>
      <c r="N746" t="n">
        <v>86.16</v>
      </c>
      <c r="O746" t="n">
        <v>37371.47</v>
      </c>
      <c r="P746" t="n">
        <v>215.82</v>
      </c>
      <c r="Q746" t="n">
        <v>988.3</v>
      </c>
      <c r="R746" t="n">
        <v>48.71</v>
      </c>
      <c r="S746" t="n">
        <v>35.43</v>
      </c>
      <c r="T746" t="n">
        <v>5569.29</v>
      </c>
      <c r="U746" t="n">
        <v>0.73</v>
      </c>
      <c r="V746" t="n">
        <v>0.87</v>
      </c>
      <c r="W746" t="n">
        <v>2.99</v>
      </c>
      <c r="X746" t="n">
        <v>0.35</v>
      </c>
      <c r="Y746" t="n">
        <v>1</v>
      </c>
      <c r="Z746" t="n">
        <v>10</v>
      </c>
    </row>
    <row r="747">
      <c r="A747" t="n">
        <v>32</v>
      </c>
      <c r="B747" t="n">
        <v>145</v>
      </c>
      <c r="C747" t="inlineStr">
        <is>
          <t xml:space="preserve">CONCLUIDO	</t>
        </is>
      </c>
      <c r="D747" t="n">
        <v>5.8554</v>
      </c>
      <c r="E747" t="n">
        <v>17.08</v>
      </c>
      <c r="F747" t="n">
        <v>13.11</v>
      </c>
      <c r="G747" t="n">
        <v>41.39</v>
      </c>
      <c r="H747" t="n">
        <v>0.53</v>
      </c>
      <c r="I747" t="n">
        <v>19</v>
      </c>
      <c r="J747" t="n">
        <v>301.64</v>
      </c>
      <c r="K747" t="n">
        <v>61.2</v>
      </c>
      <c r="L747" t="n">
        <v>9</v>
      </c>
      <c r="M747" t="n">
        <v>17</v>
      </c>
      <c r="N747" t="n">
        <v>86.44</v>
      </c>
      <c r="O747" t="n">
        <v>37436.63</v>
      </c>
      <c r="P747" t="n">
        <v>214.85</v>
      </c>
      <c r="Q747" t="n">
        <v>988.17</v>
      </c>
      <c r="R747" t="n">
        <v>48.79</v>
      </c>
      <c r="S747" t="n">
        <v>35.43</v>
      </c>
      <c r="T747" t="n">
        <v>5611.97</v>
      </c>
      <c r="U747" t="n">
        <v>0.73</v>
      </c>
      <c r="V747" t="n">
        <v>0.87</v>
      </c>
      <c r="W747" t="n">
        <v>2.99</v>
      </c>
      <c r="X747" t="n">
        <v>0.35</v>
      </c>
      <c r="Y747" t="n">
        <v>1</v>
      </c>
      <c r="Z747" t="n">
        <v>10</v>
      </c>
    </row>
    <row r="748">
      <c r="A748" t="n">
        <v>33</v>
      </c>
      <c r="B748" t="n">
        <v>145</v>
      </c>
      <c r="C748" t="inlineStr">
        <is>
          <t xml:space="preserve">CONCLUIDO	</t>
        </is>
      </c>
      <c r="D748" t="n">
        <v>5.8769</v>
      </c>
      <c r="E748" t="n">
        <v>17.02</v>
      </c>
      <c r="F748" t="n">
        <v>13.1</v>
      </c>
      <c r="G748" t="n">
        <v>43.66</v>
      </c>
      <c r="H748" t="n">
        <v>0.55</v>
      </c>
      <c r="I748" t="n">
        <v>18</v>
      </c>
      <c r="J748" t="n">
        <v>302.17</v>
      </c>
      <c r="K748" t="n">
        <v>61.2</v>
      </c>
      <c r="L748" t="n">
        <v>9.25</v>
      </c>
      <c r="M748" t="n">
        <v>16</v>
      </c>
      <c r="N748" t="n">
        <v>86.72</v>
      </c>
      <c r="O748" t="n">
        <v>37501.91</v>
      </c>
      <c r="P748" t="n">
        <v>214.58</v>
      </c>
      <c r="Q748" t="n">
        <v>988.17</v>
      </c>
      <c r="R748" t="n">
        <v>48.08</v>
      </c>
      <c r="S748" t="n">
        <v>35.43</v>
      </c>
      <c r="T748" t="n">
        <v>5262.68</v>
      </c>
      <c r="U748" t="n">
        <v>0.74</v>
      </c>
      <c r="V748" t="n">
        <v>0.87</v>
      </c>
      <c r="W748" t="n">
        <v>3</v>
      </c>
      <c r="X748" t="n">
        <v>0.34</v>
      </c>
      <c r="Y748" t="n">
        <v>1</v>
      </c>
      <c r="Z748" t="n">
        <v>10</v>
      </c>
    </row>
    <row r="749">
      <c r="A749" t="n">
        <v>34</v>
      </c>
      <c r="B749" t="n">
        <v>145</v>
      </c>
      <c r="C749" t="inlineStr">
        <is>
          <t xml:space="preserve">CONCLUIDO	</t>
        </is>
      </c>
      <c r="D749" t="n">
        <v>5.9079</v>
      </c>
      <c r="E749" t="n">
        <v>16.93</v>
      </c>
      <c r="F749" t="n">
        <v>13.06</v>
      </c>
      <c r="G749" t="n">
        <v>46.1</v>
      </c>
      <c r="H749" t="n">
        <v>0.5600000000000001</v>
      </c>
      <c r="I749" t="n">
        <v>17</v>
      </c>
      <c r="J749" t="n">
        <v>302.7</v>
      </c>
      <c r="K749" t="n">
        <v>61.2</v>
      </c>
      <c r="L749" t="n">
        <v>9.5</v>
      </c>
      <c r="M749" t="n">
        <v>15</v>
      </c>
      <c r="N749" t="n">
        <v>87</v>
      </c>
      <c r="O749" t="n">
        <v>37567.32</v>
      </c>
      <c r="P749" t="n">
        <v>212.01</v>
      </c>
      <c r="Q749" t="n">
        <v>988.08</v>
      </c>
      <c r="R749" t="n">
        <v>47.34</v>
      </c>
      <c r="S749" t="n">
        <v>35.43</v>
      </c>
      <c r="T749" t="n">
        <v>4897.48</v>
      </c>
      <c r="U749" t="n">
        <v>0.75</v>
      </c>
      <c r="V749" t="n">
        <v>0.87</v>
      </c>
      <c r="W749" t="n">
        <v>2.99</v>
      </c>
      <c r="X749" t="n">
        <v>0.31</v>
      </c>
      <c r="Y749" t="n">
        <v>1</v>
      </c>
      <c r="Z749" t="n">
        <v>10</v>
      </c>
    </row>
    <row r="750">
      <c r="A750" t="n">
        <v>35</v>
      </c>
      <c r="B750" t="n">
        <v>145</v>
      </c>
      <c r="C750" t="inlineStr">
        <is>
          <t xml:space="preserve">CONCLUIDO	</t>
        </is>
      </c>
      <c r="D750" t="n">
        <v>5.9062</v>
      </c>
      <c r="E750" t="n">
        <v>16.93</v>
      </c>
      <c r="F750" t="n">
        <v>13.07</v>
      </c>
      <c r="G750" t="n">
        <v>46.12</v>
      </c>
      <c r="H750" t="n">
        <v>0.57</v>
      </c>
      <c r="I750" t="n">
        <v>17</v>
      </c>
      <c r="J750" t="n">
        <v>303.23</v>
      </c>
      <c r="K750" t="n">
        <v>61.2</v>
      </c>
      <c r="L750" t="n">
        <v>9.75</v>
      </c>
      <c r="M750" t="n">
        <v>15</v>
      </c>
      <c r="N750" t="n">
        <v>87.28</v>
      </c>
      <c r="O750" t="n">
        <v>37632.84</v>
      </c>
      <c r="P750" t="n">
        <v>212.32</v>
      </c>
      <c r="Q750" t="n">
        <v>988.12</v>
      </c>
      <c r="R750" t="n">
        <v>47.66</v>
      </c>
      <c r="S750" t="n">
        <v>35.43</v>
      </c>
      <c r="T750" t="n">
        <v>5058.13</v>
      </c>
      <c r="U750" t="n">
        <v>0.74</v>
      </c>
      <c r="V750" t="n">
        <v>0.87</v>
      </c>
      <c r="W750" t="n">
        <v>2.98</v>
      </c>
      <c r="X750" t="n">
        <v>0.31</v>
      </c>
      <c r="Y750" t="n">
        <v>1</v>
      </c>
      <c r="Z750" t="n">
        <v>10</v>
      </c>
    </row>
    <row r="751">
      <c r="A751" t="n">
        <v>36</v>
      </c>
      <c r="B751" t="n">
        <v>145</v>
      </c>
      <c r="C751" t="inlineStr">
        <is>
          <t xml:space="preserve">CONCLUIDO	</t>
        </is>
      </c>
      <c r="D751" t="n">
        <v>5.9051</v>
      </c>
      <c r="E751" t="n">
        <v>16.93</v>
      </c>
      <c r="F751" t="n">
        <v>13.07</v>
      </c>
      <c r="G751" t="n">
        <v>46.13</v>
      </c>
      <c r="H751" t="n">
        <v>0.59</v>
      </c>
      <c r="I751" t="n">
        <v>17</v>
      </c>
      <c r="J751" t="n">
        <v>303.76</v>
      </c>
      <c r="K751" t="n">
        <v>61.2</v>
      </c>
      <c r="L751" t="n">
        <v>10</v>
      </c>
      <c r="M751" t="n">
        <v>15</v>
      </c>
      <c r="N751" t="n">
        <v>87.56999999999999</v>
      </c>
      <c r="O751" t="n">
        <v>37698.48</v>
      </c>
      <c r="P751" t="n">
        <v>211.4</v>
      </c>
      <c r="Q751" t="n">
        <v>988.1</v>
      </c>
      <c r="R751" t="n">
        <v>47.58</v>
      </c>
      <c r="S751" t="n">
        <v>35.43</v>
      </c>
      <c r="T751" t="n">
        <v>5014.36</v>
      </c>
      <c r="U751" t="n">
        <v>0.74</v>
      </c>
      <c r="V751" t="n">
        <v>0.87</v>
      </c>
      <c r="W751" t="n">
        <v>2.99</v>
      </c>
      <c r="X751" t="n">
        <v>0.32</v>
      </c>
      <c r="Y751" t="n">
        <v>1</v>
      </c>
      <c r="Z751" t="n">
        <v>10</v>
      </c>
    </row>
    <row r="752">
      <c r="A752" t="n">
        <v>37</v>
      </c>
      <c r="B752" t="n">
        <v>145</v>
      </c>
      <c r="C752" t="inlineStr">
        <is>
          <t xml:space="preserve">CONCLUIDO	</t>
        </is>
      </c>
      <c r="D752" t="n">
        <v>5.9285</v>
      </c>
      <c r="E752" t="n">
        <v>16.87</v>
      </c>
      <c r="F752" t="n">
        <v>13.06</v>
      </c>
      <c r="G752" t="n">
        <v>48.96</v>
      </c>
      <c r="H752" t="n">
        <v>0.6</v>
      </c>
      <c r="I752" t="n">
        <v>16</v>
      </c>
      <c r="J752" t="n">
        <v>304.3</v>
      </c>
      <c r="K752" t="n">
        <v>61.2</v>
      </c>
      <c r="L752" t="n">
        <v>10.25</v>
      </c>
      <c r="M752" t="n">
        <v>14</v>
      </c>
      <c r="N752" t="n">
        <v>87.84999999999999</v>
      </c>
      <c r="O752" t="n">
        <v>37764.25</v>
      </c>
      <c r="P752" t="n">
        <v>211.16</v>
      </c>
      <c r="Q752" t="n">
        <v>988.1</v>
      </c>
      <c r="R752" t="n">
        <v>46.88</v>
      </c>
      <c r="S752" t="n">
        <v>35.43</v>
      </c>
      <c r="T752" t="n">
        <v>4668.66</v>
      </c>
      <c r="U752" t="n">
        <v>0.76</v>
      </c>
      <c r="V752" t="n">
        <v>0.87</v>
      </c>
      <c r="W752" t="n">
        <v>3</v>
      </c>
      <c r="X752" t="n">
        <v>0.3</v>
      </c>
      <c r="Y752" t="n">
        <v>1</v>
      </c>
      <c r="Z752" t="n">
        <v>10</v>
      </c>
    </row>
    <row r="753">
      <c r="A753" t="n">
        <v>38</v>
      </c>
      <c r="B753" t="n">
        <v>145</v>
      </c>
      <c r="C753" t="inlineStr">
        <is>
          <t xml:space="preserve">CONCLUIDO	</t>
        </is>
      </c>
      <c r="D753" t="n">
        <v>5.9271</v>
      </c>
      <c r="E753" t="n">
        <v>16.87</v>
      </c>
      <c r="F753" t="n">
        <v>13.06</v>
      </c>
      <c r="G753" t="n">
        <v>48.98</v>
      </c>
      <c r="H753" t="n">
        <v>0.61</v>
      </c>
      <c r="I753" t="n">
        <v>16</v>
      </c>
      <c r="J753" t="n">
        <v>304.83</v>
      </c>
      <c r="K753" t="n">
        <v>61.2</v>
      </c>
      <c r="L753" t="n">
        <v>10.5</v>
      </c>
      <c r="M753" t="n">
        <v>14</v>
      </c>
      <c r="N753" t="n">
        <v>88.13</v>
      </c>
      <c r="O753" t="n">
        <v>37830.13</v>
      </c>
      <c r="P753" t="n">
        <v>210.7</v>
      </c>
      <c r="Q753" t="n">
        <v>988.13</v>
      </c>
      <c r="R753" t="n">
        <v>47.3</v>
      </c>
      <c r="S753" t="n">
        <v>35.43</v>
      </c>
      <c r="T753" t="n">
        <v>4883.48</v>
      </c>
      <c r="U753" t="n">
        <v>0.75</v>
      </c>
      <c r="V753" t="n">
        <v>0.87</v>
      </c>
      <c r="W753" t="n">
        <v>2.99</v>
      </c>
      <c r="X753" t="n">
        <v>0.31</v>
      </c>
      <c r="Y753" t="n">
        <v>1</v>
      </c>
      <c r="Z753" t="n">
        <v>10</v>
      </c>
    </row>
    <row r="754">
      <c r="A754" t="n">
        <v>39</v>
      </c>
      <c r="B754" t="n">
        <v>145</v>
      </c>
      <c r="C754" t="inlineStr">
        <is>
          <t xml:space="preserve">CONCLUIDO	</t>
        </is>
      </c>
      <c r="D754" t="n">
        <v>5.9547</v>
      </c>
      <c r="E754" t="n">
        <v>16.79</v>
      </c>
      <c r="F754" t="n">
        <v>13.04</v>
      </c>
      <c r="G754" t="n">
        <v>52.14</v>
      </c>
      <c r="H754" t="n">
        <v>0.63</v>
      </c>
      <c r="I754" t="n">
        <v>15</v>
      </c>
      <c r="J754" t="n">
        <v>305.37</v>
      </c>
      <c r="K754" t="n">
        <v>61.2</v>
      </c>
      <c r="L754" t="n">
        <v>10.75</v>
      </c>
      <c r="M754" t="n">
        <v>13</v>
      </c>
      <c r="N754" t="n">
        <v>88.42</v>
      </c>
      <c r="O754" t="n">
        <v>37896.14</v>
      </c>
      <c r="P754" t="n">
        <v>209.38</v>
      </c>
      <c r="Q754" t="n">
        <v>988.1</v>
      </c>
      <c r="R754" t="n">
        <v>46.64</v>
      </c>
      <c r="S754" t="n">
        <v>35.43</v>
      </c>
      <c r="T754" t="n">
        <v>4557.33</v>
      </c>
      <c r="U754" t="n">
        <v>0.76</v>
      </c>
      <c r="V754" t="n">
        <v>0.87</v>
      </c>
      <c r="W754" t="n">
        <v>2.99</v>
      </c>
      <c r="X754" t="n">
        <v>0.28</v>
      </c>
      <c r="Y754" t="n">
        <v>1</v>
      </c>
      <c r="Z754" t="n">
        <v>10</v>
      </c>
    </row>
    <row r="755">
      <c r="A755" t="n">
        <v>40</v>
      </c>
      <c r="B755" t="n">
        <v>145</v>
      </c>
      <c r="C755" t="inlineStr">
        <is>
          <t xml:space="preserve">CONCLUIDO	</t>
        </is>
      </c>
      <c r="D755" t="n">
        <v>5.9545</v>
      </c>
      <c r="E755" t="n">
        <v>16.79</v>
      </c>
      <c r="F755" t="n">
        <v>13.04</v>
      </c>
      <c r="G755" t="n">
        <v>52.15</v>
      </c>
      <c r="H755" t="n">
        <v>0.64</v>
      </c>
      <c r="I755" t="n">
        <v>15</v>
      </c>
      <c r="J755" t="n">
        <v>305.9</v>
      </c>
      <c r="K755" t="n">
        <v>61.2</v>
      </c>
      <c r="L755" t="n">
        <v>11</v>
      </c>
      <c r="M755" t="n">
        <v>13</v>
      </c>
      <c r="N755" t="n">
        <v>88.7</v>
      </c>
      <c r="O755" t="n">
        <v>37962.28</v>
      </c>
      <c r="P755" t="n">
        <v>209.01</v>
      </c>
      <c r="Q755" t="n">
        <v>988.11</v>
      </c>
      <c r="R755" t="n">
        <v>46.57</v>
      </c>
      <c r="S755" t="n">
        <v>35.43</v>
      </c>
      <c r="T755" t="n">
        <v>4519.84</v>
      </c>
      <c r="U755" t="n">
        <v>0.76</v>
      </c>
      <c r="V755" t="n">
        <v>0.87</v>
      </c>
      <c r="W755" t="n">
        <v>2.99</v>
      </c>
      <c r="X755" t="n">
        <v>0.28</v>
      </c>
      <c r="Y755" t="n">
        <v>1</v>
      </c>
      <c r="Z755" t="n">
        <v>10</v>
      </c>
    </row>
    <row r="756">
      <c r="A756" t="n">
        <v>41</v>
      </c>
      <c r="B756" t="n">
        <v>145</v>
      </c>
      <c r="C756" t="inlineStr">
        <is>
          <t xml:space="preserve">CONCLUIDO	</t>
        </is>
      </c>
      <c r="D756" t="n">
        <v>5.9587</v>
      </c>
      <c r="E756" t="n">
        <v>16.78</v>
      </c>
      <c r="F756" t="n">
        <v>13.02</v>
      </c>
      <c r="G756" t="n">
        <v>52.1</v>
      </c>
      <c r="H756" t="n">
        <v>0.65</v>
      </c>
      <c r="I756" t="n">
        <v>15</v>
      </c>
      <c r="J756" t="n">
        <v>306.44</v>
      </c>
      <c r="K756" t="n">
        <v>61.2</v>
      </c>
      <c r="L756" t="n">
        <v>11.25</v>
      </c>
      <c r="M756" t="n">
        <v>13</v>
      </c>
      <c r="N756" t="n">
        <v>88.98999999999999</v>
      </c>
      <c r="O756" t="n">
        <v>38028.53</v>
      </c>
      <c r="P756" t="n">
        <v>208.37</v>
      </c>
      <c r="Q756" t="n">
        <v>988.1</v>
      </c>
      <c r="R756" t="n">
        <v>46.2</v>
      </c>
      <c r="S756" t="n">
        <v>35.43</v>
      </c>
      <c r="T756" t="n">
        <v>4337.12</v>
      </c>
      <c r="U756" t="n">
        <v>0.77</v>
      </c>
      <c r="V756" t="n">
        <v>0.88</v>
      </c>
      <c r="W756" t="n">
        <v>2.99</v>
      </c>
      <c r="X756" t="n">
        <v>0.27</v>
      </c>
      <c r="Y756" t="n">
        <v>1</v>
      </c>
      <c r="Z756" t="n">
        <v>10</v>
      </c>
    </row>
    <row r="757">
      <c r="A757" t="n">
        <v>42</v>
      </c>
      <c r="B757" t="n">
        <v>145</v>
      </c>
      <c r="C757" t="inlineStr">
        <is>
          <t xml:space="preserve">CONCLUIDO	</t>
        </is>
      </c>
      <c r="D757" t="n">
        <v>5.9828</v>
      </c>
      <c r="E757" t="n">
        <v>16.71</v>
      </c>
      <c r="F757" t="n">
        <v>13.01</v>
      </c>
      <c r="G757" t="n">
        <v>55.76</v>
      </c>
      <c r="H757" t="n">
        <v>0.67</v>
      </c>
      <c r="I757" t="n">
        <v>14</v>
      </c>
      <c r="J757" t="n">
        <v>306.98</v>
      </c>
      <c r="K757" t="n">
        <v>61.2</v>
      </c>
      <c r="L757" t="n">
        <v>11.5</v>
      </c>
      <c r="M757" t="n">
        <v>12</v>
      </c>
      <c r="N757" t="n">
        <v>89.28</v>
      </c>
      <c r="O757" t="n">
        <v>38094.91</v>
      </c>
      <c r="P757" t="n">
        <v>207.36</v>
      </c>
      <c r="Q757" t="n">
        <v>988.13</v>
      </c>
      <c r="R757" t="n">
        <v>45.58</v>
      </c>
      <c r="S757" t="n">
        <v>35.43</v>
      </c>
      <c r="T757" t="n">
        <v>4033.19</v>
      </c>
      <c r="U757" t="n">
        <v>0.78</v>
      </c>
      <c r="V757" t="n">
        <v>0.88</v>
      </c>
      <c r="W757" t="n">
        <v>2.99</v>
      </c>
      <c r="X757" t="n">
        <v>0.26</v>
      </c>
      <c r="Y757" t="n">
        <v>1</v>
      </c>
      <c r="Z757" t="n">
        <v>10</v>
      </c>
    </row>
    <row r="758">
      <c r="A758" t="n">
        <v>43</v>
      </c>
      <c r="B758" t="n">
        <v>145</v>
      </c>
      <c r="C758" t="inlineStr">
        <is>
          <t xml:space="preserve">CONCLUIDO	</t>
        </is>
      </c>
      <c r="D758" t="n">
        <v>5.9861</v>
      </c>
      <c r="E758" t="n">
        <v>16.71</v>
      </c>
      <c r="F758" t="n">
        <v>13</v>
      </c>
      <c r="G758" t="n">
        <v>55.72</v>
      </c>
      <c r="H758" t="n">
        <v>0.68</v>
      </c>
      <c r="I758" t="n">
        <v>14</v>
      </c>
      <c r="J758" t="n">
        <v>307.52</v>
      </c>
      <c r="K758" t="n">
        <v>61.2</v>
      </c>
      <c r="L758" t="n">
        <v>11.75</v>
      </c>
      <c r="M758" t="n">
        <v>12</v>
      </c>
      <c r="N758" t="n">
        <v>89.56999999999999</v>
      </c>
      <c r="O758" t="n">
        <v>38161.42</v>
      </c>
      <c r="P758" t="n">
        <v>207.21</v>
      </c>
      <c r="Q758" t="n">
        <v>988.17</v>
      </c>
      <c r="R758" t="n">
        <v>45.48</v>
      </c>
      <c r="S758" t="n">
        <v>35.43</v>
      </c>
      <c r="T758" t="n">
        <v>3981.96</v>
      </c>
      <c r="U758" t="n">
        <v>0.78</v>
      </c>
      <c r="V758" t="n">
        <v>0.88</v>
      </c>
      <c r="W758" t="n">
        <v>2.99</v>
      </c>
      <c r="X758" t="n">
        <v>0.25</v>
      </c>
      <c r="Y758" t="n">
        <v>1</v>
      </c>
      <c r="Z758" t="n">
        <v>10</v>
      </c>
    </row>
    <row r="759">
      <c r="A759" t="n">
        <v>44</v>
      </c>
      <c r="B759" t="n">
        <v>145</v>
      </c>
      <c r="C759" t="inlineStr">
        <is>
          <t xml:space="preserve">CONCLUIDO	</t>
        </is>
      </c>
      <c r="D759" t="n">
        <v>5.9863</v>
      </c>
      <c r="E759" t="n">
        <v>16.7</v>
      </c>
      <c r="F759" t="n">
        <v>13</v>
      </c>
      <c r="G759" t="n">
        <v>55.72</v>
      </c>
      <c r="H759" t="n">
        <v>0.6899999999999999</v>
      </c>
      <c r="I759" t="n">
        <v>14</v>
      </c>
      <c r="J759" t="n">
        <v>308.06</v>
      </c>
      <c r="K759" t="n">
        <v>61.2</v>
      </c>
      <c r="L759" t="n">
        <v>12</v>
      </c>
      <c r="M759" t="n">
        <v>12</v>
      </c>
      <c r="N759" t="n">
        <v>89.86</v>
      </c>
      <c r="O759" t="n">
        <v>38228.06</v>
      </c>
      <c r="P759" t="n">
        <v>206.3</v>
      </c>
      <c r="Q759" t="n">
        <v>988.12</v>
      </c>
      <c r="R759" t="n">
        <v>45.23</v>
      </c>
      <c r="S759" t="n">
        <v>35.43</v>
      </c>
      <c r="T759" t="n">
        <v>3858.57</v>
      </c>
      <c r="U759" t="n">
        <v>0.78</v>
      </c>
      <c r="V759" t="n">
        <v>0.88</v>
      </c>
      <c r="W759" t="n">
        <v>2.99</v>
      </c>
      <c r="X759" t="n">
        <v>0.25</v>
      </c>
      <c r="Y759" t="n">
        <v>1</v>
      </c>
      <c r="Z759" t="n">
        <v>10</v>
      </c>
    </row>
    <row r="760">
      <c r="A760" t="n">
        <v>45</v>
      </c>
      <c r="B760" t="n">
        <v>145</v>
      </c>
      <c r="C760" t="inlineStr">
        <is>
          <t xml:space="preserve">CONCLUIDO	</t>
        </is>
      </c>
      <c r="D760" t="n">
        <v>6.0117</v>
      </c>
      <c r="E760" t="n">
        <v>16.63</v>
      </c>
      <c r="F760" t="n">
        <v>12.98</v>
      </c>
      <c r="G760" t="n">
        <v>59.93</v>
      </c>
      <c r="H760" t="n">
        <v>0.71</v>
      </c>
      <c r="I760" t="n">
        <v>13</v>
      </c>
      <c r="J760" t="n">
        <v>308.6</v>
      </c>
      <c r="K760" t="n">
        <v>61.2</v>
      </c>
      <c r="L760" t="n">
        <v>12.25</v>
      </c>
      <c r="M760" t="n">
        <v>11</v>
      </c>
      <c r="N760" t="n">
        <v>90.15000000000001</v>
      </c>
      <c r="O760" t="n">
        <v>38294.82</v>
      </c>
      <c r="P760" t="n">
        <v>204.67</v>
      </c>
      <c r="Q760" t="n">
        <v>988.09</v>
      </c>
      <c r="R760" t="n">
        <v>44.97</v>
      </c>
      <c r="S760" t="n">
        <v>35.43</v>
      </c>
      <c r="T760" t="n">
        <v>3730.52</v>
      </c>
      <c r="U760" t="n">
        <v>0.79</v>
      </c>
      <c r="V760" t="n">
        <v>0.88</v>
      </c>
      <c r="W760" t="n">
        <v>2.98</v>
      </c>
      <c r="X760" t="n">
        <v>0.23</v>
      </c>
      <c r="Y760" t="n">
        <v>1</v>
      </c>
      <c r="Z760" t="n">
        <v>10</v>
      </c>
    </row>
    <row r="761">
      <c r="A761" t="n">
        <v>46</v>
      </c>
      <c r="B761" t="n">
        <v>145</v>
      </c>
      <c r="C761" t="inlineStr">
        <is>
          <t xml:space="preserve">CONCLUIDO	</t>
        </is>
      </c>
      <c r="D761" t="n">
        <v>6.0076</v>
      </c>
      <c r="E761" t="n">
        <v>16.65</v>
      </c>
      <c r="F761" t="n">
        <v>13</v>
      </c>
      <c r="G761" t="n">
        <v>59.98</v>
      </c>
      <c r="H761" t="n">
        <v>0.72</v>
      </c>
      <c r="I761" t="n">
        <v>13</v>
      </c>
      <c r="J761" t="n">
        <v>309.14</v>
      </c>
      <c r="K761" t="n">
        <v>61.2</v>
      </c>
      <c r="L761" t="n">
        <v>12.5</v>
      </c>
      <c r="M761" t="n">
        <v>11</v>
      </c>
      <c r="N761" t="n">
        <v>90.44</v>
      </c>
      <c r="O761" t="n">
        <v>38361.7</v>
      </c>
      <c r="P761" t="n">
        <v>204.64</v>
      </c>
      <c r="Q761" t="n">
        <v>988.13</v>
      </c>
      <c r="R761" t="n">
        <v>45.32</v>
      </c>
      <c r="S761" t="n">
        <v>35.43</v>
      </c>
      <c r="T761" t="n">
        <v>3905.17</v>
      </c>
      <c r="U761" t="n">
        <v>0.78</v>
      </c>
      <c r="V761" t="n">
        <v>0.88</v>
      </c>
      <c r="W761" t="n">
        <v>2.98</v>
      </c>
      <c r="X761" t="n">
        <v>0.24</v>
      </c>
      <c r="Y761" t="n">
        <v>1</v>
      </c>
      <c r="Z761" t="n">
        <v>10</v>
      </c>
    </row>
    <row r="762">
      <c r="A762" t="n">
        <v>47</v>
      </c>
      <c r="B762" t="n">
        <v>145</v>
      </c>
      <c r="C762" t="inlineStr">
        <is>
          <t xml:space="preserve">CONCLUIDO	</t>
        </is>
      </c>
      <c r="D762" t="n">
        <v>6.0085</v>
      </c>
      <c r="E762" t="n">
        <v>16.64</v>
      </c>
      <c r="F762" t="n">
        <v>12.99</v>
      </c>
      <c r="G762" t="n">
        <v>59.97</v>
      </c>
      <c r="H762" t="n">
        <v>0.73</v>
      </c>
      <c r="I762" t="n">
        <v>13</v>
      </c>
      <c r="J762" t="n">
        <v>309.68</v>
      </c>
      <c r="K762" t="n">
        <v>61.2</v>
      </c>
      <c r="L762" t="n">
        <v>12.75</v>
      </c>
      <c r="M762" t="n">
        <v>11</v>
      </c>
      <c r="N762" t="n">
        <v>90.73999999999999</v>
      </c>
      <c r="O762" t="n">
        <v>38428.72</v>
      </c>
      <c r="P762" t="n">
        <v>204.09</v>
      </c>
      <c r="Q762" t="n">
        <v>988.15</v>
      </c>
      <c r="R762" t="n">
        <v>45.12</v>
      </c>
      <c r="S762" t="n">
        <v>35.43</v>
      </c>
      <c r="T762" t="n">
        <v>3808.43</v>
      </c>
      <c r="U762" t="n">
        <v>0.79</v>
      </c>
      <c r="V762" t="n">
        <v>0.88</v>
      </c>
      <c r="W762" t="n">
        <v>2.99</v>
      </c>
      <c r="X762" t="n">
        <v>0.24</v>
      </c>
      <c r="Y762" t="n">
        <v>1</v>
      </c>
      <c r="Z762" t="n">
        <v>10</v>
      </c>
    </row>
    <row r="763">
      <c r="A763" t="n">
        <v>48</v>
      </c>
      <c r="B763" t="n">
        <v>145</v>
      </c>
      <c r="C763" t="inlineStr">
        <is>
          <t xml:space="preserve">CONCLUIDO	</t>
        </is>
      </c>
      <c r="D763" t="n">
        <v>6.0143</v>
      </c>
      <c r="E763" t="n">
        <v>16.63</v>
      </c>
      <c r="F763" t="n">
        <v>12.98</v>
      </c>
      <c r="G763" t="n">
        <v>59.89</v>
      </c>
      <c r="H763" t="n">
        <v>0.75</v>
      </c>
      <c r="I763" t="n">
        <v>13</v>
      </c>
      <c r="J763" t="n">
        <v>310.23</v>
      </c>
      <c r="K763" t="n">
        <v>61.2</v>
      </c>
      <c r="L763" t="n">
        <v>13</v>
      </c>
      <c r="M763" t="n">
        <v>11</v>
      </c>
      <c r="N763" t="n">
        <v>91.03</v>
      </c>
      <c r="O763" t="n">
        <v>38495.87</v>
      </c>
      <c r="P763" t="n">
        <v>202.84</v>
      </c>
      <c r="Q763" t="n">
        <v>988.08</v>
      </c>
      <c r="R763" t="n">
        <v>44.68</v>
      </c>
      <c r="S763" t="n">
        <v>35.43</v>
      </c>
      <c r="T763" t="n">
        <v>3586.44</v>
      </c>
      <c r="U763" t="n">
        <v>0.79</v>
      </c>
      <c r="V763" t="n">
        <v>0.88</v>
      </c>
      <c r="W763" t="n">
        <v>2.98</v>
      </c>
      <c r="X763" t="n">
        <v>0.22</v>
      </c>
      <c r="Y763" t="n">
        <v>1</v>
      </c>
      <c r="Z763" t="n">
        <v>10</v>
      </c>
    </row>
    <row r="764">
      <c r="A764" t="n">
        <v>49</v>
      </c>
      <c r="B764" t="n">
        <v>145</v>
      </c>
      <c r="C764" t="inlineStr">
        <is>
          <t xml:space="preserve">CONCLUIDO	</t>
        </is>
      </c>
      <c r="D764" t="n">
        <v>6.0378</v>
      </c>
      <c r="E764" t="n">
        <v>16.56</v>
      </c>
      <c r="F764" t="n">
        <v>12.97</v>
      </c>
      <c r="G764" t="n">
        <v>64.83</v>
      </c>
      <c r="H764" t="n">
        <v>0.76</v>
      </c>
      <c r="I764" t="n">
        <v>12</v>
      </c>
      <c r="J764" t="n">
        <v>310.77</v>
      </c>
      <c r="K764" t="n">
        <v>61.2</v>
      </c>
      <c r="L764" t="n">
        <v>13.25</v>
      </c>
      <c r="M764" t="n">
        <v>10</v>
      </c>
      <c r="N764" t="n">
        <v>91.33</v>
      </c>
      <c r="O764" t="n">
        <v>38563.14</v>
      </c>
      <c r="P764" t="n">
        <v>201.94</v>
      </c>
      <c r="Q764" t="n">
        <v>988.08</v>
      </c>
      <c r="R764" t="n">
        <v>44.42</v>
      </c>
      <c r="S764" t="n">
        <v>35.43</v>
      </c>
      <c r="T764" t="n">
        <v>3458.75</v>
      </c>
      <c r="U764" t="n">
        <v>0.8</v>
      </c>
      <c r="V764" t="n">
        <v>0.88</v>
      </c>
      <c r="W764" t="n">
        <v>2.98</v>
      </c>
      <c r="X764" t="n">
        <v>0.21</v>
      </c>
      <c r="Y764" t="n">
        <v>1</v>
      </c>
      <c r="Z764" t="n">
        <v>10</v>
      </c>
    </row>
    <row r="765">
      <c r="A765" t="n">
        <v>50</v>
      </c>
      <c r="B765" t="n">
        <v>145</v>
      </c>
      <c r="C765" t="inlineStr">
        <is>
          <t xml:space="preserve">CONCLUIDO	</t>
        </is>
      </c>
      <c r="D765" t="n">
        <v>6.0362</v>
      </c>
      <c r="E765" t="n">
        <v>16.57</v>
      </c>
      <c r="F765" t="n">
        <v>12.97</v>
      </c>
      <c r="G765" t="n">
        <v>64.84999999999999</v>
      </c>
      <c r="H765" t="n">
        <v>0.77</v>
      </c>
      <c r="I765" t="n">
        <v>12</v>
      </c>
      <c r="J765" t="n">
        <v>311.32</v>
      </c>
      <c r="K765" t="n">
        <v>61.2</v>
      </c>
      <c r="L765" t="n">
        <v>13.5</v>
      </c>
      <c r="M765" t="n">
        <v>10</v>
      </c>
      <c r="N765" t="n">
        <v>91.62</v>
      </c>
      <c r="O765" t="n">
        <v>38630.55</v>
      </c>
      <c r="P765" t="n">
        <v>201.59</v>
      </c>
      <c r="Q765" t="n">
        <v>988.15</v>
      </c>
      <c r="R765" t="n">
        <v>44.41</v>
      </c>
      <c r="S765" t="n">
        <v>35.43</v>
      </c>
      <c r="T765" t="n">
        <v>3457.76</v>
      </c>
      <c r="U765" t="n">
        <v>0.8</v>
      </c>
      <c r="V765" t="n">
        <v>0.88</v>
      </c>
      <c r="W765" t="n">
        <v>2.99</v>
      </c>
      <c r="X765" t="n">
        <v>0.22</v>
      </c>
      <c r="Y765" t="n">
        <v>1</v>
      </c>
      <c r="Z765" t="n">
        <v>10</v>
      </c>
    </row>
    <row r="766">
      <c r="A766" t="n">
        <v>51</v>
      </c>
      <c r="B766" t="n">
        <v>145</v>
      </c>
      <c r="C766" t="inlineStr">
        <is>
          <t xml:space="preserve">CONCLUIDO	</t>
        </is>
      </c>
      <c r="D766" t="n">
        <v>6.0363</v>
      </c>
      <c r="E766" t="n">
        <v>16.57</v>
      </c>
      <c r="F766" t="n">
        <v>12.97</v>
      </c>
      <c r="G766" t="n">
        <v>64.84999999999999</v>
      </c>
      <c r="H766" t="n">
        <v>0.79</v>
      </c>
      <c r="I766" t="n">
        <v>12</v>
      </c>
      <c r="J766" t="n">
        <v>311.87</v>
      </c>
      <c r="K766" t="n">
        <v>61.2</v>
      </c>
      <c r="L766" t="n">
        <v>13.75</v>
      </c>
      <c r="M766" t="n">
        <v>10</v>
      </c>
      <c r="N766" t="n">
        <v>91.92</v>
      </c>
      <c r="O766" t="n">
        <v>38698.21</v>
      </c>
      <c r="P766" t="n">
        <v>201.34</v>
      </c>
      <c r="Q766" t="n">
        <v>988.11</v>
      </c>
      <c r="R766" t="n">
        <v>44.27</v>
      </c>
      <c r="S766" t="n">
        <v>35.43</v>
      </c>
      <c r="T766" t="n">
        <v>3385.06</v>
      </c>
      <c r="U766" t="n">
        <v>0.8</v>
      </c>
      <c r="V766" t="n">
        <v>0.88</v>
      </c>
      <c r="W766" t="n">
        <v>2.99</v>
      </c>
      <c r="X766" t="n">
        <v>0.22</v>
      </c>
      <c r="Y766" t="n">
        <v>1</v>
      </c>
      <c r="Z766" t="n">
        <v>10</v>
      </c>
    </row>
    <row r="767">
      <c r="A767" t="n">
        <v>52</v>
      </c>
      <c r="B767" t="n">
        <v>145</v>
      </c>
      <c r="C767" t="inlineStr">
        <is>
          <t xml:space="preserve">CONCLUIDO	</t>
        </is>
      </c>
      <c r="D767" t="n">
        <v>6.0378</v>
      </c>
      <c r="E767" t="n">
        <v>16.56</v>
      </c>
      <c r="F767" t="n">
        <v>12.97</v>
      </c>
      <c r="G767" t="n">
        <v>64.83</v>
      </c>
      <c r="H767" t="n">
        <v>0.8</v>
      </c>
      <c r="I767" t="n">
        <v>12</v>
      </c>
      <c r="J767" t="n">
        <v>312.42</v>
      </c>
      <c r="K767" t="n">
        <v>61.2</v>
      </c>
      <c r="L767" t="n">
        <v>14</v>
      </c>
      <c r="M767" t="n">
        <v>10</v>
      </c>
      <c r="N767" t="n">
        <v>92.22</v>
      </c>
      <c r="O767" t="n">
        <v>38765.89</v>
      </c>
      <c r="P767" t="n">
        <v>200.02</v>
      </c>
      <c r="Q767" t="n">
        <v>988.08</v>
      </c>
      <c r="R767" t="n">
        <v>44.4</v>
      </c>
      <c r="S767" t="n">
        <v>35.43</v>
      </c>
      <c r="T767" t="n">
        <v>3450.5</v>
      </c>
      <c r="U767" t="n">
        <v>0.8</v>
      </c>
      <c r="V767" t="n">
        <v>0.88</v>
      </c>
      <c r="W767" t="n">
        <v>2.98</v>
      </c>
      <c r="X767" t="n">
        <v>0.21</v>
      </c>
      <c r="Y767" t="n">
        <v>1</v>
      </c>
      <c r="Z767" t="n">
        <v>10</v>
      </c>
    </row>
    <row r="768">
      <c r="A768" t="n">
        <v>53</v>
      </c>
      <c r="B768" t="n">
        <v>145</v>
      </c>
      <c r="C768" t="inlineStr">
        <is>
          <t xml:space="preserve">CONCLUIDO	</t>
        </is>
      </c>
      <c r="D768" t="n">
        <v>6.0643</v>
      </c>
      <c r="E768" t="n">
        <v>16.49</v>
      </c>
      <c r="F768" t="n">
        <v>12.95</v>
      </c>
      <c r="G768" t="n">
        <v>70.63</v>
      </c>
      <c r="H768" t="n">
        <v>0.8100000000000001</v>
      </c>
      <c r="I768" t="n">
        <v>11</v>
      </c>
      <c r="J768" t="n">
        <v>312.97</v>
      </c>
      <c r="K768" t="n">
        <v>61.2</v>
      </c>
      <c r="L768" t="n">
        <v>14.25</v>
      </c>
      <c r="M768" t="n">
        <v>9</v>
      </c>
      <c r="N768" t="n">
        <v>92.52</v>
      </c>
      <c r="O768" t="n">
        <v>38833.69</v>
      </c>
      <c r="P768" t="n">
        <v>198.94</v>
      </c>
      <c r="Q768" t="n">
        <v>988.15</v>
      </c>
      <c r="R768" t="n">
        <v>43.89</v>
      </c>
      <c r="S768" t="n">
        <v>35.43</v>
      </c>
      <c r="T768" t="n">
        <v>3199.85</v>
      </c>
      <c r="U768" t="n">
        <v>0.8100000000000001</v>
      </c>
      <c r="V768" t="n">
        <v>0.88</v>
      </c>
      <c r="W768" t="n">
        <v>2.98</v>
      </c>
      <c r="X768" t="n">
        <v>0.19</v>
      </c>
      <c r="Y768" t="n">
        <v>1</v>
      </c>
      <c r="Z768" t="n">
        <v>10</v>
      </c>
    </row>
    <row r="769">
      <c r="A769" t="n">
        <v>54</v>
      </c>
      <c r="B769" t="n">
        <v>145</v>
      </c>
      <c r="C769" t="inlineStr">
        <is>
          <t xml:space="preserve">CONCLUIDO	</t>
        </is>
      </c>
      <c r="D769" t="n">
        <v>6.0587</v>
      </c>
      <c r="E769" t="n">
        <v>16.51</v>
      </c>
      <c r="F769" t="n">
        <v>12.96</v>
      </c>
      <c r="G769" t="n">
        <v>70.70999999999999</v>
      </c>
      <c r="H769" t="n">
        <v>0.82</v>
      </c>
      <c r="I769" t="n">
        <v>11</v>
      </c>
      <c r="J769" t="n">
        <v>313.52</v>
      </c>
      <c r="K769" t="n">
        <v>61.2</v>
      </c>
      <c r="L769" t="n">
        <v>14.5</v>
      </c>
      <c r="M769" t="n">
        <v>9</v>
      </c>
      <c r="N769" t="n">
        <v>92.81999999999999</v>
      </c>
      <c r="O769" t="n">
        <v>38901.63</v>
      </c>
      <c r="P769" t="n">
        <v>199.15</v>
      </c>
      <c r="Q769" t="n">
        <v>988.08</v>
      </c>
      <c r="R769" t="n">
        <v>44.22</v>
      </c>
      <c r="S769" t="n">
        <v>35.43</v>
      </c>
      <c r="T769" t="n">
        <v>3364.56</v>
      </c>
      <c r="U769" t="n">
        <v>0.8</v>
      </c>
      <c r="V769" t="n">
        <v>0.88</v>
      </c>
      <c r="W769" t="n">
        <v>2.99</v>
      </c>
      <c r="X769" t="n">
        <v>0.21</v>
      </c>
      <c r="Y769" t="n">
        <v>1</v>
      </c>
      <c r="Z769" t="n">
        <v>10</v>
      </c>
    </row>
    <row r="770">
      <c r="A770" t="n">
        <v>55</v>
      </c>
      <c r="B770" t="n">
        <v>145</v>
      </c>
      <c r="C770" t="inlineStr">
        <is>
          <t xml:space="preserve">CONCLUIDO	</t>
        </is>
      </c>
      <c r="D770" t="n">
        <v>6.0646</v>
      </c>
      <c r="E770" t="n">
        <v>16.49</v>
      </c>
      <c r="F770" t="n">
        <v>12.95</v>
      </c>
      <c r="G770" t="n">
        <v>70.62</v>
      </c>
      <c r="H770" t="n">
        <v>0.84</v>
      </c>
      <c r="I770" t="n">
        <v>11</v>
      </c>
      <c r="J770" t="n">
        <v>314.07</v>
      </c>
      <c r="K770" t="n">
        <v>61.2</v>
      </c>
      <c r="L770" t="n">
        <v>14.75</v>
      </c>
      <c r="M770" t="n">
        <v>9</v>
      </c>
      <c r="N770" t="n">
        <v>93.12</v>
      </c>
      <c r="O770" t="n">
        <v>38969.71</v>
      </c>
      <c r="P770" t="n">
        <v>198.56</v>
      </c>
      <c r="Q770" t="n">
        <v>988.08</v>
      </c>
      <c r="R770" t="n">
        <v>43.8</v>
      </c>
      <c r="S770" t="n">
        <v>35.43</v>
      </c>
      <c r="T770" t="n">
        <v>3154.76</v>
      </c>
      <c r="U770" t="n">
        <v>0.8100000000000001</v>
      </c>
      <c r="V770" t="n">
        <v>0.88</v>
      </c>
      <c r="W770" t="n">
        <v>2.98</v>
      </c>
      <c r="X770" t="n">
        <v>0.19</v>
      </c>
      <c r="Y770" t="n">
        <v>1</v>
      </c>
      <c r="Z770" t="n">
        <v>10</v>
      </c>
    </row>
    <row r="771">
      <c r="A771" t="n">
        <v>56</v>
      </c>
      <c r="B771" t="n">
        <v>145</v>
      </c>
      <c r="C771" t="inlineStr">
        <is>
          <t xml:space="preserve">CONCLUIDO	</t>
        </is>
      </c>
      <c r="D771" t="n">
        <v>6.0622</v>
      </c>
      <c r="E771" t="n">
        <v>16.5</v>
      </c>
      <c r="F771" t="n">
        <v>12.95</v>
      </c>
      <c r="G771" t="n">
        <v>70.66</v>
      </c>
      <c r="H771" t="n">
        <v>0.85</v>
      </c>
      <c r="I771" t="n">
        <v>11</v>
      </c>
      <c r="J771" t="n">
        <v>314.62</v>
      </c>
      <c r="K771" t="n">
        <v>61.2</v>
      </c>
      <c r="L771" t="n">
        <v>15</v>
      </c>
      <c r="M771" t="n">
        <v>9</v>
      </c>
      <c r="N771" t="n">
        <v>93.43000000000001</v>
      </c>
      <c r="O771" t="n">
        <v>39037.92</v>
      </c>
      <c r="P771" t="n">
        <v>197.95</v>
      </c>
      <c r="Q771" t="n">
        <v>988.1</v>
      </c>
      <c r="R771" t="n">
        <v>43.97</v>
      </c>
      <c r="S771" t="n">
        <v>35.43</v>
      </c>
      <c r="T771" t="n">
        <v>3239.7</v>
      </c>
      <c r="U771" t="n">
        <v>0.8100000000000001</v>
      </c>
      <c r="V771" t="n">
        <v>0.88</v>
      </c>
      <c r="W771" t="n">
        <v>2.98</v>
      </c>
      <c r="X771" t="n">
        <v>0.2</v>
      </c>
      <c r="Y771" t="n">
        <v>1</v>
      </c>
      <c r="Z771" t="n">
        <v>10</v>
      </c>
    </row>
    <row r="772">
      <c r="A772" t="n">
        <v>57</v>
      </c>
      <c r="B772" t="n">
        <v>145</v>
      </c>
      <c r="C772" t="inlineStr">
        <is>
          <t xml:space="preserve">CONCLUIDO	</t>
        </is>
      </c>
      <c r="D772" t="n">
        <v>6.0645</v>
      </c>
      <c r="E772" t="n">
        <v>16.49</v>
      </c>
      <c r="F772" t="n">
        <v>12.95</v>
      </c>
      <c r="G772" t="n">
        <v>70.62</v>
      </c>
      <c r="H772" t="n">
        <v>0.86</v>
      </c>
      <c r="I772" t="n">
        <v>11</v>
      </c>
      <c r="J772" t="n">
        <v>315.18</v>
      </c>
      <c r="K772" t="n">
        <v>61.2</v>
      </c>
      <c r="L772" t="n">
        <v>15.25</v>
      </c>
      <c r="M772" t="n">
        <v>9</v>
      </c>
      <c r="N772" t="n">
        <v>93.73</v>
      </c>
      <c r="O772" t="n">
        <v>39106.27</v>
      </c>
      <c r="P772" t="n">
        <v>196.73</v>
      </c>
      <c r="Q772" t="n">
        <v>988.08</v>
      </c>
      <c r="R772" t="n">
        <v>43.9</v>
      </c>
      <c r="S772" t="n">
        <v>35.43</v>
      </c>
      <c r="T772" t="n">
        <v>3205.84</v>
      </c>
      <c r="U772" t="n">
        <v>0.8100000000000001</v>
      </c>
      <c r="V772" t="n">
        <v>0.88</v>
      </c>
      <c r="W772" t="n">
        <v>2.98</v>
      </c>
      <c r="X772" t="n">
        <v>0.19</v>
      </c>
      <c r="Y772" t="n">
        <v>1</v>
      </c>
      <c r="Z772" t="n">
        <v>10</v>
      </c>
    </row>
    <row r="773">
      <c r="A773" t="n">
        <v>58</v>
      </c>
      <c r="B773" t="n">
        <v>145</v>
      </c>
      <c r="C773" t="inlineStr">
        <is>
          <t xml:space="preserve">CONCLUIDO	</t>
        </is>
      </c>
      <c r="D773" t="n">
        <v>6.0934</v>
      </c>
      <c r="E773" t="n">
        <v>16.41</v>
      </c>
      <c r="F773" t="n">
        <v>12.92</v>
      </c>
      <c r="G773" t="n">
        <v>77.54000000000001</v>
      </c>
      <c r="H773" t="n">
        <v>0.87</v>
      </c>
      <c r="I773" t="n">
        <v>10</v>
      </c>
      <c r="J773" t="n">
        <v>315.73</v>
      </c>
      <c r="K773" t="n">
        <v>61.2</v>
      </c>
      <c r="L773" t="n">
        <v>15.5</v>
      </c>
      <c r="M773" t="n">
        <v>8</v>
      </c>
      <c r="N773" t="n">
        <v>94.03</v>
      </c>
      <c r="O773" t="n">
        <v>39174.75</v>
      </c>
      <c r="P773" t="n">
        <v>194.87</v>
      </c>
      <c r="Q773" t="n">
        <v>988.08</v>
      </c>
      <c r="R773" t="n">
        <v>43.05</v>
      </c>
      <c r="S773" t="n">
        <v>35.43</v>
      </c>
      <c r="T773" t="n">
        <v>2785.01</v>
      </c>
      <c r="U773" t="n">
        <v>0.82</v>
      </c>
      <c r="V773" t="n">
        <v>0.88</v>
      </c>
      <c r="W773" t="n">
        <v>2.98</v>
      </c>
      <c r="X773" t="n">
        <v>0.17</v>
      </c>
      <c r="Y773" t="n">
        <v>1</v>
      </c>
      <c r="Z773" t="n">
        <v>10</v>
      </c>
    </row>
    <row r="774">
      <c r="A774" t="n">
        <v>59</v>
      </c>
      <c r="B774" t="n">
        <v>145</v>
      </c>
      <c r="C774" t="inlineStr">
        <is>
          <t xml:space="preserve">CONCLUIDO	</t>
        </is>
      </c>
      <c r="D774" t="n">
        <v>6.0914</v>
      </c>
      <c r="E774" t="n">
        <v>16.42</v>
      </c>
      <c r="F774" t="n">
        <v>12.93</v>
      </c>
      <c r="G774" t="n">
        <v>77.56999999999999</v>
      </c>
      <c r="H774" t="n">
        <v>0.89</v>
      </c>
      <c r="I774" t="n">
        <v>10</v>
      </c>
      <c r="J774" t="n">
        <v>316.29</v>
      </c>
      <c r="K774" t="n">
        <v>61.2</v>
      </c>
      <c r="L774" t="n">
        <v>15.75</v>
      </c>
      <c r="M774" t="n">
        <v>8</v>
      </c>
      <c r="N774" t="n">
        <v>94.34</v>
      </c>
      <c r="O774" t="n">
        <v>39243.37</v>
      </c>
      <c r="P774" t="n">
        <v>194.95</v>
      </c>
      <c r="Q774" t="n">
        <v>988.16</v>
      </c>
      <c r="R774" t="n">
        <v>43.13</v>
      </c>
      <c r="S774" t="n">
        <v>35.43</v>
      </c>
      <c r="T774" t="n">
        <v>2823.78</v>
      </c>
      <c r="U774" t="n">
        <v>0.82</v>
      </c>
      <c r="V774" t="n">
        <v>0.88</v>
      </c>
      <c r="W774" t="n">
        <v>2.98</v>
      </c>
      <c r="X774" t="n">
        <v>0.17</v>
      </c>
      <c r="Y774" t="n">
        <v>1</v>
      </c>
      <c r="Z774" t="n">
        <v>10</v>
      </c>
    </row>
    <row r="775">
      <c r="A775" t="n">
        <v>60</v>
      </c>
      <c r="B775" t="n">
        <v>145</v>
      </c>
      <c r="C775" t="inlineStr">
        <is>
          <t xml:space="preserve">CONCLUIDO	</t>
        </is>
      </c>
      <c r="D775" t="n">
        <v>6.0929</v>
      </c>
      <c r="E775" t="n">
        <v>16.41</v>
      </c>
      <c r="F775" t="n">
        <v>12.92</v>
      </c>
      <c r="G775" t="n">
        <v>77.55</v>
      </c>
      <c r="H775" t="n">
        <v>0.9</v>
      </c>
      <c r="I775" t="n">
        <v>10</v>
      </c>
      <c r="J775" t="n">
        <v>316.85</v>
      </c>
      <c r="K775" t="n">
        <v>61.2</v>
      </c>
      <c r="L775" t="n">
        <v>16</v>
      </c>
      <c r="M775" t="n">
        <v>8</v>
      </c>
      <c r="N775" t="n">
        <v>94.65000000000001</v>
      </c>
      <c r="O775" t="n">
        <v>39312.13</v>
      </c>
      <c r="P775" t="n">
        <v>193.71</v>
      </c>
      <c r="Q775" t="n">
        <v>988.09</v>
      </c>
      <c r="R775" t="n">
        <v>43</v>
      </c>
      <c r="S775" t="n">
        <v>35.43</v>
      </c>
      <c r="T775" t="n">
        <v>2763.4</v>
      </c>
      <c r="U775" t="n">
        <v>0.82</v>
      </c>
      <c r="V775" t="n">
        <v>0.88</v>
      </c>
      <c r="W775" t="n">
        <v>2.98</v>
      </c>
      <c r="X775" t="n">
        <v>0.17</v>
      </c>
      <c r="Y775" t="n">
        <v>1</v>
      </c>
      <c r="Z775" t="n">
        <v>10</v>
      </c>
    </row>
    <row r="776">
      <c r="A776" t="n">
        <v>61</v>
      </c>
      <c r="B776" t="n">
        <v>145</v>
      </c>
      <c r="C776" t="inlineStr">
        <is>
          <t xml:space="preserve">CONCLUIDO	</t>
        </is>
      </c>
      <c r="D776" t="n">
        <v>6.0901</v>
      </c>
      <c r="E776" t="n">
        <v>16.42</v>
      </c>
      <c r="F776" t="n">
        <v>12.93</v>
      </c>
      <c r="G776" t="n">
        <v>77.59</v>
      </c>
      <c r="H776" t="n">
        <v>0.91</v>
      </c>
      <c r="I776" t="n">
        <v>10</v>
      </c>
      <c r="J776" t="n">
        <v>317.41</v>
      </c>
      <c r="K776" t="n">
        <v>61.2</v>
      </c>
      <c r="L776" t="n">
        <v>16.25</v>
      </c>
      <c r="M776" t="n">
        <v>8</v>
      </c>
      <c r="N776" t="n">
        <v>94.95999999999999</v>
      </c>
      <c r="O776" t="n">
        <v>39381.03</v>
      </c>
      <c r="P776" t="n">
        <v>193.3</v>
      </c>
      <c r="Q776" t="n">
        <v>988.16</v>
      </c>
      <c r="R776" t="n">
        <v>43.28</v>
      </c>
      <c r="S776" t="n">
        <v>35.43</v>
      </c>
      <c r="T776" t="n">
        <v>2902.19</v>
      </c>
      <c r="U776" t="n">
        <v>0.82</v>
      </c>
      <c r="V776" t="n">
        <v>0.88</v>
      </c>
      <c r="W776" t="n">
        <v>2.98</v>
      </c>
      <c r="X776" t="n">
        <v>0.18</v>
      </c>
      <c r="Y776" t="n">
        <v>1</v>
      </c>
      <c r="Z776" t="n">
        <v>10</v>
      </c>
    </row>
    <row r="777">
      <c r="A777" t="n">
        <v>62</v>
      </c>
      <c r="B777" t="n">
        <v>145</v>
      </c>
      <c r="C777" t="inlineStr">
        <is>
          <t xml:space="preserve">CONCLUIDO	</t>
        </is>
      </c>
      <c r="D777" t="n">
        <v>6.0897</v>
      </c>
      <c r="E777" t="n">
        <v>16.42</v>
      </c>
      <c r="F777" t="n">
        <v>12.93</v>
      </c>
      <c r="G777" t="n">
        <v>77.59999999999999</v>
      </c>
      <c r="H777" t="n">
        <v>0.92</v>
      </c>
      <c r="I777" t="n">
        <v>10</v>
      </c>
      <c r="J777" t="n">
        <v>317.97</v>
      </c>
      <c r="K777" t="n">
        <v>61.2</v>
      </c>
      <c r="L777" t="n">
        <v>16.5</v>
      </c>
      <c r="M777" t="n">
        <v>8</v>
      </c>
      <c r="N777" t="n">
        <v>95.27</v>
      </c>
      <c r="O777" t="n">
        <v>39450.07</v>
      </c>
      <c r="P777" t="n">
        <v>192.98</v>
      </c>
      <c r="Q777" t="n">
        <v>988.11</v>
      </c>
      <c r="R777" t="n">
        <v>43.27</v>
      </c>
      <c r="S777" t="n">
        <v>35.43</v>
      </c>
      <c r="T777" t="n">
        <v>2898.02</v>
      </c>
      <c r="U777" t="n">
        <v>0.82</v>
      </c>
      <c r="V777" t="n">
        <v>0.88</v>
      </c>
      <c r="W777" t="n">
        <v>2.98</v>
      </c>
      <c r="X777" t="n">
        <v>0.18</v>
      </c>
      <c r="Y777" t="n">
        <v>1</v>
      </c>
      <c r="Z777" t="n">
        <v>10</v>
      </c>
    </row>
    <row r="778">
      <c r="A778" t="n">
        <v>63</v>
      </c>
      <c r="B778" t="n">
        <v>145</v>
      </c>
      <c r="C778" t="inlineStr">
        <is>
          <t xml:space="preserve">CONCLUIDO	</t>
        </is>
      </c>
      <c r="D778" t="n">
        <v>6.0911</v>
      </c>
      <c r="E778" t="n">
        <v>16.42</v>
      </c>
      <c r="F778" t="n">
        <v>12.93</v>
      </c>
      <c r="G778" t="n">
        <v>77.58</v>
      </c>
      <c r="H778" t="n">
        <v>0.9399999999999999</v>
      </c>
      <c r="I778" t="n">
        <v>10</v>
      </c>
      <c r="J778" t="n">
        <v>318.53</v>
      </c>
      <c r="K778" t="n">
        <v>61.2</v>
      </c>
      <c r="L778" t="n">
        <v>16.75</v>
      </c>
      <c r="M778" t="n">
        <v>8</v>
      </c>
      <c r="N778" t="n">
        <v>95.58</v>
      </c>
      <c r="O778" t="n">
        <v>39519.26</v>
      </c>
      <c r="P778" t="n">
        <v>191.81</v>
      </c>
      <c r="Q778" t="n">
        <v>988.11</v>
      </c>
      <c r="R778" t="n">
        <v>43.1</v>
      </c>
      <c r="S778" t="n">
        <v>35.43</v>
      </c>
      <c r="T778" t="n">
        <v>2813.23</v>
      </c>
      <c r="U778" t="n">
        <v>0.82</v>
      </c>
      <c r="V778" t="n">
        <v>0.88</v>
      </c>
      <c r="W778" t="n">
        <v>2.98</v>
      </c>
      <c r="X778" t="n">
        <v>0.18</v>
      </c>
      <c r="Y778" t="n">
        <v>1</v>
      </c>
      <c r="Z778" t="n">
        <v>10</v>
      </c>
    </row>
    <row r="779">
      <c r="A779" t="n">
        <v>64</v>
      </c>
      <c r="B779" t="n">
        <v>145</v>
      </c>
      <c r="C779" t="inlineStr">
        <is>
          <t xml:space="preserve">CONCLUIDO	</t>
        </is>
      </c>
      <c r="D779" t="n">
        <v>6.1216</v>
      </c>
      <c r="E779" t="n">
        <v>16.34</v>
      </c>
      <c r="F779" t="n">
        <v>12.9</v>
      </c>
      <c r="G779" t="n">
        <v>86.01000000000001</v>
      </c>
      <c r="H779" t="n">
        <v>0.95</v>
      </c>
      <c r="I779" t="n">
        <v>9</v>
      </c>
      <c r="J779" t="n">
        <v>319.09</v>
      </c>
      <c r="K779" t="n">
        <v>61.2</v>
      </c>
      <c r="L779" t="n">
        <v>17</v>
      </c>
      <c r="M779" t="n">
        <v>7</v>
      </c>
      <c r="N779" t="n">
        <v>95.89</v>
      </c>
      <c r="O779" t="n">
        <v>39588.58</v>
      </c>
      <c r="P779" t="n">
        <v>189.8</v>
      </c>
      <c r="Q779" t="n">
        <v>988.08</v>
      </c>
      <c r="R779" t="n">
        <v>42.42</v>
      </c>
      <c r="S779" t="n">
        <v>35.43</v>
      </c>
      <c r="T779" t="n">
        <v>2475</v>
      </c>
      <c r="U779" t="n">
        <v>0.84</v>
      </c>
      <c r="V779" t="n">
        <v>0.88</v>
      </c>
      <c r="W779" t="n">
        <v>2.98</v>
      </c>
      <c r="X779" t="n">
        <v>0.15</v>
      </c>
      <c r="Y779" t="n">
        <v>1</v>
      </c>
      <c r="Z779" t="n">
        <v>10</v>
      </c>
    </row>
    <row r="780">
      <c r="A780" t="n">
        <v>65</v>
      </c>
      <c r="B780" t="n">
        <v>145</v>
      </c>
      <c r="C780" t="inlineStr">
        <is>
          <t xml:space="preserve">CONCLUIDO	</t>
        </is>
      </c>
      <c r="D780" t="n">
        <v>6.1167</v>
      </c>
      <c r="E780" t="n">
        <v>16.35</v>
      </c>
      <c r="F780" t="n">
        <v>12.91</v>
      </c>
      <c r="G780" t="n">
        <v>86.09999999999999</v>
      </c>
      <c r="H780" t="n">
        <v>0.96</v>
      </c>
      <c r="I780" t="n">
        <v>9</v>
      </c>
      <c r="J780" t="n">
        <v>319.65</v>
      </c>
      <c r="K780" t="n">
        <v>61.2</v>
      </c>
      <c r="L780" t="n">
        <v>17.25</v>
      </c>
      <c r="M780" t="n">
        <v>7</v>
      </c>
      <c r="N780" t="n">
        <v>96.2</v>
      </c>
      <c r="O780" t="n">
        <v>39658.05</v>
      </c>
      <c r="P780" t="n">
        <v>190.25</v>
      </c>
      <c r="Q780" t="n">
        <v>988.08</v>
      </c>
      <c r="R780" t="n">
        <v>42.79</v>
      </c>
      <c r="S780" t="n">
        <v>35.43</v>
      </c>
      <c r="T780" t="n">
        <v>2659.02</v>
      </c>
      <c r="U780" t="n">
        <v>0.83</v>
      </c>
      <c r="V780" t="n">
        <v>0.88</v>
      </c>
      <c r="W780" t="n">
        <v>2.98</v>
      </c>
      <c r="X780" t="n">
        <v>0.16</v>
      </c>
      <c r="Y780" t="n">
        <v>1</v>
      </c>
      <c r="Z780" t="n">
        <v>10</v>
      </c>
    </row>
    <row r="781">
      <c r="A781" t="n">
        <v>66</v>
      </c>
      <c r="B781" t="n">
        <v>145</v>
      </c>
      <c r="C781" t="inlineStr">
        <is>
          <t xml:space="preserve">CONCLUIDO	</t>
        </is>
      </c>
      <c r="D781" t="n">
        <v>6.1161</v>
      </c>
      <c r="E781" t="n">
        <v>16.35</v>
      </c>
      <c r="F781" t="n">
        <v>12.92</v>
      </c>
      <c r="G781" t="n">
        <v>86.11</v>
      </c>
      <c r="H781" t="n">
        <v>0.97</v>
      </c>
      <c r="I781" t="n">
        <v>9</v>
      </c>
      <c r="J781" t="n">
        <v>320.22</v>
      </c>
      <c r="K781" t="n">
        <v>61.2</v>
      </c>
      <c r="L781" t="n">
        <v>17.5</v>
      </c>
      <c r="M781" t="n">
        <v>7</v>
      </c>
      <c r="N781" t="n">
        <v>96.52</v>
      </c>
      <c r="O781" t="n">
        <v>39727.66</v>
      </c>
      <c r="P781" t="n">
        <v>190.36</v>
      </c>
      <c r="Q781" t="n">
        <v>988.08</v>
      </c>
      <c r="R781" t="n">
        <v>42.95</v>
      </c>
      <c r="S781" t="n">
        <v>35.43</v>
      </c>
      <c r="T781" t="n">
        <v>2743.58</v>
      </c>
      <c r="U781" t="n">
        <v>0.82</v>
      </c>
      <c r="V781" t="n">
        <v>0.88</v>
      </c>
      <c r="W781" t="n">
        <v>2.98</v>
      </c>
      <c r="X781" t="n">
        <v>0.16</v>
      </c>
      <c r="Y781" t="n">
        <v>1</v>
      </c>
      <c r="Z781" t="n">
        <v>10</v>
      </c>
    </row>
    <row r="782">
      <c r="A782" t="n">
        <v>67</v>
      </c>
      <c r="B782" t="n">
        <v>145</v>
      </c>
      <c r="C782" t="inlineStr">
        <is>
          <t xml:space="preserve">CONCLUIDO	</t>
        </is>
      </c>
      <c r="D782" t="n">
        <v>6.1151</v>
      </c>
      <c r="E782" t="n">
        <v>16.35</v>
      </c>
      <c r="F782" t="n">
        <v>12.92</v>
      </c>
      <c r="G782" t="n">
        <v>86.13</v>
      </c>
      <c r="H782" t="n">
        <v>0.99</v>
      </c>
      <c r="I782" t="n">
        <v>9</v>
      </c>
      <c r="J782" t="n">
        <v>320.78</v>
      </c>
      <c r="K782" t="n">
        <v>61.2</v>
      </c>
      <c r="L782" t="n">
        <v>17.75</v>
      </c>
      <c r="M782" t="n">
        <v>7</v>
      </c>
      <c r="N782" t="n">
        <v>96.83</v>
      </c>
      <c r="O782" t="n">
        <v>39797.41</v>
      </c>
      <c r="P782" t="n">
        <v>190.45</v>
      </c>
      <c r="Q782" t="n">
        <v>988.08</v>
      </c>
      <c r="R782" t="n">
        <v>42.87</v>
      </c>
      <c r="S782" t="n">
        <v>35.43</v>
      </c>
      <c r="T782" t="n">
        <v>2699.35</v>
      </c>
      <c r="U782" t="n">
        <v>0.83</v>
      </c>
      <c r="V782" t="n">
        <v>0.88</v>
      </c>
      <c r="W782" t="n">
        <v>2.98</v>
      </c>
      <c r="X782" t="n">
        <v>0.17</v>
      </c>
      <c r="Y782" t="n">
        <v>1</v>
      </c>
      <c r="Z782" t="n">
        <v>10</v>
      </c>
    </row>
    <row r="783">
      <c r="A783" t="n">
        <v>68</v>
      </c>
      <c r="B783" t="n">
        <v>145</v>
      </c>
      <c r="C783" t="inlineStr">
        <is>
          <t xml:space="preserve">CONCLUIDO	</t>
        </is>
      </c>
      <c r="D783" t="n">
        <v>6.1178</v>
      </c>
      <c r="E783" t="n">
        <v>16.35</v>
      </c>
      <c r="F783" t="n">
        <v>12.91</v>
      </c>
      <c r="G783" t="n">
        <v>86.08</v>
      </c>
      <c r="H783" t="n">
        <v>1</v>
      </c>
      <c r="I783" t="n">
        <v>9</v>
      </c>
      <c r="J783" t="n">
        <v>321.35</v>
      </c>
      <c r="K783" t="n">
        <v>61.2</v>
      </c>
      <c r="L783" t="n">
        <v>18</v>
      </c>
      <c r="M783" t="n">
        <v>7</v>
      </c>
      <c r="N783" t="n">
        <v>97.15000000000001</v>
      </c>
      <c r="O783" t="n">
        <v>39867.32</v>
      </c>
      <c r="P783" t="n">
        <v>189.79</v>
      </c>
      <c r="Q783" t="n">
        <v>988.09</v>
      </c>
      <c r="R783" t="n">
        <v>42.78</v>
      </c>
      <c r="S783" t="n">
        <v>35.43</v>
      </c>
      <c r="T783" t="n">
        <v>2657.15</v>
      </c>
      <c r="U783" t="n">
        <v>0.83</v>
      </c>
      <c r="V783" t="n">
        <v>0.88</v>
      </c>
      <c r="W783" t="n">
        <v>2.98</v>
      </c>
      <c r="X783" t="n">
        <v>0.16</v>
      </c>
      <c r="Y783" t="n">
        <v>1</v>
      </c>
      <c r="Z783" t="n">
        <v>10</v>
      </c>
    </row>
    <row r="784">
      <c r="A784" t="n">
        <v>69</v>
      </c>
      <c r="B784" t="n">
        <v>145</v>
      </c>
      <c r="C784" t="inlineStr">
        <is>
          <t xml:space="preserve">CONCLUIDO	</t>
        </is>
      </c>
      <c r="D784" t="n">
        <v>6.1188</v>
      </c>
      <c r="E784" t="n">
        <v>16.34</v>
      </c>
      <c r="F784" t="n">
        <v>12.91</v>
      </c>
      <c r="G784" t="n">
        <v>86.06</v>
      </c>
      <c r="H784" t="n">
        <v>1.01</v>
      </c>
      <c r="I784" t="n">
        <v>9</v>
      </c>
      <c r="J784" t="n">
        <v>321.92</v>
      </c>
      <c r="K784" t="n">
        <v>61.2</v>
      </c>
      <c r="L784" t="n">
        <v>18.25</v>
      </c>
      <c r="M784" t="n">
        <v>7</v>
      </c>
      <c r="N784" t="n">
        <v>97.47</v>
      </c>
      <c r="O784" t="n">
        <v>39937.36</v>
      </c>
      <c r="P784" t="n">
        <v>188.86</v>
      </c>
      <c r="Q784" t="n">
        <v>988.13</v>
      </c>
      <c r="R784" t="n">
        <v>42.51</v>
      </c>
      <c r="S784" t="n">
        <v>35.43</v>
      </c>
      <c r="T784" t="n">
        <v>2519.76</v>
      </c>
      <c r="U784" t="n">
        <v>0.83</v>
      </c>
      <c r="V784" t="n">
        <v>0.88</v>
      </c>
      <c r="W784" t="n">
        <v>2.98</v>
      </c>
      <c r="X784" t="n">
        <v>0.16</v>
      </c>
      <c r="Y784" t="n">
        <v>1</v>
      </c>
      <c r="Z784" t="n">
        <v>10</v>
      </c>
    </row>
    <row r="785">
      <c r="A785" t="n">
        <v>70</v>
      </c>
      <c r="B785" t="n">
        <v>145</v>
      </c>
      <c r="C785" t="inlineStr">
        <is>
          <t xml:space="preserve">CONCLUIDO	</t>
        </is>
      </c>
      <c r="D785" t="n">
        <v>6.1188</v>
      </c>
      <c r="E785" t="n">
        <v>16.34</v>
      </c>
      <c r="F785" t="n">
        <v>12.91</v>
      </c>
      <c r="G785" t="n">
        <v>86.06</v>
      </c>
      <c r="H785" t="n">
        <v>1.02</v>
      </c>
      <c r="I785" t="n">
        <v>9</v>
      </c>
      <c r="J785" t="n">
        <v>322.49</v>
      </c>
      <c r="K785" t="n">
        <v>61.2</v>
      </c>
      <c r="L785" t="n">
        <v>18.5</v>
      </c>
      <c r="M785" t="n">
        <v>6</v>
      </c>
      <c r="N785" t="n">
        <v>97.79000000000001</v>
      </c>
      <c r="O785" t="n">
        <v>40007.56</v>
      </c>
      <c r="P785" t="n">
        <v>187.03</v>
      </c>
      <c r="Q785" t="n">
        <v>988.11</v>
      </c>
      <c r="R785" t="n">
        <v>42.65</v>
      </c>
      <c r="S785" t="n">
        <v>35.43</v>
      </c>
      <c r="T785" t="n">
        <v>2589.39</v>
      </c>
      <c r="U785" t="n">
        <v>0.83</v>
      </c>
      <c r="V785" t="n">
        <v>0.88</v>
      </c>
      <c r="W785" t="n">
        <v>2.98</v>
      </c>
      <c r="X785" t="n">
        <v>0.15</v>
      </c>
      <c r="Y785" t="n">
        <v>1</v>
      </c>
      <c r="Z785" t="n">
        <v>10</v>
      </c>
    </row>
    <row r="786">
      <c r="A786" t="n">
        <v>71</v>
      </c>
      <c r="B786" t="n">
        <v>145</v>
      </c>
      <c r="C786" t="inlineStr">
        <is>
          <t xml:space="preserve">CONCLUIDO	</t>
        </is>
      </c>
      <c r="D786" t="n">
        <v>6.1153</v>
      </c>
      <c r="E786" t="n">
        <v>16.35</v>
      </c>
      <c r="F786" t="n">
        <v>12.92</v>
      </c>
      <c r="G786" t="n">
        <v>86.12</v>
      </c>
      <c r="H786" t="n">
        <v>1.03</v>
      </c>
      <c r="I786" t="n">
        <v>9</v>
      </c>
      <c r="J786" t="n">
        <v>323.06</v>
      </c>
      <c r="K786" t="n">
        <v>61.2</v>
      </c>
      <c r="L786" t="n">
        <v>18.75</v>
      </c>
      <c r="M786" t="n">
        <v>4</v>
      </c>
      <c r="N786" t="n">
        <v>98.11</v>
      </c>
      <c r="O786" t="n">
        <v>40077.9</v>
      </c>
      <c r="P786" t="n">
        <v>186.64</v>
      </c>
      <c r="Q786" t="n">
        <v>988.08</v>
      </c>
      <c r="R786" t="n">
        <v>42.76</v>
      </c>
      <c r="S786" t="n">
        <v>35.43</v>
      </c>
      <c r="T786" t="n">
        <v>2644.8</v>
      </c>
      <c r="U786" t="n">
        <v>0.83</v>
      </c>
      <c r="V786" t="n">
        <v>0.88</v>
      </c>
      <c r="W786" t="n">
        <v>2.98</v>
      </c>
      <c r="X786" t="n">
        <v>0.17</v>
      </c>
      <c r="Y786" t="n">
        <v>1</v>
      </c>
      <c r="Z786" t="n">
        <v>10</v>
      </c>
    </row>
    <row r="787">
      <c r="A787" t="n">
        <v>72</v>
      </c>
      <c r="B787" t="n">
        <v>145</v>
      </c>
      <c r="C787" t="inlineStr">
        <is>
          <t xml:space="preserve">CONCLUIDO	</t>
        </is>
      </c>
      <c r="D787" t="n">
        <v>6.1145</v>
      </c>
      <c r="E787" t="n">
        <v>16.35</v>
      </c>
      <c r="F787" t="n">
        <v>12.92</v>
      </c>
      <c r="G787" t="n">
        <v>86.14</v>
      </c>
      <c r="H787" t="n">
        <v>1.05</v>
      </c>
      <c r="I787" t="n">
        <v>9</v>
      </c>
      <c r="J787" t="n">
        <v>323.63</v>
      </c>
      <c r="K787" t="n">
        <v>61.2</v>
      </c>
      <c r="L787" t="n">
        <v>19</v>
      </c>
      <c r="M787" t="n">
        <v>4</v>
      </c>
      <c r="N787" t="n">
        <v>98.43000000000001</v>
      </c>
      <c r="O787" t="n">
        <v>40148.52</v>
      </c>
      <c r="P787" t="n">
        <v>186.18</v>
      </c>
      <c r="Q787" t="n">
        <v>988.11</v>
      </c>
      <c r="R787" t="n">
        <v>42.81</v>
      </c>
      <c r="S787" t="n">
        <v>35.43</v>
      </c>
      <c r="T787" t="n">
        <v>2669.87</v>
      </c>
      <c r="U787" t="n">
        <v>0.83</v>
      </c>
      <c r="V787" t="n">
        <v>0.88</v>
      </c>
      <c r="W787" t="n">
        <v>2.98</v>
      </c>
      <c r="X787" t="n">
        <v>0.17</v>
      </c>
      <c r="Y787" t="n">
        <v>1</v>
      </c>
      <c r="Z787" t="n">
        <v>10</v>
      </c>
    </row>
    <row r="788">
      <c r="A788" t="n">
        <v>73</v>
      </c>
      <c r="B788" t="n">
        <v>145</v>
      </c>
      <c r="C788" t="inlineStr">
        <is>
          <t xml:space="preserve">CONCLUIDO	</t>
        </is>
      </c>
      <c r="D788" t="n">
        <v>6.1425</v>
      </c>
      <c r="E788" t="n">
        <v>16.28</v>
      </c>
      <c r="F788" t="n">
        <v>12.9</v>
      </c>
      <c r="G788" t="n">
        <v>96.75</v>
      </c>
      <c r="H788" t="n">
        <v>1.06</v>
      </c>
      <c r="I788" t="n">
        <v>8</v>
      </c>
      <c r="J788" t="n">
        <v>324.2</v>
      </c>
      <c r="K788" t="n">
        <v>61.2</v>
      </c>
      <c r="L788" t="n">
        <v>19.25</v>
      </c>
      <c r="M788" t="n">
        <v>3</v>
      </c>
      <c r="N788" t="n">
        <v>98.75</v>
      </c>
      <c r="O788" t="n">
        <v>40219.17</v>
      </c>
      <c r="P788" t="n">
        <v>185.01</v>
      </c>
      <c r="Q788" t="n">
        <v>988.08</v>
      </c>
      <c r="R788" t="n">
        <v>42.12</v>
      </c>
      <c r="S788" t="n">
        <v>35.43</v>
      </c>
      <c r="T788" t="n">
        <v>2332.04</v>
      </c>
      <c r="U788" t="n">
        <v>0.84</v>
      </c>
      <c r="V788" t="n">
        <v>0.88</v>
      </c>
      <c r="W788" t="n">
        <v>2.98</v>
      </c>
      <c r="X788" t="n">
        <v>0.15</v>
      </c>
      <c r="Y788" t="n">
        <v>1</v>
      </c>
      <c r="Z788" t="n">
        <v>10</v>
      </c>
    </row>
    <row r="789">
      <c r="A789" t="n">
        <v>74</v>
      </c>
      <c r="B789" t="n">
        <v>145</v>
      </c>
      <c r="C789" t="inlineStr">
        <is>
          <t xml:space="preserve">CONCLUIDO	</t>
        </is>
      </c>
      <c r="D789" t="n">
        <v>6.1442</v>
      </c>
      <c r="E789" t="n">
        <v>16.28</v>
      </c>
      <c r="F789" t="n">
        <v>12.9</v>
      </c>
      <c r="G789" t="n">
        <v>96.70999999999999</v>
      </c>
      <c r="H789" t="n">
        <v>1.07</v>
      </c>
      <c r="I789" t="n">
        <v>8</v>
      </c>
      <c r="J789" t="n">
        <v>324.78</v>
      </c>
      <c r="K789" t="n">
        <v>61.2</v>
      </c>
      <c r="L789" t="n">
        <v>19.5</v>
      </c>
      <c r="M789" t="n">
        <v>2</v>
      </c>
      <c r="N789" t="n">
        <v>99.08</v>
      </c>
      <c r="O789" t="n">
        <v>40289.97</v>
      </c>
      <c r="P789" t="n">
        <v>185.23</v>
      </c>
      <c r="Q789" t="n">
        <v>988.13</v>
      </c>
      <c r="R789" t="n">
        <v>42.1</v>
      </c>
      <c r="S789" t="n">
        <v>35.43</v>
      </c>
      <c r="T789" t="n">
        <v>2320.49</v>
      </c>
      <c r="U789" t="n">
        <v>0.84</v>
      </c>
      <c r="V789" t="n">
        <v>0.88</v>
      </c>
      <c r="W789" t="n">
        <v>2.98</v>
      </c>
      <c r="X789" t="n">
        <v>0.14</v>
      </c>
      <c r="Y789" t="n">
        <v>1</v>
      </c>
      <c r="Z789" t="n">
        <v>10</v>
      </c>
    </row>
    <row r="790">
      <c r="A790" t="n">
        <v>75</v>
      </c>
      <c r="B790" t="n">
        <v>145</v>
      </c>
      <c r="C790" t="inlineStr">
        <is>
          <t xml:space="preserve">CONCLUIDO	</t>
        </is>
      </c>
      <c r="D790" t="n">
        <v>6.1425</v>
      </c>
      <c r="E790" t="n">
        <v>16.28</v>
      </c>
      <c r="F790" t="n">
        <v>12.9</v>
      </c>
      <c r="G790" t="n">
        <v>96.75</v>
      </c>
      <c r="H790" t="n">
        <v>1.08</v>
      </c>
      <c r="I790" t="n">
        <v>8</v>
      </c>
      <c r="J790" t="n">
        <v>325.35</v>
      </c>
      <c r="K790" t="n">
        <v>61.2</v>
      </c>
      <c r="L790" t="n">
        <v>19.75</v>
      </c>
      <c r="M790" t="n">
        <v>1</v>
      </c>
      <c r="N790" t="n">
        <v>99.40000000000001</v>
      </c>
      <c r="O790" t="n">
        <v>40360.92</v>
      </c>
      <c r="P790" t="n">
        <v>185.36</v>
      </c>
      <c r="Q790" t="n">
        <v>988.14</v>
      </c>
      <c r="R790" t="n">
        <v>42.17</v>
      </c>
      <c r="S790" t="n">
        <v>35.43</v>
      </c>
      <c r="T790" t="n">
        <v>2356.26</v>
      </c>
      <c r="U790" t="n">
        <v>0.84</v>
      </c>
      <c r="V790" t="n">
        <v>0.88</v>
      </c>
      <c r="W790" t="n">
        <v>2.98</v>
      </c>
      <c r="X790" t="n">
        <v>0.15</v>
      </c>
      <c r="Y790" t="n">
        <v>1</v>
      </c>
      <c r="Z790" t="n">
        <v>10</v>
      </c>
    </row>
    <row r="791">
      <c r="A791" t="n">
        <v>76</v>
      </c>
      <c r="B791" t="n">
        <v>145</v>
      </c>
      <c r="C791" t="inlineStr">
        <is>
          <t xml:space="preserve">CONCLUIDO	</t>
        </is>
      </c>
      <c r="D791" t="n">
        <v>6.1429</v>
      </c>
      <c r="E791" t="n">
        <v>16.28</v>
      </c>
      <c r="F791" t="n">
        <v>12.9</v>
      </c>
      <c r="G791" t="n">
        <v>96.73999999999999</v>
      </c>
      <c r="H791" t="n">
        <v>1.09</v>
      </c>
      <c r="I791" t="n">
        <v>8</v>
      </c>
      <c r="J791" t="n">
        <v>325.93</v>
      </c>
      <c r="K791" t="n">
        <v>61.2</v>
      </c>
      <c r="L791" t="n">
        <v>20</v>
      </c>
      <c r="M791" t="n">
        <v>1</v>
      </c>
      <c r="N791" t="n">
        <v>99.73</v>
      </c>
      <c r="O791" t="n">
        <v>40432.03</v>
      </c>
      <c r="P791" t="n">
        <v>185.66</v>
      </c>
      <c r="Q791" t="n">
        <v>988.08</v>
      </c>
      <c r="R791" t="n">
        <v>42.2</v>
      </c>
      <c r="S791" t="n">
        <v>35.43</v>
      </c>
      <c r="T791" t="n">
        <v>2371.55</v>
      </c>
      <c r="U791" t="n">
        <v>0.84</v>
      </c>
      <c r="V791" t="n">
        <v>0.88</v>
      </c>
      <c r="W791" t="n">
        <v>2.98</v>
      </c>
      <c r="X791" t="n">
        <v>0.15</v>
      </c>
      <c r="Y791" t="n">
        <v>1</v>
      </c>
      <c r="Z791" t="n">
        <v>10</v>
      </c>
    </row>
    <row r="792">
      <c r="A792" t="n">
        <v>77</v>
      </c>
      <c r="B792" t="n">
        <v>145</v>
      </c>
      <c r="C792" t="inlineStr">
        <is>
          <t xml:space="preserve">CONCLUIDO	</t>
        </is>
      </c>
      <c r="D792" t="n">
        <v>6.1437</v>
      </c>
      <c r="E792" t="n">
        <v>16.28</v>
      </c>
      <c r="F792" t="n">
        <v>12.9</v>
      </c>
      <c r="G792" t="n">
        <v>96.72</v>
      </c>
      <c r="H792" t="n">
        <v>1.11</v>
      </c>
      <c r="I792" t="n">
        <v>8</v>
      </c>
      <c r="J792" t="n">
        <v>326.51</v>
      </c>
      <c r="K792" t="n">
        <v>61.2</v>
      </c>
      <c r="L792" t="n">
        <v>20.25</v>
      </c>
      <c r="M792" t="n">
        <v>0</v>
      </c>
      <c r="N792" t="n">
        <v>100.06</v>
      </c>
      <c r="O792" t="n">
        <v>40503.29</v>
      </c>
      <c r="P792" t="n">
        <v>185.95</v>
      </c>
      <c r="Q792" t="n">
        <v>988.08</v>
      </c>
      <c r="R792" t="n">
        <v>42.08</v>
      </c>
      <c r="S792" t="n">
        <v>35.43</v>
      </c>
      <c r="T792" t="n">
        <v>2313.01</v>
      </c>
      <c r="U792" t="n">
        <v>0.84</v>
      </c>
      <c r="V792" t="n">
        <v>0.88</v>
      </c>
      <c r="W792" t="n">
        <v>2.98</v>
      </c>
      <c r="X792" t="n">
        <v>0.14</v>
      </c>
      <c r="Y792" t="n">
        <v>1</v>
      </c>
      <c r="Z792" t="n">
        <v>10</v>
      </c>
    </row>
    <row r="793">
      <c r="A793" t="n">
        <v>0</v>
      </c>
      <c r="B793" t="n">
        <v>65</v>
      </c>
      <c r="C793" t="inlineStr">
        <is>
          <t xml:space="preserve">CONCLUIDO	</t>
        </is>
      </c>
      <c r="D793" t="n">
        <v>4.8873</v>
      </c>
      <c r="E793" t="n">
        <v>20.46</v>
      </c>
      <c r="F793" t="n">
        <v>15.1</v>
      </c>
      <c r="G793" t="n">
        <v>7.74</v>
      </c>
      <c r="H793" t="n">
        <v>0.13</v>
      </c>
      <c r="I793" t="n">
        <v>117</v>
      </c>
      <c r="J793" t="n">
        <v>133.21</v>
      </c>
      <c r="K793" t="n">
        <v>46.47</v>
      </c>
      <c r="L793" t="n">
        <v>1</v>
      </c>
      <c r="M793" t="n">
        <v>115</v>
      </c>
      <c r="N793" t="n">
        <v>20.75</v>
      </c>
      <c r="O793" t="n">
        <v>16663.42</v>
      </c>
      <c r="P793" t="n">
        <v>161.7</v>
      </c>
      <c r="Q793" t="n">
        <v>988.76</v>
      </c>
      <c r="R793" t="n">
        <v>110.65</v>
      </c>
      <c r="S793" t="n">
        <v>35.43</v>
      </c>
      <c r="T793" t="n">
        <v>36049.19</v>
      </c>
      <c r="U793" t="n">
        <v>0.32</v>
      </c>
      <c r="V793" t="n">
        <v>0.76</v>
      </c>
      <c r="W793" t="n">
        <v>3.15</v>
      </c>
      <c r="X793" t="n">
        <v>2.34</v>
      </c>
      <c r="Y793" t="n">
        <v>1</v>
      </c>
      <c r="Z793" t="n">
        <v>10</v>
      </c>
    </row>
    <row r="794">
      <c r="A794" t="n">
        <v>1</v>
      </c>
      <c r="B794" t="n">
        <v>65</v>
      </c>
      <c r="C794" t="inlineStr">
        <is>
          <t xml:space="preserve">CONCLUIDO	</t>
        </is>
      </c>
      <c r="D794" t="n">
        <v>5.204</v>
      </c>
      <c r="E794" t="n">
        <v>19.22</v>
      </c>
      <c r="F794" t="n">
        <v>14.59</v>
      </c>
      <c r="G794" t="n">
        <v>9.720000000000001</v>
      </c>
      <c r="H794" t="n">
        <v>0.17</v>
      </c>
      <c r="I794" t="n">
        <v>90</v>
      </c>
      <c r="J794" t="n">
        <v>133.55</v>
      </c>
      <c r="K794" t="n">
        <v>46.47</v>
      </c>
      <c r="L794" t="n">
        <v>1.25</v>
      </c>
      <c r="M794" t="n">
        <v>88</v>
      </c>
      <c r="N794" t="n">
        <v>20.83</v>
      </c>
      <c r="O794" t="n">
        <v>16704.7</v>
      </c>
      <c r="P794" t="n">
        <v>154.77</v>
      </c>
      <c r="Q794" t="n">
        <v>988.37</v>
      </c>
      <c r="R794" t="n">
        <v>94.06999999999999</v>
      </c>
      <c r="S794" t="n">
        <v>35.43</v>
      </c>
      <c r="T794" t="n">
        <v>27895.24</v>
      </c>
      <c r="U794" t="n">
        <v>0.38</v>
      </c>
      <c r="V794" t="n">
        <v>0.78</v>
      </c>
      <c r="W794" t="n">
        <v>3.13</v>
      </c>
      <c r="X794" t="n">
        <v>1.83</v>
      </c>
      <c r="Y794" t="n">
        <v>1</v>
      </c>
      <c r="Z794" t="n">
        <v>10</v>
      </c>
    </row>
    <row r="795">
      <c r="A795" t="n">
        <v>2</v>
      </c>
      <c r="B795" t="n">
        <v>65</v>
      </c>
      <c r="C795" t="inlineStr">
        <is>
          <t xml:space="preserve">CONCLUIDO	</t>
        </is>
      </c>
      <c r="D795" t="n">
        <v>5.4423</v>
      </c>
      <c r="E795" t="n">
        <v>18.37</v>
      </c>
      <c r="F795" t="n">
        <v>14.21</v>
      </c>
      <c r="G795" t="n">
        <v>11.68</v>
      </c>
      <c r="H795" t="n">
        <v>0.2</v>
      </c>
      <c r="I795" t="n">
        <v>73</v>
      </c>
      <c r="J795" t="n">
        <v>133.88</v>
      </c>
      <c r="K795" t="n">
        <v>46.47</v>
      </c>
      <c r="L795" t="n">
        <v>1.5</v>
      </c>
      <c r="M795" t="n">
        <v>71</v>
      </c>
      <c r="N795" t="n">
        <v>20.91</v>
      </c>
      <c r="O795" t="n">
        <v>16746.01</v>
      </c>
      <c r="P795" t="n">
        <v>149.17</v>
      </c>
      <c r="Q795" t="n">
        <v>988.17</v>
      </c>
      <c r="R795" t="n">
        <v>83.09999999999999</v>
      </c>
      <c r="S795" t="n">
        <v>35.43</v>
      </c>
      <c r="T795" t="n">
        <v>22493.92</v>
      </c>
      <c r="U795" t="n">
        <v>0.43</v>
      </c>
      <c r="V795" t="n">
        <v>0.8</v>
      </c>
      <c r="W795" t="n">
        <v>3.08</v>
      </c>
      <c r="X795" t="n">
        <v>1.45</v>
      </c>
      <c r="Y795" t="n">
        <v>1</v>
      </c>
      <c r="Z795" t="n">
        <v>10</v>
      </c>
    </row>
    <row r="796">
      <c r="A796" t="n">
        <v>3</v>
      </c>
      <c r="B796" t="n">
        <v>65</v>
      </c>
      <c r="C796" t="inlineStr">
        <is>
          <t xml:space="preserve">CONCLUIDO	</t>
        </is>
      </c>
      <c r="D796" t="n">
        <v>5.6161</v>
      </c>
      <c r="E796" t="n">
        <v>17.81</v>
      </c>
      <c r="F796" t="n">
        <v>13.96</v>
      </c>
      <c r="G796" t="n">
        <v>13.74</v>
      </c>
      <c r="H796" t="n">
        <v>0.23</v>
      </c>
      <c r="I796" t="n">
        <v>61</v>
      </c>
      <c r="J796" t="n">
        <v>134.22</v>
      </c>
      <c r="K796" t="n">
        <v>46.47</v>
      </c>
      <c r="L796" t="n">
        <v>1.75</v>
      </c>
      <c r="M796" t="n">
        <v>59</v>
      </c>
      <c r="N796" t="n">
        <v>21</v>
      </c>
      <c r="O796" t="n">
        <v>16787.35</v>
      </c>
      <c r="P796" t="n">
        <v>145.06</v>
      </c>
      <c r="Q796" t="n">
        <v>988.13</v>
      </c>
      <c r="R796" t="n">
        <v>75.37</v>
      </c>
      <c r="S796" t="n">
        <v>35.43</v>
      </c>
      <c r="T796" t="n">
        <v>18690.32</v>
      </c>
      <c r="U796" t="n">
        <v>0.47</v>
      </c>
      <c r="V796" t="n">
        <v>0.82</v>
      </c>
      <c r="W796" t="n">
        <v>3.07</v>
      </c>
      <c r="X796" t="n">
        <v>1.21</v>
      </c>
      <c r="Y796" t="n">
        <v>1</v>
      </c>
      <c r="Z796" t="n">
        <v>10</v>
      </c>
    </row>
    <row r="797">
      <c r="A797" t="n">
        <v>4</v>
      </c>
      <c r="B797" t="n">
        <v>65</v>
      </c>
      <c r="C797" t="inlineStr">
        <is>
          <t xml:space="preserve">CONCLUIDO	</t>
        </is>
      </c>
      <c r="D797" t="n">
        <v>5.7593</v>
      </c>
      <c r="E797" t="n">
        <v>17.36</v>
      </c>
      <c r="F797" t="n">
        <v>13.77</v>
      </c>
      <c r="G797" t="n">
        <v>15.89</v>
      </c>
      <c r="H797" t="n">
        <v>0.26</v>
      </c>
      <c r="I797" t="n">
        <v>52</v>
      </c>
      <c r="J797" t="n">
        <v>134.55</v>
      </c>
      <c r="K797" t="n">
        <v>46.47</v>
      </c>
      <c r="L797" t="n">
        <v>2</v>
      </c>
      <c r="M797" t="n">
        <v>50</v>
      </c>
      <c r="N797" t="n">
        <v>21.09</v>
      </c>
      <c r="O797" t="n">
        <v>16828.84</v>
      </c>
      <c r="P797" t="n">
        <v>141.48</v>
      </c>
      <c r="Q797" t="n">
        <v>988.28</v>
      </c>
      <c r="R797" t="n">
        <v>69.09999999999999</v>
      </c>
      <c r="S797" t="n">
        <v>35.43</v>
      </c>
      <c r="T797" t="n">
        <v>15600.33</v>
      </c>
      <c r="U797" t="n">
        <v>0.51</v>
      </c>
      <c r="V797" t="n">
        <v>0.83</v>
      </c>
      <c r="W797" t="n">
        <v>3.05</v>
      </c>
      <c r="X797" t="n">
        <v>1.01</v>
      </c>
      <c r="Y797" t="n">
        <v>1</v>
      </c>
      <c r="Z797" t="n">
        <v>10</v>
      </c>
    </row>
    <row r="798">
      <c r="A798" t="n">
        <v>5</v>
      </c>
      <c r="B798" t="n">
        <v>65</v>
      </c>
      <c r="C798" t="inlineStr">
        <is>
          <t xml:space="preserve">CONCLUIDO	</t>
        </is>
      </c>
      <c r="D798" t="n">
        <v>5.8487</v>
      </c>
      <c r="E798" t="n">
        <v>17.1</v>
      </c>
      <c r="F798" t="n">
        <v>13.67</v>
      </c>
      <c r="G798" t="n">
        <v>17.82</v>
      </c>
      <c r="H798" t="n">
        <v>0.29</v>
      </c>
      <c r="I798" t="n">
        <v>46</v>
      </c>
      <c r="J798" t="n">
        <v>134.89</v>
      </c>
      <c r="K798" t="n">
        <v>46.47</v>
      </c>
      <c r="L798" t="n">
        <v>2.25</v>
      </c>
      <c r="M798" t="n">
        <v>44</v>
      </c>
      <c r="N798" t="n">
        <v>21.17</v>
      </c>
      <c r="O798" t="n">
        <v>16870.25</v>
      </c>
      <c r="P798" t="n">
        <v>138.84</v>
      </c>
      <c r="Q798" t="n">
        <v>988.16</v>
      </c>
      <c r="R798" t="n">
        <v>66.06</v>
      </c>
      <c r="S798" t="n">
        <v>35.43</v>
      </c>
      <c r="T798" t="n">
        <v>14111.59</v>
      </c>
      <c r="U798" t="n">
        <v>0.54</v>
      </c>
      <c r="V798" t="n">
        <v>0.83</v>
      </c>
      <c r="W798" t="n">
        <v>3.04</v>
      </c>
      <c r="X798" t="n">
        <v>0.91</v>
      </c>
      <c r="Y798" t="n">
        <v>1</v>
      </c>
      <c r="Z798" t="n">
        <v>10</v>
      </c>
    </row>
    <row r="799">
      <c r="A799" t="n">
        <v>6</v>
      </c>
      <c r="B799" t="n">
        <v>65</v>
      </c>
      <c r="C799" t="inlineStr">
        <is>
          <t xml:space="preserve">CONCLUIDO	</t>
        </is>
      </c>
      <c r="D799" t="n">
        <v>5.952</v>
      </c>
      <c r="E799" t="n">
        <v>16.8</v>
      </c>
      <c r="F799" t="n">
        <v>13.53</v>
      </c>
      <c r="G799" t="n">
        <v>20.3</v>
      </c>
      <c r="H799" t="n">
        <v>0.33</v>
      </c>
      <c r="I799" t="n">
        <v>40</v>
      </c>
      <c r="J799" t="n">
        <v>135.22</v>
      </c>
      <c r="K799" t="n">
        <v>46.47</v>
      </c>
      <c r="L799" t="n">
        <v>2.5</v>
      </c>
      <c r="M799" t="n">
        <v>38</v>
      </c>
      <c r="N799" t="n">
        <v>21.26</v>
      </c>
      <c r="O799" t="n">
        <v>16911.68</v>
      </c>
      <c r="P799" t="n">
        <v>135.8</v>
      </c>
      <c r="Q799" t="n">
        <v>988.3099999999999</v>
      </c>
      <c r="R799" t="n">
        <v>61.66</v>
      </c>
      <c r="S799" t="n">
        <v>35.43</v>
      </c>
      <c r="T799" t="n">
        <v>11940.47</v>
      </c>
      <c r="U799" t="n">
        <v>0.57</v>
      </c>
      <c r="V799" t="n">
        <v>0.84</v>
      </c>
      <c r="W799" t="n">
        <v>3.04</v>
      </c>
      <c r="X799" t="n">
        <v>0.78</v>
      </c>
      <c r="Y799" t="n">
        <v>1</v>
      </c>
      <c r="Z799" t="n">
        <v>10</v>
      </c>
    </row>
    <row r="800">
      <c r="A800" t="n">
        <v>7</v>
      </c>
      <c r="B800" t="n">
        <v>65</v>
      </c>
      <c r="C800" t="inlineStr">
        <is>
          <t xml:space="preserve">CONCLUIDO	</t>
        </is>
      </c>
      <c r="D800" t="n">
        <v>6.0185</v>
      </c>
      <c r="E800" t="n">
        <v>16.62</v>
      </c>
      <c r="F800" t="n">
        <v>13.46</v>
      </c>
      <c r="G800" t="n">
        <v>22.43</v>
      </c>
      <c r="H800" t="n">
        <v>0.36</v>
      </c>
      <c r="I800" t="n">
        <v>36</v>
      </c>
      <c r="J800" t="n">
        <v>135.56</v>
      </c>
      <c r="K800" t="n">
        <v>46.47</v>
      </c>
      <c r="L800" t="n">
        <v>2.75</v>
      </c>
      <c r="M800" t="n">
        <v>34</v>
      </c>
      <c r="N800" t="n">
        <v>21.34</v>
      </c>
      <c r="O800" t="n">
        <v>16953.14</v>
      </c>
      <c r="P800" t="n">
        <v>133.47</v>
      </c>
      <c r="Q800" t="n">
        <v>988.11</v>
      </c>
      <c r="R800" t="n">
        <v>59.2</v>
      </c>
      <c r="S800" t="n">
        <v>35.43</v>
      </c>
      <c r="T800" t="n">
        <v>10731.37</v>
      </c>
      <c r="U800" t="n">
        <v>0.6</v>
      </c>
      <c r="V800" t="n">
        <v>0.85</v>
      </c>
      <c r="W800" t="n">
        <v>3.03</v>
      </c>
      <c r="X800" t="n">
        <v>0.7</v>
      </c>
      <c r="Y800" t="n">
        <v>1</v>
      </c>
      <c r="Z800" t="n">
        <v>10</v>
      </c>
    </row>
    <row r="801">
      <c r="A801" t="n">
        <v>8</v>
      </c>
      <c r="B801" t="n">
        <v>65</v>
      </c>
      <c r="C801" t="inlineStr">
        <is>
          <t xml:space="preserve">CONCLUIDO	</t>
        </is>
      </c>
      <c r="D801" t="n">
        <v>6.0726</v>
      </c>
      <c r="E801" t="n">
        <v>16.47</v>
      </c>
      <c r="F801" t="n">
        <v>13.39</v>
      </c>
      <c r="G801" t="n">
        <v>24.34</v>
      </c>
      <c r="H801" t="n">
        <v>0.39</v>
      </c>
      <c r="I801" t="n">
        <v>33</v>
      </c>
      <c r="J801" t="n">
        <v>135.9</v>
      </c>
      <c r="K801" t="n">
        <v>46.47</v>
      </c>
      <c r="L801" t="n">
        <v>3</v>
      </c>
      <c r="M801" t="n">
        <v>31</v>
      </c>
      <c r="N801" t="n">
        <v>21.43</v>
      </c>
      <c r="O801" t="n">
        <v>16994.64</v>
      </c>
      <c r="P801" t="n">
        <v>131.05</v>
      </c>
      <c r="Q801" t="n">
        <v>988.1900000000001</v>
      </c>
      <c r="R801" t="n">
        <v>57.54</v>
      </c>
      <c r="S801" t="n">
        <v>35.43</v>
      </c>
      <c r="T801" t="n">
        <v>9918.49</v>
      </c>
      <c r="U801" t="n">
        <v>0.62</v>
      </c>
      <c r="V801" t="n">
        <v>0.85</v>
      </c>
      <c r="W801" t="n">
        <v>3.02</v>
      </c>
      <c r="X801" t="n">
        <v>0.63</v>
      </c>
      <c r="Y801" t="n">
        <v>1</v>
      </c>
      <c r="Z801" t="n">
        <v>10</v>
      </c>
    </row>
    <row r="802">
      <c r="A802" t="n">
        <v>9</v>
      </c>
      <c r="B802" t="n">
        <v>65</v>
      </c>
      <c r="C802" t="inlineStr">
        <is>
          <t xml:space="preserve">CONCLUIDO	</t>
        </is>
      </c>
      <c r="D802" t="n">
        <v>6.1272</v>
      </c>
      <c r="E802" t="n">
        <v>16.32</v>
      </c>
      <c r="F802" t="n">
        <v>13.32</v>
      </c>
      <c r="G802" t="n">
        <v>26.65</v>
      </c>
      <c r="H802" t="n">
        <v>0.42</v>
      </c>
      <c r="I802" t="n">
        <v>30</v>
      </c>
      <c r="J802" t="n">
        <v>136.23</v>
      </c>
      <c r="K802" t="n">
        <v>46.47</v>
      </c>
      <c r="L802" t="n">
        <v>3.25</v>
      </c>
      <c r="M802" t="n">
        <v>28</v>
      </c>
      <c r="N802" t="n">
        <v>21.52</v>
      </c>
      <c r="O802" t="n">
        <v>17036.16</v>
      </c>
      <c r="P802" t="n">
        <v>128.98</v>
      </c>
      <c r="Q802" t="n">
        <v>988.15</v>
      </c>
      <c r="R802" t="n">
        <v>55.47</v>
      </c>
      <c r="S802" t="n">
        <v>35.43</v>
      </c>
      <c r="T802" t="n">
        <v>8896.290000000001</v>
      </c>
      <c r="U802" t="n">
        <v>0.64</v>
      </c>
      <c r="V802" t="n">
        <v>0.86</v>
      </c>
      <c r="W802" t="n">
        <v>3.01</v>
      </c>
      <c r="X802" t="n">
        <v>0.57</v>
      </c>
      <c r="Y802" t="n">
        <v>1</v>
      </c>
      <c r="Z802" t="n">
        <v>10</v>
      </c>
    </row>
    <row r="803">
      <c r="A803" t="n">
        <v>10</v>
      </c>
      <c r="B803" t="n">
        <v>65</v>
      </c>
      <c r="C803" t="inlineStr">
        <is>
          <t xml:space="preserve">CONCLUIDO	</t>
        </is>
      </c>
      <c r="D803" t="n">
        <v>6.1794</v>
      </c>
      <c r="E803" t="n">
        <v>16.18</v>
      </c>
      <c r="F803" t="n">
        <v>13.27</v>
      </c>
      <c r="G803" t="n">
        <v>29.48</v>
      </c>
      <c r="H803" t="n">
        <v>0.45</v>
      </c>
      <c r="I803" t="n">
        <v>27</v>
      </c>
      <c r="J803" t="n">
        <v>136.57</v>
      </c>
      <c r="K803" t="n">
        <v>46.47</v>
      </c>
      <c r="L803" t="n">
        <v>3.5</v>
      </c>
      <c r="M803" t="n">
        <v>25</v>
      </c>
      <c r="N803" t="n">
        <v>21.6</v>
      </c>
      <c r="O803" t="n">
        <v>17077.72</v>
      </c>
      <c r="P803" t="n">
        <v>126.29</v>
      </c>
      <c r="Q803" t="n">
        <v>988.26</v>
      </c>
      <c r="R803" t="n">
        <v>53.69</v>
      </c>
      <c r="S803" t="n">
        <v>35.43</v>
      </c>
      <c r="T803" t="n">
        <v>8020.28</v>
      </c>
      <c r="U803" t="n">
        <v>0.66</v>
      </c>
      <c r="V803" t="n">
        <v>0.86</v>
      </c>
      <c r="W803" t="n">
        <v>3.01</v>
      </c>
      <c r="X803" t="n">
        <v>0.51</v>
      </c>
      <c r="Y803" t="n">
        <v>1</v>
      </c>
      <c r="Z803" t="n">
        <v>10</v>
      </c>
    </row>
    <row r="804">
      <c r="A804" t="n">
        <v>11</v>
      </c>
      <c r="B804" t="n">
        <v>65</v>
      </c>
      <c r="C804" t="inlineStr">
        <is>
          <t xml:space="preserve">CONCLUIDO	</t>
        </is>
      </c>
      <c r="D804" t="n">
        <v>6.2085</v>
      </c>
      <c r="E804" t="n">
        <v>16.11</v>
      </c>
      <c r="F804" t="n">
        <v>13.25</v>
      </c>
      <c r="G804" t="n">
        <v>31.79</v>
      </c>
      <c r="H804" t="n">
        <v>0.48</v>
      </c>
      <c r="I804" t="n">
        <v>25</v>
      </c>
      <c r="J804" t="n">
        <v>136.91</v>
      </c>
      <c r="K804" t="n">
        <v>46.47</v>
      </c>
      <c r="L804" t="n">
        <v>3.75</v>
      </c>
      <c r="M804" t="n">
        <v>23</v>
      </c>
      <c r="N804" t="n">
        <v>21.69</v>
      </c>
      <c r="O804" t="n">
        <v>17119.3</v>
      </c>
      <c r="P804" t="n">
        <v>124.44</v>
      </c>
      <c r="Q804" t="n">
        <v>988.2</v>
      </c>
      <c r="R804" t="n">
        <v>52.97</v>
      </c>
      <c r="S804" t="n">
        <v>35.43</v>
      </c>
      <c r="T804" t="n">
        <v>7673.14</v>
      </c>
      <c r="U804" t="n">
        <v>0.67</v>
      </c>
      <c r="V804" t="n">
        <v>0.86</v>
      </c>
      <c r="W804" t="n">
        <v>3.01</v>
      </c>
      <c r="X804" t="n">
        <v>0.49</v>
      </c>
      <c r="Y804" t="n">
        <v>1</v>
      </c>
      <c r="Z804" t="n">
        <v>10</v>
      </c>
    </row>
    <row r="805">
      <c r="A805" t="n">
        <v>12</v>
      </c>
      <c r="B805" t="n">
        <v>65</v>
      </c>
      <c r="C805" t="inlineStr">
        <is>
          <t xml:space="preserve">CONCLUIDO	</t>
        </is>
      </c>
      <c r="D805" t="n">
        <v>6.2505</v>
      </c>
      <c r="E805" t="n">
        <v>16</v>
      </c>
      <c r="F805" t="n">
        <v>13.19</v>
      </c>
      <c r="G805" t="n">
        <v>34.41</v>
      </c>
      <c r="H805" t="n">
        <v>0.52</v>
      </c>
      <c r="I805" t="n">
        <v>23</v>
      </c>
      <c r="J805" t="n">
        <v>137.25</v>
      </c>
      <c r="K805" t="n">
        <v>46.47</v>
      </c>
      <c r="L805" t="n">
        <v>4</v>
      </c>
      <c r="M805" t="n">
        <v>21</v>
      </c>
      <c r="N805" t="n">
        <v>21.78</v>
      </c>
      <c r="O805" t="n">
        <v>17160.92</v>
      </c>
      <c r="P805" t="n">
        <v>121.97</v>
      </c>
      <c r="Q805" t="n">
        <v>988.1</v>
      </c>
      <c r="R805" t="n">
        <v>51.68</v>
      </c>
      <c r="S805" t="n">
        <v>35.43</v>
      </c>
      <c r="T805" t="n">
        <v>7038.45</v>
      </c>
      <c r="U805" t="n">
        <v>0.6899999999999999</v>
      </c>
      <c r="V805" t="n">
        <v>0.86</v>
      </c>
      <c r="W805" t="n">
        <v>2.99</v>
      </c>
      <c r="X805" t="n">
        <v>0.44</v>
      </c>
      <c r="Y805" t="n">
        <v>1</v>
      </c>
      <c r="Z805" t="n">
        <v>10</v>
      </c>
    </row>
    <row r="806">
      <c r="A806" t="n">
        <v>13</v>
      </c>
      <c r="B806" t="n">
        <v>65</v>
      </c>
      <c r="C806" t="inlineStr">
        <is>
          <t xml:space="preserve">CONCLUIDO	</t>
        </is>
      </c>
      <c r="D806" t="n">
        <v>6.2718</v>
      </c>
      <c r="E806" t="n">
        <v>15.94</v>
      </c>
      <c r="F806" t="n">
        <v>13.17</v>
      </c>
      <c r="G806" t="n">
        <v>35.91</v>
      </c>
      <c r="H806" t="n">
        <v>0.55</v>
      </c>
      <c r="I806" t="n">
        <v>22</v>
      </c>
      <c r="J806" t="n">
        <v>137.58</v>
      </c>
      <c r="K806" t="n">
        <v>46.47</v>
      </c>
      <c r="L806" t="n">
        <v>4.25</v>
      </c>
      <c r="M806" t="n">
        <v>20</v>
      </c>
      <c r="N806" t="n">
        <v>21.87</v>
      </c>
      <c r="O806" t="n">
        <v>17202.57</v>
      </c>
      <c r="P806" t="n">
        <v>119.93</v>
      </c>
      <c r="Q806" t="n">
        <v>988.08</v>
      </c>
      <c r="R806" t="n">
        <v>50.68</v>
      </c>
      <c r="S806" t="n">
        <v>35.43</v>
      </c>
      <c r="T806" t="n">
        <v>6542.25</v>
      </c>
      <c r="U806" t="n">
        <v>0.7</v>
      </c>
      <c r="V806" t="n">
        <v>0.87</v>
      </c>
      <c r="W806" t="n">
        <v>3</v>
      </c>
      <c r="X806" t="n">
        <v>0.41</v>
      </c>
      <c r="Y806" t="n">
        <v>1</v>
      </c>
      <c r="Z806" t="n">
        <v>10</v>
      </c>
    </row>
    <row r="807">
      <c r="A807" t="n">
        <v>14</v>
      </c>
      <c r="B807" t="n">
        <v>65</v>
      </c>
      <c r="C807" t="inlineStr">
        <is>
          <t xml:space="preserve">CONCLUIDO	</t>
        </is>
      </c>
      <c r="D807" t="n">
        <v>6.3095</v>
      </c>
      <c r="E807" t="n">
        <v>15.85</v>
      </c>
      <c r="F807" t="n">
        <v>13.12</v>
      </c>
      <c r="G807" t="n">
        <v>39.37</v>
      </c>
      <c r="H807" t="n">
        <v>0.58</v>
      </c>
      <c r="I807" t="n">
        <v>20</v>
      </c>
      <c r="J807" t="n">
        <v>137.92</v>
      </c>
      <c r="K807" t="n">
        <v>46.47</v>
      </c>
      <c r="L807" t="n">
        <v>4.5</v>
      </c>
      <c r="M807" t="n">
        <v>18</v>
      </c>
      <c r="N807" t="n">
        <v>21.95</v>
      </c>
      <c r="O807" t="n">
        <v>17244.24</v>
      </c>
      <c r="P807" t="n">
        <v>118.01</v>
      </c>
      <c r="Q807" t="n">
        <v>988.17</v>
      </c>
      <c r="R807" t="n">
        <v>49.16</v>
      </c>
      <c r="S807" t="n">
        <v>35.43</v>
      </c>
      <c r="T807" t="n">
        <v>5790.55</v>
      </c>
      <c r="U807" t="n">
        <v>0.72</v>
      </c>
      <c r="V807" t="n">
        <v>0.87</v>
      </c>
      <c r="W807" t="n">
        <v>3</v>
      </c>
      <c r="X807" t="n">
        <v>0.37</v>
      </c>
      <c r="Y807" t="n">
        <v>1</v>
      </c>
      <c r="Z807" t="n">
        <v>10</v>
      </c>
    </row>
    <row r="808">
      <c r="A808" t="n">
        <v>15</v>
      </c>
      <c r="B808" t="n">
        <v>65</v>
      </c>
      <c r="C808" t="inlineStr">
        <is>
          <t xml:space="preserve">CONCLUIDO	</t>
        </is>
      </c>
      <c r="D808" t="n">
        <v>6.3269</v>
      </c>
      <c r="E808" t="n">
        <v>15.81</v>
      </c>
      <c r="F808" t="n">
        <v>13.11</v>
      </c>
      <c r="G808" t="n">
        <v>41.39</v>
      </c>
      <c r="H808" t="n">
        <v>0.61</v>
      </c>
      <c r="I808" t="n">
        <v>19</v>
      </c>
      <c r="J808" t="n">
        <v>138.26</v>
      </c>
      <c r="K808" t="n">
        <v>46.47</v>
      </c>
      <c r="L808" t="n">
        <v>4.75</v>
      </c>
      <c r="M808" t="n">
        <v>16</v>
      </c>
      <c r="N808" t="n">
        <v>22.04</v>
      </c>
      <c r="O808" t="n">
        <v>17285.95</v>
      </c>
      <c r="P808" t="n">
        <v>115.07</v>
      </c>
      <c r="Q808" t="n">
        <v>988.17</v>
      </c>
      <c r="R808" t="n">
        <v>48.75</v>
      </c>
      <c r="S808" t="n">
        <v>35.43</v>
      </c>
      <c r="T808" t="n">
        <v>5593.3</v>
      </c>
      <c r="U808" t="n">
        <v>0.73</v>
      </c>
      <c r="V808" t="n">
        <v>0.87</v>
      </c>
      <c r="W808" t="n">
        <v>2.99</v>
      </c>
      <c r="X808" t="n">
        <v>0.35</v>
      </c>
      <c r="Y808" t="n">
        <v>1</v>
      </c>
      <c r="Z808" t="n">
        <v>10</v>
      </c>
    </row>
    <row r="809">
      <c r="A809" t="n">
        <v>16</v>
      </c>
      <c r="B809" t="n">
        <v>65</v>
      </c>
      <c r="C809" t="inlineStr">
        <is>
          <t xml:space="preserve">CONCLUIDO	</t>
        </is>
      </c>
      <c r="D809" t="n">
        <v>6.347</v>
      </c>
      <c r="E809" t="n">
        <v>15.76</v>
      </c>
      <c r="F809" t="n">
        <v>13.09</v>
      </c>
      <c r="G809" t="n">
        <v>43.62</v>
      </c>
      <c r="H809" t="n">
        <v>0.64</v>
      </c>
      <c r="I809" t="n">
        <v>18</v>
      </c>
      <c r="J809" t="n">
        <v>138.6</v>
      </c>
      <c r="K809" t="n">
        <v>46.47</v>
      </c>
      <c r="L809" t="n">
        <v>5</v>
      </c>
      <c r="M809" t="n">
        <v>12</v>
      </c>
      <c r="N809" t="n">
        <v>22.13</v>
      </c>
      <c r="O809" t="n">
        <v>17327.69</v>
      </c>
      <c r="P809" t="n">
        <v>112.87</v>
      </c>
      <c r="Q809" t="n">
        <v>988.08</v>
      </c>
      <c r="R809" t="n">
        <v>47.8</v>
      </c>
      <c r="S809" t="n">
        <v>35.43</v>
      </c>
      <c r="T809" t="n">
        <v>5121.25</v>
      </c>
      <c r="U809" t="n">
        <v>0.74</v>
      </c>
      <c r="V809" t="n">
        <v>0.87</v>
      </c>
      <c r="W809" t="n">
        <v>3</v>
      </c>
      <c r="X809" t="n">
        <v>0.33</v>
      </c>
      <c r="Y809" t="n">
        <v>1</v>
      </c>
      <c r="Z809" t="n">
        <v>10</v>
      </c>
    </row>
    <row r="810">
      <c r="A810" t="n">
        <v>17</v>
      </c>
      <c r="B810" t="n">
        <v>65</v>
      </c>
      <c r="C810" t="inlineStr">
        <is>
          <t xml:space="preserve">CONCLUIDO	</t>
        </is>
      </c>
      <c r="D810" t="n">
        <v>6.3586</v>
      </c>
      <c r="E810" t="n">
        <v>15.73</v>
      </c>
      <c r="F810" t="n">
        <v>13.08</v>
      </c>
      <c r="G810" t="n">
        <v>46.18</v>
      </c>
      <c r="H810" t="n">
        <v>0.67</v>
      </c>
      <c r="I810" t="n">
        <v>17</v>
      </c>
      <c r="J810" t="n">
        <v>138.94</v>
      </c>
      <c r="K810" t="n">
        <v>46.47</v>
      </c>
      <c r="L810" t="n">
        <v>5.25</v>
      </c>
      <c r="M810" t="n">
        <v>5</v>
      </c>
      <c r="N810" t="n">
        <v>22.22</v>
      </c>
      <c r="O810" t="n">
        <v>17369.47</v>
      </c>
      <c r="P810" t="n">
        <v>111.77</v>
      </c>
      <c r="Q810" t="n">
        <v>988.17</v>
      </c>
      <c r="R810" t="n">
        <v>47.46</v>
      </c>
      <c r="S810" t="n">
        <v>35.43</v>
      </c>
      <c r="T810" t="n">
        <v>4953.93</v>
      </c>
      <c r="U810" t="n">
        <v>0.75</v>
      </c>
      <c r="V810" t="n">
        <v>0.87</v>
      </c>
      <c r="W810" t="n">
        <v>3.01</v>
      </c>
      <c r="X810" t="n">
        <v>0.33</v>
      </c>
      <c r="Y810" t="n">
        <v>1</v>
      </c>
      <c r="Z810" t="n">
        <v>10</v>
      </c>
    </row>
    <row r="811">
      <c r="A811" t="n">
        <v>18</v>
      </c>
      <c r="B811" t="n">
        <v>65</v>
      </c>
      <c r="C811" t="inlineStr">
        <is>
          <t xml:space="preserve">CONCLUIDO	</t>
        </is>
      </c>
      <c r="D811" t="n">
        <v>6.3509</v>
      </c>
      <c r="E811" t="n">
        <v>15.75</v>
      </c>
      <c r="F811" t="n">
        <v>13.1</v>
      </c>
      <c r="G811" t="n">
        <v>46.25</v>
      </c>
      <c r="H811" t="n">
        <v>0.7</v>
      </c>
      <c r="I811" t="n">
        <v>17</v>
      </c>
      <c r="J811" t="n">
        <v>139.28</v>
      </c>
      <c r="K811" t="n">
        <v>46.47</v>
      </c>
      <c r="L811" t="n">
        <v>5.5</v>
      </c>
      <c r="M811" t="n">
        <v>2</v>
      </c>
      <c r="N811" t="n">
        <v>22.31</v>
      </c>
      <c r="O811" t="n">
        <v>17411.27</v>
      </c>
      <c r="P811" t="n">
        <v>111.81</v>
      </c>
      <c r="Q811" t="n">
        <v>988.23</v>
      </c>
      <c r="R811" t="n">
        <v>47.9</v>
      </c>
      <c r="S811" t="n">
        <v>35.43</v>
      </c>
      <c r="T811" t="n">
        <v>5174.86</v>
      </c>
      <c r="U811" t="n">
        <v>0.74</v>
      </c>
      <c r="V811" t="n">
        <v>0.87</v>
      </c>
      <c r="W811" t="n">
        <v>3.01</v>
      </c>
      <c r="X811" t="n">
        <v>0.35</v>
      </c>
      <c r="Y811" t="n">
        <v>1</v>
      </c>
      <c r="Z811" t="n">
        <v>10</v>
      </c>
    </row>
    <row r="812">
      <c r="A812" t="n">
        <v>19</v>
      </c>
      <c r="B812" t="n">
        <v>65</v>
      </c>
      <c r="C812" t="inlineStr">
        <is>
          <t xml:space="preserve">CONCLUIDO	</t>
        </is>
      </c>
      <c r="D812" t="n">
        <v>6.354</v>
      </c>
      <c r="E812" t="n">
        <v>15.74</v>
      </c>
      <c r="F812" t="n">
        <v>13.1</v>
      </c>
      <c r="G812" t="n">
        <v>46.22</v>
      </c>
      <c r="H812" t="n">
        <v>0.73</v>
      </c>
      <c r="I812" t="n">
        <v>17</v>
      </c>
      <c r="J812" t="n">
        <v>139.61</v>
      </c>
      <c r="K812" t="n">
        <v>46.47</v>
      </c>
      <c r="L812" t="n">
        <v>5.75</v>
      </c>
      <c r="M812" t="n">
        <v>1</v>
      </c>
      <c r="N812" t="n">
        <v>22.4</v>
      </c>
      <c r="O812" t="n">
        <v>17453.1</v>
      </c>
      <c r="P812" t="n">
        <v>111.87</v>
      </c>
      <c r="Q812" t="n">
        <v>988.3200000000001</v>
      </c>
      <c r="R812" t="n">
        <v>47.77</v>
      </c>
      <c r="S812" t="n">
        <v>35.43</v>
      </c>
      <c r="T812" t="n">
        <v>5109.4</v>
      </c>
      <c r="U812" t="n">
        <v>0.74</v>
      </c>
      <c r="V812" t="n">
        <v>0.87</v>
      </c>
      <c r="W812" t="n">
        <v>3.01</v>
      </c>
      <c r="X812" t="n">
        <v>0.34</v>
      </c>
      <c r="Y812" t="n">
        <v>1</v>
      </c>
      <c r="Z812" t="n">
        <v>10</v>
      </c>
    </row>
    <row r="813">
      <c r="A813" t="n">
        <v>20</v>
      </c>
      <c r="B813" t="n">
        <v>65</v>
      </c>
      <c r="C813" t="inlineStr">
        <is>
          <t xml:space="preserve">CONCLUIDO	</t>
        </is>
      </c>
      <c r="D813" t="n">
        <v>6.3544</v>
      </c>
      <c r="E813" t="n">
        <v>15.74</v>
      </c>
      <c r="F813" t="n">
        <v>13.09</v>
      </c>
      <c r="G813" t="n">
        <v>46.21</v>
      </c>
      <c r="H813" t="n">
        <v>0.76</v>
      </c>
      <c r="I813" t="n">
        <v>17</v>
      </c>
      <c r="J813" t="n">
        <v>139.95</v>
      </c>
      <c r="K813" t="n">
        <v>46.47</v>
      </c>
      <c r="L813" t="n">
        <v>6</v>
      </c>
      <c r="M813" t="n">
        <v>1</v>
      </c>
      <c r="N813" t="n">
        <v>22.49</v>
      </c>
      <c r="O813" t="n">
        <v>17494.97</v>
      </c>
      <c r="P813" t="n">
        <v>111.92</v>
      </c>
      <c r="Q813" t="n">
        <v>988.3200000000001</v>
      </c>
      <c r="R813" t="n">
        <v>47.71</v>
      </c>
      <c r="S813" t="n">
        <v>35.43</v>
      </c>
      <c r="T813" t="n">
        <v>5079.37</v>
      </c>
      <c r="U813" t="n">
        <v>0.74</v>
      </c>
      <c r="V813" t="n">
        <v>0.87</v>
      </c>
      <c r="W813" t="n">
        <v>3.01</v>
      </c>
      <c r="X813" t="n">
        <v>0.34</v>
      </c>
      <c r="Y813" t="n">
        <v>1</v>
      </c>
      <c r="Z813" t="n">
        <v>10</v>
      </c>
    </row>
    <row r="814">
      <c r="A814" t="n">
        <v>21</v>
      </c>
      <c r="B814" t="n">
        <v>65</v>
      </c>
      <c r="C814" t="inlineStr">
        <is>
          <t xml:space="preserve">CONCLUIDO	</t>
        </is>
      </c>
      <c r="D814" t="n">
        <v>6.3541</v>
      </c>
      <c r="E814" t="n">
        <v>15.74</v>
      </c>
      <c r="F814" t="n">
        <v>13.09</v>
      </c>
      <c r="G814" t="n">
        <v>46.22</v>
      </c>
      <c r="H814" t="n">
        <v>0.79</v>
      </c>
      <c r="I814" t="n">
        <v>17</v>
      </c>
      <c r="J814" t="n">
        <v>140.29</v>
      </c>
      <c r="K814" t="n">
        <v>46.47</v>
      </c>
      <c r="L814" t="n">
        <v>6.25</v>
      </c>
      <c r="M814" t="n">
        <v>0</v>
      </c>
      <c r="N814" t="n">
        <v>22.58</v>
      </c>
      <c r="O814" t="n">
        <v>17536.87</v>
      </c>
      <c r="P814" t="n">
        <v>112.14</v>
      </c>
      <c r="Q814" t="n">
        <v>988.36</v>
      </c>
      <c r="R814" t="n">
        <v>47.69</v>
      </c>
      <c r="S814" t="n">
        <v>35.43</v>
      </c>
      <c r="T814" t="n">
        <v>5072.69</v>
      </c>
      <c r="U814" t="n">
        <v>0.74</v>
      </c>
      <c r="V814" t="n">
        <v>0.87</v>
      </c>
      <c r="W814" t="n">
        <v>3.01</v>
      </c>
      <c r="X814" t="n">
        <v>0.34</v>
      </c>
      <c r="Y814" t="n">
        <v>1</v>
      </c>
      <c r="Z814" t="n">
        <v>10</v>
      </c>
    </row>
    <row r="815">
      <c r="A815" t="n">
        <v>0</v>
      </c>
      <c r="B815" t="n">
        <v>130</v>
      </c>
      <c r="C815" t="inlineStr">
        <is>
          <t xml:space="preserve">CONCLUIDO	</t>
        </is>
      </c>
      <c r="D815" t="n">
        <v>3.3934</v>
      </c>
      <c r="E815" t="n">
        <v>29.47</v>
      </c>
      <c r="F815" t="n">
        <v>16.89</v>
      </c>
      <c r="G815" t="n">
        <v>5.07</v>
      </c>
      <c r="H815" t="n">
        <v>0.07000000000000001</v>
      </c>
      <c r="I815" t="n">
        <v>200</v>
      </c>
      <c r="J815" t="n">
        <v>252.85</v>
      </c>
      <c r="K815" t="n">
        <v>59.19</v>
      </c>
      <c r="L815" t="n">
        <v>1</v>
      </c>
      <c r="M815" t="n">
        <v>198</v>
      </c>
      <c r="N815" t="n">
        <v>62.65</v>
      </c>
      <c r="O815" t="n">
        <v>31418.63</v>
      </c>
      <c r="P815" t="n">
        <v>277.6</v>
      </c>
      <c r="Q815" t="n">
        <v>988.97</v>
      </c>
      <c r="R815" t="n">
        <v>165.83</v>
      </c>
      <c r="S815" t="n">
        <v>35.43</v>
      </c>
      <c r="T815" t="n">
        <v>63224.01</v>
      </c>
      <c r="U815" t="n">
        <v>0.21</v>
      </c>
      <c r="V815" t="n">
        <v>0.68</v>
      </c>
      <c r="W815" t="n">
        <v>3.31</v>
      </c>
      <c r="X815" t="n">
        <v>4.12</v>
      </c>
      <c r="Y815" t="n">
        <v>1</v>
      </c>
      <c r="Z815" t="n">
        <v>10</v>
      </c>
    </row>
    <row r="816">
      <c r="A816" t="n">
        <v>1</v>
      </c>
      <c r="B816" t="n">
        <v>130</v>
      </c>
      <c r="C816" t="inlineStr">
        <is>
          <t xml:space="preserve">CONCLUIDO	</t>
        </is>
      </c>
      <c r="D816" t="n">
        <v>3.8691</v>
      </c>
      <c r="E816" t="n">
        <v>25.85</v>
      </c>
      <c r="F816" t="n">
        <v>15.76</v>
      </c>
      <c r="G816" t="n">
        <v>6.34</v>
      </c>
      <c r="H816" t="n">
        <v>0.09</v>
      </c>
      <c r="I816" t="n">
        <v>149</v>
      </c>
      <c r="J816" t="n">
        <v>253.3</v>
      </c>
      <c r="K816" t="n">
        <v>59.19</v>
      </c>
      <c r="L816" t="n">
        <v>1.25</v>
      </c>
      <c r="M816" t="n">
        <v>147</v>
      </c>
      <c r="N816" t="n">
        <v>62.86</v>
      </c>
      <c r="O816" t="n">
        <v>31474.5</v>
      </c>
      <c r="P816" t="n">
        <v>258.35</v>
      </c>
      <c r="Q816" t="n">
        <v>988.47</v>
      </c>
      <c r="R816" t="n">
        <v>131.4</v>
      </c>
      <c r="S816" t="n">
        <v>35.43</v>
      </c>
      <c r="T816" t="n">
        <v>46267.32</v>
      </c>
      <c r="U816" t="n">
        <v>0.27</v>
      </c>
      <c r="V816" t="n">
        <v>0.72</v>
      </c>
      <c r="W816" t="n">
        <v>3.2</v>
      </c>
      <c r="X816" t="n">
        <v>3</v>
      </c>
      <c r="Y816" t="n">
        <v>1</v>
      </c>
      <c r="Z816" t="n">
        <v>10</v>
      </c>
    </row>
    <row r="817">
      <c r="A817" t="n">
        <v>2</v>
      </c>
      <c r="B817" t="n">
        <v>130</v>
      </c>
      <c r="C817" t="inlineStr">
        <is>
          <t xml:space="preserve">CONCLUIDO	</t>
        </is>
      </c>
      <c r="D817" t="n">
        <v>4.1917</v>
      </c>
      <c r="E817" t="n">
        <v>23.86</v>
      </c>
      <c r="F817" t="n">
        <v>15.19</v>
      </c>
      <c r="G817" t="n">
        <v>7.59</v>
      </c>
      <c r="H817" t="n">
        <v>0.11</v>
      </c>
      <c r="I817" t="n">
        <v>120</v>
      </c>
      <c r="J817" t="n">
        <v>253.75</v>
      </c>
      <c r="K817" t="n">
        <v>59.19</v>
      </c>
      <c r="L817" t="n">
        <v>1.5</v>
      </c>
      <c r="M817" t="n">
        <v>118</v>
      </c>
      <c r="N817" t="n">
        <v>63.06</v>
      </c>
      <c r="O817" t="n">
        <v>31530.44</v>
      </c>
      <c r="P817" t="n">
        <v>248.26</v>
      </c>
      <c r="Q817" t="n">
        <v>988.6</v>
      </c>
      <c r="R817" t="n">
        <v>113.37</v>
      </c>
      <c r="S817" t="n">
        <v>35.43</v>
      </c>
      <c r="T817" t="n">
        <v>37396.24</v>
      </c>
      <c r="U817" t="n">
        <v>0.31</v>
      </c>
      <c r="V817" t="n">
        <v>0.75</v>
      </c>
      <c r="W817" t="n">
        <v>3.16</v>
      </c>
      <c r="X817" t="n">
        <v>2.43</v>
      </c>
      <c r="Y817" t="n">
        <v>1</v>
      </c>
      <c r="Z817" t="n">
        <v>10</v>
      </c>
    </row>
    <row r="818">
      <c r="A818" t="n">
        <v>3</v>
      </c>
      <c r="B818" t="n">
        <v>130</v>
      </c>
      <c r="C818" t="inlineStr">
        <is>
          <t xml:space="preserve">CONCLUIDO	</t>
        </is>
      </c>
      <c r="D818" t="n">
        <v>4.4552</v>
      </c>
      <c r="E818" t="n">
        <v>22.45</v>
      </c>
      <c r="F818" t="n">
        <v>14.75</v>
      </c>
      <c r="G818" t="n">
        <v>8.85</v>
      </c>
      <c r="H818" t="n">
        <v>0.12</v>
      </c>
      <c r="I818" t="n">
        <v>100</v>
      </c>
      <c r="J818" t="n">
        <v>254.21</v>
      </c>
      <c r="K818" t="n">
        <v>59.19</v>
      </c>
      <c r="L818" t="n">
        <v>1.75</v>
      </c>
      <c r="M818" t="n">
        <v>98</v>
      </c>
      <c r="N818" t="n">
        <v>63.26</v>
      </c>
      <c r="O818" t="n">
        <v>31586.46</v>
      </c>
      <c r="P818" t="n">
        <v>240.39</v>
      </c>
      <c r="Q818" t="n">
        <v>988.4299999999999</v>
      </c>
      <c r="R818" t="n">
        <v>99.84</v>
      </c>
      <c r="S818" t="n">
        <v>35.43</v>
      </c>
      <c r="T818" t="n">
        <v>30729.19</v>
      </c>
      <c r="U818" t="n">
        <v>0.35</v>
      </c>
      <c r="V818" t="n">
        <v>0.77</v>
      </c>
      <c r="W818" t="n">
        <v>3.12</v>
      </c>
      <c r="X818" t="n">
        <v>1.99</v>
      </c>
      <c r="Y818" t="n">
        <v>1</v>
      </c>
      <c r="Z818" t="n">
        <v>10</v>
      </c>
    </row>
    <row r="819">
      <c r="A819" t="n">
        <v>4</v>
      </c>
      <c r="B819" t="n">
        <v>130</v>
      </c>
      <c r="C819" t="inlineStr">
        <is>
          <t xml:space="preserve">CONCLUIDO	</t>
        </is>
      </c>
      <c r="D819" t="n">
        <v>4.6537</v>
      </c>
      <c r="E819" t="n">
        <v>21.49</v>
      </c>
      <c r="F819" t="n">
        <v>14.48</v>
      </c>
      <c r="G819" t="n">
        <v>10.1</v>
      </c>
      <c r="H819" t="n">
        <v>0.14</v>
      </c>
      <c r="I819" t="n">
        <v>86</v>
      </c>
      <c r="J819" t="n">
        <v>254.66</v>
      </c>
      <c r="K819" t="n">
        <v>59.19</v>
      </c>
      <c r="L819" t="n">
        <v>2</v>
      </c>
      <c r="M819" t="n">
        <v>84</v>
      </c>
      <c r="N819" t="n">
        <v>63.47</v>
      </c>
      <c r="O819" t="n">
        <v>31642.55</v>
      </c>
      <c r="P819" t="n">
        <v>235.27</v>
      </c>
      <c r="Q819" t="n">
        <v>988.1900000000001</v>
      </c>
      <c r="R819" t="n">
        <v>91.23999999999999</v>
      </c>
      <c r="S819" t="n">
        <v>35.43</v>
      </c>
      <c r="T819" t="n">
        <v>26498.94</v>
      </c>
      <c r="U819" t="n">
        <v>0.39</v>
      </c>
      <c r="V819" t="n">
        <v>0.79</v>
      </c>
      <c r="W819" t="n">
        <v>3.11</v>
      </c>
      <c r="X819" t="n">
        <v>1.72</v>
      </c>
      <c r="Y819" t="n">
        <v>1</v>
      </c>
      <c r="Z819" t="n">
        <v>10</v>
      </c>
    </row>
    <row r="820">
      <c r="A820" t="n">
        <v>5</v>
      </c>
      <c r="B820" t="n">
        <v>130</v>
      </c>
      <c r="C820" t="inlineStr">
        <is>
          <t xml:space="preserve">CONCLUIDO	</t>
        </is>
      </c>
      <c r="D820" t="n">
        <v>4.832</v>
      </c>
      <c r="E820" t="n">
        <v>20.7</v>
      </c>
      <c r="F820" t="n">
        <v>14.22</v>
      </c>
      <c r="G820" t="n">
        <v>11.38</v>
      </c>
      <c r="H820" t="n">
        <v>0.16</v>
      </c>
      <c r="I820" t="n">
        <v>75</v>
      </c>
      <c r="J820" t="n">
        <v>255.12</v>
      </c>
      <c r="K820" t="n">
        <v>59.19</v>
      </c>
      <c r="L820" t="n">
        <v>2.25</v>
      </c>
      <c r="M820" t="n">
        <v>73</v>
      </c>
      <c r="N820" t="n">
        <v>63.67</v>
      </c>
      <c r="O820" t="n">
        <v>31698.72</v>
      </c>
      <c r="P820" t="n">
        <v>230.35</v>
      </c>
      <c r="Q820" t="n">
        <v>988.17</v>
      </c>
      <c r="R820" t="n">
        <v>83.45</v>
      </c>
      <c r="S820" t="n">
        <v>35.43</v>
      </c>
      <c r="T820" t="n">
        <v>22659.35</v>
      </c>
      <c r="U820" t="n">
        <v>0.42</v>
      </c>
      <c r="V820" t="n">
        <v>0.8</v>
      </c>
      <c r="W820" t="n">
        <v>3.08</v>
      </c>
      <c r="X820" t="n">
        <v>1.47</v>
      </c>
      <c r="Y820" t="n">
        <v>1</v>
      </c>
      <c r="Z820" t="n">
        <v>10</v>
      </c>
    </row>
    <row r="821">
      <c r="A821" t="n">
        <v>6</v>
      </c>
      <c r="B821" t="n">
        <v>130</v>
      </c>
      <c r="C821" t="inlineStr">
        <is>
          <t xml:space="preserve">CONCLUIDO	</t>
        </is>
      </c>
      <c r="D821" t="n">
        <v>4.9781</v>
      </c>
      <c r="E821" t="n">
        <v>20.09</v>
      </c>
      <c r="F821" t="n">
        <v>14.06</v>
      </c>
      <c r="G821" t="n">
        <v>12.78</v>
      </c>
      <c r="H821" t="n">
        <v>0.17</v>
      </c>
      <c r="I821" t="n">
        <v>66</v>
      </c>
      <c r="J821" t="n">
        <v>255.57</v>
      </c>
      <c r="K821" t="n">
        <v>59.19</v>
      </c>
      <c r="L821" t="n">
        <v>2.5</v>
      </c>
      <c r="M821" t="n">
        <v>64</v>
      </c>
      <c r="N821" t="n">
        <v>63.88</v>
      </c>
      <c r="O821" t="n">
        <v>31754.97</v>
      </c>
      <c r="P821" t="n">
        <v>227.06</v>
      </c>
      <c r="Q821" t="n">
        <v>988.45</v>
      </c>
      <c r="R821" t="n">
        <v>78.09999999999999</v>
      </c>
      <c r="S821" t="n">
        <v>35.43</v>
      </c>
      <c r="T821" t="n">
        <v>20032.01</v>
      </c>
      <c r="U821" t="n">
        <v>0.45</v>
      </c>
      <c r="V821" t="n">
        <v>0.8100000000000001</v>
      </c>
      <c r="W821" t="n">
        <v>3.07</v>
      </c>
      <c r="X821" t="n">
        <v>1.3</v>
      </c>
      <c r="Y821" t="n">
        <v>1</v>
      </c>
      <c r="Z821" t="n">
        <v>10</v>
      </c>
    </row>
    <row r="822">
      <c r="A822" t="n">
        <v>7</v>
      </c>
      <c r="B822" t="n">
        <v>130</v>
      </c>
      <c r="C822" t="inlineStr">
        <is>
          <t xml:space="preserve">CONCLUIDO	</t>
        </is>
      </c>
      <c r="D822" t="n">
        <v>5.0784</v>
      </c>
      <c r="E822" t="n">
        <v>19.69</v>
      </c>
      <c r="F822" t="n">
        <v>13.95</v>
      </c>
      <c r="G822" t="n">
        <v>13.95</v>
      </c>
      <c r="H822" t="n">
        <v>0.19</v>
      </c>
      <c r="I822" t="n">
        <v>60</v>
      </c>
      <c r="J822" t="n">
        <v>256.03</v>
      </c>
      <c r="K822" t="n">
        <v>59.19</v>
      </c>
      <c r="L822" t="n">
        <v>2.75</v>
      </c>
      <c r="M822" t="n">
        <v>58</v>
      </c>
      <c r="N822" t="n">
        <v>64.09</v>
      </c>
      <c r="O822" t="n">
        <v>31811.29</v>
      </c>
      <c r="P822" t="n">
        <v>224.67</v>
      </c>
      <c r="Q822" t="n">
        <v>988.4400000000001</v>
      </c>
      <c r="R822" t="n">
        <v>75.02</v>
      </c>
      <c r="S822" t="n">
        <v>35.43</v>
      </c>
      <c r="T822" t="n">
        <v>18523.51</v>
      </c>
      <c r="U822" t="n">
        <v>0.47</v>
      </c>
      <c r="V822" t="n">
        <v>0.82</v>
      </c>
      <c r="W822" t="n">
        <v>3.06</v>
      </c>
      <c r="X822" t="n">
        <v>1.2</v>
      </c>
      <c r="Y822" t="n">
        <v>1</v>
      </c>
      <c r="Z822" t="n">
        <v>10</v>
      </c>
    </row>
    <row r="823">
      <c r="A823" t="n">
        <v>8</v>
      </c>
      <c r="B823" t="n">
        <v>130</v>
      </c>
      <c r="C823" t="inlineStr">
        <is>
          <t xml:space="preserve">CONCLUIDO	</t>
        </is>
      </c>
      <c r="D823" t="n">
        <v>5.1902</v>
      </c>
      <c r="E823" t="n">
        <v>19.27</v>
      </c>
      <c r="F823" t="n">
        <v>13.82</v>
      </c>
      <c r="G823" t="n">
        <v>15.36</v>
      </c>
      <c r="H823" t="n">
        <v>0.21</v>
      </c>
      <c r="I823" t="n">
        <v>54</v>
      </c>
      <c r="J823" t="n">
        <v>256.49</v>
      </c>
      <c r="K823" t="n">
        <v>59.19</v>
      </c>
      <c r="L823" t="n">
        <v>3</v>
      </c>
      <c r="M823" t="n">
        <v>52</v>
      </c>
      <c r="N823" t="n">
        <v>64.29000000000001</v>
      </c>
      <c r="O823" t="n">
        <v>31867.69</v>
      </c>
      <c r="P823" t="n">
        <v>221.89</v>
      </c>
      <c r="Q823" t="n">
        <v>988.16</v>
      </c>
      <c r="R823" t="n">
        <v>70.53</v>
      </c>
      <c r="S823" t="n">
        <v>35.43</v>
      </c>
      <c r="T823" t="n">
        <v>16303.59</v>
      </c>
      <c r="U823" t="n">
        <v>0.5</v>
      </c>
      <c r="V823" t="n">
        <v>0.82</v>
      </c>
      <c r="W823" t="n">
        <v>3.06</v>
      </c>
      <c r="X823" t="n">
        <v>1.07</v>
      </c>
      <c r="Y823" t="n">
        <v>1</v>
      </c>
      <c r="Z823" t="n">
        <v>10</v>
      </c>
    </row>
    <row r="824">
      <c r="A824" t="n">
        <v>9</v>
      </c>
      <c r="B824" t="n">
        <v>130</v>
      </c>
      <c r="C824" t="inlineStr">
        <is>
          <t xml:space="preserve">CONCLUIDO	</t>
        </is>
      </c>
      <c r="D824" t="n">
        <v>5.2639</v>
      </c>
      <c r="E824" t="n">
        <v>19</v>
      </c>
      <c r="F824" t="n">
        <v>13.75</v>
      </c>
      <c r="G824" t="n">
        <v>16.5</v>
      </c>
      <c r="H824" t="n">
        <v>0.23</v>
      </c>
      <c r="I824" t="n">
        <v>50</v>
      </c>
      <c r="J824" t="n">
        <v>256.95</v>
      </c>
      <c r="K824" t="n">
        <v>59.19</v>
      </c>
      <c r="L824" t="n">
        <v>3.25</v>
      </c>
      <c r="M824" t="n">
        <v>48</v>
      </c>
      <c r="N824" t="n">
        <v>64.5</v>
      </c>
      <c r="O824" t="n">
        <v>31924.29</v>
      </c>
      <c r="P824" t="n">
        <v>220.08</v>
      </c>
      <c r="Q824" t="n">
        <v>988.28</v>
      </c>
      <c r="R824" t="n">
        <v>68.81999999999999</v>
      </c>
      <c r="S824" t="n">
        <v>35.43</v>
      </c>
      <c r="T824" t="n">
        <v>15470.76</v>
      </c>
      <c r="U824" t="n">
        <v>0.51</v>
      </c>
      <c r="V824" t="n">
        <v>0.83</v>
      </c>
      <c r="W824" t="n">
        <v>3.04</v>
      </c>
      <c r="X824" t="n">
        <v>0.99</v>
      </c>
      <c r="Y824" t="n">
        <v>1</v>
      </c>
      <c r="Z824" t="n">
        <v>10</v>
      </c>
    </row>
    <row r="825">
      <c r="A825" t="n">
        <v>10</v>
      </c>
      <c r="B825" t="n">
        <v>130</v>
      </c>
      <c r="C825" t="inlineStr">
        <is>
          <t xml:space="preserve">CONCLUIDO	</t>
        </is>
      </c>
      <c r="D825" t="n">
        <v>5.3459</v>
      </c>
      <c r="E825" t="n">
        <v>18.71</v>
      </c>
      <c r="F825" t="n">
        <v>13.65</v>
      </c>
      <c r="G825" t="n">
        <v>17.81</v>
      </c>
      <c r="H825" t="n">
        <v>0.24</v>
      </c>
      <c r="I825" t="n">
        <v>46</v>
      </c>
      <c r="J825" t="n">
        <v>257.41</v>
      </c>
      <c r="K825" t="n">
        <v>59.19</v>
      </c>
      <c r="L825" t="n">
        <v>3.5</v>
      </c>
      <c r="M825" t="n">
        <v>44</v>
      </c>
      <c r="N825" t="n">
        <v>64.70999999999999</v>
      </c>
      <c r="O825" t="n">
        <v>31980.84</v>
      </c>
      <c r="P825" t="n">
        <v>217.71</v>
      </c>
      <c r="Q825" t="n">
        <v>988.09</v>
      </c>
      <c r="R825" t="n">
        <v>65.31999999999999</v>
      </c>
      <c r="S825" t="n">
        <v>35.43</v>
      </c>
      <c r="T825" t="n">
        <v>13743.12</v>
      </c>
      <c r="U825" t="n">
        <v>0.54</v>
      </c>
      <c r="V825" t="n">
        <v>0.83</v>
      </c>
      <c r="W825" t="n">
        <v>3.05</v>
      </c>
      <c r="X825" t="n">
        <v>0.9</v>
      </c>
      <c r="Y825" t="n">
        <v>1</v>
      </c>
      <c r="Z825" t="n">
        <v>10</v>
      </c>
    </row>
    <row r="826">
      <c r="A826" t="n">
        <v>11</v>
      </c>
      <c r="B826" t="n">
        <v>130</v>
      </c>
      <c r="C826" t="inlineStr">
        <is>
          <t xml:space="preserve">CONCLUIDO	</t>
        </is>
      </c>
      <c r="D826" t="n">
        <v>5.4043</v>
      </c>
      <c r="E826" t="n">
        <v>18.5</v>
      </c>
      <c r="F826" t="n">
        <v>13.6</v>
      </c>
      <c r="G826" t="n">
        <v>18.97</v>
      </c>
      <c r="H826" t="n">
        <v>0.26</v>
      </c>
      <c r="I826" t="n">
        <v>43</v>
      </c>
      <c r="J826" t="n">
        <v>257.86</v>
      </c>
      <c r="K826" t="n">
        <v>59.19</v>
      </c>
      <c r="L826" t="n">
        <v>3.75</v>
      </c>
      <c r="M826" t="n">
        <v>41</v>
      </c>
      <c r="N826" t="n">
        <v>64.92</v>
      </c>
      <c r="O826" t="n">
        <v>32037.48</v>
      </c>
      <c r="P826" t="n">
        <v>216.28</v>
      </c>
      <c r="Q826" t="n">
        <v>988.1900000000001</v>
      </c>
      <c r="R826" t="n">
        <v>64.01000000000001</v>
      </c>
      <c r="S826" t="n">
        <v>35.43</v>
      </c>
      <c r="T826" t="n">
        <v>13102.87</v>
      </c>
      <c r="U826" t="n">
        <v>0.55</v>
      </c>
      <c r="V826" t="n">
        <v>0.84</v>
      </c>
      <c r="W826" t="n">
        <v>3.03</v>
      </c>
      <c r="X826" t="n">
        <v>0.84</v>
      </c>
      <c r="Y826" t="n">
        <v>1</v>
      </c>
      <c r="Z826" t="n">
        <v>10</v>
      </c>
    </row>
    <row r="827">
      <c r="A827" t="n">
        <v>12</v>
      </c>
      <c r="B827" t="n">
        <v>130</v>
      </c>
      <c r="C827" t="inlineStr">
        <is>
          <t xml:space="preserve">CONCLUIDO	</t>
        </is>
      </c>
      <c r="D827" t="n">
        <v>5.4707</v>
      </c>
      <c r="E827" t="n">
        <v>18.28</v>
      </c>
      <c r="F827" t="n">
        <v>13.52</v>
      </c>
      <c r="G827" t="n">
        <v>20.28</v>
      </c>
      <c r="H827" t="n">
        <v>0.28</v>
      </c>
      <c r="I827" t="n">
        <v>40</v>
      </c>
      <c r="J827" t="n">
        <v>258.32</v>
      </c>
      <c r="K827" t="n">
        <v>59.19</v>
      </c>
      <c r="L827" t="n">
        <v>4</v>
      </c>
      <c r="M827" t="n">
        <v>38</v>
      </c>
      <c r="N827" t="n">
        <v>65.13</v>
      </c>
      <c r="O827" t="n">
        <v>32094.19</v>
      </c>
      <c r="P827" t="n">
        <v>214.3</v>
      </c>
      <c r="Q827" t="n">
        <v>988.2</v>
      </c>
      <c r="R827" t="n">
        <v>61.62</v>
      </c>
      <c r="S827" t="n">
        <v>35.43</v>
      </c>
      <c r="T827" t="n">
        <v>11921.32</v>
      </c>
      <c r="U827" t="n">
        <v>0.58</v>
      </c>
      <c r="V827" t="n">
        <v>0.84</v>
      </c>
      <c r="W827" t="n">
        <v>3.02</v>
      </c>
      <c r="X827" t="n">
        <v>0.76</v>
      </c>
      <c r="Y827" t="n">
        <v>1</v>
      </c>
      <c r="Z827" t="n">
        <v>10</v>
      </c>
    </row>
    <row r="828">
      <c r="A828" t="n">
        <v>13</v>
      </c>
      <c r="B828" t="n">
        <v>130</v>
      </c>
      <c r="C828" t="inlineStr">
        <is>
          <t xml:space="preserve">CONCLUIDO	</t>
        </is>
      </c>
      <c r="D828" t="n">
        <v>5.5279</v>
      </c>
      <c r="E828" t="n">
        <v>18.09</v>
      </c>
      <c r="F828" t="n">
        <v>13.48</v>
      </c>
      <c r="G828" t="n">
        <v>21.85</v>
      </c>
      <c r="H828" t="n">
        <v>0.29</v>
      </c>
      <c r="I828" t="n">
        <v>37</v>
      </c>
      <c r="J828" t="n">
        <v>258.78</v>
      </c>
      <c r="K828" t="n">
        <v>59.19</v>
      </c>
      <c r="L828" t="n">
        <v>4.25</v>
      </c>
      <c r="M828" t="n">
        <v>35</v>
      </c>
      <c r="N828" t="n">
        <v>65.34</v>
      </c>
      <c r="O828" t="n">
        <v>32150.98</v>
      </c>
      <c r="P828" t="n">
        <v>212.93</v>
      </c>
      <c r="Q828" t="n">
        <v>988.3</v>
      </c>
      <c r="R828" t="n">
        <v>60.2</v>
      </c>
      <c r="S828" t="n">
        <v>35.43</v>
      </c>
      <c r="T828" t="n">
        <v>11224.72</v>
      </c>
      <c r="U828" t="n">
        <v>0.59</v>
      </c>
      <c r="V828" t="n">
        <v>0.85</v>
      </c>
      <c r="W828" t="n">
        <v>3.02</v>
      </c>
      <c r="X828" t="n">
        <v>0.72</v>
      </c>
      <c r="Y828" t="n">
        <v>1</v>
      </c>
      <c r="Z828" t="n">
        <v>10</v>
      </c>
    </row>
    <row r="829">
      <c r="A829" t="n">
        <v>14</v>
      </c>
      <c r="B829" t="n">
        <v>130</v>
      </c>
      <c r="C829" t="inlineStr">
        <is>
          <t xml:space="preserve">CONCLUIDO	</t>
        </is>
      </c>
      <c r="D829" t="n">
        <v>5.5699</v>
      </c>
      <c r="E829" t="n">
        <v>17.95</v>
      </c>
      <c r="F829" t="n">
        <v>13.44</v>
      </c>
      <c r="G829" t="n">
        <v>23.04</v>
      </c>
      <c r="H829" t="n">
        <v>0.31</v>
      </c>
      <c r="I829" t="n">
        <v>35</v>
      </c>
      <c r="J829" t="n">
        <v>259.25</v>
      </c>
      <c r="K829" t="n">
        <v>59.19</v>
      </c>
      <c r="L829" t="n">
        <v>4.5</v>
      </c>
      <c r="M829" t="n">
        <v>33</v>
      </c>
      <c r="N829" t="n">
        <v>65.55</v>
      </c>
      <c r="O829" t="n">
        <v>32207.85</v>
      </c>
      <c r="P829" t="n">
        <v>211.75</v>
      </c>
      <c r="Q829" t="n">
        <v>988.23</v>
      </c>
      <c r="R829" t="n">
        <v>58.76</v>
      </c>
      <c r="S829" t="n">
        <v>35.43</v>
      </c>
      <c r="T829" t="n">
        <v>10516.09</v>
      </c>
      <c r="U829" t="n">
        <v>0.6</v>
      </c>
      <c r="V829" t="n">
        <v>0.85</v>
      </c>
      <c r="W829" t="n">
        <v>3.03</v>
      </c>
      <c r="X829" t="n">
        <v>0.68</v>
      </c>
      <c r="Y829" t="n">
        <v>1</v>
      </c>
      <c r="Z829" t="n">
        <v>10</v>
      </c>
    </row>
    <row r="830">
      <c r="A830" t="n">
        <v>15</v>
      </c>
      <c r="B830" t="n">
        <v>130</v>
      </c>
      <c r="C830" t="inlineStr">
        <is>
          <t xml:space="preserve">CONCLUIDO	</t>
        </is>
      </c>
      <c r="D830" t="n">
        <v>5.6108</v>
      </c>
      <c r="E830" t="n">
        <v>17.82</v>
      </c>
      <c r="F830" t="n">
        <v>13.4</v>
      </c>
      <c r="G830" t="n">
        <v>24.37</v>
      </c>
      <c r="H830" t="n">
        <v>0.33</v>
      </c>
      <c r="I830" t="n">
        <v>33</v>
      </c>
      <c r="J830" t="n">
        <v>259.71</v>
      </c>
      <c r="K830" t="n">
        <v>59.19</v>
      </c>
      <c r="L830" t="n">
        <v>4.75</v>
      </c>
      <c r="M830" t="n">
        <v>31</v>
      </c>
      <c r="N830" t="n">
        <v>65.76000000000001</v>
      </c>
      <c r="O830" t="n">
        <v>32264.79</v>
      </c>
      <c r="P830" t="n">
        <v>210.26</v>
      </c>
      <c r="Q830" t="n">
        <v>988.16</v>
      </c>
      <c r="R830" t="n">
        <v>57.73</v>
      </c>
      <c r="S830" t="n">
        <v>35.43</v>
      </c>
      <c r="T830" t="n">
        <v>10012.42</v>
      </c>
      <c r="U830" t="n">
        <v>0.61</v>
      </c>
      <c r="V830" t="n">
        <v>0.85</v>
      </c>
      <c r="W830" t="n">
        <v>3.03</v>
      </c>
      <c r="X830" t="n">
        <v>0.65</v>
      </c>
      <c r="Y830" t="n">
        <v>1</v>
      </c>
      <c r="Z830" t="n">
        <v>10</v>
      </c>
    </row>
    <row r="831">
      <c r="A831" t="n">
        <v>16</v>
      </c>
      <c r="B831" t="n">
        <v>130</v>
      </c>
      <c r="C831" t="inlineStr">
        <is>
          <t xml:space="preserve">CONCLUIDO	</t>
        </is>
      </c>
      <c r="D831" t="n">
        <v>5.6542</v>
      </c>
      <c r="E831" t="n">
        <v>17.69</v>
      </c>
      <c r="F831" t="n">
        <v>13.37</v>
      </c>
      <c r="G831" t="n">
        <v>25.87</v>
      </c>
      <c r="H831" t="n">
        <v>0.34</v>
      </c>
      <c r="I831" t="n">
        <v>31</v>
      </c>
      <c r="J831" t="n">
        <v>260.17</v>
      </c>
      <c r="K831" t="n">
        <v>59.19</v>
      </c>
      <c r="L831" t="n">
        <v>5</v>
      </c>
      <c r="M831" t="n">
        <v>29</v>
      </c>
      <c r="N831" t="n">
        <v>65.98</v>
      </c>
      <c r="O831" t="n">
        <v>32321.82</v>
      </c>
      <c r="P831" t="n">
        <v>209.12</v>
      </c>
      <c r="Q831" t="n">
        <v>988.12</v>
      </c>
      <c r="R831" t="n">
        <v>56.75</v>
      </c>
      <c r="S831" t="n">
        <v>35.43</v>
      </c>
      <c r="T831" t="n">
        <v>9531.959999999999</v>
      </c>
      <c r="U831" t="n">
        <v>0.62</v>
      </c>
      <c r="V831" t="n">
        <v>0.85</v>
      </c>
      <c r="W831" t="n">
        <v>3.02</v>
      </c>
      <c r="X831" t="n">
        <v>0.61</v>
      </c>
      <c r="Y831" t="n">
        <v>1</v>
      </c>
      <c r="Z831" t="n">
        <v>10</v>
      </c>
    </row>
    <row r="832">
      <c r="A832" t="n">
        <v>17</v>
      </c>
      <c r="B832" t="n">
        <v>130</v>
      </c>
      <c r="C832" t="inlineStr">
        <is>
          <t xml:space="preserve">CONCLUIDO	</t>
        </is>
      </c>
      <c r="D832" t="n">
        <v>5.6833</v>
      </c>
      <c r="E832" t="n">
        <v>17.6</v>
      </c>
      <c r="F832" t="n">
        <v>13.32</v>
      </c>
      <c r="G832" t="n">
        <v>26.65</v>
      </c>
      <c r="H832" t="n">
        <v>0.36</v>
      </c>
      <c r="I832" t="n">
        <v>30</v>
      </c>
      <c r="J832" t="n">
        <v>260.63</v>
      </c>
      <c r="K832" t="n">
        <v>59.19</v>
      </c>
      <c r="L832" t="n">
        <v>5.25</v>
      </c>
      <c r="M832" t="n">
        <v>28</v>
      </c>
      <c r="N832" t="n">
        <v>66.19</v>
      </c>
      <c r="O832" t="n">
        <v>32378.93</v>
      </c>
      <c r="P832" t="n">
        <v>207.94</v>
      </c>
      <c r="Q832" t="n">
        <v>988.14</v>
      </c>
      <c r="R832" t="n">
        <v>55.5</v>
      </c>
      <c r="S832" t="n">
        <v>35.43</v>
      </c>
      <c r="T832" t="n">
        <v>8913.08</v>
      </c>
      <c r="U832" t="n">
        <v>0.64</v>
      </c>
      <c r="V832" t="n">
        <v>0.86</v>
      </c>
      <c r="W832" t="n">
        <v>3.01</v>
      </c>
      <c r="X832" t="n">
        <v>0.57</v>
      </c>
      <c r="Y832" t="n">
        <v>1</v>
      </c>
      <c r="Z832" t="n">
        <v>10</v>
      </c>
    </row>
    <row r="833">
      <c r="A833" t="n">
        <v>18</v>
      </c>
      <c r="B833" t="n">
        <v>130</v>
      </c>
      <c r="C833" t="inlineStr">
        <is>
          <t xml:space="preserve">CONCLUIDO	</t>
        </is>
      </c>
      <c r="D833" t="n">
        <v>5.7211</v>
      </c>
      <c r="E833" t="n">
        <v>17.48</v>
      </c>
      <c r="F833" t="n">
        <v>13.31</v>
      </c>
      <c r="G833" t="n">
        <v>28.51</v>
      </c>
      <c r="H833" t="n">
        <v>0.37</v>
      </c>
      <c r="I833" t="n">
        <v>28</v>
      </c>
      <c r="J833" t="n">
        <v>261.1</v>
      </c>
      <c r="K833" t="n">
        <v>59.19</v>
      </c>
      <c r="L833" t="n">
        <v>5.5</v>
      </c>
      <c r="M833" t="n">
        <v>26</v>
      </c>
      <c r="N833" t="n">
        <v>66.40000000000001</v>
      </c>
      <c r="O833" t="n">
        <v>32436.11</v>
      </c>
      <c r="P833" t="n">
        <v>206.63</v>
      </c>
      <c r="Q833" t="n">
        <v>988.15</v>
      </c>
      <c r="R833" t="n">
        <v>55</v>
      </c>
      <c r="S833" t="n">
        <v>35.43</v>
      </c>
      <c r="T833" t="n">
        <v>8669.4</v>
      </c>
      <c r="U833" t="n">
        <v>0.64</v>
      </c>
      <c r="V833" t="n">
        <v>0.86</v>
      </c>
      <c r="W833" t="n">
        <v>3.01</v>
      </c>
      <c r="X833" t="n">
        <v>0.55</v>
      </c>
      <c r="Y833" t="n">
        <v>1</v>
      </c>
      <c r="Z833" t="n">
        <v>10</v>
      </c>
    </row>
    <row r="834">
      <c r="A834" t="n">
        <v>19</v>
      </c>
      <c r="B834" t="n">
        <v>130</v>
      </c>
      <c r="C834" t="inlineStr">
        <is>
          <t xml:space="preserve">CONCLUIDO	</t>
        </is>
      </c>
      <c r="D834" t="n">
        <v>5.75</v>
      </c>
      <c r="E834" t="n">
        <v>17.39</v>
      </c>
      <c r="F834" t="n">
        <v>13.27</v>
      </c>
      <c r="G834" t="n">
        <v>29.48</v>
      </c>
      <c r="H834" t="n">
        <v>0.39</v>
      </c>
      <c r="I834" t="n">
        <v>27</v>
      </c>
      <c r="J834" t="n">
        <v>261.56</v>
      </c>
      <c r="K834" t="n">
        <v>59.19</v>
      </c>
      <c r="L834" t="n">
        <v>5.75</v>
      </c>
      <c r="M834" t="n">
        <v>25</v>
      </c>
      <c r="N834" t="n">
        <v>66.62</v>
      </c>
      <c r="O834" t="n">
        <v>32493.38</v>
      </c>
      <c r="P834" t="n">
        <v>205.34</v>
      </c>
      <c r="Q834" t="n">
        <v>988.14</v>
      </c>
      <c r="R834" t="n">
        <v>53.87</v>
      </c>
      <c r="S834" t="n">
        <v>35.43</v>
      </c>
      <c r="T834" t="n">
        <v>8112.4</v>
      </c>
      <c r="U834" t="n">
        <v>0.66</v>
      </c>
      <c r="V834" t="n">
        <v>0.86</v>
      </c>
      <c r="W834" t="n">
        <v>3</v>
      </c>
      <c r="X834" t="n">
        <v>0.51</v>
      </c>
      <c r="Y834" t="n">
        <v>1</v>
      </c>
      <c r="Z834" t="n">
        <v>10</v>
      </c>
    </row>
    <row r="835">
      <c r="A835" t="n">
        <v>20</v>
      </c>
      <c r="B835" t="n">
        <v>130</v>
      </c>
      <c r="C835" t="inlineStr">
        <is>
          <t xml:space="preserve">CONCLUIDO	</t>
        </is>
      </c>
      <c r="D835" t="n">
        <v>5.7733</v>
      </c>
      <c r="E835" t="n">
        <v>17.32</v>
      </c>
      <c r="F835" t="n">
        <v>13.24</v>
      </c>
      <c r="G835" t="n">
        <v>30.57</v>
      </c>
      <c r="H835" t="n">
        <v>0.41</v>
      </c>
      <c r="I835" t="n">
        <v>26</v>
      </c>
      <c r="J835" t="n">
        <v>262.03</v>
      </c>
      <c r="K835" t="n">
        <v>59.19</v>
      </c>
      <c r="L835" t="n">
        <v>6</v>
      </c>
      <c r="M835" t="n">
        <v>24</v>
      </c>
      <c r="N835" t="n">
        <v>66.83</v>
      </c>
      <c r="O835" t="n">
        <v>32550.72</v>
      </c>
      <c r="P835" t="n">
        <v>204.52</v>
      </c>
      <c r="Q835" t="n">
        <v>988.16</v>
      </c>
      <c r="R835" t="n">
        <v>53.03</v>
      </c>
      <c r="S835" t="n">
        <v>35.43</v>
      </c>
      <c r="T835" t="n">
        <v>7693.88</v>
      </c>
      <c r="U835" t="n">
        <v>0.67</v>
      </c>
      <c r="V835" t="n">
        <v>0.86</v>
      </c>
      <c r="W835" t="n">
        <v>3.01</v>
      </c>
      <c r="X835" t="n">
        <v>0.49</v>
      </c>
      <c r="Y835" t="n">
        <v>1</v>
      </c>
      <c r="Z835" t="n">
        <v>10</v>
      </c>
    </row>
    <row r="836">
      <c r="A836" t="n">
        <v>21</v>
      </c>
      <c r="B836" t="n">
        <v>130</v>
      </c>
      <c r="C836" t="inlineStr">
        <is>
          <t xml:space="preserve">CONCLUIDO	</t>
        </is>
      </c>
      <c r="D836" t="n">
        <v>5.7916</v>
      </c>
      <c r="E836" t="n">
        <v>17.27</v>
      </c>
      <c r="F836" t="n">
        <v>13.24</v>
      </c>
      <c r="G836" t="n">
        <v>31.77</v>
      </c>
      <c r="H836" t="n">
        <v>0.42</v>
      </c>
      <c r="I836" t="n">
        <v>25</v>
      </c>
      <c r="J836" t="n">
        <v>262.49</v>
      </c>
      <c r="K836" t="n">
        <v>59.19</v>
      </c>
      <c r="L836" t="n">
        <v>6.25</v>
      </c>
      <c r="M836" t="n">
        <v>23</v>
      </c>
      <c r="N836" t="n">
        <v>67.05</v>
      </c>
      <c r="O836" t="n">
        <v>32608.15</v>
      </c>
      <c r="P836" t="n">
        <v>203.61</v>
      </c>
      <c r="Q836" t="n">
        <v>988.28</v>
      </c>
      <c r="R836" t="n">
        <v>52.85</v>
      </c>
      <c r="S836" t="n">
        <v>35.43</v>
      </c>
      <c r="T836" t="n">
        <v>7609.98</v>
      </c>
      <c r="U836" t="n">
        <v>0.67</v>
      </c>
      <c r="V836" t="n">
        <v>0.86</v>
      </c>
      <c r="W836" t="n">
        <v>3.01</v>
      </c>
      <c r="X836" t="n">
        <v>0.48</v>
      </c>
      <c r="Y836" t="n">
        <v>1</v>
      </c>
      <c r="Z836" t="n">
        <v>10</v>
      </c>
    </row>
    <row r="837">
      <c r="A837" t="n">
        <v>22</v>
      </c>
      <c r="B837" t="n">
        <v>130</v>
      </c>
      <c r="C837" t="inlineStr">
        <is>
          <t xml:space="preserve">CONCLUIDO	</t>
        </is>
      </c>
      <c r="D837" t="n">
        <v>5.8231</v>
      </c>
      <c r="E837" t="n">
        <v>17.17</v>
      </c>
      <c r="F837" t="n">
        <v>13.19</v>
      </c>
      <c r="G837" t="n">
        <v>32.99</v>
      </c>
      <c r="H837" t="n">
        <v>0.44</v>
      </c>
      <c r="I837" t="n">
        <v>24</v>
      </c>
      <c r="J837" t="n">
        <v>262.96</v>
      </c>
      <c r="K837" t="n">
        <v>59.19</v>
      </c>
      <c r="L837" t="n">
        <v>6.5</v>
      </c>
      <c r="M837" t="n">
        <v>22</v>
      </c>
      <c r="N837" t="n">
        <v>67.26000000000001</v>
      </c>
      <c r="O837" t="n">
        <v>32665.66</v>
      </c>
      <c r="P837" t="n">
        <v>202.1</v>
      </c>
      <c r="Q837" t="n">
        <v>988.17</v>
      </c>
      <c r="R837" t="n">
        <v>51.5</v>
      </c>
      <c r="S837" t="n">
        <v>35.43</v>
      </c>
      <c r="T837" t="n">
        <v>6943.43</v>
      </c>
      <c r="U837" t="n">
        <v>0.6899999999999999</v>
      </c>
      <c r="V837" t="n">
        <v>0.86</v>
      </c>
      <c r="W837" t="n">
        <v>3</v>
      </c>
      <c r="X837" t="n">
        <v>0.44</v>
      </c>
      <c r="Y837" t="n">
        <v>1</v>
      </c>
      <c r="Z837" t="n">
        <v>10</v>
      </c>
    </row>
    <row r="838">
      <c r="A838" t="n">
        <v>23</v>
      </c>
      <c r="B838" t="n">
        <v>130</v>
      </c>
      <c r="C838" t="inlineStr">
        <is>
          <t xml:space="preserve">CONCLUIDO	</t>
        </is>
      </c>
      <c r="D838" t="n">
        <v>5.8402</v>
      </c>
      <c r="E838" t="n">
        <v>17.12</v>
      </c>
      <c r="F838" t="n">
        <v>13.19</v>
      </c>
      <c r="G838" t="n">
        <v>34.42</v>
      </c>
      <c r="H838" t="n">
        <v>0.46</v>
      </c>
      <c r="I838" t="n">
        <v>23</v>
      </c>
      <c r="J838" t="n">
        <v>263.42</v>
      </c>
      <c r="K838" t="n">
        <v>59.19</v>
      </c>
      <c r="L838" t="n">
        <v>6.75</v>
      </c>
      <c r="M838" t="n">
        <v>21</v>
      </c>
      <c r="N838" t="n">
        <v>67.48</v>
      </c>
      <c r="O838" t="n">
        <v>32723.25</v>
      </c>
      <c r="P838" t="n">
        <v>201.75</v>
      </c>
      <c r="Q838" t="n">
        <v>988.21</v>
      </c>
      <c r="R838" t="n">
        <v>51.4</v>
      </c>
      <c r="S838" t="n">
        <v>35.43</v>
      </c>
      <c r="T838" t="n">
        <v>6894.33</v>
      </c>
      <c r="U838" t="n">
        <v>0.6899999999999999</v>
      </c>
      <c r="V838" t="n">
        <v>0.86</v>
      </c>
      <c r="W838" t="n">
        <v>3</v>
      </c>
      <c r="X838" t="n">
        <v>0.44</v>
      </c>
      <c r="Y838" t="n">
        <v>1</v>
      </c>
      <c r="Z838" t="n">
        <v>10</v>
      </c>
    </row>
    <row r="839">
      <c r="A839" t="n">
        <v>24</v>
      </c>
      <c r="B839" t="n">
        <v>130</v>
      </c>
      <c r="C839" t="inlineStr">
        <is>
          <t xml:space="preserve">CONCLUIDO	</t>
        </is>
      </c>
      <c r="D839" t="n">
        <v>5.8664</v>
      </c>
      <c r="E839" t="n">
        <v>17.05</v>
      </c>
      <c r="F839" t="n">
        <v>13.17</v>
      </c>
      <c r="G839" t="n">
        <v>35.91</v>
      </c>
      <c r="H839" t="n">
        <v>0.47</v>
      </c>
      <c r="I839" t="n">
        <v>22</v>
      </c>
      <c r="J839" t="n">
        <v>263.89</v>
      </c>
      <c r="K839" t="n">
        <v>59.19</v>
      </c>
      <c r="L839" t="n">
        <v>7</v>
      </c>
      <c r="M839" t="n">
        <v>20</v>
      </c>
      <c r="N839" t="n">
        <v>67.7</v>
      </c>
      <c r="O839" t="n">
        <v>32780.92</v>
      </c>
      <c r="P839" t="n">
        <v>200.6</v>
      </c>
      <c r="Q839" t="n">
        <v>988.11</v>
      </c>
      <c r="R839" t="n">
        <v>50.49</v>
      </c>
      <c r="S839" t="n">
        <v>35.43</v>
      </c>
      <c r="T839" t="n">
        <v>6448.48</v>
      </c>
      <c r="U839" t="n">
        <v>0.7</v>
      </c>
      <c r="V839" t="n">
        <v>0.87</v>
      </c>
      <c r="W839" t="n">
        <v>3</v>
      </c>
      <c r="X839" t="n">
        <v>0.41</v>
      </c>
      <c r="Y839" t="n">
        <v>1</v>
      </c>
      <c r="Z839" t="n">
        <v>10</v>
      </c>
    </row>
    <row r="840">
      <c r="A840" t="n">
        <v>25</v>
      </c>
      <c r="B840" t="n">
        <v>130</v>
      </c>
      <c r="C840" t="inlineStr">
        <is>
          <t xml:space="preserve">CONCLUIDO	</t>
        </is>
      </c>
      <c r="D840" t="n">
        <v>5.8856</v>
      </c>
      <c r="E840" t="n">
        <v>16.99</v>
      </c>
      <c r="F840" t="n">
        <v>13.16</v>
      </c>
      <c r="G840" t="n">
        <v>37.6</v>
      </c>
      <c r="H840" t="n">
        <v>0.49</v>
      </c>
      <c r="I840" t="n">
        <v>21</v>
      </c>
      <c r="J840" t="n">
        <v>264.36</v>
      </c>
      <c r="K840" t="n">
        <v>59.19</v>
      </c>
      <c r="L840" t="n">
        <v>7.25</v>
      </c>
      <c r="M840" t="n">
        <v>19</v>
      </c>
      <c r="N840" t="n">
        <v>67.92</v>
      </c>
      <c r="O840" t="n">
        <v>32838.68</v>
      </c>
      <c r="P840" t="n">
        <v>199.56</v>
      </c>
      <c r="Q840" t="n">
        <v>988.1799999999999</v>
      </c>
      <c r="R840" t="n">
        <v>50.45</v>
      </c>
      <c r="S840" t="n">
        <v>35.43</v>
      </c>
      <c r="T840" t="n">
        <v>6433.28</v>
      </c>
      <c r="U840" t="n">
        <v>0.7</v>
      </c>
      <c r="V840" t="n">
        <v>0.87</v>
      </c>
      <c r="W840" t="n">
        <v>3</v>
      </c>
      <c r="X840" t="n">
        <v>0.4</v>
      </c>
      <c r="Y840" t="n">
        <v>1</v>
      </c>
      <c r="Z840" t="n">
        <v>10</v>
      </c>
    </row>
    <row r="841">
      <c r="A841" t="n">
        <v>26</v>
      </c>
      <c r="B841" t="n">
        <v>130</v>
      </c>
      <c r="C841" t="inlineStr">
        <is>
          <t xml:space="preserve">CONCLUIDO	</t>
        </is>
      </c>
      <c r="D841" t="n">
        <v>5.9125</v>
      </c>
      <c r="E841" t="n">
        <v>16.91</v>
      </c>
      <c r="F841" t="n">
        <v>13.13</v>
      </c>
      <c r="G841" t="n">
        <v>39.39</v>
      </c>
      <c r="H841" t="n">
        <v>0.5</v>
      </c>
      <c r="I841" t="n">
        <v>20</v>
      </c>
      <c r="J841" t="n">
        <v>264.83</v>
      </c>
      <c r="K841" t="n">
        <v>59.19</v>
      </c>
      <c r="L841" t="n">
        <v>7.5</v>
      </c>
      <c r="M841" t="n">
        <v>18</v>
      </c>
      <c r="N841" t="n">
        <v>68.14</v>
      </c>
      <c r="O841" t="n">
        <v>32896.51</v>
      </c>
      <c r="P841" t="n">
        <v>198.44</v>
      </c>
      <c r="Q841" t="n">
        <v>988.14</v>
      </c>
      <c r="R841" t="n">
        <v>49.47</v>
      </c>
      <c r="S841" t="n">
        <v>35.43</v>
      </c>
      <c r="T841" t="n">
        <v>5948.12</v>
      </c>
      <c r="U841" t="n">
        <v>0.72</v>
      </c>
      <c r="V841" t="n">
        <v>0.87</v>
      </c>
      <c r="W841" t="n">
        <v>3</v>
      </c>
      <c r="X841" t="n">
        <v>0.38</v>
      </c>
      <c r="Y841" t="n">
        <v>1</v>
      </c>
      <c r="Z841" t="n">
        <v>10</v>
      </c>
    </row>
    <row r="842">
      <c r="A842" t="n">
        <v>27</v>
      </c>
      <c r="B842" t="n">
        <v>130</v>
      </c>
      <c r="C842" t="inlineStr">
        <is>
          <t xml:space="preserve">CONCLUIDO	</t>
        </is>
      </c>
      <c r="D842" t="n">
        <v>5.9145</v>
      </c>
      <c r="E842" t="n">
        <v>16.91</v>
      </c>
      <c r="F842" t="n">
        <v>13.12</v>
      </c>
      <c r="G842" t="n">
        <v>39.37</v>
      </c>
      <c r="H842" t="n">
        <v>0.52</v>
      </c>
      <c r="I842" t="n">
        <v>20</v>
      </c>
      <c r="J842" t="n">
        <v>265.3</v>
      </c>
      <c r="K842" t="n">
        <v>59.19</v>
      </c>
      <c r="L842" t="n">
        <v>7.75</v>
      </c>
      <c r="M842" t="n">
        <v>18</v>
      </c>
      <c r="N842" t="n">
        <v>68.36</v>
      </c>
      <c r="O842" t="n">
        <v>32954.43</v>
      </c>
      <c r="P842" t="n">
        <v>197.87</v>
      </c>
      <c r="Q842" t="n">
        <v>988.1799999999999</v>
      </c>
      <c r="R842" t="n">
        <v>49.03</v>
      </c>
      <c r="S842" t="n">
        <v>35.43</v>
      </c>
      <c r="T842" t="n">
        <v>5725.67</v>
      </c>
      <c r="U842" t="n">
        <v>0.72</v>
      </c>
      <c r="V842" t="n">
        <v>0.87</v>
      </c>
      <c r="W842" t="n">
        <v>3</v>
      </c>
      <c r="X842" t="n">
        <v>0.37</v>
      </c>
      <c r="Y842" t="n">
        <v>1</v>
      </c>
      <c r="Z842" t="n">
        <v>10</v>
      </c>
    </row>
    <row r="843">
      <c r="A843" t="n">
        <v>28</v>
      </c>
      <c r="B843" t="n">
        <v>130</v>
      </c>
      <c r="C843" t="inlineStr">
        <is>
          <t xml:space="preserve">CONCLUIDO	</t>
        </is>
      </c>
      <c r="D843" t="n">
        <v>5.9374</v>
      </c>
      <c r="E843" t="n">
        <v>16.84</v>
      </c>
      <c r="F843" t="n">
        <v>13.11</v>
      </c>
      <c r="G843" t="n">
        <v>41.4</v>
      </c>
      <c r="H843" t="n">
        <v>0.54</v>
      </c>
      <c r="I843" t="n">
        <v>19</v>
      </c>
      <c r="J843" t="n">
        <v>265.77</v>
      </c>
      <c r="K843" t="n">
        <v>59.19</v>
      </c>
      <c r="L843" t="n">
        <v>8</v>
      </c>
      <c r="M843" t="n">
        <v>17</v>
      </c>
      <c r="N843" t="n">
        <v>68.58</v>
      </c>
      <c r="O843" t="n">
        <v>33012.44</v>
      </c>
      <c r="P843" t="n">
        <v>196.83</v>
      </c>
      <c r="Q843" t="n">
        <v>988.13</v>
      </c>
      <c r="R843" t="n">
        <v>48.85</v>
      </c>
      <c r="S843" t="n">
        <v>35.43</v>
      </c>
      <c r="T843" t="n">
        <v>5639.25</v>
      </c>
      <c r="U843" t="n">
        <v>0.73</v>
      </c>
      <c r="V843" t="n">
        <v>0.87</v>
      </c>
      <c r="W843" t="n">
        <v>2.99</v>
      </c>
      <c r="X843" t="n">
        <v>0.35</v>
      </c>
      <c r="Y843" t="n">
        <v>1</v>
      </c>
      <c r="Z843" t="n">
        <v>10</v>
      </c>
    </row>
    <row r="844">
      <c r="A844" t="n">
        <v>29</v>
      </c>
      <c r="B844" t="n">
        <v>130</v>
      </c>
      <c r="C844" t="inlineStr">
        <is>
          <t xml:space="preserve">CONCLUIDO	</t>
        </is>
      </c>
      <c r="D844" t="n">
        <v>5.9588</v>
      </c>
      <c r="E844" t="n">
        <v>16.78</v>
      </c>
      <c r="F844" t="n">
        <v>13.1</v>
      </c>
      <c r="G844" t="n">
        <v>43.66</v>
      </c>
      <c r="H844" t="n">
        <v>0.55</v>
      </c>
      <c r="I844" t="n">
        <v>18</v>
      </c>
      <c r="J844" t="n">
        <v>266.24</v>
      </c>
      <c r="K844" t="n">
        <v>59.19</v>
      </c>
      <c r="L844" t="n">
        <v>8.25</v>
      </c>
      <c r="M844" t="n">
        <v>16</v>
      </c>
      <c r="N844" t="n">
        <v>68.8</v>
      </c>
      <c r="O844" t="n">
        <v>33070.52</v>
      </c>
      <c r="P844" t="n">
        <v>195.52</v>
      </c>
      <c r="Q844" t="n">
        <v>988.1</v>
      </c>
      <c r="R844" t="n">
        <v>48.38</v>
      </c>
      <c r="S844" t="n">
        <v>35.43</v>
      </c>
      <c r="T844" t="n">
        <v>5410.16</v>
      </c>
      <c r="U844" t="n">
        <v>0.73</v>
      </c>
      <c r="V844" t="n">
        <v>0.87</v>
      </c>
      <c r="W844" t="n">
        <v>2.99</v>
      </c>
      <c r="X844" t="n">
        <v>0.34</v>
      </c>
      <c r="Y844" t="n">
        <v>1</v>
      </c>
      <c r="Z844" t="n">
        <v>10</v>
      </c>
    </row>
    <row r="845">
      <c r="A845" t="n">
        <v>30</v>
      </c>
      <c r="B845" t="n">
        <v>130</v>
      </c>
      <c r="C845" t="inlineStr">
        <is>
          <t xml:space="preserve">CONCLUIDO	</t>
        </is>
      </c>
      <c r="D845" t="n">
        <v>5.959</v>
      </c>
      <c r="E845" t="n">
        <v>16.78</v>
      </c>
      <c r="F845" t="n">
        <v>13.1</v>
      </c>
      <c r="G845" t="n">
        <v>43.65</v>
      </c>
      <c r="H845" t="n">
        <v>0.57</v>
      </c>
      <c r="I845" t="n">
        <v>18</v>
      </c>
      <c r="J845" t="n">
        <v>266.71</v>
      </c>
      <c r="K845" t="n">
        <v>59.19</v>
      </c>
      <c r="L845" t="n">
        <v>8.5</v>
      </c>
      <c r="M845" t="n">
        <v>16</v>
      </c>
      <c r="N845" t="n">
        <v>69.02</v>
      </c>
      <c r="O845" t="n">
        <v>33128.7</v>
      </c>
      <c r="P845" t="n">
        <v>195.03</v>
      </c>
      <c r="Q845" t="n">
        <v>988.17</v>
      </c>
      <c r="R845" t="n">
        <v>48.41</v>
      </c>
      <c r="S845" t="n">
        <v>35.43</v>
      </c>
      <c r="T845" t="n">
        <v>5426.58</v>
      </c>
      <c r="U845" t="n">
        <v>0.73</v>
      </c>
      <c r="V845" t="n">
        <v>0.87</v>
      </c>
      <c r="W845" t="n">
        <v>2.99</v>
      </c>
      <c r="X845" t="n">
        <v>0.34</v>
      </c>
      <c r="Y845" t="n">
        <v>1</v>
      </c>
      <c r="Z845" t="n">
        <v>10</v>
      </c>
    </row>
    <row r="846">
      <c r="A846" t="n">
        <v>31</v>
      </c>
      <c r="B846" t="n">
        <v>130</v>
      </c>
      <c r="C846" t="inlineStr">
        <is>
          <t xml:space="preserve">CONCLUIDO	</t>
        </is>
      </c>
      <c r="D846" t="n">
        <v>5.9853</v>
      </c>
      <c r="E846" t="n">
        <v>16.71</v>
      </c>
      <c r="F846" t="n">
        <v>13.07</v>
      </c>
      <c r="G846" t="n">
        <v>46.13</v>
      </c>
      <c r="H846" t="n">
        <v>0.58</v>
      </c>
      <c r="I846" t="n">
        <v>17</v>
      </c>
      <c r="J846" t="n">
        <v>267.18</v>
      </c>
      <c r="K846" t="n">
        <v>59.19</v>
      </c>
      <c r="L846" t="n">
        <v>8.75</v>
      </c>
      <c r="M846" t="n">
        <v>15</v>
      </c>
      <c r="N846" t="n">
        <v>69.23999999999999</v>
      </c>
      <c r="O846" t="n">
        <v>33186.95</v>
      </c>
      <c r="P846" t="n">
        <v>192.96</v>
      </c>
      <c r="Q846" t="n">
        <v>988.09</v>
      </c>
      <c r="R846" t="n">
        <v>47.67</v>
      </c>
      <c r="S846" t="n">
        <v>35.43</v>
      </c>
      <c r="T846" t="n">
        <v>5058.62</v>
      </c>
      <c r="U846" t="n">
        <v>0.74</v>
      </c>
      <c r="V846" t="n">
        <v>0.87</v>
      </c>
      <c r="W846" t="n">
        <v>2.99</v>
      </c>
      <c r="X846" t="n">
        <v>0.32</v>
      </c>
      <c r="Y846" t="n">
        <v>1</v>
      </c>
      <c r="Z846" t="n">
        <v>10</v>
      </c>
    </row>
    <row r="847">
      <c r="A847" t="n">
        <v>32</v>
      </c>
      <c r="B847" t="n">
        <v>130</v>
      </c>
      <c r="C847" t="inlineStr">
        <is>
          <t xml:space="preserve">CONCLUIDO	</t>
        </is>
      </c>
      <c r="D847" t="n">
        <v>5.9839</v>
      </c>
      <c r="E847" t="n">
        <v>16.71</v>
      </c>
      <c r="F847" t="n">
        <v>13.08</v>
      </c>
      <c r="G847" t="n">
        <v>46.15</v>
      </c>
      <c r="H847" t="n">
        <v>0.6</v>
      </c>
      <c r="I847" t="n">
        <v>17</v>
      </c>
      <c r="J847" t="n">
        <v>267.66</v>
      </c>
      <c r="K847" t="n">
        <v>59.19</v>
      </c>
      <c r="L847" t="n">
        <v>9</v>
      </c>
      <c r="M847" t="n">
        <v>15</v>
      </c>
      <c r="N847" t="n">
        <v>69.45999999999999</v>
      </c>
      <c r="O847" t="n">
        <v>33245.29</v>
      </c>
      <c r="P847" t="n">
        <v>192.56</v>
      </c>
      <c r="Q847" t="n">
        <v>988.13</v>
      </c>
      <c r="R847" t="n">
        <v>47.67</v>
      </c>
      <c r="S847" t="n">
        <v>35.43</v>
      </c>
      <c r="T847" t="n">
        <v>5062.83</v>
      </c>
      <c r="U847" t="n">
        <v>0.74</v>
      </c>
      <c r="V847" t="n">
        <v>0.87</v>
      </c>
      <c r="W847" t="n">
        <v>2.99</v>
      </c>
      <c r="X847" t="n">
        <v>0.32</v>
      </c>
      <c r="Y847" t="n">
        <v>1</v>
      </c>
      <c r="Z847" t="n">
        <v>10</v>
      </c>
    </row>
    <row r="848">
      <c r="A848" t="n">
        <v>33</v>
      </c>
      <c r="B848" t="n">
        <v>130</v>
      </c>
      <c r="C848" t="inlineStr">
        <is>
          <t xml:space="preserve">CONCLUIDO	</t>
        </is>
      </c>
      <c r="D848" t="n">
        <v>6.0113</v>
      </c>
      <c r="E848" t="n">
        <v>16.64</v>
      </c>
      <c r="F848" t="n">
        <v>13.05</v>
      </c>
      <c r="G848" t="n">
        <v>48.93</v>
      </c>
      <c r="H848" t="n">
        <v>0.61</v>
      </c>
      <c r="I848" t="n">
        <v>16</v>
      </c>
      <c r="J848" t="n">
        <v>268.13</v>
      </c>
      <c r="K848" t="n">
        <v>59.19</v>
      </c>
      <c r="L848" t="n">
        <v>9.25</v>
      </c>
      <c r="M848" t="n">
        <v>14</v>
      </c>
      <c r="N848" t="n">
        <v>69.69</v>
      </c>
      <c r="O848" t="n">
        <v>33303.72</v>
      </c>
      <c r="P848" t="n">
        <v>191.73</v>
      </c>
      <c r="Q848" t="n">
        <v>988.1</v>
      </c>
      <c r="R848" t="n">
        <v>46.77</v>
      </c>
      <c r="S848" t="n">
        <v>35.43</v>
      </c>
      <c r="T848" t="n">
        <v>4614</v>
      </c>
      <c r="U848" t="n">
        <v>0.76</v>
      </c>
      <c r="V848" t="n">
        <v>0.87</v>
      </c>
      <c r="W848" t="n">
        <v>2.99</v>
      </c>
      <c r="X848" t="n">
        <v>0.29</v>
      </c>
      <c r="Y848" t="n">
        <v>1</v>
      </c>
      <c r="Z848" t="n">
        <v>10</v>
      </c>
    </row>
    <row r="849">
      <c r="A849" t="n">
        <v>34</v>
      </c>
      <c r="B849" t="n">
        <v>130</v>
      </c>
      <c r="C849" t="inlineStr">
        <is>
          <t xml:space="preserve">CONCLUIDO	</t>
        </is>
      </c>
      <c r="D849" t="n">
        <v>6.0102</v>
      </c>
      <c r="E849" t="n">
        <v>16.64</v>
      </c>
      <c r="F849" t="n">
        <v>13.05</v>
      </c>
      <c r="G849" t="n">
        <v>48.94</v>
      </c>
      <c r="H849" t="n">
        <v>0.63</v>
      </c>
      <c r="I849" t="n">
        <v>16</v>
      </c>
      <c r="J849" t="n">
        <v>268.61</v>
      </c>
      <c r="K849" t="n">
        <v>59.19</v>
      </c>
      <c r="L849" t="n">
        <v>9.5</v>
      </c>
      <c r="M849" t="n">
        <v>14</v>
      </c>
      <c r="N849" t="n">
        <v>69.91</v>
      </c>
      <c r="O849" t="n">
        <v>33362.23</v>
      </c>
      <c r="P849" t="n">
        <v>191.35</v>
      </c>
      <c r="Q849" t="n">
        <v>988.08</v>
      </c>
      <c r="R849" t="n">
        <v>47.13</v>
      </c>
      <c r="S849" t="n">
        <v>35.43</v>
      </c>
      <c r="T849" t="n">
        <v>4794.72</v>
      </c>
      <c r="U849" t="n">
        <v>0.75</v>
      </c>
      <c r="V849" t="n">
        <v>0.87</v>
      </c>
      <c r="W849" t="n">
        <v>2.99</v>
      </c>
      <c r="X849" t="n">
        <v>0.3</v>
      </c>
      <c r="Y849" t="n">
        <v>1</v>
      </c>
      <c r="Z849" t="n">
        <v>10</v>
      </c>
    </row>
    <row r="850">
      <c r="A850" t="n">
        <v>35</v>
      </c>
      <c r="B850" t="n">
        <v>130</v>
      </c>
      <c r="C850" t="inlineStr">
        <is>
          <t xml:space="preserve">CONCLUIDO	</t>
        </is>
      </c>
      <c r="D850" t="n">
        <v>6.0329</v>
      </c>
      <c r="E850" t="n">
        <v>16.58</v>
      </c>
      <c r="F850" t="n">
        <v>13.04</v>
      </c>
      <c r="G850" t="n">
        <v>52.15</v>
      </c>
      <c r="H850" t="n">
        <v>0.64</v>
      </c>
      <c r="I850" t="n">
        <v>15</v>
      </c>
      <c r="J850" t="n">
        <v>269.08</v>
      </c>
      <c r="K850" t="n">
        <v>59.19</v>
      </c>
      <c r="L850" t="n">
        <v>9.75</v>
      </c>
      <c r="M850" t="n">
        <v>13</v>
      </c>
      <c r="N850" t="n">
        <v>70.14</v>
      </c>
      <c r="O850" t="n">
        <v>33420.83</v>
      </c>
      <c r="P850" t="n">
        <v>189.98</v>
      </c>
      <c r="Q850" t="n">
        <v>988.12</v>
      </c>
      <c r="R850" t="n">
        <v>46.68</v>
      </c>
      <c r="S850" t="n">
        <v>35.43</v>
      </c>
      <c r="T850" t="n">
        <v>4578.09</v>
      </c>
      <c r="U850" t="n">
        <v>0.76</v>
      </c>
      <c r="V850" t="n">
        <v>0.87</v>
      </c>
      <c r="W850" t="n">
        <v>2.99</v>
      </c>
      <c r="X850" t="n">
        <v>0.28</v>
      </c>
      <c r="Y850" t="n">
        <v>1</v>
      </c>
      <c r="Z850" t="n">
        <v>10</v>
      </c>
    </row>
    <row r="851">
      <c r="A851" t="n">
        <v>36</v>
      </c>
      <c r="B851" t="n">
        <v>130</v>
      </c>
      <c r="C851" t="inlineStr">
        <is>
          <t xml:space="preserve">CONCLUIDO	</t>
        </is>
      </c>
      <c r="D851" t="n">
        <v>6.0345</v>
      </c>
      <c r="E851" t="n">
        <v>16.57</v>
      </c>
      <c r="F851" t="n">
        <v>13.03</v>
      </c>
      <c r="G851" t="n">
        <v>52.13</v>
      </c>
      <c r="H851" t="n">
        <v>0.66</v>
      </c>
      <c r="I851" t="n">
        <v>15</v>
      </c>
      <c r="J851" t="n">
        <v>269.56</v>
      </c>
      <c r="K851" t="n">
        <v>59.19</v>
      </c>
      <c r="L851" t="n">
        <v>10</v>
      </c>
      <c r="M851" t="n">
        <v>13</v>
      </c>
      <c r="N851" t="n">
        <v>70.36</v>
      </c>
      <c r="O851" t="n">
        <v>33479.51</v>
      </c>
      <c r="P851" t="n">
        <v>189.43</v>
      </c>
      <c r="Q851" t="n">
        <v>988.13</v>
      </c>
      <c r="R851" t="n">
        <v>46.5</v>
      </c>
      <c r="S851" t="n">
        <v>35.43</v>
      </c>
      <c r="T851" t="n">
        <v>4486.85</v>
      </c>
      <c r="U851" t="n">
        <v>0.76</v>
      </c>
      <c r="V851" t="n">
        <v>0.87</v>
      </c>
      <c r="W851" t="n">
        <v>2.99</v>
      </c>
      <c r="X851" t="n">
        <v>0.28</v>
      </c>
      <c r="Y851" t="n">
        <v>1</v>
      </c>
      <c r="Z851" t="n">
        <v>10</v>
      </c>
    </row>
    <row r="852">
      <c r="A852" t="n">
        <v>37</v>
      </c>
      <c r="B852" t="n">
        <v>130</v>
      </c>
      <c r="C852" t="inlineStr">
        <is>
          <t xml:space="preserve">CONCLUIDO	</t>
        </is>
      </c>
      <c r="D852" t="n">
        <v>6.032</v>
      </c>
      <c r="E852" t="n">
        <v>16.58</v>
      </c>
      <c r="F852" t="n">
        <v>13.04</v>
      </c>
      <c r="G852" t="n">
        <v>52.16</v>
      </c>
      <c r="H852" t="n">
        <v>0.68</v>
      </c>
      <c r="I852" t="n">
        <v>15</v>
      </c>
      <c r="J852" t="n">
        <v>270.03</v>
      </c>
      <c r="K852" t="n">
        <v>59.19</v>
      </c>
      <c r="L852" t="n">
        <v>10.25</v>
      </c>
      <c r="M852" t="n">
        <v>13</v>
      </c>
      <c r="N852" t="n">
        <v>70.59</v>
      </c>
      <c r="O852" t="n">
        <v>33538.28</v>
      </c>
      <c r="P852" t="n">
        <v>188.73</v>
      </c>
      <c r="Q852" t="n">
        <v>988.1</v>
      </c>
      <c r="R852" t="n">
        <v>46.54</v>
      </c>
      <c r="S852" t="n">
        <v>35.43</v>
      </c>
      <c r="T852" t="n">
        <v>4505.04</v>
      </c>
      <c r="U852" t="n">
        <v>0.76</v>
      </c>
      <c r="V852" t="n">
        <v>0.87</v>
      </c>
      <c r="W852" t="n">
        <v>2.99</v>
      </c>
      <c r="X852" t="n">
        <v>0.29</v>
      </c>
      <c r="Y852" t="n">
        <v>1</v>
      </c>
      <c r="Z852" t="n">
        <v>10</v>
      </c>
    </row>
    <row r="853">
      <c r="A853" t="n">
        <v>38</v>
      </c>
      <c r="B853" t="n">
        <v>130</v>
      </c>
      <c r="C853" t="inlineStr">
        <is>
          <t xml:space="preserve">CONCLUIDO	</t>
        </is>
      </c>
      <c r="D853" t="n">
        <v>6.0608</v>
      </c>
      <c r="E853" t="n">
        <v>16.5</v>
      </c>
      <c r="F853" t="n">
        <v>13.01</v>
      </c>
      <c r="G853" t="n">
        <v>55.76</v>
      </c>
      <c r="H853" t="n">
        <v>0.6899999999999999</v>
      </c>
      <c r="I853" t="n">
        <v>14</v>
      </c>
      <c r="J853" t="n">
        <v>270.51</v>
      </c>
      <c r="K853" t="n">
        <v>59.19</v>
      </c>
      <c r="L853" t="n">
        <v>10.5</v>
      </c>
      <c r="M853" t="n">
        <v>12</v>
      </c>
      <c r="N853" t="n">
        <v>70.81999999999999</v>
      </c>
      <c r="O853" t="n">
        <v>33597.14</v>
      </c>
      <c r="P853" t="n">
        <v>187.53</v>
      </c>
      <c r="Q853" t="n">
        <v>988.16</v>
      </c>
      <c r="R853" t="n">
        <v>45.59</v>
      </c>
      <c r="S853" t="n">
        <v>35.43</v>
      </c>
      <c r="T853" t="n">
        <v>4036.03</v>
      </c>
      <c r="U853" t="n">
        <v>0.78</v>
      </c>
      <c r="V853" t="n">
        <v>0.88</v>
      </c>
      <c r="W853" t="n">
        <v>2.99</v>
      </c>
      <c r="X853" t="n">
        <v>0.26</v>
      </c>
      <c r="Y853" t="n">
        <v>1</v>
      </c>
      <c r="Z853" t="n">
        <v>10</v>
      </c>
    </row>
    <row r="854">
      <c r="A854" t="n">
        <v>39</v>
      </c>
      <c r="B854" t="n">
        <v>130</v>
      </c>
      <c r="C854" t="inlineStr">
        <is>
          <t xml:space="preserve">CONCLUIDO	</t>
        </is>
      </c>
      <c r="D854" t="n">
        <v>6.0624</v>
      </c>
      <c r="E854" t="n">
        <v>16.5</v>
      </c>
      <c r="F854" t="n">
        <v>13.01</v>
      </c>
      <c r="G854" t="n">
        <v>55.74</v>
      </c>
      <c r="H854" t="n">
        <v>0.71</v>
      </c>
      <c r="I854" t="n">
        <v>14</v>
      </c>
      <c r="J854" t="n">
        <v>270.99</v>
      </c>
      <c r="K854" t="n">
        <v>59.19</v>
      </c>
      <c r="L854" t="n">
        <v>10.75</v>
      </c>
      <c r="M854" t="n">
        <v>12</v>
      </c>
      <c r="N854" t="n">
        <v>71.04000000000001</v>
      </c>
      <c r="O854" t="n">
        <v>33656.08</v>
      </c>
      <c r="P854" t="n">
        <v>187.06</v>
      </c>
      <c r="Q854" t="n">
        <v>988.15</v>
      </c>
      <c r="R854" t="n">
        <v>45.57</v>
      </c>
      <c r="S854" t="n">
        <v>35.43</v>
      </c>
      <c r="T854" t="n">
        <v>4027.18</v>
      </c>
      <c r="U854" t="n">
        <v>0.78</v>
      </c>
      <c r="V854" t="n">
        <v>0.88</v>
      </c>
      <c r="W854" t="n">
        <v>2.99</v>
      </c>
      <c r="X854" t="n">
        <v>0.25</v>
      </c>
      <c r="Y854" t="n">
        <v>1</v>
      </c>
      <c r="Z854" t="n">
        <v>10</v>
      </c>
    </row>
    <row r="855">
      <c r="A855" t="n">
        <v>40</v>
      </c>
      <c r="B855" t="n">
        <v>130</v>
      </c>
      <c r="C855" t="inlineStr">
        <is>
          <t xml:space="preserve">CONCLUIDO	</t>
        </is>
      </c>
      <c r="D855" t="n">
        <v>6.0657</v>
      </c>
      <c r="E855" t="n">
        <v>16.49</v>
      </c>
      <c r="F855" t="n">
        <v>13</v>
      </c>
      <c r="G855" t="n">
        <v>55.7</v>
      </c>
      <c r="H855" t="n">
        <v>0.72</v>
      </c>
      <c r="I855" t="n">
        <v>14</v>
      </c>
      <c r="J855" t="n">
        <v>271.47</v>
      </c>
      <c r="K855" t="n">
        <v>59.19</v>
      </c>
      <c r="L855" t="n">
        <v>11</v>
      </c>
      <c r="M855" t="n">
        <v>12</v>
      </c>
      <c r="N855" t="n">
        <v>71.27</v>
      </c>
      <c r="O855" t="n">
        <v>33715.11</v>
      </c>
      <c r="P855" t="n">
        <v>185.02</v>
      </c>
      <c r="Q855" t="n">
        <v>988.09</v>
      </c>
      <c r="R855" t="n">
        <v>45.44</v>
      </c>
      <c r="S855" t="n">
        <v>35.43</v>
      </c>
      <c r="T855" t="n">
        <v>3962.15</v>
      </c>
      <c r="U855" t="n">
        <v>0.78</v>
      </c>
      <c r="V855" t="n">
        <v>0.88</v>
      </c>
      <c r="W855" t="n">
        <v>2.98</v>
      </c>
      <c r="X855" t="n">
        <v>0.24</v>
      </c>
      <c r="Y855" t="n">
        <v>1</v>
      </c>
      <c r="Z855" t="n">
        <v>10</v>
      </c>
    </row>
    <row r="856">
      <c r="A856" t="n">
        <v>41</v>
      </c>
      <c r="B856" t="n">
        <v>130</v>
      </c>
      <c r="C856" t="inlineStr">
        <is>
          <t xml:space="preserve">CONCLUIDO	</t>
        </is>
      </c>
      <c r="D856" t="n">
        <v>6.0839</v>
      </c>
      <c r="E856" t="n">
        <v>16.44</v>
      </c>
      <c r="F856" t="n">
        <v>13</v>
      </c>
      <c r="G856" t="n">
        <v>59.98</v>
      </c>
      <c r="H856" t="n">
        <v>0.74</v>
      </c>
      <c r="I856" t="n">
        <v>13</v>
      </c>
      <c r="J856" t="n">
        <v>271.95</v>
      </c>
      <c r="K856" t="n">
        <v>59.19</v>
      </c>
      <c r="L856" t="n">
        <v>11.25</v>
      </c>
      <c r="M856" t="n">
        <v>11</v>
      </c>
      <c r="N856" t="n">
        <v>71.5</v>
      </c>
      <c r="O856" t="n">
        <v>33774.23</v>
      </c>
      <c r="P856" t="n">
        <v>184.81</v>
      </c>
      <c r="Q856" t="n">
        <v>988.08</v>
      </c>
      <c r="R856" t="n">
        <v>45.26</v>
      </c>
      <c r="S856" t="n">
        <v>35.43</v>
      </c>
      <c r="T856" t="n">
        <v>3876.26</v>
      </c>
      <c r="U856" t="n">
        <v>0.78</v>
      </c>
      <c r="V856" t="n">
        <v>0.88</v>
      </c>
      <c r="W856" t="n">
        <v>2.99</v>
      </c>
      <c r="X856" t="n">
        <v>0.24</v>
      </c>
      <c r="Y856" t="n">
        <v>1</v>
      </c>
      <c r="Z856" t="n">
        <v>10</v>
      </c>
    </row>
    <row r="857">
      <c r="A857" t="n">
        <v>42</v>
      </c>
      <c r="B857" t="n">
        <v>130</v>
      </c>
      <c r="C857" t="inlineStr">
        <is>
          <t xml:space="preserve">CONCLUIDO	</t>
        </is>
      </c>
      <c r="D857" t="n">
        <v>6.0853</v>
      </c>
      <c r="E857" t="n">
        <v>16.43</v>
      </c>
      <c r="F857" t="n">
        <v>12.99</v>
      </c>
      <c r="G857" t="n">
        <v>59.97</v>
      </c>
      <c r="H857" t="n">
        <v>0.75</v>
      </c>
      <c r="I857" t="n">
        <v>13</v>
      </c>
      <c r="J857" t="n">
        <v>272.43</v>
      </c>
      <c r="K857" t="n">
        <v>59.19</v>
      </c>
      <c r="L857" t="n">
        <v>11.5</v>
      </c>
      <c r="M857" t="n">
        <v>11</v>
      </c>
      <c r="N857" t="n">
        <v>71.73</v>
      </c>
      <c r="O857" t="n">
        <v>33833.57</v>
      </c>
      <c r="P857" t="n">
        <v>184.21</v>
      </c>
      <c r="Q857" t="n">
        <v>988.09</v>
      </c>
      <c r="R857" t="n">
        <v>45.13</v>
      </c>
      <c r="S857" t="n">
        <v>35.43</v>
      </c>
      <c r="T857" t="n">
        <v>3812.7</v>
      </c>
      <c r="U857" t="n">
        <v>0.79</v>
      </c>
      <c r="V857" t="n">
        <v>0.88</v>
      </c>
      <c r="W857" t="n">
        <v>2.99</v>
      </c>
      <c r="X857" t="n">
        <v>0.24</v>
      </c>
      <c r="Y857" t="n">
        <v>1</v>
      </c>
      <c r="Z857" t="n">
        <v>10</v>
      </c>
    </row>
    <row r="858">
      <c r="A858" t="n">
        <v>43</v>
      </c>
      <c r="B858" t="n">
        <v>130</v>
      </c>
      <c r="C858" t="inlineStr">
        <is>
          <t xml:space="preserve">CONCLUIDO	</t>
        </is>
      </c>
      <c r="D858" t="n">
        <v>6.0877</v>
      </c>
      <c r="E858" t="n">
        <v>16.43</v>
      </c>
      <c r="F858" t="n">
        <v>12.99</v>
      </c>
      <c r="G858" t="n">
        <v>59.94</v>
      </c>
      <c r="H858" t="n">
        <v>0.77</v>
      </c>
      <c r="I858" t="n">
        <v>13</v>
      </c>
      <c r="J858" t="n">
        <v>272.91</v>
      </c>
      <c r="K858" t="n">
        <v>59.19</v>
      </c>
      <c r="L858" t="n">
        <v>11.75</v>
      </c>
      <c r="M858" t="n">
        <v>11</v>
      </c>
      <c r="N858" t="n">
        <v>71.95999999999999</v>
      </c>
      <c r="O858" t="n">
        <v>33892.87</v>
      </c>
      <c r="P858" t="n">
        <v>182.78</v>
      </c>
      <c r="Q858" t="n">
        <v>988.1</v>
      </c>
      <c r="R858" t="n">
        <v>44.84</v>
      </c>
      <c r="S858" t="n">
        <v>35.43</v>
      </c>
      <c r="T858" t="n">
        <v>3664.47</v>
      </c>
      <c r="U858" t="n">
        <v>0.79</v>
      </c>
      <c r="V858" t="n">
        <v>0.88</v>
      </c>
      <c r="W858" t="n">
        <v>2.99</v>
      </c>
      <c r="X858" t="n">
        <v>0.23</v>
      </c>
      <c r="Y858" t="n">
        <v>1</v>
      </c>
      <c r="Z858" t="n">
        <v>10</v>
      </c>
    </row>
    <row r="859">
      <c r="A859" t="n">
        <v>44</v>
      </c>
      <c r="B859" t="n">
        <v>130</v>
      </c>
      <c r="C859" t="inlineStr">
        <is>
          <t xml:space="preserve">CONCLUIDO	</t>
        </is>
      </c>
      <c r="D859" t="n">
        <v>6.1117</v>
      </c>
      <c r="E859" t="n">
        <v>16.36</v>
      </c>
      <c r="F859" t="n">
        <v>12.97</v>
      </c>
      <c r="G859" t="n">
        <v>64.84999999999999</v>
      </c>
      <c r="H859" t="n">
        <v>0.78</v>
      </c>
      <c r="I859" t="n">
        <v>12</v>
      </c>
      <c r="J859" t="n">
        <v>273.39</v>
      </c>
      <c r="K859" t="n">
        <v>59.19</v>
      </c>
      <c r="L859" t="n">
        <v>12</v>
      </c>
      <c r="M859" t="n">
        <v>10</v>
      </c>
      <c r="N859" t="n">
        <v>72.2</v>
      </c>
      <c r="O859" t="n">
        <v>33952.26</v>
      </c>
      <c r="P859" t="n">
        <v>181.55</v>
      </c>
      <c r="Q859" t="n">
        <v>988.16</v>
      </c>
      <c r="R859" t="n">
        <v>44.35</v>
      </c>
      <c r="S859" t="n">
        <v>35.43</v>
      </c>
      <c r="T859" t="n">
        <v>3427.84</v>
      </c>
      <c r="U859" t="n">
        <v>0.8</v>
      </c>
      <c r="V859" t="n">
        <v>0.88</v>
      </c>
      <c r="W859" t="n">
        <v>2.99</v>
      </c>
      <c r="X859" t="n">
        <v>0.22</v>
      </c>
      <c r="Y859" t="n">
        <v>1</v>
      </c>
      <c r="Z859" t="n">
        <v>10</v>
      </c>
    </row>
    <row r="860">
      <c r="A860" t="n">
        <v>45</v>
      </c>
      <c r="B860" t="n">
        <v>130</v>
      </c>
      <c r="C860" t="inlineStr">
        <is>
          <t xml:space="preserve">CONCLUIDO	</t>
        </is>
      </c>
      <c r="D860" t="n">
        <v>6.1113</v>
      </c>
      <c r="E860" t="n">
        <v>16.36</v>
      </c>
      <c r="F860" t="n">
        <v>12.97</v>
      </c>
      <c r="G860" t="n">
        <v>64.86</v>
      </c>
      <c r="H860" t="n">
        <v>0.8</v>
      </c>
      <c r="I860" t="n">
        <v>12</v>
      </c>
      <c r="J860" t="n">
        <v>273.87</v>
      </c>
      <c r="K860" t="n">
        <v>59.19</v>
      </c>
      <c r="L860" t="n">
        <v>12.25</v>
      </c>
      <c r="M860" t="n">
        <v>10</v>
      </c>
      <c r="N860" t="n">
        <v>72.43000000000001</v>
      </c>
      <c r="O860" t="n">
        <v>34011.74</v>
      </c>
      <c r="P860" t="n">
        <v>181.09</v>
      </c>
      <c r="Q860" t="n">
        <v>988.09</v>
      </c>
      <c r="R860" t="n">
        <v>44.61</v>
      </c>
      <c r="S860" t="n">
        <v>35.43</v>
      </c>
      <c r="T860" t="n">
        <v>3555.8</v>
      </c>
      <c r="U860" t="n">
        <v>0.79</v>
      </c>
      <c r="V860" t="n">
        <v>0.88</v>
      </c>
      <c r="W860" t="n">
        <v>2.98</v>
      </c>
      <c r="X860" t="n">
        <v>0.22</v>
      </c>
      <c r="Y860" t="n">
        <v>1</v>
      </c>
      <c r="Z860" t="n">
        <v>10</v>
      </c>
    </row>
    <row r="861">
      <c r="A861" t="n">
        <v>46</v>
      </c>
      <c r="B861" t="n">
        <v>130</v>
      </c>
      <c r="C861" t="inlineStr">
        <is>
          <t xml:space="preserve">CONCLUIDO	</t>
        </is>
      </c>
      <c r="D861" t="n">
        <v>6.1151</v>
      </c>
      <c r="E861" t="n">
        <v>16.35</v>
      </c>
      <c r="F861" t="n">
        <v>12.96</v>
      </c>
      <c r="G861" t="n">
        <v>64.81</v>
      </c>
      <c r="H861" t="n">
        <v>0.8100000000000001</v>
      </c>
      <c r="I861" t="n">
        <v>12</v>
      </c>
      <c r="J861" t="n">
        <v>274.35</v>
      </c>
      <c r="K861" t="n">
        <v>59.19</v>
      </c>
      <c r="L861" t="n">
        <v>12.5</v>
      </c>
      <c r="M861" t="n">
        <v>10</v>
      </c>
      <c r="N861" t="n">
        <v>72.66</v>
      </c>
      <c r="O861" t="n">
        <v>34071.31</v>
      </c>
      <c r="P861" t="n">
        <v>180.33</v>
      </c>
      <c r="Q861" t="n">
        <v>988.08</v>
      </c>
      <c r="R861" t="n">
        <v>44.17</v>
      </c>
      <c r="S861" t="n">
        <v>35.43</v>
      </c>
      <c r="T861" t="n">
        <v>3335.73</v>
      </c>
      <c r="U861" t="n">
        <v>0.8</v>
      </c>
      <c r="V861" t="n">
        <v>0.88</v>
      </c>
      <c r="W861" t="n">
        <v>2.98</v>
      </c>
      <c r="X861" t="n">
        <v>0.21</v>
      </c>
      <c r="Y861" t="n">
        <v>1</v>
      </c>
      <c r="Z861" t="n">
        <v>10</v>
      </c>
    </row>
    <row r="862">
      <c r="A862" t="n">
        <v>47</v>
      </c>
      <c r="B862" t="n">
        <v>130</v>
      </c>
      <c r="C862" t="inlineStr">
        <is>
          <t xml:space="preserve">CONCLUIDO	</t>
        </is>
      </c>
      <c r="D862" t="n">
        <v>6.1131</v>
      </c>
      <c r="E862" t="n">
        <v>16.36</v>
      </c>
      <c r="F862" t="n">
        <v>12.97</v>
      </c>
      <c r="G862" t="n">
        <v>64.83</v>
      </c>
      <c r="H862" t="n">
        <v>0.83</v>
      </c>
      <c r="I862" t="n">
        <v>12</v>
      </c>
      <c r="J862" t="n">
        <v>274.84</v>
      </c>
      <c r="K862" t="n">
        <v>59.19</v>
      </c>
      <c r="L862" t="n">
        <v>12.75</v>
      </c>
      <c r="M862" t="n">
        <v>10</v>
      </c>
      <c r="N862" t="n">
        <v>72.89</v>
      </c>
      <c r="O862" t="n">
        <v>34130.98</v>
      </c>
      <c r="P862" t="n">
        <v>179.41</v>
      </c>
      <c r="Q862" t="n">
        <v>988.26</v>
      </c>
      <c r="R862" t="n">
        <v>44.31</v>
      </c>
      <c r="S862" t="n">
        <v>35.43</v>
      </c>
      <c r="T862" t="n">
        <v>3403.59</v>
      </c>
      <c r="U862" t="n">
        <v>0.8</v>
      </c>
      <c r="V862" t="n">
        <v>0.88</v>
      </c>
      <c r="W862" t="n">
        <v>2.98</v>
      </c>
      <c r="X862" t="n">
        <v>0.21</v>
      </c>
      <c r="Y862" t="n">
        <v>1</v>
      </c>
      <c r="Z862" t="n">
        <v>10</v>
      </c>
    </row>
    <row r="863">
      <c r="A863" t="n">
        <v>48</v>
      </c>
      <c r="B863" t="n">
        <v>130</v>
      </c>
      <c r="C863" t="inlineStr">
        <is>
          <t xml:space="preserve">CONCLUIDO	</t>
        </is>
      </c>
      <c r="D863" t="n">
        <v>6.1349</v>
      </c>
      <c r="E863" t="n">
        <v>16.3</v>
      </c>
      <c r="F863" t="n">
        <v>12.96</v>
      </c>
      <c r="G863" t="n">
        <v>70.68000000000001</v>
      </c>
      <c r="H863" t="n">
        <v>0.84</v>
      </c>
      <c r="I863" t="n">
        <v>11</v>
      </c>
      <c r="J863" t="n">
        <v>275.32</v>
      </c>
      <c r="K863" t="n">
        <v>59.19</v>
      </c>
      <c r="L863" t="n">
        <v>13</v>
      </c>
      <c r="M863" t="n">
        <v>9</v>
      </c>
      <c r="N863" t="n">
        <v>73.13</v>
      </c>
      <c r="O863" t="n">
        <v>34190.73</v>
      </c>
      <c r="P863" t="n">
        <v>178.59</v>
      </c>
      <c r="Q863" t="n">
        <v>988.08</v>
      </c>
      <c r="R863" t="n">
        <v>44.19</v>
      </c>
      <c r="S863" t="n">
        <v>35.43</v>
      </c>
      <c r="T863" t="n">
        <v>3350.37</v>
      </c>
      <c r="U863" t="n">
        <v>0.8</v>
      </c>
      <c r="V863" t="n">
        <v>0.88</v>
      </c>
      <c r="W863" t="n">
        <v>2.98</v>
      </c>
      <c r="X863" t="n">
        <v>0.2</v>
      </c>
      <c r="Y863" t="n">
        <v>1</v>
      </c>
      <c r="Z863" t="n">
        <v>10</v>
      </c>
    </row>
    <row r="864">
      <c r="A864" t="n">
        <v>49</v>
      </c>
      <c r="B864" t="n">
        <v>130</v>
      </c>
      <c r="C864" t="inlineStr">
        <is>
          <t xml:space="preserve">CONCLUIDO	</t>
        </is>
      </c>
      <c r="D864" t="n">
        <v>6.1375</v>
      </c>
      <c r="E864" t="n">
        <v>16.29</v>
      </c>
      <c r="F864" t="n">
        <v>12.95</v>
      </c>
      <c r="G864" t="n">
        <v>70.64</v>
      </c>
      <c r="H864" t="n">
        <v>0.86</v>
      </c>
      <c r="I864" t="n">
        <v>11</v>
      </c>
      <c r="J864" t="n">
        <v>275.81</v>
      </c>
      <c r="K864" t="n">
        <v>59.19</v>
      </c>
      <c r="L864" t="n">
        <v>13.25</v>
      </c>
      <c r="M864" t="n">
        <v>9</v>
      </c>
      <c r="N864" t="n">
        <v>73.36</v>
      </c>
      <c r="O864" t="n">
        <v>34250.57</v>
      </c>
      <c r="P864" t="n">
        <v>178.01</v>
      </c>
      <c r="Q864" t="n">
        <v>988.15</v>
      </c>
      <c r="R864" t="n">
        <v>43.78</v>
      </c>
      <c r="S864" t="n">
        <v>35.43</v>
      </c>
      <c r="T864" t="n">
        <v>3148.05</v>
      </c>
      <c r="U864" t="n">
        <v>0.8100000000000001</v>
      </c>
      <c r="V864" t="n">
        <v>0.88</v>
      </c>
      <c r="W864" t="n">
        <v>2.98</v>
      </c>
      <c r="X864" t="n">
        <v>0.2</v>
      </c>
      <c r="Y864" t="n">
        <v>1</v>
      </c>
      <c r="Z864" t="n">
        <v>10</v>
      </c>
    </row>
    <row r="865">
      <c r="A865" t="n">
        <v>50</v>
      </c>
      <c r="B865" t="n">
        <v>130</v>
      </c>
      <c r="C865" t="inlineStr">
        <is>
          <t xml:space="preserve">CONCLUIDO	</t>
        </is>
      </c>
      <c r="D865" t="n">
        <v>6.136</v>
      </c>
      <c r="E865" t="n">
        <v>16.3</v>
      </c>
      <c r="F865" t="n">
        <v>12.95</v>
      </c>
      <c r="G865" t="n">
        <v>70.66</v>
      </c>
      <c r="H865" t="n">
        <v>0.87</v>
      </c>
      <c r="I865" t="n">
        <v>11</v>
      </c>
      <c r="J865" t="n">
        <v>276.29</v>
      </c>
      <c r="K865" t="n">
        <v>59.19</v>
      </c>
      <c r="L865" t="n">
        <v>13.5</v>
      </c>
      <c r="M865" t="n">
        <v>9</v>
      </c>
      <c r="N865" t="n">
        <v>73.59999999999999</v>
      </c>
      <c r="O865" t="n">
        <v>34310.51</v>
      </c>
      <c r="P865" t="n">
        <v>177.06</v>
      </c>
      <c r="Q865" t="n">
        <v>988.1900000000001</v>
      </c>
      <c r="R865" t="n">
        <v>43.92</v>
      </c>
      <c r="S865" t="n">
        <v>35.43</v>
      </c>
      <c r="T865" t="n">
        <v>3217.15</v>
      </c>
      <c r="U865" t="n">
        <v>0.8100000000000001</v>
      </c>
      <c r="V865" t="n">
        <v>0.88</v>
      </c>
      <c r="W865" t="n">
        <v>2.98</v>
      </c>
      <c r="X865" t="n">
        <v>0.2</v>
      </c>
      <c r="Y865" t="n">
        <v>1</v>
      </c>
      <c r="Z865" t="n">
        <v>10</v>
      </c>
    </row>
    <row r="866">
      <c r="A866" t="n">
        <v>51</v>
      </c>
      <c r="B866" t="n">
        <v>130</v>
      </c>
      <c r="C866" t="inlineStr">
        <is>
          <t xml:space="preserve">CONCLUIDO	</t>
        </is>
      </c>
      <c r="D866" t="n">
        <v>6.1394</v>
      </c>
      <c r="E866" t="n">
        <v>16.29</v>
      </c>
      <c r="F866" t="n">
        <v>12.95</v>
      </c>
      <c r="G866" t="n">
        <v>70.61</v>
      </c>
      <c r="H866" t="n">
        <v>0.88</v>
      </c>
      <c r="I866" t="n">
        <v>11</v>
      </c>
      <c r="J866" t="n">
        <v>276.78</v>
      </c>
      <c r="K866" t="n">
        <v>59.19</v>
      </c>
      <c r="L866" t="n">
        <v>13.75</v>
      </c>
      <c r="M866" t="n">
        <v>9</v>
      </c>
      <c r="N866" t="n">
        <v>73.84</v>
      </c>
      <c r="O866" t="n">
        <v>34370.54</v>
      </c>
      <c r="P866" t="n">
        <v>174.85</v>
      </c>
      <c r="Q866" t="n">
        <v>988.1</v>
      </c>
      <c r="R866" t="n">
        <v>43.82</v>
      </c>
      <c r="S866" t="n">
        <v>35.43</v>
      </c>
      <c r="T866" t="n">
        <v>3164.2</v>
      </c>
      <c r="U866" t="n">
        <v>0.8100000000000001</v>
      </c>
      <c r="V866" t="n">
        <v>0.88</v>
      </c>
      <c r="W866" t="n">
        <v>2.98</v>
      </c>
      <c r="X866" t="n">
        <v>0.19</v>
      </c>
      <c r="Y866" t="n">
        <v>1</v>
      </c>
      <c r="Z866" t="n">
        <v>10</v>
      </c>
    </row>
    <row r="867">
      <c r="A867" t="n">
        <v>52</v>
      </c>
      <c r="B867" t="n">
        <v>130</v>
      </c>
      <c r="C867" t="inlineStr">
        <is>
          <t xml:space="preserve">CONCLUIDO	</t>
        </is>
      </c>
      <c r="D867" t="n">
        <v>6.1647</v>
      </c>
      <c r="E867" t="n">
        <v>16.22</v>
      </c>
      <c r="F867" t="n">
        <v>12.93</v>
      </c>
      <c r="G867" t="n">
        <v>77.56</v>
      </c>
      <c r="H867" t="n">
        <v>0.9</v>
      </c>
      <c r="I867" t="n">
        <v>10</v>
      </c>
      <c r="J867" t="n">
        <v>277.27</v>
      </c>
      <c r="K867" t="n">
        <v>59.19</v>
      </c>
      <c r="L867" t="n">
        <v>14</v>
      </c>
      <c r="M867" t="n">
        <v>8</v>
      </c>
      <c r="N867" t="n">
        <v>74.06999999999999</v>
      </c>
      <c r="O867" t="n">
        <v>34430.66</v>
      </c>
      <c r="P867" t="n">
        <v>173.84</v>
      </c>
      <c r="Q867" t="n">
        <v>988.08</v>
      </c>
      <c r="R867" t="n">
        <v>43.09</v>
      </c>
      <c r="S867" t="n">
        <v>35.43</v>
      </c>
      <c r="T867" t="n">
        <v>2808.03</v>
      </c>
      <c r="U867" t="n">
        <v>0.82</v>
      </c>
      <c r="V867" t="n">
        <v>0.88</v>
      </c>
      <c r="W867" t="n">
        <v>2.98</v>
      </c>
      <c r="X867" t="n">
        <v>0.17</v>
      </c>
      <c r="Y867" t="n">
        <v>1</v>
      </c>
      <c r="Z867" t="n">
        <v>10</v>
      </c>
    </row>
    <row r="868">
      <c r="A868" t="n">
        <v>53</v>
      </c>
      <c r="B868" t="n">
        <v>130</v>
      </c>
      <c r="C868" t="inlineStr">
        <is>
          <t xml:space="preserve">CONCLUIDO	</t>
        </is>
      </c>
      <c r="D868" t="n">
        <v>6.1653</v>
      </c>
      <c r="E868" t="n">
        <v>16.22</v>
      </c>
      <c r="F868" t="n">
        <v>12.93</v>
      </c>
      <c r="G868" t="n">
        <v>77.56</v>
      </c>
      <c r="H868" t="n">
        <v>0.91</v>
      </c>
      <c r="I868" t="n">
        <v>10</v>
      </c>
      <c r="J868" t="n">
        <v>277.76</v>
      </c>
      <c r="K868" t="n">
        <v>59.19</v>
      </c>
      <c r="L868" t="n">
        <v>14.25</v>
      </c>
      <c r="M868" t="n">
        <v>8</v>
      </c>
      <c r="N868" t="n">
        <v>74.31</v>
      </c>
      <c r="O868" t="n">
        <v>34490.87</v>
      </c>
      <c r="P868" t="n">
        <v>172.63</v>
      </c>
      <c r="Q868" t="n">
        <v>988.08</v>
      </c>
      <c r="R868" t="n">
        <v>43.04</v>
      </c>
      <c r="S868" t="n">
        <v>35.43</v>
      </c>
      <c r="T868" t="n">
        <v>2780.88</v>
      </c>
      <c r="U868" t="n">
        <v>0.82</v>
      </c>
      <c r="V868" t="n">
        <v>0.88</v>
      </c>
      <c r="W868" t="n">
        <v>2.98</v>
      </c>
      <c r="X868" t="n">
        <v>0.17</v>
      </c>
      <c r="Y868" t="n">
        <v>1</v>
      </c>
      <c r="Z868" t="n">
        <v>10</v>
      </c>
    </row>
    <row r="869">
      <c r="A869" t="n">
        <v>54</v>
      </c>
      <c r="B869" t="n">
        <v>130</v>
      </c>
      <c r="C869" t="inlineStr">
        <is>
          <t xml:space="preserve">CONCLUIDO	</t>
        </is>
      </c>
      <c r="D869" t="n">
        <v>6.1616</v>
      </c>
      <c r="E869" t="n">
        <v>16.23</v>
      </c>
      <c r="F869" t="n">
        <v>12.94</v>
      </c>
      <c r="G869" t="n">
        <v>77.61</v>
      </c>
      <c r="H869" t="n">
        <v>0.93</v>
      </c>
      <c r="I869" t="n">
        <v>10</v>
      </c>
      <c r="J869" t="n">
        <v>278.25</v>
      </c>
      <c r="K869" t="n">
        <v>59.19</v>
      </c>
      <c r="L869" t="n">
        <v>14.5</v>
      </c>
      <c r="M869" t="n">
        <v>8</v>
      </c>
      <c r="N869" t="n">
        <v>74.55</v>
      </c>
      <c r="O869" t="n">
        <v>34551.18</v>
      </c>
      <c r="P869" t="n">
        <v>172.3</v>
      </c>
      <c r="Q869" t="n">
        <v>988.08</v>
      </c>
      <c r="R869" t="n">
        <v>43.36</v>
      </c>
      <c r="S869" t="n">
        <v>35.43</v>
      </c>
      <c r="T869" t="n">
        <v>2941.41</v>
      </c>
      <c r="U869" t="n">
        <v>0.82</v>
      </c>
      <c r="V869" t="n">
        <v>0.88</v>
      </c>
      <c r="W869" t="n">
        <v>2.98</v>
      </c>
      <c r="X869" t="n">
        <v>0.18</v>
      </c>
      <c r="Y869" t="n">
        <v>1</v>
      </c>
      <c r="Z869" t="n">
        <v>10</v>
      </c>
    </row>
    <row r="870">
      <c r="A870" t="n">
        <v>55</v>
      </c>
      <c r="B870" t="n">
        <v>130</v>
      </c>
      <c r="C870" t="inlineStr">
        <is>
          <t xml:space="preserve">CONCLUIDO	</t>
        </is>
      </c>
      <c r="D870" t="n">
        <v>6.1634</v>
      </c>
      <c r="E870" t="n">
        <v>16.22</v>
      </c>
      <c r="F870" t="n">
        <v>12.93</v>
      </c>
      <c r="G870" t="n">
        <v>77.59</v>
      </c>
      <c r="H870" t="n">
        <v>0.9399999999999999</v>
      </c>
      <c r="I870" t="n">
        <v>10</v>
      </c>
      <c r="J870" t="n">
        <v>278.74</v>
      </c>
      <c r="K870" t="n">
        <v>59.19</v>
      </c>
      <c r="L870" t="n">
        <v>14.75</v>
      </c>
      <c r="M870" t="n">
        <v>8</v>
      </c>
      <c r="N870" t="n">
        <v>74.79000000000001</v>
      </c>
      <c r="O870" t="n">
        <v>34611.59</v>
      </c>
      <c r="P870" t="n">
        <v>171.46</v>
      </c>
      <c r="Q870" t="n">
        <v>988.12</v>
      </c>
      <c r="R870" t="n">
        <v>43.23</v>
      </c>
      <c r="S870" t="n">
        <v>35.43</v>
      </c>
      <c r="T870" t="n">
        <v>2874.64</v>
      </c>
      <c r="U870" t="n">
        <v>0.82</v>
      </c>
      <c r="V870" t="n">
        <v>0.88</v>
      </c>
      <c r="W870" t="n">
        <v>2.98</v>
      </c>
      <c r="X870" t="n">
        <v>0.18</v>
      </c>
      <c r="Y870" t="n">
        <v>1</v>
      </c>
      <c r="Z870" t="n">
        <v>10</v>
      </c>
    </row>
    <row r="871">
      <c r="A871" t="n">
        <v>56</v>
      </c>
      <c r="B871" t="n">
        <v>130</v>
      </c>
      <c r="C871" t="inlineStr">
        <is>
          <t xml:space="preserve">CONCLUIDO	</t>
        </is>
      </c>
      <c r="D871" t="n">
        <v>6.1641</v>
      </c>
      <c r="E871" t="n">
        <v>16.22</v>
      </c>
      <c r="F871" t="n">
        <v>12.93</v>
      </c>
      <c r="G871" t="n">
        <v>77.58</v>
      </c>
      <c r="H871" t="n">
        <v>0.96</v>
      </c>
      <c r="I871" t="n">
        <v>10</v>
      </c>
      <c r="J871" t="n">
        <v>279.23</v>
      </c>
      <c r="K871" t="n">
        <v>59.19</v>
      </c>
      <c r="L871" t="n">
        <v>15</v>
      </c>
      <c r="M871" t="n">
        <v>6</v>
      </c>
      <c r="N871" t="n">
        <v>75.03</v>
      </c>
      <c r="O871" t="n">
        <v>34672.08</v>
      </c>
      <c r="P871" t="n">
        <v>170.64</v>
      </c>
      <c r="Q871" t="n">
        <v>988.08</v>
      </c>
      <c r="R871" t="n">
        <v>43.14</v>
      </c>
      <c r="S871" t="n">
        <v>35.43</v>
      </c>
      <c r="T871" t="n">
        <v>2833.23</v>
      </c>
      <c r="U871" t="n">
        <v>0.82</v>
      </c>
      <c r="V871" t="n">
        <v>0.88</v>
      </c>
      <c r="W871" t="n">
        <v>2.98</v>
      </c>
      <c r="X871" t="n">
        <v>0.18</v>
      </c>
      <c r="Y871" t="n">
        <v>1</v>
      </c>
      <c r="Z871" t="n">
        <v>10</v>
      </c>
    </row>
    <row r="872">
      <c r="A872" t="n">
        <v>57</v>
      </c>
      <c r="B872" t="n">
        <v>130</v>
      </c>
      <c r="C872" t="inlineStr">
        <is>
          <t xml:space="preserve">CONCLUIDO	</t>
        </is>
      </c>
      <c r="D872" t="n">
        <v>6.1858</v>
      </c>
      <c r="E872" t="n">
        <v>16.17</v>
      </c>
      <c r="F872" t="n">
        <v>12.92</v>
      </c>
      <c r="G872" t="n">
        <v>86.14</v>
      </c>
      <c r="H872" t="n">
        <v>0.97</v>
      </c>
      <c r="I872" t="n">
        <v>9</v>
      </c>
      <c r="J872" t="n">
        <v>279.72</v>
      </c>
      <c r="K872" t="n">
        <v>59.19</v>
      </c>
      <c r="L872" t="n">
        <v>15.25</v>
      </c>
      <c r="M872" t="n">
        <v>4</v>
      </c>
      <c r="N872" t="n">
        <v>75.27</v>
      </c>
      <c r="O872" t="n">
        <v>34732.68</v>
      </c>
      <c r="P872" t="n">
        <v>169</v>
      </c>
      <c r="Q872" t="n">
        <v>988.11</v>
      </c>
      <c r="R872" t="n">
        <v>42.82</v>
      </c>
      <c r="S872" t="n">
        <v>35.43</v>
      </c>
      <c r="T872" t="n">
        <v>2674.97</v>
      </c>
      <c r="U872" t="n">
        <v>0.83</v>
      </c>
      <c r="V872" t="n">
        <v>0.88</v>
      </c>
      <c r="W872" t="n">
        <v>2.98</v>
      </c>
      <c r="X872" t="n">
        <v>0.17</v>
      </c>
      <c r="Y872" t="n">
        <v>1</v>
      </c>
      <c r="Z872" t="n">
        <v>10</v>
      </c>
    </row>
    <row r="873">
      <c r="A873" t="n">
        <v>58</v>
      </c>
      <c r="B873" t="n">
        <v>130</v>
      </c>
      <c r="C873" t="inlineStr">
        <is>
          <t xml:space="preserve">CONCLUIDO	</t>
        </is>
      </c>
      <c r="D873" t="n">
        <v>6.1865</v>
      </c>
      <c r="E873" t="n">
        <v>16.16</v>
      </c>
      <c r="F873" t="n">
        <v>12.92</v>
      </c>
      <c r="G873" t="n">
        <v>86.13</v>
      </c>
      <c r="H873" t="n">
        <v>0.98</v>
      </c>
      <c r="I873" t="n">
        <v>9</v>
      </c>
      <c r="J873" t="n">
        <v>280.21</v>
      </c>
      <c r="K873" t="n">
        <v>59.19</v>
      </c>
      <c r="L873" t="n">
        <v>15.5</v>
      </c>
      <c r="M873" t="n">
        <v>4</v>
      </c>
      <c r="N873" t="n">
        <v>75.52</v>
      </c>
      <c r="O873" t="n">
        <v>34793.36</v>
      </c>
      <c r="P873" t="n">
        <v>169.34</v>
      </c>
      <c r="Q873" t="n">
        <v>988.1799999999999</v>
      </c>
      <c r="R873" t="n">
        <v>42.78</v>
      </c>
      <c r="S873" t="n">
        <v>35.43</v>
      </c>
      <c r="T873" t="n">
        <v>2657.37</v>
      </c>
      <c r="U873" t="n">
        <v>0.83</v>
      </c>
      <c r="V873" t="n">
        <v>0.88</v>
      </c>
      <c r="W873" t="n">
        <v>2.98</v>
      </c>
      <c r="X873" t="n">
        <v>0.17</v>
      </c>
      <c r="Y873" t="n">
        <v>1</v>
      </c>
      <c r="Z873" t="n">
        <v>10</v>
      </c>
    </row>
    <row r="874">
      <c r="A874" t="n">
        <v>59</v>
      </c>
      <c r="B874" t="n">
        <v>130</v>
      </c>
      <c r="C874" t="inlineStr">
        <is>
          <t xml:space="preserve">CONCLUIDO	</t>
        </is>
      </c>
      <c r="D874" t="n">
        <v>6.1874</v>
      </c>
      <c r="E874" t="n">
        <v>16.16</v>
      </c>
      <c r="F874" t="n">
        <v>12.92</v>
      </c>
      <c r="G874" t="n">
        <v>86.11</v>
      </c>
      <c r="H874" t="n">
        <v>1</v>
      </c>
      <c r="I874" t="n">
        <v>9</v>
      </c>
      <c r="J874" t="n">
        <v>280.7</v>
      </c>
      <c r="K874" t="n">
        <v>59.19</v>
      </c>
      <c r="L874" t="n">
        <v>15.75</v>
      </c>
      <c r="M874" t="n">
        <v>3</v>
      </c>
      <c r="N874" t="n">
        <v>75.76000000000001</v>
      </c>
      <c r="O874" t="n">
        <v>34854.15</v>
      </c>
      <c r="P874" t="n">
        <v>169.65</v>
      </c>
      <c r="Q874" t="n">
        <v>988.1</v>
      </c>
      <c r="R874" t="n">
        <v>42.67</v>
      </c>
      <c r="S874" t="n">
        <v>35.43</v>
      </c>
      <c r="T874" t="n">
        <v>2602.59</v>
      </c>
      <c r="U874" t="n">
        <v>0.83</v>
      </c>
      <c r="V874" t="n">
        <v>0.88</v>
      </c>
      <c r="W874" t="n">
        <v>2.98</v>
      </c>
      <c r="X874" t="n">
        <v>0.16</v>
      </c>
      <c r="Y874" t="n">
        <v>1</v>
      </c>
      <c r="Z874" t="n">
        <v>10</v>
      </c>
    </row>
    <row r="875">
      <c r="A875" t="n">
        <v>60</v>
      </c>
      <c r="B875" t="n">
        <v>130</v>
      </c>
      <c r="C875" t="inlineStr">
        <is>
          <t xml:space="preserve">CONCLUIDO	</t>
        </is>
      </c>
      <c r="D875" t="n">
        <v>6.1862</v>
      </c>
      <c r="E875" t="n">
        <v>16.16</v>
      </c>
      <c r="F875" t="n">
        <v>12.92</v>
      </c>
      <c r="G875" t="n">
        <v>86.13</v>
      </c>
      <c r="H875" t="n">
        <v>1.01</v>
      </c>
      <c r="I875" t="n">
        <v>9</v>
      </c>
      <c r="J875" t="n">
        <v>281.2</v>
      </c>
      <c r="K875" t="n">
        <v>59.19</v>
      </c>
      <c r="L875" t="n">
        <v>16</v>
      </c>
      <c r="M875" t="n">
        <v>1</v>
      </c>
      <c r="N875" t="n">
        <v>76</v>
      </c>
      <c r="O875" t="n">
        <v>34915.03</v>
      </c>
      <c r="P875" t="n">
        <v>169.71</v>
      </c>
      <c r="Q875" t="n">
        <v>988.09</v>
      </c>
      <c r="R875" t="n">
        <v>42.78</v>
      </c>
      <c r="S875" t="n">
        <v>35.43</v>
      </c>
      <c r="T875" t="n">
        <v>2657.19</v>
      </c>
      <c r="U875" t="n">
        <v>0.83</v>
      </c>
      <c r="V875" t="n">
        <v>0.88</v>
      </c>
      <c r="W875" t="n">
        <v>2.98</v>
      </c>
      <c r="X875" t="n">
        <v>0.17</v>
      </c>
      <c r="Y875" t="n">
        <v>1</v>
      </c>
      <c r="Z875" t="n">
        <v>10</v>
      </c>
    </row>
    <row r="876">
      <c r="A876" t="n">
        <v>61</v>
      </c>
      <c r="B876" t="n">
        <v>130</v>
      </c>
      <c r="C876" t="inlineStr">
        <is>
          <t xml:space="preserve">CONCLUIDO	</t>
        </is>
      </c>
      <c r="D876" t="n">
        <v>6.1865</v>
      </c>
      <c r="E876" t="n">
        <v>16.16</v>
      </c>
      <c r="F876" t="n">
        <v>12.92</v>
      </c>
      <c r="G876" t="n">
        <v>86.13</v>
      </c>
      <c r="H876" t="n">
        <v>1.03</v>
      </c>
      <c r="I876" t="n">
        <v>9</v>
      </c>
      <c r="J876" t="n">
        <v>281.69</v>
      </c>
      <c r="K876" t="n">
        <v>59.19</v>
      </c>
      <c r="L876" t="n">
        <v>16.25</v>
      </c>
      <c r="M876" t="n">
        <v>0</v>
      </c>
      <c r="N876" t="n">
        <v>76.25</v>
      </c>
      <c r="O876" t="n">
        <v>34976</v>
      </c>
      <c r="P876" t="n">
        <v>170.01</v>
      </c>
      <c r="Q876" t="n">
        <v>988.13</v>
      </c>
      <c r="R876" t="n">
        <v>42.68</v>
      </c>
      <c r="S876" t="n">
        <v>35.43</v>
      </c>
      <c r="T876" t="n">
        <v>2606.52</v>
      </c>
      <c r="U876" t="n">
        <v>0.83</v>
      </c>
      <c r="V876" t="n">
        <v>0.88</v>
      </c>
      <c r="W876" t="n">
        <v>2.99</v>
      </c>
      <c r="X876" t="n">
        <v>0.17</v>
      </c>
      <c r="Y876" t="n">
        <v>1</v>
      </c>
      <c r="Z876" t="n">
        <v>10</v>
      </c>
    </row>
    <row r="877">
      <c r="A877" t="n">
        <v>0</v>
      </c>
      <c r="B877" t="n">
        <v>75</v>
      </c>
      <c r="C877" t="inlineStr">
        <is>
          <t xml:space="preserve">CONCLUIDO	</t>
        </is>
      </c>
      <c r="D877" t="n">
        <v>4.6223</v>
      </c>
      <c r="E877" t="n">
        <v>21.63</v>
      </c>
      <c r="F877" t="n">
        <v>15.39</v>
      </c>
      <c r="G877" t="n">
        <v>7.1</v>
      </c>
      <c r="H877" t="n">
        <v>0.12</v>
      </c>
      <c r="I877" t="n">
        <v>130</v>
      </c>
      <c r="J877" t="n">
        <v>150.44</v>
      </c>
      <c r="K877" t="n">
        <v>49.1</v>
      </c>
      <c r="L877" t="n">
        <v>1</v>
      </c>
      <c r="M877" t="n">
        <v>128</v>
      </c>
      <c r="N877" t="n">
        <v>25.34</v>
      </c>
      <c r="O877" t="n">
        <v>18787.76</v>
      </c>
      <c r="P877" t="n">
        <v>179.37</v>
      </c>
      <c r="Q877" t="n">
        <v>988.3</v>
      </c>
      <c r="R877" t="n">
        <v>119.69</v>
      </c>
      <c r="S877" t="n">
        <v>35.43</v>
      </c>
      <c r="T877" t="n">
        <v>40504.54</v>
      </c>
      <c r="U877" t="n">
        <v>0.3</v>
      </c>
      <c r="V877" t="n">
        <v>0.74</v>
      </c>
      <c r="W877" t="n">
        <v>3.18</v>
      </c>
      <c r="X877" t="n">
        <v>2.63</v>
      </c>
      <c r="Y877" t="n">
        <v>1</v>
      </c>
      <c r="Z877" t="n">
        <v>10</v>
      </c>
    </row>
    <row r="878">
      <c r="A878" t="n">
        <v>1</v>
      </c>
      <c r="B878" t="n">
        <v>75</v>
      </c>
      <c r="C878" t="inlineStr">
        <is>
          <t xml:space="preserve">CONCLUIDO	</t>
        </is>
      </c>
      <c r="D878" t="n">
        <v>4.9904</v>
      </c>
      <c r="E878" t="n">
        <v>20.04</v>
      </c>
      <c r="F878" t="n">
        <v>14.74</v>
      </c>
      <c r="G878" t="n">
        <v>8.93</v>
      </c>
      <c r="H878" t="n">
        <v>0.15</v>
      </c>
      <c r="I878" t="n">
        <v>99</v>
      </c>
      <c r="J878" t="n">
        <v>150.78</v>
      </c>
      <c r="K878" t="n">
        <v>49.1</v>
      </c>
      <c r="L878" t="n">
        <v>1.25</v>
      </c>
      <c r="M878" t="n">
        <v>97</v>
      </c>
      <c r="N878" t="n">
        <v>25.44</v>
      </c>
      <c r="O878" t="n">
        <v>18830.65</v>
      </c>
      <c r="P878" t="n">
        <v>170.53</v>
      </c>
      <c r="Q878" t="n">
        <v>988.22</v>
      </c>
      <c r="R878" t="n">
        <v>99.36</v>
      </c>
      <c r="S878" t="n">
        <v>35.43</v>
      </c>
      <c r="T878" t="n">
        <v>30495.58</v>
      </c>
      <c r="U878" t="n">
        <v>0.36</v>
      </c>
      <c r="V878" t="n">
        <v>0.77</v>
      </c>
      <c r="W878" t="n">
        <v>3.13</v>
      </c>
      <c r="X878" t="n">
        <v>1.98</v>
      </c>
      <c r="Y878" t="n">
        <v>1</v>
      </c>
      <c r="Z878" t="n">
        <v>10</v>
      </c>
    </row>
    <row r="879">
      <c r="A879" t="n">
        <v>2</v>
      </c>
      <c r="B879" t="n">
        <v>75</v>
      </c>
      <c r="C879" t="inlineStr">
        <is>
          <t xml:space="preserve">CONCLUIDO	</t>
        </is>
      </c>
      <c r="D879" t="n">
        <v>5.2483</v>
      </c>
      <c r="E879" t="n">
        <v>19.05</v>
      </c>
      <c r="F879" t="n">
        <v>14.33</v>
      </c>
      <c r="G879" t="n">
        <v>10.75</v>
      </c>
      <c r="H879" t="n">
        <v>0.18</v>
      </c>
      <c r="I879" t="n">
        <v>80</v>
      </c>
      <c r="J879" t="n">
        <v>151.13</v>
      </c>
      <c r="K879" t="n">
        <v>49.1</v>
      </c>
      <c r="L879" t="n">
        <v>1.5</v>
      </c>
      <c r="M879" t="n">
        <v>78</v>
      </c>
      <c r="N879" t="n">
        <v>25.54</v>
      </c>
      <c r="O879" t="n">
        <v>18873.58</v>
      </c>
      <c r="P879" t="n">
        <v>164.5</v>
      </c>
      <c r="Q879" t="n">
        <v>988.3099999999999</v>
      </c>
      <c r="R879" t="n">
        <v>87.08</v>
      </c>
      <c r="S879" t="n">
        <v>35.43</v>
      </c>
      <c r="T879" t="n">
        <v>24450.68</v>
      </c>
      <c r="U879" t="n">
        <v>0.41</v>
      </c>
      <c r="V879" t="n">
        <v>0.8</v>
      </c>
      <c r="W879" t="n">
        <v>3.09</v>
      </c>
      <c r="X879" t="n">
        <v>1.58</v>
      </c>
      <c r="Y879" t="n">
        <v>1</v>
      </c>
      <c r="Z879" t="n">
        <v>10</v>
      </c>
    </row>
    <row r="880">
      <c r="A880" t="n">
        <v>3</v>
      </c>
      <c r="B880" t="n">
        <v>75</v>
      </c>
      <c r="C880" t="inlineStr">
        <is>
          <t xml:space="preserve">CONCLUIDO	</t>
        </is>
      </c>
      <c r="D880" t="n">
        <v>5.4278</v>
      </c>
      <c r="E880" t="n">
        <v>18.42</v>
      </c>
      <c r="F880" t="n">
        <v>14.1</v>
      </c>
      <c r="G880" t="n">
        <v>12.63</v>
      </c>
      <c r="H880" t="n">
        <v>0.2</v>
      </c>
      <c r="I880" t="n">
        <v>67</v>
      </c>
      <c r="J880" t="n">
        <v>151.48</v>
      </c>
      <c r="K880" t="n">
        <v>49.1</v>
      </c>
      <c r="L880" t="n">
        <v>1.75</v>
      </c>
      <c r="M880" t="n">
        <v>65</v>
      </c>
      <c r="N880" t="n">
        <v>25.64</v>
      </c>
      <c r="O880" t="n">
        <v>18916.54</v>
      </c>
      <c r="P880" t="n">
        <v>160.51</v>
      </c>
      <c r="Q880" t="n">
        <v>988.46</v>
      </c>
      <c r="R880" t="n">
        <v>79.28</v>
      </c>
      <c r="S880" t="n">
        <v>35.43</v>
      </c>
      <c r="T880" t="n">
        <v>20614.67</v>
      </c>
      <c r="U880" t="n">
        <v>0.45</v>
      </c>
      <c r="V880" t="n">
        <v>0.8100000000000001</v>
      </c>
      <c r="W880" t="n">
        <v>3.08</v>
      </c>
      <c r="X880" t="n">
        <v>1.34</v>
      </c>
      <c r="Y880" t="n">
        <v>1</v>
      </c>
      <c r="Z880" t="n">
        <v>10</v>
      </c>
    </row>
    <row r="881">
      <c r="A881" t="n">
        <v>4</v>
      </c>
      <c r="B881" t="n">
        <v>75</v>
      </c>
      <c r="C881" t="inlineStr">
        <is>
          <t xml:space="preserve">CONCLUIDO	</t>
        </is>
      </c>
      <c r="D881" t="n">
        <v>5.5697</v>
      </c>
      <c r="E881" t="n">
        <v>17.95</v>
      </c>
      <c r="F881" t="n">
        <v>13.91</v>
      </c>
      <c r="G881" t="n">
        <v>14.39</v>
      </c>
      <c r="H881" t="n">
        <v>0.23</v>
      </c>
      <c r="I881" t="n">
        <v>58</v>
      </c>
      <c r="J881" t="n">
        <v>151.83</v>
      </c>
      <c r="K881" t="n">
        <v>49.1</v>
      </c>
      <c r="L881" t="n">
        <v>2</v>
      </c>
      <c r="M881" t="n">
        <v>56</v>
      </c>
      <c r="N881" t="n">
        <v>25.73</v>
      </c>
      <c r="O881" t="n">
        <v>18959.54</v>
      </c>
      <c r="P881" t="n">
        <v>156.9</v>
      </c>
      <c r="Q881" t="n">
        <v>988.3</v>
      </c>
      <c r="R881" t="n">
        <v>73.41</v>
      </c>
      <c r="S881" t="n">
        <v>35.43</v>
      </c>
      <c r="T881" t="n">
        <v>17725.89</v>
      </c>
      <c r="U881" t="n">
        <v>0.48</v>
      </c>
      <c r="V881" t="n">
        <v>0.82</v>
      </c>
      <c r="W881" t="n">
        <v>3.06</v>
      </c>
      <c r="X881" t="n">
        <v>1.15</v>
      </c>
      <c r="Y881" t="n">
        <v>1</v>
      </c>
      <c r="Z881" t="n">
        <v>10</v>
      </c>
    </row>
    <row r="882">
      <c r="A882" t="n">
        <v>5</v>
      </c>
      <c r="B882" t="n">
        <v>75</v>
      </c>
      <c r="C882" t="inlineStr">
        <is>
          <t xml:space="preserve">CONCLUIDO	</t>
        </is>
      </c>
      <c r="D882" t="n">
        <v>5.6918</v>
      </c>
      <c r="E882" t="n">
        <v>17.57</v>
      </c>
      <c r="F882" t="n">
        <v>13.77</v>
      </c>
      <c r="G882" t="n">
        <v>16.52</v>
      </c>
      <c r="H882" t="n">
        <v>0.26</v>
      </c>
      <c r="I882" t="n">
        <v>50</v>
      </c>
      <c r="J882" t="n">
        <v>152.18</v>
      </c>
      <c r="K882" t="n">
        <v>49.1</v>
      </c>
      <c r="L882" t="n">
        <v>2.25</v>
      </c>
      <c r="M882" t="n">
        <v>48</v>
      </c>
      <c r="N882" t="n">
        <v>25.83</v>
      </c>
      <c r="O882" t="n">
        <v>19002.56</v>
      </c>
      <c r="P882" t="n">
        <v>154.03</v>
      </c>
      <c r="Q882" t="n">
        <v>988.3</v>
      </c>
      <c r="R882" t="n">
        <v>68.90000000000001</v>
      </c>
      <c r="S882" t="n">
        <v>35.43</v>
      </c>
      <c r="T882" t="n">
        <v>15513.45</v>
      </c>
      <c r="U882" t="n">
        <v>0.51</v>
      </c>
      <c r="V882" t="n">
        <v>0.83</v>
      </c>
      <c r="W882" t="n">
        <v>3.06</v>
      </c>
      <c r="X882" t="n">
        <v>1.01</v>
      </c>
      <c r="Y882" t="n">
        <v>1</v>
      </c>
      <c r="Z882" t="n">
        <v>10</v>
      </c>
    </row>
    <row r="883">
      <c r="A883" t="n">
        <v>6</v>
      </c>
      <c r="B883" t="n">
        <v>75</v>
      </c>
      <c r="C883" t="inlineStr">
        <is>
          <t xml:space="preserve">CONCLUIDO	</t>
        </is>
      </c>
      <c r="D883" t="n">
        <v>5.785</v>
      </c>
      <c r="E883" t="n">
        <v>17.29</v>
      </c>
      <c r="F883" t="n">
        <v>13.63</v>
      </c>
      <c r="G883" t="n">
        <v>18.18</v>
      </c>
      <c r="H883" t="n">
        <v>0.29</v>
      </c>
      <c r="I883" t="n">
        <v>45</v>
      </c>
      <c r="J883" t="n">
        <v>152.53</v>
      </c>
      <c r="K883" t="n">
        <v>49.1</v>
      </c>
      <c r="L883" t="n">
        <v>2.5</v>
      </c>
      <c r="M883" t="n">
        <v>43</v>
      </c>
      <c r="N883" t="n">
        <v>25.93</v>
      </c>
      <c r="O883" t="n">
        <v>19045.63</v>
      </c>
      <c r="P883" t="n">
        <v>151.11</v>
      </c>
      <c r="Q883" t="n">
        <v>988.12</v>
      </c>
      <c r="R883" t="n">
        <v>65.13</v>
      </c>
      <c r="S883" t="n">
        <v>35.43</v>
      </c>
      <c r="T883" t="n">
        <v>13652.51</v>
      </c>
      <c r="U883" t="n">
        <v>0.54</v>
      </c>
      <c r="V883" t="n">
        <v>0.84</v>
      </c>
      <c r="W883" t="n">
        <v>3.04</v>
      </c>
      <c r="X883" t="n">
        <v>0.88</v>
      </c>
      <c r="Y883" t="n">
        <v>1</v>
      </c>
      <c r="Z883" t="n">
        <v>10</v>
      </c>
    </row>
    <row r="884">
      <c r="A884" t="n">
        <v>7</v>
      </c>
      <c r="B884" t="n">
        <v>75</v>
      </c>
      <c r="C884" t="inlineStr">
        <is>
          <t xml:space="preserve">CONCLUIDO	</t>
        </is>
      </c>
      <c r="D884" t="n">
        <v>5.8729</v>
      </c>
      <c r="E884" t="n">
        <v>17.03</v>
      </c>
      <c r="F884" t="n">
        <v>13.53</v>
      </c>
      <c r="G884" t="n">
        <v>20.29</v>
      </c>
      <c r="H884" t="n">
        <v>0.32</v>
      </c>
      <c r="I884" t="n">
        <v>40</v>
      </c>
      <c r="J884" t="n">
        <v>152.88</v>
      </c>
      <c r="K884" t="n">
        <v>49.1</v>
      </c>
      <c r="L884" t="n">
        <v>2.75</v>
      </c>
      <c r="M884" t="n">
        <v>38</v>
      </c>
      <c r="N884" t="n">
        <v>26.03</v>
      </c>
      <c r="O884" t="n">
        <v>19088.72</v>
      </c>
      <c r="P884" t="n">
        <v>148.61</v>
      </c>
      <c r="Q884" t="n">
        <v>988.2</v>
      </c>
      <c r="R884" t="n">
        <v>61.76</v>
      </c>
      <c r="S884" t="n">
        <v>35.43</v>
      </c>
      <c r="T884" t="n">
        <v>11989.68</v>
      </c>
      <c r="U884" t="n">
        <v>0.57</v>
      </c>
      <c r="V884" t="n">
        <v>0.84</v>
      </c>
      <c r="W884" t="n">
        <v>3.03</v>
      </c>
      <c r="X884" t="n">
        <v>0.77</v>
      </c>
      <c r="Y884" t="n">
        <v>1</v>
      </c>
      <c r="Z884" t="n">
        <v>10</v>
      </c>
    </row>
    <row r="885">
      <c r="A885" t="n">
        <v>8</v>
      </c>
      <c r="B885" t="n">
        <v>75</v>
      </c>
      <c r="C885" t="inlineStr">
        <is>
          <t xml:space="preserve">CONCLUIDO	</t>
        </is>
      </c>
      <c r="D885" t="n">
        <v>5.9426</v>
      </c>
      <c r="E885" t="n">
        <v>16.83</v>
      </c>
      <c r="F885" t="n">
        <v>13.45</v>
      </c>
      <c r="G885" t="n">
        <v>22.42</v>
      </c>
      <c r="H885" t="n">
        <v>0.35</v>
      </c>
      <c r="I885" t="n">
        <v>36</v>
      </c>
      <c r="J885" t="n">
        <v>153.23</v>
      </c>
      <c r="K885" t="n">
        <v>49.1</v>
      </c>
      <c r="L885" t="n">
        <v>3</v>
      </c>
      <c r="M885" t="n">
        <v>34</v>
      </c>
      <c r="N885" t="n">
        <v>26.13</v>
      </c>
      <c r="O885" t="n">
        <v>19131.85</v>
      </c>
      <c r="P885" t="n">
        <v>146.19</v>
      </c>
      <c r="Q885" t="n">
        <v>988.26</v>
      </c>
      <c r="R885" t="n">
        <v>59.49</v>
      </c>
      <c r="S885" t="n">
        <v>35.43</v>
      </c>
      <c r="T885" t="n">
        <v>10875.53</v>
      </c>
      <c r="U885" t="n">
        <v>0.6</v>
      </c>
      <c r="V885" t="n">
        <v>0.85</v>
      </c>
      <c r="W885" t="n">
        <v>3.02</v>
      </c>
      <c r="X885" t="n">
        <v>0.7</v>
      </c>
      <c r="Y885" t="n">
        <v>1</v>
      </c>
      <c r="Z885" t="n">
        <v>10</v>
      </c>
    </row>
    <row r="886">
      <c r="A886" t="n">
        <v>9</v>
      </c>
      <c r="B886" t="n">
        <v>75</v>
      </c>
      <c r="C886" t="inlineStr">
        <is>
          <t xml:space="preserve">CONCLUIDO	</t>
        </is>
      </c>
      <c r="D886" t="n">
        <v>5.9948</v>
      </c>
      <c r="E886" t="n">
        <v>16.68</v>
      </c>
      <c r="F886" t="n">
        <v>13.4</v>
      </c>
      <c r="G886" t="n">
        <v>24.36</v>
      </c>
      <c r="H886" t="n">
        <v>0.37</v>
      </c>
      <c r="I886" t="n">
        <v>33</v>
      </c>
      <c r="J886" t="n">
        <v>153.58</v>
      </c>
      <c r="K886" t="n">
        <v>49.1</v>
      </c>
      <c r="L886" t="n">
        <v>3.25</v>
      </c>
      <c r="M886" t="n">
        <v>31</v>
      </c>
      <c r="N886" t="n">
        <v>26.23</v>
      </c>
      <c r="O886" t="n">
        <v>19175.02</v>
      </c>
      <c r="P886" t="n">
        <v>144.03</v>
      </c>
      <c r="Q886" t="n">
        <v>988.14</v>
      </c>
      <c r="R886" t="n">
        <v>57.62</v>
      </c>
      <c r="S886" t="n">
        <v>35.43</v>
      </c>
      <c r="T886" t="n">
        <v>9958.540000000001</v>
      </c>
      <c r="U886" t="n">
        <v>0.61</v>
      </c>
      <c r="V886" t="n">
        <v>0.85</v>
      </c>
      <c r="W886" t="n">
        <v>3.02</v>
      </c>
      <c r="X886" t="n">
        <v>0.64</v>
      </c>
      <c r="Y886" t="n">
        <v>1</v>
      </c>
      <c r="Z886" t="n">
        <v>10</v>
      </c>
    </row>
    <row r="887">
      <c r="A887" t="n">
        <v>10</v>
      </c>
      <c r="B887" t="n">
        <v>75</v>
      </c>
      <c r="C887" t="inlineStr">
        <is>
          <t xml:space="preserve">CONCLUIDO	</t>
        </is>
      </c>
      <c r="D887" t="n">
        <v>6.0315</v>
      </c>
      <c r="E887" t="n">
        <v>16.58</v>
      </c>
      <c r="F887" t="n">
        <v>13.36</v>
      </c>
      <c r="G887" t="n">
        <v>25.85</v>
      </c>
      <c r="H887" t="n">
        <v>0.4</v>
      </c>
      <c r="I887" t="n">
        <v>31</v>
      </c>
      <c r="J887" t="n">
        <v>153.93</v>
      </c>
      <c r="K887" t="n">
        <v>49.1</v>
      </c>
      <c r="L887" t="n">
        <v>3.5</v>
      </c>
      <c r="M887" t="n">
        <v>29</v>
      </c>
      <c r="N887" t="n">
        <v>26.33</v>
      </c>
      <c r="O887" t="n">
        <v>19218.22</v>
      </c>
      <c r="P887" t="n">
        <v>142.47</v>
      </c>
      <c r="Q887" t="n">
        <v>988.21</v>
      </c>
      <c r="R887" t="n">
        <v>56.43</v>
      </c>
      <c r="S887" t="n">
        <v>35.43</v>
      </c>
      <c r="T887" t="n">
        <v>9369.219999999999</v>
      </c>
      <c r="U887" t="n">
        <v>0.63</v>
      </c>
      <c r="V887" t="n">
        <v>0.85</v>
      </c>
      <c r="W887" t="n">
        <v>3.02</v>
      </c>
      <c r="X887" t="n">
        <v>0.6</v>
      </c>
      <c r="Y887" t="n">
        <v>1</v>
      </c>
      <c r="Z887" t="n">
        <v>10</v>
      </c>
    </row>
    <row r="888">
      <c r="A888" t="n">
        <v>11</v>
      </c>
      <c r="B888" t="n">
        <v>75</v>
      </c>
      <c r="C888" t="inlineStr">
        <is>
          <t xml:space="preserve">CONCLUIDO	</t>
        </is>
      </c>
      <c r="D888" t="n">
        <v>6.089</v>
      </c>
      <c r="E888" t="n">
        <v>16.42</v>
      </c>
      <c r="F888" t="n">
        <v>13.29</v>
      </c>
      <c r="G888" t="n">
        <v>28.48</v>
      </c>
      <c r="H888" t="n">
        <v>0.43</v>
      </c>
      <c r="I888" t="n">
        <v>28</v>
      </c>
      <c r="J888" t="n">
        <v>154.28</v>
      </c>
      <c r="K888" t="n">
        <v>49.1</v>
      </c>
      <c r="L888" t="n">
        <v>3.75</v>
      </c>
      <c r="M888" t="n">
        <v>26</v>
      </c>
      <c r="N888" t="n">
        <v>26.43</v>
      </c>
      <c r="O888" t="n">
        <v>19261.45</v>
      </c>
      <c r="P888" t="n">
        <v>140.1</v>
      </c>
      <c r="Q888" t="n">
        <v>988.16</v>
      </c>
      <c r="R888" t="n">
        <v>54.47</v>
      </c>
      <c r="S888" t="n">
        <v>35.43</v>
      </c>
      <c r="T888" t="n">
        <v>8408.190000000001</v>
      </c>
      <c r="U888" t="n">
        <v>0.65</v>
      </c>
      <c r="V888" t="n">
        <v>0.86</v>
      </c>
      <c r="W888" t="n">
        <v>3.01</v>
      </c>
      <c r="X888" t="n">
        <v>0.54</v>
      </c>
      <c r="Y888" t="n">
        <v>1</v>
      </c>
      <c r="Z888" t="n">
        <v>10</v>
      </c>
    </row>
    <row r="889">
      <c r="A889" t="n">
        <v>12</v>
      </c>
      <c r="B889" t="n">
        <v>75</v>
      </c>
      <c r="C889" t="inlineStr">
        <is>
          <t xml:space="preserve">CONCLUIDO	</t>
        </is>
      </c>
      <c r="D889" t="n">
        <v>6.1265</v>
      </c>
      <c r="E889" t="n">
        <v>16.32</v>
      </c>
      <c r="F889" t="n">
        <v>13.25</v>
      </c>
      <c r="G889" t="n">
        <v>30.58</v>
      </c>
      <c r="H889" t="n">
        <v>0.46</v>
      </c>
      <c r="I889" t="n">
        <v>26</v>
      </c>
      <c r="J889" t="n">
        <v>154.63</v>
      </c>
      <c r="K889" t="n">
        <v>49.1</v>
      </c>
      <c r="L889" t="n">
        <v>4</v>
      </c>
      <c r="M889" t="n">
        <v>24</v>
      </c>
      <c r="N889" t="n">
        <v>26.53</v>
      </c>
      <c r="O889" t="n">
        <v>19304.72</v>
      </c>
      <c r="P889" t="n">
        <v>138.45</v>
      </c>
      <c r="Q889" t="n">
        <v>988.22</v>
      </c>
      <c r="R889" t="n">
        <v>53.06</v>
      </c>
      <c r="S889" t="n">
        <v>35.43</v>
      </c>
      <c r="T889" t="n">
        <v>7713.38</v>
      </c>
      <c r="U889" t="n">
        <v>0.67</v>
      </c>
      <c r="V889" t="n">
        <v>0.86</v>
      </c>
      <c r="W889" t="n">
        <v>3.01</v>
      </c>
      <c r="X889" t="n">
        <v>0.5</v>
      </c>
      <c r="Y889" t="n">
        <v>1</v>
      </c>
      <c r="Z889" t="n">
        <v>10</v>
      </c>
    </row>
    <row r="890">
      <c r="A890" t="n">
        <v>13</v>
      </c>
      <c r="B890" t="n">
        <v>75</v>
      </c>
      <c r="C890" t="inlineStr">
        <is>
          <t xml:space="preserve">CONCLUIDO	</t>
        </is>
      </c>
      <c r="D890" t="n">
        <v>6.1689</v>
      </c>
      <c r="E890" t="n">
        <v>16.21</v>
      </c>
      <c r="F890" t="n">
        <v>13.2</v>
      </c>
      <c r="G890" t="n">
        <v>33</v>
      </c>
      <c r="H890" t="n">
        <v>0.49</v>
      </c>
      <c r="I890" t="n">
        <v>24</v>
      </c>
      <c r="J890" t="n">
        <v>154.98</v>
      </c>
      <c r="K890" t="n">
        <v>49.1</v>
      </c>
      <c r="L890" t="n">
        <v>4.25</v>
      </c>
      <c r="M890" t="n">
        <v>22</v>
      </c>
      <c r="N890" t="n">
        <v>26.63</v>
      </c>
      <c r="O890" t="n">
        <v>19348.03</v>
      </c>
      <c r="P890" t="n">
        <v>136.02</v>
      </c>
      <c r="Q890" t="n">
        <v>988.15</v>
      </c>
      <c r="R890" t="n">
        <v>51.7</v>
      </c>
      <c r="S890" t="n">
        <v>35.43</v>
      </c>
      <c r="T890" t="n">
        <v>7038.62</v>
      </c>
      <c r="U890" t="n">
        <v>0.6899999999999999</v>
      </c>
      <c r="V890" t="n">
        <v>0.86</v>
      </c>
      <c r="W890" t="n">
        <v>3</v>
      </c>
      <c r="X890" t="n">
        <v>0.45</v>
      </c>
      <c r="Y890" t="n">
        <v>1</v>
      </c>
      <c r="Z890" t="n">
        <v>10</v>
      </c>
    </row>
    <row r="891">
      <c r="A891" t="n">
        <v>14</v>
      </c>
      <c r="B891" t="n">
        <v>75</v>
      </c>
      <c r="C891" t="inlineStr">
        <is>
          <t xml:space="preserve">CONCLUIDO	</t>
        </is>
      </c>
      <c r="D891" t="n">
        <v>6.1826</v>
      </c>
      <c r="E891" t="n">
        <v>16.17</v>
      </c>
      <c r="F891" t="n">
        <v>13.2</v>
      </c>
      <c r="G891" t="n">
        <v>34.42</v>
      </c>
      <c r="H891" t="n">
        <v>0.51</v>
      </c>
      <c r="I891" t="n">
        <v>23</v>
      </c>
      <c r="J891" t="n">
        <v>155.33</v>
      </c>
      <c r="K891" t="n">
        <v>49.1</v>
      </c>
      <c r="L891" t="n">
        <v>4.5</v>
      </c>
      <c r="M891" t="n">
        <v>21</v>
      </c>
      <c r="N891" t="n">
        <v>26.74</v>
      </c>
      <c r="O891" t="n">
        <v>19391.36</v>
      </c>
      <c r="P891" t="n">
        <v>134.9</v>
      </c>
      <c r="Q891" t="n">
        <v>988.26</v>
      </c>
      <c r="R891" t="n">
        <v>51.35</v>
      </c>
      <c r="S891" t="n">
        <v>35.43</v>
      </c>
      <c r="T891" t="n">
        <v>6869.46</v>
      </c>
      <c r="U891" t="n">
        <v>0.6899999999999999</v>
      </c>
      <c r="V891" t="n">
        <v>0.86</v>
      </c>
      <c r="W891" t="n">
        <v>3</v>
      </c>
      <c r="X891" t="n">
        <v>0.44</v>
      </c>
      <c r="Y891" t="n">
        <v>1</v>
      </c>
      <c r="Z891" t="n">
        <v>10</v>
      </c>
    </row>
    <row r="892">
      <c r="A892" t="n">
        <v>15</v>
      </c>
      <c r="B892" t="n">
        <v>75</v>
      </c>
      <c r="C892" t="inlineStr">
        <is>
          <t xml:space="preserve">CONCLUIDO	</t>
        </is>
      </c>
      <c r="D892" t="n">
        <v>6.2201</v>
      </c>
      <c r="E892" t="n">
        <v>16.08</v>
      </c>
      <c r="F892" t="n">
        <v>13.16</v>
      </c>
      <c r="G892" t="n">
        <v>37.6</v>
      </c>
      <c r="H892" t="n">
        <v>0.54</v>
      </c>
      <c r="I892" t="n">
        <v>21</v>
      </c>
      <c r="J892" t="n">
        <v>155.68</v>
      </c>
      <c r="K892" t="n">
        <v>49.1</v>
      </c>
      <c r="L892" t="n">
        <v>4.75</v>
      </c>
      <c r="M892" t="n">
        <v>19</v>
      </c>
      <c r="N892" t="n">
        <v>26.84</v>
      </c>
      <c r="O892" t="n">
        <v>19434.74</v>
      </c>
      <c r="P892" t="n">
        <v>132.74</v>
      </c>
      <c r="Q892" t="n">
        <v>988.11</v>
      </c>
      <c r="R892" t="n">
        <v>50.3</v>
      </c>
      <c r="S892" t="n">
        <v>35.43</v>
      </c>
      <c r="T892" t="n">
        <v>6357.46</v>
      </c>
      <c r="U892" t="n">
        <v>0.7</v>
      </c>
      <c r="V892" t="n">
        <v>0.87</v>
      </c>
      <c r="W892" t="n">
        <v>3</v>
      </c>
      <c r="X892" t="n">
        <v>0.41</v>
      </c>
      <c r="Y892" t="n">
        <v>1</v>
      </c>
      <c r="Z892" t="n">
        <v>10</v>
      </c>
    </row>
    <row r="893">
      <c r="A893" t="n">
        <v>16</v>
      </c>
      <c r="B893" t="n">
        <v>75</v>
      </c>
      <c r="C893" t="inlineStr">
        <is>
          <t xml:space="preserve">CONCLUIDO	</t>
        </is>
      </c>
      <c r="D893" t="n">
        <v>6.2493</v>
      </c>
      <c r="E893" t="n">
        <v>16</v>
      </c>
      <c r="F893" t="n">
        <v>13.11</v>
      </c>
      <c r="G893" t="n">
        <v>39.34</v>
      </c>
      <c r="H893" t="n">
        <v>0.57</v>
      </c>
      <c r="I893" t="n">
        <v>20</v>
      </c>
      <c r="J893" t="n">
        <v>156.03</v>
      </c>
      <c r="K893" t="n">
        <v>49.1</v>
      </c>
      <c r="L893" t="n">
        <v>5</v>
      </c>
      <c r="M893" t="n">
        <v>18</v>
      </c>
      <c r="N893" t="n">
        <v>26.94</v>
      </c>
      <c r="O893" t="n">
        <v>19478.15</v>
      </c>
      <c r="P893" t="n">
        <v>131.05</v>
      </c>
      <c r="Q893" t="n">
        <v>988.11</v>
      </c>
      <c r="R893" t="n">
        <v>49.06</v>
      </c>
      <c r="S893" t="n">
        <v>35.43</v>
      </c>
      <c r="T893" t="n">
        <v>5741.23</v>
      </c>
      <c r="U893" t="n">
        <v>0.72</v>
      </c>
      <c r="V893" t="n">
        <v>0.87</v>
      </c>
      <c r="W893" t="n">
        <v>2.99</v>
      </c>
      <c r="X893" t="n">
        <v>0.36</v>
      </c>
      <c r="Y893" t="n">
        <v>1</v>
      </c>
      <c r="Z893" t="n">
        <v>10</v>
      </c>
    </row>
    <row r="894">
      <c r="A894" t="n">
        <v>17</v>
      </c>
      <c r="B894" t="n">
        <v>75</v>
      </c>
      <c r="C894" t="inlineStr">
        <is>
          <t xml:space="preserve">CONCLUIDO	</t>
        </is>
      </c>
      <c r="D894" t="n">
        <v>6.2602</v>
      </c>
      <c r="E894" t="n">
        <v>15.97</v>
      </c>
      <c r="F894" t="n">
        <v>13.12</v>
      </c>
      <c r="G894" t="n">
        <v>41.42</v>
      </c>
      <c r="H894" t="n">
        <v>0.59</v>
      </c>
      <c r="I894" t="n">
        <v>19</v>
      </c>
      <c r="J894" t="n">
        <v>156.39</v>
      </c>
      <c r="K894" t="n">
        <v>49.1</v>
      </c>
      <c r="L894" t="n">
        <v>5.25</v>
      </c>
      <c r="M894" t="n">
        <v>17</v>
      </c>
      <c r="N894" t="n">
        <v>27.04</v>
      </c>
      <c r="O894" t="n">
        <v>19521.59</v>
      </c>
      <c r="P894" t="n">
        <v>128.53</v>
      </c>
      <c r="Q894" t="n">
        <v>988.12</v>
      </c>
      <c r="R894" t="n">
        <v>49.07</v>
      </c>
      <c r="S894" t="n">
        <v>35.43</v>
      </c>
      <c r="T894" t="n">
        <v>5752.57</v>
      </c>
      <c r="U894" t="n">
        <v>0.72</v>
      </c>
      <c r="V894" t="n">
        <v>0.87</v>
      </c>
      <c r="W894" t="n">
        <v>3</v>
      </c>
      <c r="X894" t="n">
        <v>0.36</v>
      </c>
      <c r="Y894" t="n">
        <v>1</v>
      </c>
      <c r="Z894" t="n">
        <v>10</v>
      </c>
    </row>
    <row r="895">
      <c r="A895" t="n">
        <v>18</v>
      </c>
      <c r="B895" t="n">
        <v>75</v>
      </c>
      <c r="C895" t="inlineStr">
        <is>
          <t xml:space="preserve">CONCLUIDO	</t>
        </is>
      </c>
      <c r="D895" t="n">
        <v>6.2795</v>
      </c>
      <c r="E895" t="n">
        <v>15.92</v>
      </c>
      <c r="F895" t="n">
        <v>13.1</v>
      </c>
      <c r="G895" t="n">
        <v>43.66</v>
      </c>
      <c r="H895" t="n">
        <v>0.62</v>
      </c>
      <c r="I895" t="n">
        <v>18</v>
      </c>
      <c r="J895" t="n">
        <v>156.74</v>
      </c>
      <c r="K895" t="n">
        <v>49.1</v>
      </c>
      <c r="L895" t="n">
        <v>5.5</v>
      </c>
      <c r="M895" t="n">
        <v>16</v>
      </c>
      <c r="N895" t="n">
        <v>27.14</v>
      </c>
      <c r="O895" t="n">
        <v>19565.07</v>
      </c>
      <c r="P895" t="n">
        <v>127.3</v>
      </c>
      <c r="Q895" t="n">
        <v>988.08</v>
      </c>
      <c r="R895" t="n">
        <v>48.55</v>
      </c>
      <c r="S895" t="n">
        <v>35.43</v>
      </c>
      <c r="T895" t="n">
        <v>5494.62</v>
      </c>
      <c r="U895" t="n">
        <v>0.73</v>
      </c>
      <c r="V895" t="n">
        <v>0.87</v>
      </c>
      <c r="W895" t="n">
        <v>2.99</v>
      </c>
      <c r="X895" t="n">
        <v>0.34</v>
      </c>
      <c r="Y895" t="n">
        <v>1</v>
      </c>
      <c r="Z895" t="n">
        <v>10</v>
      </c>
    </row>
    <row r="896">
      <c r="A896" t="n">
        <v>19</v>
      </c>
      <c r="B896" t="n">
        <v>75</v>
      </c>
      <c r="C896" t="inlineStr">
        <is>
          <t xml:space="preserve">CONCLUIDO	</t>
        </is>
      </c>
      <c r="D896" t="n">
        <v>6.3009</v>
      </c>
      <c r="E896" t="n">
        <v>15.87</v>
      </c>
      <c r="F896" t="n">
        <v>13.07</v>
      </c>
      <c r="G896" t="n">
        <v>46.15</v>
      </c>
      <c r="H896" t="n">
        <v>0.65</v>
      </c>
      <c r="I896" t="n">
        <v>17</v>
      </c>
      <c r="J896" t="n">
        <v>157.09</v>
      </c>
      <c r="K896" t="n">
        <v>49.1</v>
      </c>
      <c r="L896" t="n">
        <v>5.75</v>
      </c>
      <c r="M896" t="n">
        <v>15</v>
      </c>
      <c r="N896" t="n">
        <v>27.25</v>
      </c>
      <c r="O896" t="n">
        <v>19608.58</v>
      </c>
      <c r="P896" t="n">
        <v>124.35</v>
      </c>
      <c r="Q896" t="n">
        <v>988.12</v>
      </c>
      <c r="R896" t="n">
        <v>47.78</v>
      </c>
      <c r="S896" t="n">
        <v>35.43</v>
      </c>
      <c r="T896" t="n">
        <v>5116.99</v>
      </c>
      <c r="U896" t="n">
        <v>0.74</v>
      </c>
      <c r="V896" t="n">
        <v>0.87</v>
      </c>
      <c r="W896" t="n">
        <v>2.99</v>
      </c>
      <c r="X896" t="n">
        <v>0.32</v>
      </c>
      <c r="Y896" t="n">
        <v>1</v>
      </c>
      <c r="Z896" t="n">
        <v>10</v>
      </c>
    </row>
    <row r="897">
      <c r="A897" t="n">
        <v>20</v>
      </c>
      <c r="B897" t="n">
        <v>75</v>
      </c>
      <c r="C897" t="inlineStr">
        <is>
          <t xml:space="preserve">CONCLUIDO	</t>
        </is>
      </c>
      <c r="D897" t="n">
        <v>6.3213</v>
      </c>
      <c r="E897" t="n">
        <v>15.82</v>
      </c>
      <c r="F897" t="n">
        <v>13.05</v>
      </c>
      <c r="G897" t="n">
        <v>48.95</v>
      </c>
      <c r="H897" t="n">
        <v>0.67</v>
      </c>
      <c r="I897" t="n">
        <v>16</v>
      </c>
      <c r="J897" t="n">
        <v>157.44</v>
      </c>
      <c r="K897" t="n">
        <v>49.1</v>
      </c>
      <c r="L897" t="n">
        <v>6</v>
      </c>
      <c r="M897" t="n">
        <v>12</v>
      </c>
      <c r="N897" t="n">
        <v>27.35</v>
      </c>
      <c r="O897" t="n">
        <v>19652.13</v>
      </c>
      <c r="P897" t="n">
        <v>123.57</v>
      </c>
      <c r="Q897" t="n">
        <v>988.14</v>
      </c>
      <c r="R897" t="n">
        <v>47</v>
      </c>
      <c r="S897" t="n">
        <v>35.43</v>
      </c>
      <c r="T897" t="n">
        <v>4731.64</v>
      </c>
      <c r="U897" t="n">
        <v>0.75</v>
      </c>
      <c r="V897" t="n">
        <v>0.87</v>
      </c>
      <c r="W897" t="n">
        <v>2.99</v>
      </c>
      <c r="X897" t="n">
        <v>0.3</v>
      </c>
      <c r="Y897" t="n">
        <v>1</v>
      </c>
      <c r="Z897" t="n">
        <v>10</v>
      </c>
    </row>
    <row r="898">
      <c r="A898" t="n">
        <v>21</v>
      </c>
      <c r="B898" t="n">
        <v>75</v>
      </c>
      <c r="C898" t="inlineStr">
        <is>
          <t xml:space="preserve">CONCLUIDO	</t>
        </is>
      </c>
      <c r="D898" t="n">
        <v>6.339</v>
      </c>
      <c r="E898" t="n">
        <v>15.78</v>
      </c>
      <c r="F898" t="n">
        <v>13.04</v>
      </c>
      <c r="G898" t="n">
        <v>52.16</v>
      </c>
      <c r="H898" t="n">
        <v>0.7</v>
      </c>
      <c r="I898" t="n">
        <v>15</v>
      </c>
      <c r="J898" t="n">
        <v>157.8</v>
      </c>
      <c r="K898" t="n">
        <v>49.1</v>
      </c>
      <c r="L898" t="n">
        <v>6.25</v>
      </c>
      <c r="M898" t="n">
        <v>9</v>
      </c>
      <c r="N898" t="n">
        <v>27.45</v>
      </c>
      <c r="O898" t="n">
        <v>19695.71</v>
      </c>
      <c r="P898" t="n">
        <v>120.91</v>
      </c>
      <c r="Q898" t="n">
        <v>988.16</v>
      </c>
      <c r="R898" t="n">
        <v>46.62</v>
      </c>
      <c r="S898" t="n">
        <v>35.43</v>
      </c>
      <c r="T898" t="n">
        <v>4547.91</v>
      </c>
      <c r="U898" t="n">
        <v>0.76</v>
      </c>
      <c r="V898" t="n">
        <v>0.87</v>
      </c>
      <c r="W898" t="n">
        <v>2.99</v>
      </c>
      <c r="X898" t="n">
        <v>0.29</v>
      </c>
      <c r="Y898" t="n">
        <v>1</v>
      </c>
      <c r="Z898" t="n">
        <v>10</v>
      </c>
    </row>
    <row r="899">
      <c r="A899" t="n">
        <v>22</v>
      </c>
      <c r="B899" t="n">
        <v>75</v>
      </c>
      <c r="C899" t="inlineStr">
        <is>
          <t xml:space="preserve">CONCLUIDO	</t>
        </is>
      </c>
      <c r="D899" t="n">
        <v>6.3367</v>
      </c>
      <c r="E899" t="n">
        <v>15.78</v>
      </c>
      <c r="F899" t="n">
        <v>13.05</v>
      </c>
      <c r="G899" t="n">
        <v>52.19</v>
      </c>
      <c r="H899" t="n">
        <v>0.73</v>
      </c>
      <c r="I899" t="n">
        <v>15</v>
      </c>
      <c r="J899" t="n">
        <v>158.15</v>
      </c>
      <c r="K899" t="n">
        <v>49.1</v>
      </c>
      <c r="L899" t="n">
        <v>6.5</v>
      </c>
      <c r="M899" t="n">
        <v>5</v>
      </c>
      <c r="N899" t="n">
        <v>27.56</v>
      </c>
      <c r="O899" t="n">
        <v>19739.33</v>
      </c>
      <c r="P899" t="n">
        <v>120.57</v>
      </c>
      <c r="Q899" t="n">
        <v>988.21</v>
      </c>
      <c r="R899" t="n">
        <v>46.52</v>
      </c>
      <c r="S899" t="n">
        <v>35.43</v>
      </c>
      <c r="T899" t="n">
        <v>4497.87</v>
      </c>
      <c r="U899" t="n">
        <v>0.76</v>
      </c>
      <c r="V899" t="n">
        <v>0.87</v>
      </c>
      <c r="W899" t="n">
        <v>3</v>
      </c>
      <c r="X899" t="n">
        <v>0.29</v>
      </c>
      <c r="Y899" t="n">
        <v>1</v>
      </c>
      <c r="Z899" t="n">
        <v>10</v>
      </c>
    </row>
    <row r="900">
      <c r="A900" t="n">
        <v>23</v>
      </c>
      <c r="B900" t="n">
        <v>75</v>
      </c>
      <c r="C900" t="inlineStr">
        <is>
          <t xml:space="preserve">CONCLUIDO	</t>
        </is>
      </c>
      <c r="D900" t="n">
        <v>6.3357</v>
      </c>
      <c r="E900" t="n">
        <v>15.78</v>
      </c>
      <c r="F900" t="n">
        <v>13.05</v>
      </c>
      <c r="G900" t="n">
        <v>52.2</v>
      </c>
      <c r="H900" t="n">
        <v>0.75</v>
      </c>
      <c r="I900" t="n">
        <v>15</v>
      </c>
      <c r="J900" t="n">
        <v>158.51</v>
      </c>
      <c r="K900" t="n">
        <v>49.1</v>
      </c>
      <c r="L900" t="n">
        <v>6.75</v>
      </c>
      <c r="M900" t="n">
        <v>2</v>
      </c>
      <c r="N900" t="n">
        <v>27.66</v>
      </c>
      <c r="O900" t="n">
        <v>19782.99</v>
      </c>
      <c r="P900" t="n">
        <v>120.4</v>
      </c>
      <c r="Q900" t="n">
        <v>988.29</v>
      </c>
      <c r="R900" t="n">
        <v>46.54</v>
      </c>
      <c r="S900" t="n">
        <v>35.43</v>
      </c>
      <c r="T900" t="n">
        <v>4503.68</v>
      </c>
      <c r="U900" t="n">
        <v>0.76</v>
      </c>
      <c r="V900" t="n">
        <v>0.87</v>
      </c>
      <c r="W900" t="n">
        <v>3</v>
      </c>
      <c r="X900" t="n">
        <v>0.29</v>
      </c>
      <c r="Y900" t="n">
        <v>1</v>
      </c>
      <c r="Z900" t="n">
        <v>10</v>
      </c>
    </row>
    <row r="901">
      <c r="A901" t="n">
        <v>24</v>
      </c>
      <c r="B901" t="n">
        <v>75</v>
      </c>
      <c r="C901" t="inlineStr">
        <is>
          <t xml:space="preserve">CONCLUIDO	</t>
        </is>
      </c>
      <c r="D901" t="n">
        <v>6.3397</v>
      </c>
      <c r="E901" t="n">
        <v>15.77</v>
      </c>
      <c r="F901" t="n">
        <v>13.04</v>
      </c>
      <c r="G901" t="n">
        <v>52.16</v>
      </c>
      <c r="H901" t="n">
        <v>0.78</v>
      </c>
      <c r="I901" t="n">
        <v>15</v>
      </c>
      <c r="J901" t="n">
        <v>158.86</v>
      </c>
      <c r="K901" t="n">
        <v>49.1</v>
      </c>
      <c r="L901" t="n">
        <v>7</v>
      </c>
      <c r="M901" t="n">
        <v>1</v>
      </c>
      <c r="N901" t="n">
        <v>27.77</v>
      </c>
      <c r="O901" t="n">
        <v>19826.68</v>
      </c>
      <c r="P901" t="n">
        <v>120.38</v>
      </c>
      <c r="Q901" t="n">
        <v>988.2</v>
      </c>
      <c r="R901" t="n">
        <v>46.15</v>
      </c>
      <c r="S901" t="n">
        <v>35.43</v>
      </c>
      <c r="T901" t="n">
        <v>4310.35</v>
      </c>
      <c r="U901" t="n">
        <v>0.77</v>
      </c>
      <c r="V901" t="n">
        <v>0.87</v>
      </c>
      <c r="W901" t="n">
        <v>3</v>
      </c>
      <c r="X901" t="n">
        <v>0.28</v>
      </c>
      <c r="Y901" t="n">
        <v>1</v>
      </c>
      <c r="Z901" t="n">
        <v>10</v>
      </c>
    </row>
    <row r="902">
      <c r="A902" t="n">
        <v>25</v>
      </c>
      <c r="B902" t="n">
        <v>75</v>
      </c>
      <c r="C902" t="inlineStr">
        <is>
          <t xml:space="preserve">CONCLUIDO	</t>
        </is>
      </c>
      <c r="D902" t="n">
        <v>6.3406</v>
      </c>
      <c r="E902" t="n">
        <v>15.77</v>
      </c>
      <c r="F902" t="n">
        <v>13.04</v>
      </c>
      <c r="G902" t="n">
        <v>52.15</v>
      </c>
      <c r="H902" t="n">
        <v>0.8100000000000001</v>
      </c>
      <c r="I902" t="n">
        <v>15</v>
      </c>
      <c r="J902" t="n">
        <v>159.22</v>
      </c>
      <c r="K902" t="n">
        <v>49.1</v>
      </c>
      <c r="L902" t="n">
        <v>7.25</v>
      </c>
      <c r="M902" t="n">
        <v>1</v>
      </c>
      <c r="N902" t="n">
        <v>27.87</v>
      </c>
      <c r="O902" t="n">
        <v>19870.53</v>
      </c>
      <c r="P902" t="n">
        <v>120.38</v>
      </c>
      <c r="Q902" t="n">
        <v>988.2</v>
      </c>
      <c r="R902" t="n">
        <v>46.09</v>
      </c>
      <c r="S902" t="n">
        <v>35.43</v>
      </c>
      <c r="T902" t="n">
        <v>4281.64</v>
      </c>
      <c r="U902" t="n">
        <v>0.77</v>
      </c>
      <c r="V902" t="n">
        <v>0.87</v>
      </c>
      <c r="W902" t="n">
        <v>3</v>
      </c>
      <c r="X902" t="n">
        <v>0.28</v>
      </c>
      <c r="Y902" t="n">
        <v>1</v>
      </c>
      <c r="Z902" t="n">
        <v>10</v>
      </c>
    </row>
    <row r="903">
      <c r="A903" t="n">
        <v>26</v>
      </c>
      <c r="B903" t="n">
        <v>75</v>
      </c>
      <c r="C903" t="inlineStr">
        <is>
          <t xml:space="preserve">CONCLUIDO	</t>
        </is>
      </c>
      <c r="D903" t="n">
        <v>6.3405</v>
      </c>
      <c r="E903" t="n">
        <v>15.77</v>
      </c>
      <c r="F903" t="n">
        <v>13.04</v>
      </c>
      <c r="G903" t="n">
        <v>52.15</v>
      </c>
      <c r="H903" t="n">
        <v>0.83</v>
      </c>
      <c r="I903" t="n">
        <v>15</v>
      </c>
      <c r="J903" t="n">
        <v>159.57</v>
      </c>
      <c r="K903" t="n">
        <v>49.1</v>
      </c>
      <c r="L903" t="n">
        <v>7.5</v>
      </c>
      <c r="M903" t="n">
        <v>0</v>
      </c>
      <c r="N903" t="n">
        <v>27.98</v>
      </c>
      <c r="O903" t="n">
        <v>19914.3</v>
      </c>
      <c r="P903" t="n">
        <v>120.59</v>
      </c>
      <c r="Q903" t="n">
        <v>988.2</v>
      </c>
      <c r="R903" t="n">
        <v>46.08</v>
      </c>
      <c r="S903" t="n">
        <v>35.43</v>
      </c>
      <c r="T903" t="n">
        <v>4276.22</v>
      </c>
      <c r="U903" t="n">
        <v>0.77</v>
      </c>
      <c r="V903" t="n">
        <v>0.87</v>
      </c>
      <c r="W903" t="n">
        <v>3</v>
      </c>
      <c r="X903" t="n">
        <v>0.28</v>
      </c>
      <c r="Y903" t="n">
        <v>1</v>
      </c>
      <c r="Z903" t="n">
        <v>10</v>
      </c>
    </row>
    <row r="904">
      <c r="A904" t="n">
        <v>0</v>
      </c>
      <c r="B904" t="n">
        <v>95</v>
      </c>
      <c r="C904" t="inlineStr">
        <is>
          <t xml:space="preserve">CONCLUIDO	</t>
        </is>
      </c>
      <c r="D904" t="n">
        <v>4.1537</v>
      </c>
      <c r="E904" t="n">
        <v>24.08</v>
      </c>
      <c r="F904" t="n">
        <v>15.87</v>
      </c>
      <c r="G904" t="n">
        <v>6.18</v>
      </c>
      <c r="H904" t="n">
        <v>0.1</v>
      </c>
      <c r="I904" t="n">
        <v>154</v>
      </c>
      <c r="J904" t="n">
        <v>185.69</v>
      </c>
      <c r="K904" t="n">
        <v>53.44</v>
      </c>
      <c r="L904" t="n">
        <v>1</v>
      </c>
      <c r="M904" t="n">
        <v>152</v>
      </c>
      <c r="N904" t="n">
        <v>36.26</v>
      </c>
      <c r="O904" t="n">
        <v>23136.14</v>
      </c>
      <c r="P904" t="n">
        <v>213.46</v>
      </c>
      <c r="Q904" t="n">
        <v>988.52</v>
      </c>
      <c r="R904" t="n">
        <v>135.26</v>
      </c>
      <c r="S904" t="n">
        <v>35.43</v>
      </c>
      <c r="T904" t="n">
        <v>48169.7</v>
      </c>
      <c r="U904" t="n">
        <v>0.26</v>
      </c>
      <c r="V904" t="n">
        <v>0.72</v>
      </c>
      <c r="W904" t="n">
        <v>3.2</v>
      </c>
      <c r="X904" t="n">
        <v>3.12</v>
      </c>
      <c r="Y904" t="n">
        <v>1</v>
      </c>
      <c r="Z904" t="n">
        <v>10</v>
      </c>
    </row>
    <row r="905">
      <c r="A905" t="n">
        <v>1</v>
      </c>
      <c r="B905" t="n">
        <v>95</v>
      </c>
      <c r="C905" t="inlineStr">
        <is>
          <t xml:space="preserve">CONCLUIDO	</t>
        </is>
      </c>
      <c r="D905" t="n">
        <v>4.5616</v>
      </c>
      <c r="E905" t="n">
        <v>21.92</v>
      </c>
      <c r="F905" t="n">
        <v>15.1</v>
      </c>
      <c r="G905" t="n">
        <v>7.74</v>
      </c>
      <c r="H905" t="n">
        <v>0.12</v>
      </c>
      <c r="I905" t="n">
        <v>117</v>
      </c>
      <c r="J905" t="n">
        <v>186.07</v>
      </c>
      <c r="K905" t="n">
        <v>53.44</v>
      </c>
      <c r="L905" t="n">
        <v>1.25</v>
      </c>
      <c r="M905" t="n">
        <v>115</v>
      </c>
      <c r="N905" t="n">
        <v>36.39</v>
      </c>
      <c r="O905" t="n">
        <v>23182.76</v>
      </c>
      <c r="P905" t="n">
        <v>201.93</v>
      </c>
      <c r="Q905" t="n">
        <v>988.38</v>
      </c>
      <c r="R905" t="n">
        <v>110.56</v>
      </c>
      <c r="S905" t="n">
        <v>35.43</v>
      </c>
      <c r="T905" t="n">
        <v>36005.88</v>
      </c>
      <c r="U905" t="n">
        <v>0.32</v>
      </c>
      <c r="V905" t="n">
        <v>0.76</v>
      </c>
      <c r="W905" t="n">
        <v>3.16</v>
      </c>
      <c r="X905" t="n">
        <v>2.34</v>
      </c>
      <c r="Y905" t="n">
        <v>1</v>
      </c>
      <c r="Z905" t="n">
        <v>10</v>
      </c>
    </row>
    <row r="906">
      <c r="A906" t="n">
        <v>2</v>
      </c>
      <c r="B906" t="n">
        <v>95</v>
      </c>
      <c r="C906" t="inlineStr">
        <is>
          <t xml:space="preserve">CONCLUIDO	</t>
        </is>
      </c>
      <c r="D906" t="n">
        <v>4.8518</v>
      </c>
      <c r="E906" t="n">
        <v>20.61</v>
      </c>
      <c r="F906" t="n">
        <v>14.64</v>
      </c>
      <c r="G906" t="n">
        <v>9.35</v>
      </c>
      <c r="H906" t="n">
        <v>0.14</v>
      </c>
      <c r="I906" t="n">
        <v>94</v>
      </c>
      <c r="J906" t="n">
        <v>186.45</v>
      </c>
      <c r="K906" t="n">
        <v>53.44</v>
      </c>
      <c r="L906" t="n">
        <v>1.5</v>
      </c>
      <c r="M906" t="n">
        <v>92</v>
      </c>
      <c r="N906" t="n">
        <v>36.51</v>
      </c>
      <c r="O906" t="n">
        <v>23229.42</v>
      </c>
      <c r="P906" t="n">
        <v>194.83</v>
      </c>
      <c r="Q906" t="n">
        <v>988.77</v>
      </c>
      <c r="R906" t="n">
        <v>96.36</v>
      </c>
      <c r="S906" t="n">
        <v>35.43</v>
      </c>
      <c r="T906" t="n">
        <v>29021.66</v>
      </c>
      <c r="U906" t="n">
        <v>0.37</v>
      </c>
      <c r="V906" t="n">
        <v>0.78</v>
      </c>
      <c r="W906" t="n">
        <v>3.12</v>
      </c>
      <c r="X906" t="n">
        <v>1.88</v>
      </c>
      <c r="Y906" t="n">
        <v>1</v>
      </c>
      <c r="Z906" t="n">
        <v>10</v>
      </c>
    </row>
    <row r="907">
      <c r="A907" t="n">
        <v>3</v>
      </c>
      <c r="B907" t="n">
        <v>95</v>
      </c>
      <c r="C907" t="inlineStr">
        <is>
          <t xml:space="preserve">CONCLUIDO	</t>
        </is>
      </c>
      <c r="D907" t="n">
        <v>5.0631</v>
      </c>
      <c r="E907" t="n">
        <v>19.75</v>
      </c>
      <c r="F907" t="n">
        <v>14.34</v>
      </c>
      <c r="G907" t="n">
        <v>10.89</v>
      </c>
      <c r="H907" t="n">
        <v>0.17</v>
      </c>
      <c r="I907" t="n">
        <v>79</v>
      </c>
      <c r="J907" t="n">
        <v>186.83</v>
      </c>
      <c r="K907" t="n">
        <v>53.44</v>
      </c>
      <c r="L907" t="n">
        <v>1.75</v>
      </c>
      <c r="M907" t="n">
        <v>77</v>
      </c>
      <c r="N907" t="n">
        <v>36.64</v>
      </c>
      <c r="O907" t="n">
        <v>23276.13</v>
      </c>
      <c r="P907" t="n">
        <v>189.75</v>
      </c>
      <c r="Q907" t="n">
        <v>988.42</v>
      </c>
      <c r="R907" t="n">
        <v>86.88</v>
      </c>
      <c r="S907" t="n">
        <v>35.43</v>
      </c>
      <c r="T907" t="n">
        <v>24358.4</v>
      </c>
      <c r="U907" t="n">
        <v>0.41</v>
      </c>
      <c r="V907" t="n">
        <v>0.79</v>
      </c>
      <c r="W907" t="n">
        <v>3.1</v>
      </c>
      <c r="X907" t="n">
        <v>1.58</v>
      </c>
      <c r="Y907" t="n">
        <v>1</v>
      </c>
      <c r="Z907" t="n">
        <v>10</v>
      </c>
    </row>
    <row r="908">
      <c r="A908" t="n">
        <v>4</v>
      </c>
      <c r="B908" t="n">
        <v>95</v>
      </c>
      <c r="C908" t="inlineStr">
        <is>
          <t xml:space="preserve">CONCLUIDO	</t>
        </is>
      </c>
      <c r="D908" t="n">
        <v>5.2358</v>
      </c>
      <c r="E908" t="n">
        <v>19.1</v>
      </c>
      <c r="F908" t="n">
        <v>14.1</v>
      </c>
      <c r="G908" t="n">
        <v>12.44</v>
      </c>
      <c r="H908" t="n">
        <v>0.19</v>
      </c>
      <c r="I908" t="n">
        <v>68</v>
      </c>
      <c r="J908" t="n">
        <v>187.21</v>
      </c>
      <c r="K908" t="n">
        <v>53.44</v>
      </c>
      <c r="L908" t="n">
        <v>2</v>
      </c>
      <c r="M908" t="n">
        <v>66</v>
      </c>
      <c r="N908" t="n">
        <v>36.77</v>
      </c>
      <c r="O908" t="n">
        <v>23322.88</v>
      </c>
      <c r="P908" t="n">
        <v>185.47</v>
      </c>
      <c r="Q908" t="n">
        <v>988.45</v>
      </c>
      <c r="R908" t="n">
        <v>79.81999999999999</v>
      </c>
      <c r="S908" t="n">
        <v>35.43</v>
      </c>
      <c r="T908" t="n">
        <v>20881.25</v>
      </c>
      <c r="U908" t="n">
        <v>0.44</v>
      </c>
      <c r="V908" t="n">
        <v>0.8100000000000001</v>
      </c>
      <c r="W908" t="n">
        <v>3.07</v>
      </c>
      <c r="X908" t="n">
        <v>1.34</v>
      </c>
      <c r="Y908" t="n">
        <v>1</v>
      </c>
      <c r="Z908" t="n">
        <v>10</v>
      </c>
    </row>
    <row r="909">
      <c r="A909" t="n">
        <v>5</v>
      </c>
      <c r="B909" t="n">
        <v>95</v>
      </c>
      <c r="C909" t="inlineStr">
        <is>
          <t xml:space="preserve">CONCLUIDO	</t>
        </is>
      </c>
      <c r="D909" t="n">
        <v>5.3852</v>
      </c>
      <c r="E909" t="n">
        <v>18.57</v>
      </c>
      <c r="F909" t="n">
        <v>13.9</v>
      </c>
      <c r="G909" t="n">
        <v>14.14</v>
      </c>
      <c r="H909" t="n">
        <v>0.21</v>
      </c>
      <c r="I909" t="n">
        <v>59</v>
      </c>
      <c r="J909" t="n">
        <v>187.59</v>
      </c>
      <c r="K909" t="n">
        <v>53.44</v>
      </c>
      <c r="L909" t="n">
        <v>2.25</v>
      </c>
      <c r="M909" t="n">
        <v>57</v>
      </c>
      <c r="N909" t="n">
        <v>36.9</v>
      </c>
      <c r="O909" t="n">
        <v>23369.68</v>
      </c>
      <c r="P909" t="n">
        <v>181.97</v>
      </c>
      <c r="Q909" t="n">
        <v>988.39</v>
      </c>
      <c r="R909" t="n">
        <v>73.56999999999999</v>
      </c>
      <c r="S909" t="n">
        <v>35.43</v>
      </c>
      <c r="T909" t="n">
        <v>17800.59</v>
      </c>
      <c r="U909" t="n">
        <v>0.48</v>
      </c>
      <c r="V909" t="n">
        <v>0.82</v>
      </c>
      <c r="W909" t="n">
        <v>3.06</v>
      </c>
      <c r="X909" t="n">
        <v>1.15</v>
      </c>
      <c r="Y909" t="n">
        <v>1</v>
      </c>
      <c r="Z909" t="n">
        <v>10</v>
      </c>
    </row>
    <row r="910">
      <c r="A910" t="n">
        <v>6</v>
      </c>
      <c r="B910" t="n">
        <v>95</v>
      </c>
      <c r="C910" t="inlineStr">
        <is>
          <t xml:space="preserve">CONCLUIDO	</t>
        </is>
      </c>
      <c r="D910" t="n">
        <v>5.4799</v>
      </c>
      <c r="E910" t="n">
        <v>18.25</v>
      </c>
      <c r="F910" t="n">
        <v>13.81</v>
      </c>
      <c r="G910" t="n">
        <v>15.63</v>
      </c>
      <c r="H910" t="n">
        <v>0.24</v>
      </c>
      <c r="I910" t="n">
        <v>53</v>
      </c>
      <c r="J910" t="n">
        <v>187.97</v>
      </c>
      <c r="K910" t="n">
        <v>53.44</v>
      </c>
      <c r="L910" t="n">
        <v>2.5</v>
      </c>
      <c r="M910" t="n">
        <v>51</v>
      </c>
      <c r="N910" t="n">
        <v>37.03</v>
      </c>
      <c r="O910" t="n">
        <v>23416.52</v>
      </c>
      <c r="P910" t="n">
        <v>179.64</v>
      </c>
      <c r="Q910" t="n">
        <v>988.2</v>
      </c>
      <c r="R910" t="n">
        <v>70.36</v>
      </c>
      <c r="S910" t="n">
        <v>35.43</v>
      </c>
      <c r="T910" t="n">
        <v>16227.42</v>
      </c>
      <c r="U910" t="n">
        <v>0.5</v>
      </c>
      <c r="V910" t="n">
        <v>0.83</v>
      </c>
      <c r="W910" t="n">
        <v>3.06</v>
      </c>
      <c r="X910" t="n">
        <v>1.05</v>
      </c>
      <c r="Y910" t="n">
        <v>1</v>
      </c>
      <c r="Z910" t="n">
        <v>10</v>
      </c>
    </row>
    <row r="911">
      <c r="A911" t="n">
        <v>7</v>
      </c>
      <c r="B911" t="n">
        <v>95</v>
      </c>
      <c r="C911" t="inlineStr">
        <is>
          <t xml:space="preserve">CONCLUIDO	</t>
        </is>
      </c>
      <c r="D911" t="n">
        <v>5.5621</v>
      </c>
      <c r="E911" t="n">
        <v>17.98</v>
      </c>
      <c r="F911" t="n">
        <v>13.72</v>
      </c>
      <c r="G911" t="n">
        <v>17.15</v>
      </c>
      <c r="H911" t="n">
        <v>0.26</v>
      </c>
      <c r="I911" t="n">
        <v>48</v>
      </c>
      <c r="J911" t="n">
        <v>188.35</v>
      </c>
      <c r="K911" t="n">
        <v>53.44</v>
      </c>
      <c r="L911" t="n">
        <v>2.75</v>
      </c>
      <c r="M911" t="n">
        <v>46</v>
      </c>
      <c r="N911" t="n">
        <v>37.16</v>
      </c>
      <c r="O911" t="n">
        <v>23463.4</v>
      </c>
      <c r="P911" t="n">
        <v>177.4</v>
      </c>
      <c r="Q911" t="n">
        <v>988.1900000000001</v>
      </c>
      <c r="R911" t="n">
        <v>67.40000000000001</v>
      </c>
      <c r="S911" t="n">
        <v>35.43</v>
      </c>
      <c r="T911" t="n">
        <v>14769.8</v>
      </c>
      <c r="U911" t="n">
        <v>0.53</v>
      </c>
      <c r="V911" t="n">
        <v>0.83</v>
      </c>
      <c r="W911" t="n">
        <v>3.06</v>
      </c>
      <c r="X911" t="n">
        <v>0.97</v>
      </c>
      <c r="Y911" t="n">
        <v>1</v>
      </c>
      <c r="Z911" t="n">
        <v>10</v>
      </c>
    </row>
    <row r="912">
      <c r="A912" t="n">
        <v>8</v>
      </c>
      <c r="B912" t="n">
        <v>95</v>
      </c>
      <c r="C912" t="inlineStr">
        <is>
          <t xml:space="preserve">CONCLUIDO	</t>
        </is>
      </c>
      <c r="D912" t="n">
        <v>5.6627</v>
      </c>
      <c r="E912" t="n">
        <v>17.66</v>
      </c>
      <c r="F912" t="n">
        <v>13.59</v>
      </c>
      <c r="G912" t="n">
        <v>18.96</v>
      </c>
      <c r="H912" t="n">
        <v>0.28</v>
      </c>
      <c r="I912" t="n">
        <v>43</v>
      </c>
      <c r="J912" t="n">
        <v>188.73</v>
      </c>
      <c r="K912" t="n">
        <v>53.44</v>
      </c>
      <c r="L912" t="n">
        <v>3</v>
      </c>
      <c r="M912" t="n">
        <v>41</v>
      </c>
      <c r="N912" t="n">
        <v>37.29</v>
      </c>
      <c r="O912" t="n">
        <v>23510.33</v>
      </c>
      <c r="P912" t="n">
        <v>174.64</v>
      </c>
      <c r="Q912" t="n">
        <v>988.26</v>
      </c>
      <c r="R912" t="n">
        <v>63.74</v>
      </c>
      <c r="S912" t="n">
        <v>35.43</v>
      </c>
      <c r="T912" t="n">
        <v>12965.76</v>
      </c>
      <c r="U912" t="n">
        <v>0.5600000000000001</v>
      </c>
      <c r="V912" t="n">
        <v>0.84</v>
      </c>
      <c r="W912" t="n">
        <v>3.03</v>
      </c>
      <c r="X912" t="n">
        <v>0.83</v>
      </c>
      <c r="Y912" t="n">
        <v>1</v>
      </c>
      <c r="Z912" t="n">
        <v>10</v>
      </c>
    </row>
    <row r="913">
      <c r="A913" t="n">
        <v>9</v>
      </c>
      <c r="B913" t="n">
        <v>95</v>
      </c>
      <c r="C913" t="inlineStr">
        <is>
          <t xml:space="preserve">CONCLUIDO	</t>
        </is>
      </c>
      <c r="D913" t="n">
        <v>5.7125</v>
      </c>
      <c r="E913" t="n">
        <v>17.51</v>
      </c>
      <c r="F913" t="n">
        <v>13.55</v>
      </c>
      <c r="G913" t="n">
        <v>20.32</v>
      </c>
      <c r="H913" t="n">
        <v>0.3</v>
      </c>
      <c r="I913" t="n">
        <v>40</v>
      </c>
      <c r="J913" t="n">
        <v>189.11</v>
      </c>
      <c r="K913" t="n">
        <v>53.44</v>
      </c>
      <c r="L913" t="n">
        <v>3.25</v>
      </c>
      <c r="M913" t="n">
        <v>38</v>
      </c>
      <c r="N913" t="n">
        <v>37.42</v>
      </c>
      <c r="O913" t="n">
        <v>23557.3</v>
      </c>
      <c r="P913" t="n">
        <v>173.06</v>
      </c>
      <c r="Q913" t="n">
        <v>988.29</v>
      </c>
      <c r="R913" t="n">
        <v>62.52</v>
      </c>
      <c r="S913" t="n">
        <v>35.43</v>
      </c>
      <c r="T913" t="n">
        <v>12369.79</v>
      </c>
      <c r="U913" t="n">
        <v>0.57</v>
      </c>
      <c r="V913" t="n">
        <v>0.84</v>
      </c>
      <c r="W913" t="n">
        <v>3.03</v>
      </c>
      <c r="X913" t="n">
        <v>0.79</v>
      </c>
      <c r="Y913" t="n">
        <v>1</v>
      </c>
      <c r="Z913" t="n">
        <v>10</v>
      </c>
    </row>
    <row r="914">
      <c r="A914" t="n">
        <v>10</v>
      </c>
      <c r="B914" t="n">
        <v>95</v>
      </c>
      <c r="C914" t="inlineStr">
        <is>
          <t xml:space="preserve">CONCLUIDO	</t>
        </is>
      </c>
      <c r="D914" t="n">
        <v>5.79</v>
      </c>
      <c r="E914" t="n">
        <v>17.27</v>
      </c>
      <c r="F914" t="n">
        <v>13.46</v>
      </c>
      <c r="G914" t="n">
        <v>22.44</v>
      </c>
      <c r="H914" t="n">
        <v>0.33</v>
      </c>
      <c r="I914" t="n">
        <v>36</v>
      </c>
      <c r="J914" t="n">
        <v>189.49</v>
      </c>
      <c r="K914" t="n">
        <v>53.44</v>
      </c>
      <c r="L914" t="n">
        <v>3.5</v>
      </c>
      <c r="M914" t="n">
        <v>34</v>
      </c>
      <c r="N914" t="n">
        <v>37.55</v>
      </c>
      <c r="O914" t="n">
        <v>23604.32</v>
      </c>
      <c r="P914" t="n">
        <v>170.76</v>
      </c>
      <c r="Q914" t="n">
        <v>988.13</v>
      </c>
      <c r="R914" t="n">
        <v>59.77</v>
      </c>
      <c r="S914" t="n">
        <v>35.43</v>
      </c>
      <c r="T914" t="n">
        <v>11014.92</v>
      </c>
      <c r="U914" t="n">
        <v>0.59</v>
      </c>
      <c r="V914" t="n">
        <v>0.85</v>
      </c>
      <c r="W914" t="n">
        <v>3.02</v>
      </c>
      <c r="X914" t="n">
        <v>0.71</v>
      </c>
      <c r="Y914" t="n">
        <v>1</v>
      </c>
      <c r="Z914" t="n">
        <v>10</v>
      </c>
    </row>
    <row r="915">
      <c r="A915" t="n">
        <v>11</v>
      </c>
      <c r="B915" t="n">
        <v>95</v>
      </c>
      <c r="C915" t="inlineStr">
        <is>
          <t xml:space="preserve">CONCLUIDO	</t>
        </is>
      </c>
      <c r="D915" t="n">
        <v>5.8329</v>
      </c>
      <c r="E915" t="n">
        <v>17.14</v>
      </c>
      <c r="F915" t="n">
        <v>13.41</v>
      </c>
      <c r="G915" t="n">
        <v>23.66</v>
      </c>
      <c r="H915" t="n">
        <v>0.35</v>
      </c>
      <c r="I915" t="n">
        <v>34</v>
      </c>
      <c r="J915" t="n">
        <v>189.87</v>
      </c>
      <c r="K915" t="n">
        <v>53.44</v>
      </c>
      <c r="L915" t="n">
        <v>3.75</v>
      </c>
      <c r="M915" t="n">
        <v>32</v>
      </c>
      <c r="N915" t="n">
        <v>37.69</v>
      </c>
      <c r="O915" t="n">
        <v>23651.38</v>
      </c>
      <c r="P915" t="n">
        <v>169.19</v>
      </c>
      <c r="Q915" t="n">
        <v>988.11</v>
      </c>
      <c r="R915" t="n">
        <v>57.99</v>
      </c>
      <c r="S915" t="n">
        <v>35.43</v>
      </c>
      <c r="T915" t="n">
        <v>10135.6</v>
      </c>
      <c r="U915" t="n">
        <v>0.61</v>
      </c>
      <c r="V915" t="n">
        <v>0.85</v>
      </c>
      <c r="W915" t="n">
        <v>3.02</v>
      </c>
      <c r="X915" t="n">
        <v>0.66</v>
      </c>
      <c r="Y915" t="n">
        <v>1</v>
      </c>
      <c r="Z915" t="n">
        <v>10</v>
      </c>
    </row>
    <row r="916">
      <c r="A916" t="n">
        <v>12</v>
      </c>
      <c r="B916" t="n">
        <v>95</v>
      </c>
      <c r="C916" t="inlineStr">
        <is>
          <t xml:space="preserve">CONCLUIDO	</t>
        </is>
      </c>
      <c r="D916" t="n">
        <v>5.8873</v>
      </c>
      <c r="E916" t="n">
        <v>16.99</v>
      </c>
      <c r="F916" t="n">
        <v>13.36</v>
      </c>
      <c r="G916" t="n">
        <v>25.86</v>
      </c>
      <c r="H916" t="n">
        <v>0.37</v>
      </c>
      <c r="I916" t="n">
        <v>31</v>
      </c>
      <c r="J916" t="n">
        <v>190.25</v>
      </c>
      <c r="K916" t="n">
        <v>53.44</v>
      </c>
      <c r="L916" t="n">
        <v>4</v>
      </c>
      <c r="M916" t="n">
        <v>29</v>
      </c>
      <c r="N916" t="n">
        <v>37.82</v>
      </c>
      <c r="O916" t="n">
        <v>23698.48</v>
      </c>
      <c r="P916" t="n">
        <v>167.55</v>
      </c>
      <c r="Q916" t="n">
        <v>988.24</v>
      </c>
      <c r="R916" t="n">
        <v>56.67</v>
      </c>
      <c r="S916" t="n">
        <v>35.43</v>
      </c>
      <c r="T916" t="n">
        <v>9490.879999999999</v>
      </c>
      <c r="U916" t="n">
        <v>0.63</v>
      </c>
      <c r="V916" t="n">
        <v>0.85</v>
      </c>
      <c r="W916" t="n">
        <v>3.02</v>
      </c>
      <c r="X916" t="n">
        <v>0.61</v>
      </c>
      <c r="Y916" t="n">
        <v>1</v>
      </c>
      <c r="Z916" t="n">
        <v>10</v>
      </c>
    </row>
    <row r="917">
      <c r="A917" t="n">
        <v>13</v>
      </c>
      <c r="B917" t="n">
        <v>95</v>
      </c>
      <c r="C917" t="inlineStr">
        <is>
          <t xml:space="preserve">CONCLUIDO	</t>
        </is>
      </c>
      <c r="D917" t="n">
        <v>5.9327</v>
      </c>
      <c r="E917" t="n">
        <v>16.86</v>
      </c>
      <c r="F917" t="n">
        <v>13.31</v>
      </c>
      <c r="G917" t="n">
        <v>27.53</v>
      </c>
      <c r="H917" t="n">
        <v>0.4</v>
      </c>
      <c r="I917" t="n">
        <v>29</v>
      </c>
      <c r="J917" t="n">
        <v>190.63</v>
      </c>
      <c r="K917" t="n">
        <v>53.44</v>
      </c>
      <c r="L917" t="n">
        <v>4.25</v>
      </c>
      <c r="M917" t="n">
        <v>27</v>
      </c>
      <c r="N917" t="n">
        <v>37.95</v>
      </c>
      <c r="O917" t="n">
        <v>23745.63</v>
      </c>
      <c r="P917" t="n">
        <v>165.67</v>
      </c>
      <c r="Q917" t="n">
        <v>988.1900000000001</v>
      </c>
      <c r="R917" t="n">
        <v>54.9</v>
      </c>
      <c r="S917" t="n">
        <v>35.43</v>
      </c>
      <c r="T917" t="n">
        <v>8615.6</v>
      </c>
      <c r="U917" t="n">
        <v>0.65</v>
      </c>
      <c r="V917" t="n">
        <v>0.86</v>
      </c>
      <c r="W917" t="n">
        <v>3.01</v>
      </c>
      <c r="X917" t="n">
        <v>0.55</v>
      </c>
      <c r="Y917" t="n">
        <v>1</v>
      </c>
      <c r="Z917" t="n">
        <v>10</v>
      </c>
    </row>
    <row r="918">
      <c r="A918" t="n">
        <v>14</v>
      </c>
      <c r="B918" t="n">
        <v>95</v>
      </c>
      <c r="C918" t="inlineStr">
        <is>
          <t xml:space="preserve">CONCLUIDO	</t>
        </is>
      </c>
      <c r="D918" t="n">
        <v>5.9422</v>
      </c>
      <c r="E918" t="n">
        <v>16.83</v>
      </c>
      <c r="F918" t="n">
        <v>13.32</v>
      </c>
      <c r="G918" t="n">
        <v>28.54</v>
      </c>
      <c r="H918" t="n">
        <v>0.42</v>
      </c>
      <c r="I918" t="n">
        <v>28</v>
      </c>
      <c r="J918" t="n">
        <v>191.02</v>
      </c>
      <c r="K918" t="n">
        <v>53.44</v>
      </c>
      <c r="L918" t="n">
        <v>4.5</v>
      </c>
      <c r="M918" t="n">
        <v>26</v>
      </c>
      <c r="N918" t="n">
        <v>38.08</v>
      </c>
      <c r="O918" t="n">
        <v>23792.83</v>
      </c>
      <c r="P918" t="n">
        <v>164.68</v>
      </c>
      <c r="Q918" t="n">
        <v>988.21</v>
      </c>
      <c r="R918" t="n">
        <v>55.36</v>
      </c>
      <c r="S918" t="n">
        <v>35.43</v>
      </c>
      <c r="T918" t="n">
        <v>8850.42</v>
      </c>
      <c r="U918" t="n">
        <v>0.64</v>
      </c>
      <c r="V918" t="n">
        <v>0.86</v>
      </c>
      <c r="W918" t="n">
        <v>3.01</v>
      </c>
      <c r="X918" t="n">
        <v>0.5600000000000001</v>
      </c>
      <c r="Y918" t="n">
        <v>1</v>
      </c>
      <c r="Z918" t="n">
        <v>10</v>
      </c>
    </row>
    <row r="919">
      <c r="A919" t="n">
        <v>15</v>
      </c>
      <c r="B919" t="n">
        <v>95</v>
      </c>
      <c r="C919" t="inlineStr">
        <is>
          <t xml:space="preserve">CONCLUIDO	</t>
        </is>
      </c>
      <c r="D919" t="n">
        <v>5.9891</v>
      </c>
      <c r="E919" t="n">
        <v>16.7</v>
      </c>
      <c r="F919" t="n">
        <v>13.26</v>
      </c>
      <c r="G919" t="n">
        <v>30.6</v>
      </c>
      <c r="H919" t="n">
        <v>0.44</v>
      </c>
      <c r="I919" t="n">
        <v>26</v>
      </c>
      <c r="J919" t="n">
        <v>191.4</v>
      </c>
      <c r="K919" t="n">
        <v>53.44</v>
      </c>
      <c r="L919" t="n">
        <v>4.75</v>
      </c>
      <c r="M919" t="n">
        <v>24</v>
      </c>
      <c r="N919" t="n">
        <v>38.22</v>
      </c>
      <c r="O919" t="n">
        <v>23840.07</v>
      </c>
      <c r="P919" t="n">
        <v>163.03</v>
      </c>
      <c r="Q919" t="n">
        <v>988.15</v>
      </c>
      <c r="R919" t="n">
        <v>53.29</v>
      </c>
      <c r="S919" t="n">
        <v>35.43</v>
      </c>
      <c r="T919" t="n">
        <v>7826.92</v>
      </c>
      <c r="U919" t="n">
        <v>0.66</v>
      </c>
      <c r="V919" t="n">
        <v>0.86</v>
      </c>
      <c r="W919" t="n">
        <v>3.01</v>
      </c>
      <c r="X919" t="n">
        <v>0.51</v>
      </c>
      <c r="Y919" t="n">
        <v>1</v>
      </c>
      <c r="Z919" t="n">
        <v>10</v>
      </c>
    </row>
    <row r="920">
      <c r="A920" t="n">
        <v>16</v>
      </c>
      <c r="B920" t="n">
        <v>95</v>
      </c>
      <c r="C920" t="inlineStr">
        <is>
          <t xml:space="preserve">CONCLUIDO	</t>
        </is>
      </c>
      <c r="D920" t="n">
        <v>6.0124</v>
      </c>
      <c r="E920" t="n">
        <v>16.63</v>
      </c>
      <c r="F920" t="n">
        <v>13.23</v>
      </c>
      <c r="G920" t="n">
        <v>31.76</v>
      </c>
      <c r="H920" t="n">
        <v>0.46</v>
      </c>
      <c r="I920" t="n">
        <v>25</v>
      </c>
      <c r="J920" t="n">
        <v>191.78</v>
      </c>
      <c r="K920" t="n">
        <v>53.44</v>
      </c>
      <c r="L920" t="n">
        <v>5</v>
      </c>
      <c r="M920" t="n">
        <v>23</v>
      </c>
      <c r="N920" t="n">
        <v>38.35</v>
      </c>
      <c r="O920" t="n">
        <v>23887.36</v>
      </c>
      <c r="P920" t="n">
        <v>161.39</v>
      </c>
      <c r="Q920" t="n">
        <v>988.13</v>
      </c>
      <c r="R920" t="n">
        <v>52.55</v>
      </c>
      <c r="S920" t="n">
        <v>35.43</v>
      </c>
      <c r="T920" t="n">
        <v>7460.3</v>
      </c>
      <c r="U920" t="n">
        <v>0.67</v>
      </c>
      <c r="V920" t="n">
        <v>0.86</v>
      </c>
      <c r="W920" t="n">
        <v>3.01</v>
      </c>
      <c r="X920" t="n">
        <v>0.48</v>
      </c>
      <c r="Y920" t="n">
        <v>1</v>
      </c>
      <c r="Z920" t="n">
        <v>10</v>
      </c>
    </row>
    <row r="921">
      <c r="A921" t="n">
        <v>17</v>
      </c>
      <c r="B921" t="n">
        <v>95</v>
      </c>
      <c r="C921" t="inlineStr">
        <is>
          <t xml:space="preserve">CONCLUIDO	</t>
        </is>
      </c>
      <c r="D921" t="n">
        <v>6.0518</v>
      </c>
      <c r="E921" t="n">
        <v>16.52</v>
      </c>
      <c r="F921" t="n">
        <v>13.2</v>
      </c>
      <c r="G921" t="n">
        <v>34.43</v>
      </c>
      <c r="H921" t="n">
        <v>0.48</v>
      </c>
      <c r="I921" t="n">
        <v>23</v>
      </c>
      <c r="J921" t="n">
        <v>192.17</v>
      </c>
      <c r="K921" t="n">
        <v>53.44</v>
      </c>
      <c r="L921" t="n">
        <v>5.25</v>
      </c>
      <c r="M921" t="n">
        <v>21</v>
      </c>
      <c r="N921" t="n">
        <v>38.48</v>
      </c>
      <c r="O921" t="n">
        <v>23934.69</v>
      </c>
      <c r="P921" t="n">
        <v>159.89</v>
      </c>
      <c r="Q921" t="n">
        <v>988.11</v>
      </c>
      <c r="R921" t="n">
        <v>51.71</v>
      </c>
      <c r="S921" t="n">
        <v>35.43</v>
      </c>
      <c r="T921" t="n">
        <v>7052.45</v>
      </c>
      <c r="U921" t="n">
        <v>0.6899999999999999</v>
      </c>
      <c r="V921" t="n">
        <v>0.86</v>
      </c>
      <c r="W921" t="n">
        <v>3</v>
      </c>
      <c r="X921" t="n">
        <v>0.45</v>
      </c>
      <c r="Y921" t="n">
        <v>1</v>
      </c>
      <c r="Z921" t="n">
        <v>10</v>
      </c>
    </row>
    <row r="922">
      <c r="A922" t="n">
        <v>18</v>
      </c>
      <c r="B922" t="n">
        <v>95</v>
      </c>
      <c r="C922" t="inlineStr">
        <is>
          <t xml:space="preserve">CONCLUIDO	</t>
        </is>
      </c>
      <c r="D922" t="n">
        <v>6.0755</v>
      </c>
      <c r="E922" t="n">
        <v>16.46</v>
      </c>
      <c r="F922" t="n">
        <v>13.17</v>
      </c>
      <c r="G922" t="n">
        <v>35.92</v>
      </c>
      <c r="H922" t="n">
        <v>0.51</v>
      </c>
      <c r="I922" t="n">
        <v>22</v>
      </c>
      <c r="J922" t="n">
        <v>192.55</v>
      </c>
      <c r="K922" t="n">
        <v>53.44</v>
      </c>
      <c r="L922" t="n">
        <v>5.5</v>
      </c>
      <c r="M922" t="n">
        <v>20</v>
      </c>
      <c r="N922" t="n">
        <v>38.62</v>
      </c>
      <c r="O922" t="n">
        <v>23982.06</v>
      </c>
      <c r="P922" t="n">
        <v>158.62</v>
      </c>
      <c r="Q922" t="n">
        <v>988.12</v>
      </c>
      <c r="R922" t="n">
        <v>50.66</v>
      </c>
      <c r="S922" t="n">
        <v>35.43</v>
      </c>
      <c r="T922" t="n">
        <v>6531.64</v>
      </c>
      <c r="U922" t="n">
        <v>0.7</v>
      </c>
      <c r="V922" t="n">
        <v>0.87</v>
      </c>
      <c r="W922" t="n">
        <v>3</v>
      </c>
      <c r="X922" t="n">
        <v>0.42</v>
      </c>
      <c r="Y922" t="n">
        <v>1</v>
      </c>
      <c r="Z922" t="n">
        <v>10</v>
      </c>
    </row>
    <row r="923">
      <c r="A923" t="n">
        <v>19</v>
      </c>
      <c r="B923" t="n">
        <v>95</v>
      </c>
      <c r="C923" t="inlineStr">
        <is>
          <t xml:space="preserve">CONCLUIDO	</t>
        </is>
      </c>
      <c r="D923" t="n">
        <v>6.0915</v>
      </c>
      <c r="E923" t="n">
        <v>16.42</v>
      </c>
      <c r="F923" t="n">
        <v>13.17</v>
      </c>
      <c r="G923" t="n">
        <v>37.62</v>
      </c>
      <c r="H923" t="n">
        <v>0.53</v>
      </c>
      <c r="I923" t="n">
        <v>21</v>
      </c>
      <c r="J923" t="n">
        <v>192.94</v>
      </c>
      <c r="K923" t="n">
        <v>53.44</v>
      </c>
      <c r="L923" t="n">
        <v>5.75</v>
      </c>
      <c r="M923" t="n">
        <v>19</v>
      </c>
      <c r="N923" t="n">
        <v>38.75</v>
      </c>
      <c r="O923" t="n">
        <v>24029.48</v>
      </c>
      <c r="P923" t="n">
        <v>157.21</v>
      </c>
      <c r="Q923" t="n">
        <v>988.09</v>
      </c>
      <c r="R923" t="n">
        <v>50.57</v>
      </c>
      <c r="S923" t="n">
        <v>35.43</v>
      </c>
      <c r="T923" t="n">
        <v>6492.51</v>
      </c>
      <c r="U923" t="n">
        <v>0.7</v>
      </c>
      <c r="V923" t="n">
        <v>0.87</v>
      </c>
      <c r="W923" t="n">
        <v>3</v>
      </c>
      <c r="X923" t="n">
        <v>0.41</v>
      </c>
      <c r="Y923" t="n">
        <v>1</v>
      </c>
      <c r="Z923" t="n">
        <v>10</v>
      </c>
    </row>
    <row r="924">
      <c r="A924" t="n">
        <v>20</v>
      </c>
      <c r="B924" t="n">
        <v>95</v>
      </c>
      <c r="C924" t="inlineStr">
        <is>
          <t xml:space="preserve">CONCLUIDO	</t>
        </is>
      </c>
      <c r="D924" t="n">
        <v>6.1222</v>
      </c>
      <c r="E924" t="n">
        <v>16.33</v>
      </c>
      <c r="F924" t="n">
        <v>13.12</v>
      </c>
      <c r="G924" t="n">
        <v>39.36</v>
      </c>
      <c r="H924" t="n">
        <v>0.55</v>
      </c>
      <c r="I924" t="n">
        <v>20</v>
      </c>
      <c r="J924" t="n">
        <v>193.32</v>
      </c>
      <c r="K924" t="n">
        <v>53.44</v>
      </c>
      <c r="L924" t="n">
        <v>6</v>
      </c>
      <c r="M924" t="n">
        <v>18</v>
      </c>
      <c r="N924" t="n">
        <v>38.89</v>
      </c>
      <c r="O924" t="n">
        <v>24076.95</v>
      </c>
      <c r="P924" t="n">
        <v>155.78</v>
      </c>
      <c r="Q924" t="n">
        <v>988.1799999999999</v>
      </c>
      <c r="R924" t="n">
        <v>49.03</v>
      </c>
      <c r="S924" t="n">
        <v>35.43</v>
      </c>
      <c r="T924" t="n">
        <v>5727.66</v>
      </c>
      <c r="U924" t="n">
        <v>0.72</v>
      </c>
      <c r="V924" t="n">
        <v>0.87</v>
      </c>
      <c r="W924" t="n">
        <v>3</v>
      </c>
      <c r="X924" t="n">
        <v>0.37</v>
      </c>
      <c r="Y924" t="n">
        <v>1</v>
      </c>
      <c r="Z924" t="n">
        <v>10</v>
      </c>
    </row>
    <row r="925">
      <c r="A925" t="n">
        <v>21</v>
      </c>
      <c r="B925" t="n">
        <v>95</v>
      </c>
      <c r="C925" t="inlineStr">
        <is>
          <t xml:space="preserve">CONCLUIDO	</t>
        </is>
      </c>
      <c r="D925" t="n">
        <v>6.1442</v>
      </c>
      <c r="E925" t="n">
        <v>16.28</v>
      </c>
      <c r="F925" t="n">
        <v>13.1</v>
      </c>
      <c r="G925" t="n">
        <v>41.37</v>
      </c>
      <c r="H925" t="n">
        <v>0.57</v>
      </c>
      <c r="I925" t="n">
        <v>19</v>
      </c>
      <c r="J925" t="n">
        <v>193.71</v>
      </c>
      <c r="K925" t="n">
        <v>53.44</v>
      </c>
      <c r="L925" t="n">
        <v>6.25</v>
      </c>
      <c r="M925" t="n">
        <v>17</v>
      </c>
      <c r="N925" t="n">
        <v>39.02</v>
      </c>
      <c r="O925" t="n">
        <v>24124.47</v>
      </c>
      <c r="P925" t="n">
        <v>154.24</v>
      </c>
      <c r="Q925" t="n">
        <v>988.1799999999999</v>
      </c>
      <c r="R925" t="n">
        <v>48.62</v>
      </c>
      <c r="S925" t="n">
        <v>35.43</v>
      </c>
      <c r="T925" t="n">
        <v>5527.27</v>
      </c>
      <c r="U925" t="n">
        <v>0.73</v>
      </c>
      <c r="V925" t="n">
        <v>0.87</v>
      </c>
      <c r="W925" t="n">
        <v>2.99</v>
      </c>
      <c r="X925" t="n">
        <v>0.35</v>
      </c>
      <c r="Y925" t="n">
        <v>1</v>
      </c>
      <c r="Z925" t="n">
        <v>10</v>
      </c>
    </row>
    <row r="926">
      <c r="A926" t="n">
        <v>22</v>
      </c>
      <c r="B926" t="n">
        <v>95</v>
      </c>
      <c r="C926" t="inlineStr">
        <is>
          <t xml:space="preserve">CONCLUIDO	</t>
        </is>
      </c>
      <c r="D926" t="n">
        <v>6.1629</v>
      </c>
      <c r="E926" t="n">
        <v>16.23</v>
      </c>
      <c r="F926" t="n">
        <v>13.09</v>
      </c>
      <c r="G926" t="n">
        <v>43.62</v>
      </c>
      <c r="H926" t="n">
        <v>0.59</v>
      </c>
      <c r="I926" t="n">
        <v>18</v>
      </c>
      <c r="J926" t="n">
        <v>194.09</v>
      </c>
      <c r="K926" t="n">
        <v>53.44</v>
      </c>
      <c r="L926" t="n">
        <v>6.5</v>
      </c>
      <c r="M926" t="n">
        <v>16</v>
      </c>
      <c r="N926" t="n">
        <v>39.16</v>
      </c>
      <c r="O926" t="n">
        <v>24172.03</v>
      </c>
      <c r="P926" t="n">
        <v>152.96</v>
      </c>
      <c r="Q926" t="n">
        <v>988.2</v>
      </c>
      <c r="R926" t="n">
        <v>48.05</v>
      </c>
      <c r="S926" t="n">
        <v>35.43</v>
      </c>
      <c r="T926" t="n">
        <v>5245.37</v>
      </c>
      <c r="U926" t="n">
        <v>0.74</v>
      </c>
      <c r="V926" t="n">
        <v>0.87</v>
      </c>
      <c r="W926" t="n">
        <v>3</v>
      </c>
      <c r="X926" t="n">
        <v>0.33</v>
      </c>
      <c r="Y926" t="n">
        <v>1</v>
      </c>
      <c r="Z926" t="n">
        <v>10</v>
      </c>
    </row>
    <row r="927">
      <c r="A927" t="n">
        <v>23</v>
      </c>
      <c r="B927" t="n">
        <v>95</v>
      </c>
      <c r="C927" t="inlineStr">
        <is>
          <t xml:space="preserve">CONCLUIDO	</t>
        </is>
      </c>
      <c r="D927" t="n">
        <v>6.1807</v>
      </c>
      <c r="E927" t="n">
        <v>16.18</v>
      </c>
      <c r="F927" t="n">
        <v>13.08</v>
      </c>
      <c r="G927" t="n">
        <v>46.16</v>
      </c>
      <c r="H927" t="n">
        <v>0.62</v>
      </c>
      <c r="I927" t="n">
        <v>17</v>
      </c>
      <c r="J927" t="n">
        <v>194.48</v>
      </c>
      <c r="K927" t="n">
        <v>53.44</v>
      </c>
      <c r="L927" t="n">
        <v>6.75</v>
      </c>
      <c r="M927" t="n">
        <v>15</v>
      </c>
      <c r="N927" t="n">
        <v>39.29</v>
      </c>
      <c r="O927" t="n">
        <v>24219.63</v>
      </c>
      <c r="P927" t="n">
        <v>149.94</v>
      </c>
      <c r="Q927" t="n">
        <v>988.1</v>
      </c>
      <c r="R927" t="n">
        <v>47.92</v>
      </c>
      <c r="S927" t="n">
        <v>35.43</v>
      </c>
      <c r="T927" t="n">
        <v>5188.29</v>
      </c>
      <c r="U927" t="n">
        <v>0.74</v>
      </c>
      <c r="V927" t="n">
        <v>0.87</v>
      </c>
      <c r="W927" t="n">
        <v>2.99</v>
      </c>
      <c r="X927" t="n">
        <v>0.32</v>
      </c>
      <c r="Y927" t="n">
        <v>1</v>
      </c>
      <c r="Z927" t="n">
        <v>10</v>
      </c>
    </row>
    <row r="928">
      <c r="A928" t="n">
        <v>24</v>
      </c>
      <c r="B928" t="n">
        <v>95</v>
      </c>
      <c r="C928" t="inlineStr">
        <is>
          <t xml:space="preserve">CONCLUIDO	</t>
        </is>
      </c>
      <c r="D928" t="n">
        <v>6.1794</v>
      </c>
      <c r="E928" t="n">
        <v>16.18</v>
      </c>
      <c r="F928" t="n">
        <v>13.08</v>
      </c>
      <c r="G928" t="n">
        <v>46.17</v>
      </c>
      <c r="H928" t="n">
        <v>0.64</v>
      </c>
      <c r="I928" t="n">
        <v>17</v>
      </c>
      <c r="J928" t="n">
        <v>194.86</v>
      </c>
      <c r="K928" t="n">
        <v>53.44</v>
      </c>
      <c r="L928" t="n">
        <v>7</v>
      </c>
      <c r="M928" t="n">
        <v>15</v>
      </c>
      <c r="N928" t="n">
        <v>39.43</v>
      </c>
      <c r="O928" t="n">
        <v>24267.28</v>
      </c>
      <c r="P928" t="n">
        <v>149.68</v>
      </c>
      <c r="Q928" t="n">
        <v>988.14</v>
      </c>
      <c r="R928" t="n">
        <v>48.01</v>
      </c>
      <c r="S928" t="n">
        <v>35.43</v>
      </c>
      <c r="T928" t="n">
        <v>5230.24</v>
      </c>
      <c r="U928" t="n">
        <v>0.74</v>
      </c>
      <c r="V928" t="n">
        <v>0.87</v>
      </c>
      <c r="W928" t="n">
        <v>2.99</v>
      </c>
      <c r="X928" t="n">
        <v>0.33</v>
      </c>
      <c r="Y928" t="n">
        <v>1</v>
      </c>
      <c r="Z928" t="n">
        <v>10</v>
      </c>
    </row>
    <row r="929">
      <c r="A929" t="n">
        <v>25</v>
      </c>
      <c r="B929" t="n">
        <v>95</v>
      </c>
      <c r="C929" t="inlineStr">
        <is>
          <t xml:space="preserve">CONCLUIDO	</t>
        </is>
      </c>
      <c r="D929" t="n">
        <v>6.2066</v>
      </c>
      <c r="E929" t="n">
        <v>16.11</v>
      </c>
      <c r="F929" t="n">
        <v>13.05</v>
      </c>
      <c r="G929" t="n">
        <v>48.93</v>
      </c>
      <c r="H929" t="n">
        <v>0.66</v>
      </c>
      <c r="I929" t="n">
        <v>16</v>
      </c>
      <c r="J929" t="n">
        <v>195.25</v>
      </c>
      <c r="K929" t="n">
        <v>53.44</v>
      </c>
      <c r="L929" t="n">
        <v>7.25</v>
      </c>
      <c r="M929" t="n">
        <v>14</v>
      </c>
      <c r="N929" t="n">
        <v>39.57</v>
      </c>
      <c r="O929" t="n">
        <v>24314.98</v>
      </c>
      <c r="P929" t="n">
        <v>148.66</v>
      </c>
      <c r="Q929" t="n">
        <v>988.09</v>
      </c>
      <c r="R929" t="n">
        <v>46.94</v>
      </c>
      <c r="S929" t="n">
        <v>35.43</v>
      </c>
      <c r="T929" t="n">
        <v>4700.28</v>
      </c>
      <c r="U929" t="n">
        <v>0.75</v>
      </c>
      <c r="V929" t="n">
        <v>0.87</v>
      </c>
      <c r="W929" t="n">
        <v>2.99</v>
      </c>
      <c r="X929" t="n">
        <v>0.29</v>
      </c>
      <c r="Y929" t="n">
        <v>1</v>
      </c>
      <c r="Z929" t="n">
        <v>10</v>
      </c>
    </row>
    <row r="930">
      <c r="A930" t="n">
        <v>26</v>
      </c>
      <c r="B930" t="n">
        <v>95</v>
      </c>
      <c r="C930" t="inlineStr">
        <is>
          <t xml:space="preserve">CONCLUIDO	</t>
        </is>
      </c>
      <c r="D930" t="n">
        <v>6.2215</v>
      </c>
      <c r="E930" t="n">
        <v>16.07</v>
      </c>
      <c r="F930" t="n">
        <v>13.05</v>
      </c>
      <c r="G930" t="n">
        <v>52.19</v>
      </c>
      <c r="H930" t="n">
        <v>0.68</v>
      </c>
      <c r="I930" t="n">
        <v>15</v>
      </c>
      <c r="J930" t="n">
        <v>195.64</v>
      </c>
      <c r="K930" t="n">
        <v>53.44</v>
      </c>
      <c r="L930" t="n">
        <v>7.5</v>
      </c>
      <c r="M930" t="n">
        <v>13</v>
      </c>
      <c r="N930" t="n">
        <v>39.7</v>
      </c>
      <c r="O930" t="n">
        <v>24362.73</v>
      </c>
      <c r="P930" t="n">
        <v>146.51</v>
      </c>
      <c r="Q930" t="n">
        <v>988.08</v>
      </c>
      <c r="R930" t="n">
        <v>46.69</v>
      </c>
      <c r="S930" t="n">
        <v>35.43</v>
      </c>
      <c r="T930" t="n">
        <v>4579.46</v>
      </c>
      <c r="U930" t="n">
        <v>0.76</v>
      </c>
      <c r="V930" t="n">
        <v>0.87</v>
      </c>
      <c r="W930" t="n">
        <v>3</v>
      </c>
      <c r="X930" t="n">
        <v>0.29</v>
      </c>
      <c r="Y930" t="n">
        <v>1</v>
      </c>
      <c r="Z930" t="n">
        <v>10</v>
      </c>
    </row>
    <row r="931">
      <c r="A931" t="n">
        <v>27</v>
      </c>
      <c r="B931" t="n">
        <v>95</v>
      </c>
      <c r="C931" t="inlineStr">
        <is>
          <t xml:space="preserve">CONCLUIDO	</t>
        </is>
      </c>
      <c r="D931" t="n">
        <v>6.2306</v>
      </c>
      <c r="E931" t="n">
        <v>16.05</v>
      </c>
      <c r="F931" t="n">
        <v>13.02</v>
      </c>
      <c r="G931" t="n">
        <v>52.09</v>
      </c>
      <c r="H931" t="n">
        <v>0.7</v>
      </c>
      <c r="I931" t="n">
        <v>15</v>
      </c>
      <c r="J931" t="n">
        <v>196.03</v>
      </c>
      <c r="K931" t="n">
        <v>53.44</v>
      </c>
      <c r="L931" t="n">
        <v>7.75</v>
      </c>
      <c r="M931" t="n">
        <v>13</v>
      </c>
      <c r="N931" t="n">
        <v>39.84</v>
      </c>
      <c r="O931" t="n">
        <v>24410.52</v>
      </c>
      <c r="P931" t="n">
        <v>145.44</v>
      </c>
      <c r="Q931" t="n">
        <v>988.12</v>
      </c>
      <c r="R931" t="n">
        <v>46.22</v>
      </c>
      <c r="S931" t="n">
        <v>35.43</v>
      </c>
      <c r="T931" t="n">
        <v>4344.85</v>
      </c>
      <c r="U931" t="n">
        <v>0.77</v>
      </c>
      <c r="V931" t="n">
        <v>0.88</v>
      </c>
      <c r="W931" t="n">
        <v>2.99</v>
      </c>
      <c r="X931" t="n">
        <v>0.27</v>
      </c>
      <c r="Y931" t="n">
        <v>1</v>
      </c>
      <c r="Z931" t="n">
        <v>10</v>
      </c>
    </row>
    <row r="932">
      <c r="A932" t="n">
        <v>28</v>
      </c>
      <c r="B932" t="n">
        <v>95</v>
      </c>
      <c r="C932" t="inlineStr">
        <is>
          <t xml:space="preserve">CONCLUIDO	</t>
        </is>
      </c>
      <c r="D932" t="n">
        <v>6.2526</v>
      </c>
      <c r="E932" t="n">
        <v>15.99</v>
      </c>
      <c r="F932" t="n">
        <v>13</v>
      </c>
      <c r="G932" t="n">
        <v>55.73</v>
      </c>
      <c r="H932" t="n">
        <v>0.72</v>
      </c>
      <c r="I932" t="n">
        <v>14</v>
      </c>
      <c r="J932" t="n">
        <v>196.41</v>
      </c>
      <c r="K932" t="n">
        <v>53.44</v>
      </c>
      <c r="L932" t="n">
        <v>8</v>
      </c>
      <c r="M932" t="n">
        <v>12</v>
      </c>
      <c r="N932" t="n">
        <v>39.98</v>
      </c>
      <c r="O932" t="n">
        <v>24458.36</v>
      </c>
      <c r="P932" t="n">
        <v>143.63</v>
      </c>
      <c r="Q932" t="n">
        <v>988.1</v>
      </c>
      <c r="R932" t="n">
        <v>45.54</v>
      </c>
      <c r="S932" t="n">
        <v>35.43</v>
      </c>
      <c r="T932" t="n">
        <v>4010.82</v>
      </c>
      <c r="U932" t="n">
        <v>0.78</v>
      </c>
      <c r="V932" t="n">
        <v>0.88</v>
      </c>
      <c r="W932" t="n">
        <v>2.98</v>
      </c>
      <c r="X932" t="n">
        <v>0.25</v>
      </c>
      <c r="Y932" t="n">
        <v>1</v>
      </c>
      <c r="Z932" t="n">
        <v>10</v>
      </c>
    </row>
    <row r="933">
      <c r="A933" t="n">
        <v>29</v>
      </c>
      <c r="B933" t="n">
        <v>95</v>
      </c>
      <c r="C933" t="inlineStr">
        <is>
          <t xml:space="preserve">CONCLUIDO	</t>
        </is>
      </c>
      <c r="D933" t="n">
        <v>6.2556</v>
      </c>
      <c r="E933" t="n">
        <v>15.99</v>
      </c>
      <c r="F933" t="n">
        <v>13</v>
      </c>
      <c r="G933" t="n">
        <v>55.7</v>
      </c>
      <c r="H933" t="n">
        <v>0.74</v>
      </c>
      <c r="I933" t="n">
        <v>14</v>
      </c>
      <c r="J933" t="n">
        <v>196.8</v>
      </c>
      <c r="K933" t="n">
        <v>53.44</v>
      </c>
      <c r="L933" t="n">
        <v>8.25</v>
      </c>
      <c r="M933" t="n">
        <v>12</v>
      </c>
      <c r="N933" t="n">
        <v>40.12</v>
      </c>
      <c r="O933" t="n">
        <v>24506.24</v>
      </c>
      <c r="P933" t="n">
        <v>142.66</v>
      </c>
      <c r="Q933" t="n">
        <v>988.12</v>
      </c>
      <c r="R933" t="n">
        <v>45.17</v>
      </c>
      <c r="S933" t="n">
        <v>35.43</v>
      </c>
      <c r="T933" t="n">
        <v>3826.48</v>
      </c>
      <c r="U933" t="n">
        <v>0.78</v>
      </c>
      <c r="V933" t="n">
        <v>0.88</v>
      </c>
      <c r="W933" t="n">
        <v>2.99</v>
      </c>
      <c r="X933" t="n">
        <v>0.24</v>
      </c>
      <c r="Y933" t="n">
        <v>1</v>
      </c>
      <c r="Z933" t="n">
        <v>10</v>
      </c>
    </row>
    <row r="934">
      <c r="A934" t="n">
        <v>30</v>
      </c>
      <c r="B934" t="n">
        <v>95</v>
      </c>
      <c r="C934" t="inlineStr">
        <is>
          <t xml:space="preserve">CONCLUIDO	</t>
        </is>
      </c>
      <c r="D934" t="n">
        <v>6.2706</v>
      </c>
      <c r="E934" t="n">
        <v>15.95</v>
      </c>
      <c r="F934" t="n">
        <v>12.99</v>
      </c>
      <c r="G934" t="n">
        <v>59.98</v>
      </c>
      <c r="H934" t="n">
        <v>0.77</v>
      </c>
      <c r="I934" t="n">
        <v>13</v>
      </c>
      <c r="J934" t="n">
        <v>197.19</v>
      </c>
      <c r="K934" t="n">
        <v>53.44</v>
      </c>
      <c r="L934" t="n">
        <v>8.5</v>
      </c>
      <c r="M934" t="n">
        <v>11</v>
      </c>
      <c r="N934" t="n">
        <v>40.26</v>
      </c>
      <c r="O934" t="n">
        <v>24554.18</v>
      </c>
      <c r="P934" t="n">
        <v>140.88</v>
      </c>
      <c r="Q934" t="n">
        <v>988.17</v>
      </c>
      <c r="R934" t="n">
        <v>45.27</v>
      </c>
      <c r="S934" t="n">
        <v>35.43</v>
      </c>
      <c r="T934" t="n">
        <v>3879.17</v>
      </c>
      <c r="U934" t="n">
        <v>0.78</v>
      </c>
      <c r="V934" t="n">
        <v>0.88</v>
      </c>
      <c r="W934" t="n">
        <v>2.99</v>
      </c>
      <c r="X934" t="n">
        <v>0.24</v>
      </c>
      <c r="Y934" t="n">
        <v>1</v>
      </c>
      <c r="Z934" t="n">
        <v>10</v>
      </c>
    </row>
    <row r="935">
      <c r="A935" t="n">
        <v>31</v>
      </c>
      <c r="B935" t="n">
        <v>95</v>
      </c>
      <c r="C935" t="inlineStr">
        <is>
          <t xml:space="preserve">CONCLUIDO	</t>
        </is>
      </c>
      <c r="D935" t="n">
        <v>6.2713</v>
      </c>
      <c r="E935" t="n">
        <v>15.95</v>
      </c>
      <c r="F935" t="n">
        <v>12.99</v>
      </c>
      <c r="G935" t="n">
        <v>59.97</v>
      </c>
      <c r="H935" t="n">
        <v>0.79</v>
      </c>
      <c r="I935" t="n">
        <v>13</v>
      </c>
      <c r="J935" t="n">
        <v>197.58</v>
      </c>
      <c r="K935" t="n">
        <v>53.44</v>
      </c>
      <c r="L935" t="n">
        <v>8.75</v>
      </c>
      <c r="M935" t="n">
        <v>10</v>
      </c>
      <c r="N935" t="n">
        <v>40.39</v>
      </c>
      <c r="O935" t="n">
        <v>24602.15</v>
      </c>
      <c r="P935" t="n">
        <v>139.82</v>
      </c>
      <c r="Q935" t="n">
        <v>988.1799999999999</v>
      </c>
      <c r="R935" t="n">
        <v>45.17</v>
      </c>
      <c r="S935" t="n">
        <v>35.43</v>
      </c>
      <c r="T935" t="n">
        <v>3828.92</v>
      </c>
      <c r="U935" t="n">
        <v>0.78</v>
      </c>
      <c r="V935" t="n">
        <v>0.88</v>
      </c>
      <c r="W935" t="n">
        <v>2.99</v>
      </c>
      <c r="X935" t="n">
        <v>0.24</v>
      </c>
      <c r="Y935" t="n">
        <v>1</v>
      </c>
      <c r="Z935" t="n">
        <v>10</v>
      </c>
    </row>
    <row r="936">
      <c r="A936" t="n">
        <v>32</v>
      </c>
      <c r="B936" t="n">
        <v>95</v>
      </c>
      <c r="C936" t="inlineStr">
        <is>
          <t xml:space="preserve">CONCLUIDO	</t>
        </is>
      </c>
      <c r="D936" t="n">
        <v>6.2947</v>
      </c>
      <c r="E936" t="n">
        <v>15.89</v>
      </c>
      <c r="F936" t="n">
        <v>12.97</v>
      </c>
      <c r="G936" t="n">
        <v>64.86</v>
      </c>
      <c r="H936" t="n">
        <v>0.8100000000000001</v>
      </c>
      <c r="I936" t="n">
        <v>12</v>
      </c>
      <c r="J936" t="n">
        <v>197.97</v>
      </c>
      <c r="K936" t="n">
        <v>53.44</v>
      </c>
      <c r="L936" t="n">
        <v>9</v>
      </c>
      <c r="M936" t="n">
        <v>6</v>
      </c>
      <c r="N936" t="n">
        <v>40.53</v>
      </c>
      <c r="O936" t="n">
        <v>24650.18</v>
      </c>
      <c r="P936" t="n">
        <v>137.17</v>
      </c>
      <c r="Q936" t="n">
        <v>988.16</v>
      </c>
      <c r="R936" t="n">
        <v>44.42</v>
      </c>
      <c r="S936" t="n">
        <v>35.43</v>
      </c>
      <c r="T936" t="n">
        <v>3461.38</v>
      </c>
      <c r="U936" t="n">
        <v>0.8</v>
      </c>
      <c r="V936" t="n">
        <v>0.88</v>
      </c>
      <c r="W936" t="n">
        <v>2.99</v>
      </c>
      <c r="X936" t="n">
        <v>0.22</v>
      </c>
      <c r="Y936" t="n">
        <v>1</v>
      </c>
      <c r="Z936" t="n">
        <v>10</v>
      </c>
    </row>
    <row r="937">
      <c r="A937" t="n">
        <v>33</v>
      </c>
      <c r="B937" t="n">
        <v>95</v>
      </c>
      <c r="C937" t="inlineStr">
        <is>
          <t xml:space="preserve">CONCLUIDO	</t>
        </is>
      </c>
      <c r="D937" t="n">
        <v>6.2954</v>
      </c>
      <c r="E937" t="n">
        <v>15.88</v>
      </c>
      <c r="F937" t="n">
        <v>12.97</v>
      </c>
      <c r="G937" t="n">
        <v>64.84999999999999</v>
      </c>
      <c r="H937" t="n">
        <v>0.83</v>
      </c>
      <c r="I937" t="n">
        <v>12</v>
      </c>
      <c r="J937" t="n">
        <v>198.36</v>
      </c>
      <c r="K937" t="n">
        <v>53.44</v>
      </c>
      <c r="L937" t="n">
        <v>9.25</v>
      </c>
      <c r="M937" t="n">
        <v>4</v>
      </c>
      <c r="N937" t="n">
        <v>40.67</v>
      </c>
      <c r="O937" t="n">
        <v>24698.26</v>
      </c>
      <c r="P937" t="n">
        <v>137.17</v>
      </c>
      <c r="Q937" t="n">
        <v>988.1</v>
      </c>
      <c r="R937" t="n">
        <v>44.33</v>
      </c>
      <c r="S937" t="n">
        <v>35.43</v>
      </c>
      <c r="T937" t="n">
        <v>3415.92</v>
      </c>
      <c r="U937" t="n">
        <v>0.8</v>
      </c>
      <c r="V937" t="n">
        <v>0.88</v>
      </c>
      <c r="W937" t="n">
        <v>2.99</v>
      </c>
      <c r="X937" t="n">
        <v>0.22</v>
      </c>
      <c r="Y937" t="n">
        <v>1</v>
      </c>
      <c r="Z937" t="n">
        <v>10</v>
      </c>
    </row>
    <row r="938">
      <c r="A938" t="n">
        <v>34</v>
      </c>
      <c r="B938" t="n">
        <v>95</v>
      </c>
      <c r="C938" t="inlineStr">
        <is>
          <t xml:space="preserve">CONCLUIDO	</t>
        </is>
      </c>
      <c r="D938" t="n">
        <v>6.2925</v>
      </c>
      <c r="E938" t="n">
        <v>15.89</v>
      </c>
      <c r="F938" t="n">
        <v>12.98</v>
      </c>
      <c r="G938" t="n">
        <v>64.88</v>
      </c>
      <c r="H938" t="n">
        <v>0.85</v>
      </c>
      <c r="I938" t="n">
        <v>12</v>
      </c>
      <c r="J938" t="n">
        <v>198.75</v>
      </c>
      <c r="K938" t="n">
        <v>53.44</v>
      </c>
      <c r="L938" t="n">
        <v>9.5</v>
      </c>
      <c r="M938" t="n">
        <v>3</v>
      </c>
      <c r="N938" t="n">
        <v>40.81</v>
      </c>
      <c r="O938" t="n">
        <v>24746.38</v>
      </c>
      <c r="P938" t="n">
        <v>136.91</v>
      </c>
      <c r="Q938" t="n">
        <v>988.12</v>
      </c>
      <c r="R938" t="n">
        <v>44.29</v>
      </c>
      <c r="S938" t="n">
        <v>35.43</v>
      </c>
      <c r="T938" t="n">
        <v>3398.09</v>
      </c>
      <c r="U938" t="n">
        <v>0.8</v>
      </c>
      <c r="V938" t="n">
        <v>0.88</v>
      </c>
      <c r="W938" t="n">
        <v>2.99</v>
      </c>
      <c r="X938" t="n">
        <v>0.22</v>
      </c>
      <c r="Y938" t="n">
        <v>1</v>
      </c>
      <c r="Z938" t="n">
        <v>10</v>
      </c>
    </row>
    <row r="939">
      <c r="A939" t="n">
        <v>35</v>
      </c>
      <c r="B939" t="n">
        <v>95</v>
      </c>
      <c r="C939" t="inlineStr">
        <is>
          <t xml:space="preserve">CONCLUIDO	</t>
        </is>
      </c>
      <c r="D939" t="n">
        <v>6.295</v>
      </c>
      <c r="E939" t="n">
        <v>15.89</v>
      </c>
      <c r="F939" t="n">
        <v>12.97</v>
      </c>
      <c r="G939" t="n">
        <v>64.84999999999999</v>
      </c>
      <c r="H939" t="n">
        <v>0.87</v>
      </c>
      <c r="I939" t="n">
        <v>12</v>
      </c>
      <c r="J939" t="n">
        <v>199.14</v>
      </c>
      <c r="K939" t="n">
        <v>53.44</v>
      </c>
      <c r="L939" t="n">
        <v>9.75</v>
      </c>
      <c r="M939" t="n">
        <v>2</v>
      </c>
      <c r="N939" t="n">
        <v>40.95</v>
      </c>
      <c r="O939" t="n">
        <v>24794.55</v>
      </c>
      <c r="P939" t="n">
        <v>136.73</v>
      </c>
      <c r="Q939" t="n">
        <v>988.14</v>
      </c>
      <c r="R939" t="n">
        <v>44.21</v>
      </c>
      <c r="S939" t="n">
        <v>35.43</v>
      </c>
      <c r="T939" t="n">
        <v>3357.01</v>
      </c>
      <c r="U939" t="n">
        <v>0.8</v>
      </c>
      <c r="V939" t="n">
        <v>0.88</v>
      </c>
      <c r="W939" t="n">
        <v>2.99</v>
      </c>
      <c r="X939" t="n">
        <v>0.22</v>
      </c>
      <c r="Y939" t="n">
        <v>1</v>
      </c>
      <c r="Z939" t="n">
        <v>10</v>
      </c>
    </row>
    <row r="940">
      <c r="A940" t="n">
        <v>36</v>
      </c>
      <c r="B940" t="n">
        <v>95</v>
      </c>
      <c r="C940" t="inlineStr">
        <is>
          <t xml:space="preserve">CONCLUIDO	</t>
        </is>
      </c>
      <c r="D940" t="n">
        <v>6.2939</v>
      </c>
      <c r="E940" t="n">
        <v>15.89</v>
      </c>
      <c r="F940" t="n">
        <v>12.97</v>
      </c>
      <c r="G940" t="n">
        <v>64.87</v>
      </c>
      <c r="H940" t="n">
        <v>0.89</v>
      </c>
      <c r="I940" t="n">
        <v>12</v>
      </c>
      <c r="J940" t="n">
        <v>199.53</v>
      </c>
      <c r="K940" t="n">
        <v>53.44</v>
      </c>
      <c r="L940" t="n">
        <v>10</v>
      </c>
      <c r="M940" t="n">
        <v>0</v>
      </c>
      <c r="N940" t="n">
        <v>41.1</v>
      </c>
      <c r="O940" t="n">
        <v>24842.77</v>
      </c>
      <c r="P940" t="n">
        <v>136.85</v>
      </c>
      <c r="Q940" t="n">
        <v>988.1799999999999</v>
      </c>
      <c r="R940" t="n">
        <v>44.14</v>
      </c>
      <c r="S940" t="n">
        <v>35.43</v>
      </c>
      <c r="T940" t="n">
        <v>3320.2</v>
      </c>
      <c r="U940" t="n">
        <v>0.8</v>
      </c>
      <c r="V940" t="n">
        <v>0.88</v>
      </c>
      <c r="W940" t="n">
        <v>3</v>
      </c>
      <c r="X940" t="n">
        <v>0.22</v>
      </c>
      <c r="Y940" t="n">
        <v>1</v>
      </c>
      <c r="Z940" t="n">
        <v>10</v>
      </c>
    </row>
    <row r="941">
      <c r="A941" t="n">
        <v>0</v>
      </c>
      <c r="B941" t="n">
        <v>55</v>
      </c>
      <c r="C941" t="inlineStr">
        <is>
          <t xml:space="preserve">CONCLUIDO	</t>
        </is>
      </c>
      <c r="D941" t="n">
        <v>5.1524</v>
      </c>
      <c r="E941" t="n">
        <v>19.41</v>
      </c>
      <c r="F941" t="n">
        <v>14.84</v>
      </c>
      <c r="G941" t="n">
        <v>8.56</v>
      </c>
      <c r="H941" t="n">
        <v>0.15</v>
      </c>
      <c r="I941" t="n">
        <v>104</v>
      </c>
      <c r="J941" t="n">
        <v>116.05</v>
      </c>
      <c r="K941" t="n">
        <v>43.4</v>
      </c>
      <c r="L941" t="n">
        <v>1</v>
      </c>
      <c r="M941" t="n">
        <v>102</v>
      </c>
      <c r="N941" t="n">
        <v>16.65</v>
      </c>
      <c r="O941" t="n">
        <v>14546.17</v>
      </c>
      <c r="P941" t="n">
        <v>143.91</v>
      </c>
      <c r="Q941" t="n">
        <v>988.5700000000001</v>
      </c>
      <c r="R941" t="n">
        <v>102.63</v>
      </c>
      <c r="S941" t="n">
        <v>35.43</v>
      </c>
      <c r="T941" t="n">
        <v>32106.22</v>
      </c>
      <c r="U941" t="n">
        <v>0.35</v>
      </c>
      <c r="V941" t="n">
        <v>0.77</v>
      </c>
      <c r="W941" t="n">
        <v>3.13</v>
      </c>
      <c r="X941" t="n">
        <v>2.08</v>
      </c>
      <c r="Y941" t="n">
        <v>1</v>
      </c>
      <c r="Z941" t="n">
        <v>10</v>
      </c>
    </row>
    <row r="942">
      <c r="A942" t="n">
        <v>1</v>
      </c>
      <c r="B942" t="n">
        <v>55</v>
      </c>
      <c r="C942" t="inlineStr">
        <is>
          <t xml:space="preserve">CONCLUIDO	</t>
        </is>
      </c>
      <c r="D942" t="n">
        <v>5.4526</v>
      </c>
      <c r="E942" t="n">
        <v>18.34</v>
      </c>
      <c r="F942" t="n">
        <v>14.34</v>
      </c>
      <c r="G942" t="n">
        <v>10.76</v>
      </c>
      <c r="H942" t="n">
        <v>0.19</v>
      </c>
      <c r="I942" t="n">
        <v>80</v>
      </c>
      <c r="J942" t="n">
        <v>116.37</v>
      </c>
      <c r="K942" t="n">
        <v>43.4</v>
      </c>
      <c r="L942" t="n">
        <v>1.25</v>
      </c>
      <c r="M942" t="n">
        <v>78</v>
      </c>
      <c r="N942" t="n">
        <v>16.72</v>
      </c>
      <c r="O942" t="n">
        <v>14585.96</v>
      </c>
      <c r="P942" t="n">
        <v>137.37</v>
      </c>
      <c r="Q942" t="n">
        <v>988.39</v>
      </c>
      <c r="R942" t="n">
        <v>87.09999999999999</v>
      </c>
      <c r="S942" t="n">
        <v>35.43</v>
      </c>
      <c r="T942" t="n">
        <v>24460.32</v>
      </c>
      <c r="U942" t="n">
        <v>0.41</v>
      </c>
      <c r="V942" t="n">
        <v>0.79</v>
      </c>
      <c r="W942" t="n">
        <v>3.1</v>
      </c>
      <c r="X942" t="n">
        <v>1.59</v>
      </c>
      <c r="Y942" t="n">
        <v>1</v>
      </c>
      <c r="Z942" t="n">
        <v>10</v>
      </c>
    </row>
    <row r="943">
      <c r="A943" t="n">
        <v>2</v>
      </c>
      <c r="B943" t="n">
        <v>55</v>
      </c>
      <c r="C943" t="inlineStr">
        <is>
          <t xml:space="preserve">CONCLUIDO	</t>
        </is>
      </c>
      <c r="D943" t="n">
        <v>5.6562</v>
      </c>
      <c r="E943" t="n">
        <v>17.68</v>
      </c>
      <c r="F943" t="n">
        <v>14.04</v>
      </c>
      <c r="G943" t="n">
        <v>12.96</v>
      </c>
      <c r="H943" t="n">
        <v>0.23</v>
      </c>
      <c r="I943" t="n">
        <v>65</v>
      </c>
      <c r="J943" t="n">
        <v>116.69</v>
      </c>
      <c r="K943" t="n">
        <v>43.4</v>
      </c>
      <c r="L943" t="n">
        <v>1.5</v>
      </c>
      <c r="M943" t="n">
        <v>63</v>
      </c>
      <c r="N943" t="n">
        <v>16.79</v>
      </c>
      <c r="O943" t="n">
        <v>14625.77</v>
      </c>
      <c r="P943" t="n">
        <v>132.5</v>
      </c>
      <c r="Q943" t="n">
        <v>988.22</v>
      </c>
      <c r="R943" t="n">
        <v>77.70999999999999</v>
      </c>
      <c r="S943" t="n">
        <v>35.43</v>
      </c>
      <c r="T943" t="n">
        <v>19843.05</v>
      </c>
      <c r="U943" t="n">
        <v>0.46</v>
      </c>
      <c r="V943" t="n">
        <v>0.8100000000000001</v>
      </c>
      <c r="W943" t="n">
        <v>3.07</v>
      </c>
      <c r="X943" t="n">
        <v>1.29</v>
      </c>
      <c r="Y943" t="n">
        <v>1</v>
      </c>
      <c r="Z943" t="n">
        <v>10</v>
      </c>
    </row>
    <row r="944">
      <c r="A944" t="n">
        <v>3</v>
      </c>
      <c r="B944" t="n">
        <v>55</v>
      </c>
      <c r="C944" t="inlineStr">
        <is>
          <t xml:space="preserve">CONCLUIDO	</t>
        </is>
      </c>
      <c r="D944" t="n">
        <v>5.813</v>
      </c>
      <c r="E944" t="n">
        <v>17.2</v>
      </c>
      <c r="F944" t="n">
        <v>13.83</v>
      </c>
      <c r="G944" t="n">
        <v>15.37</v>
      </c>
      <c r="H944" t="n">
        <v>0.26</v>
      </c>
      <c r="I944" t="n">
        <v>54</v>
      </c>
      <c r="J944" t="n">
        <v>117.01</v>
      </c>
      <c r="K944" t="n">
        <v>43.4</v>
      </c>
      <c r="L944" t="n">
        <v>1.75</v>
      </c>
      <c r="M944" t="n">
        <v>52</v>
      </c>
      <c r="N944" t="n">
        <v>16.86</v>
      </c>
      <c r="O944" t="n">
        <v>14665.62</v>
      </c>
      <c r="P944" t="n">
        <v>128.79</v>
      </c>
      <c r="Q944" t="n">
        <v>988.14</v>
      </c>
      <c r="R944" t="n">
        <v>71.27</v>
      </c>
      <c r="S944" t="n">
        <v>35.43</v>
      </c>
      <c r="T944" t="n">
        <v>16676.74</v>
      </c>
      <c r="U944" t="n">
        <v>0.5</v>
      </c>
      <c r="V944" t="n">
        <v>0.82</v>
      </c>
      <c r="W944" t="n">
        <v>3.05</v>
      </c>
      <c r="X944" t="n">
        <v>1.07</v>
      </c>
      <c r="Y944" t="n">
        <v>1</v>
      </c>
      <c r="Z944" t="n">
        <v>10</v>
      </c>
    </row>
    <row r="945">
      <c r="A945" t="n">
        <v>4</v>
      </c>
      <c r="B945" t="n">
        <v>55</v>
      </c>
      <c r="C945" t="inlineStr">
        <is>
          <t xml:space="preserve">CONCLUIDO	</t>
        </is>
      </c>
      <c r="D945" t="n">
        <v>5.9453</v>
      </c>
      <c r="E945" t="n">
        <v>16.82</v>
      </c>
      <c r="F945" t="n">
        <v>13.64</v>
      </c>
      <c r="G945" t="n">
        <v>17.79</v>
      </c>
      <c r="H945" t="n">
        <v>0.3</v>
      </c>
      <c r="I945" t="n">
        <v>46</v>
      </c>
      <c r="J945" t="n">
        <v>117.34</v>
      </c>
      <c r="K945" t="n">
        <v>43.4</v>
      </c>
      <c r="L945" t="n">
        <v>2</v>
      </c>
      <c r="M945" t="n">
        <v>44</v>
      </c>
      <c r="N945" t="n">
        <v>16.94</v>
      </c>
      <c r="O945" t="n">
        <v>14705.49</v>
      </c>
      <c r="P945" t="n">
        <v>124.98</v>
      </c>
      <c r="Q945" t="n">
        <v>988.24</v>
      </c>
      <c r="R945" t="n">
        <v>65.28</v>
      </c>
      <c r="S945" t="n">
        <v>35.43</v>
      </c>
      <c r="T945" t="n">
        <v>13721.64</v>
      </c>
      <c r="U945" t="n">
        <v>0.54</v>
      </c>
      <c r="V945" t="n">
        <v>0.84</v>
      </c>
      <c r="W945" t="n">
        <v>3.03</v>
      </c>
      <c r="X945" t="n">
        <v>0.88</v>
      </c>
      <c r="Y945" t="n">
        <v>1</v>
      </c>
      <c r="Z945" t="n">
        <v>10</v>
      </c>
    </row>
    <row r="946">
      <c r="A946" t="n">
        <v>5</v>
      </c>
      <c r="B946" t="n">
        <v>55</v>
      </c>
      <c r="C946" t="inlineStr">
        <is>
          <t xml:space="preserve">CONCLUIDO	</t>
        </is>
      </c>
      <c r="D946" t="n">
        <v>6.0332</v>
      </c>
      <c r="E946" t="n">
        <v>16.58</v>
      </c>
      <c r="F946" t="n">
        <v>13.54</v>
      </c>
      <c r="G946" t="n">
        <v>20.3</v>
      </c>
      <c r="H946" t="n">
        <v>0.34</v>
      </c>
      <c r="I946" t="n">
        <v>40</v>
      </c>
      <c r="J946" t="n">
        <v>117.66</v>
      </c>
      <c r="K946" t="n">
        <v>43.4</v>
      </c>
      <c r="L946" t="n">
        <v>2.25</v>
      </c>
      <c r="M946" t="n">
        <v>38</v>
      </c>
      <c r="N946" t="n">
        <v>17.01</v>
      </c>
      <c r="O946" t="n">
        <v>14745.39</v>
      </c>
      <c r="P946" t="n">
        <v>122.23</v>
      </c>
      <c r="Q946" t="n">
        <v>988.28</v>
      </c>
      <c r="R946" t="n">
        <v>61.61</v>
      </c>
      <c r="S946" t="n">
        <v>35.43</v>
      </c>
      <c r="T946" t="n">
        <v>11916.07</v>
      </c>
      <c r="U946" t="n">
        <v>0.58</v>
      </c>
      <c r="V946" t="n">
        <v>0.84</v>
      </c>
      <c r="W946" t="n">
        <v>3.04</v>
      </c>
      <c r="X946" t="n">
        <v>0.78</v>
      </c>
      <c r="Y946" t="n">
        <v>1</v>
      </c>
      <c r="Z946" t="n">
        <v>10</v>
      </c>
    </row>
    <row r="947">
      <c r="A947" t="n">
        <v>6</v>
      </c>
      <c r="B947" t="n">
        <v>55</v>
      </c>
      <c r="C947" t="inlineStr">
        <is>
          <t xml:space="preserve">CONCLUIDO	</t>
        </is>
      </c>
      <c r="D947" t="n">
        <v>6.1013</v>
      </c>
      <c r="E947" t="n">
        <v>16.39</v>
      </c>
      <c r="F947" t="n">
        <v>13.45</v>
      </c>
      <c r="G947" t="n">
        <v>22.41</v>
      </c>
      <c r="H947" t="n">
        <v>0.37</v>
      </c>
      <c r="I947" t="n">
        <v>36</v>
      </c>
      <c r="J947" t="n">
        <v>117.98</v>
      </c>
      <c r="K947" t="n">
        <v>43.4</v>
      </c>
      <c r="L947" t="n">
        <v>2.5</v>
      </c>
      <c r="M947" t="n">
        <v>34</v>
      </c>
      <c r="N947" t="n">
        <v>17.08</v>
      </c>
      <c r="O947" t="n">
        <v>14785.31</v>
      </c>
      <c r="P947" t="n">
        <v>119.75</v>
      </c>
      <c r="Q947" t="n">
        <v>988.15</v>
      </c>
      <c r="R947" t="n">
        <v>59.24</v>
      </c>
      <c r="S947" t="n">
        <v>35.43</v>
      </c>
      <c r="T947" t="n">
        <v>10750.44</v>
      </c>
      <c r="U947" t="n">
        <v>0.6</v>
      </c>
      <c r="V947" t="n">
        <v>0.85</v>
      </c>
      <c r="W947" t="n">
        <v>3.02</v>
      </c>
      <c r="X947" t="n">
        <v>0.6899999999999999</v>
      </c>
      <c r="Y947" t="n">
        <v>1</v>
      </c>
      <c r="Z947" t="n">
        <v>10</v>
      </c>
    </row>
    <row r="948">
      <c r="A948" t="n">
        <v>7</v>
      </c>
      <c r="B948" t="n">
        <v>55</v>
      </c>
      <c r="C948" t="inlineStr">
        <is>
          <t xml:space="preserve">CONCLUIDO	</t>
        </is>
      </c>
      <c r="D948" t="n">
        <v>6.1564</v>
      </c>
      <c r="E948" t="n">
        <v>16.24</v>
      </c>
      <c r="F948" t="n">
        <v>13.39</v>
      </c>
      <c r="G948" t="n">
        <v>25.12</v>
      </c>
      <c r="H948" t="n">
        <v>0.41</v>
      </c>
      <c r="I948" t="n">
        <v>32</v>
      </c>
      <c r="J948" t="n">
        <v>118.31</v>
      </c>
      <c r="K948" t="n">
        <v>43.4</v>
      </c>
      <c r="L948" t="n">
        <v>2.75</v>
      </c>
      <c r="M948" t="n">
        <v>30</v>
      </c>
      <c r="N948" t="n">
        <v>17.16</v>
      </c>
      <c r="O948" t="n">
        <v>14825.26</v>
      </c>
      <c r="P948" t="n">
        <v>116.75</v>
      </c>
      <c r="Q948" t="n">
        <v>988.13</v>
      </c>
      <c r="R948" t="n">
        <v>57.41</v>
      </c>
      <c r="S948" t="n">
        <v>35.43</v>
      </c>
      <c r="T948" t="n">
        <v>9856.209999999999</v>
      </c>
      <c r="U948" t="n">
        <v>0.62</v>
      </c>
      <c r="V948" t="n">
        <v>0.85</v>
      </c>
      <c r="W948" t="n">
        <v>3.03</v>
      </c>
      <c r="X948" t="n">
        <v>0.64</v>
      </c>
      <c r="Y948" t="n">
        <v>1</v>
      </c>
      <c r="Z948" t="n">
        <v>10</v>
      </c>
    </row>
    <row r="949">
      <c r="A949" t="n">
        <v>8</v>
      </c>
      <c r="B949" t="n">
        <v>55</v>
      </c>
      <c r="C949" t="inlineStr">
        <is>
          <t xml:space="preserve">CONCLUIDO	</t>
        </is>
      </c>
      <c r="D949" t="n">
        <v>6.2048</v>
      </c>
      <c r="E949" t="n">
        <v>16.12</v>
      </c>
      <c r="F949" t="n">
        <v>13.34</v>
      </c>
      <c r="G949" t="n">
        <v>27.6</v>
      </c>
      <c r="H949" t="n">
        <v>0.45</v>
      </c>
      <c r="I949" t="n">
        <v>29</v>
      </c>
      <c r="J949" t="n">
        <v>118.63</v>
      </c>
      <c r="K949" t="n">
        <v>43.4</v>
      </c>
      <c r="L949" t="n">
        <v>3</v>
      </c>
      <c r="M949" t="n">
        <v>27</v>
      </c>
      <c r="N949" t="n">
        <v>17.23</v>
      </c>
      <c r="O949" t="n">
        <v>14865.24</v>
      </c>
      <c r="P949" t="n">
        <v>114.11</v>
      </c>
      <c r="Q949" t="n">
        <v>988.17</v>
      </c>
      <c r="R949" t="n">
        <v>55.79</v>
      </c>
      <c r="S949" t="n">
        <v>35.43</v>
      </c>
      <c r="T949" t="n">
        <v>9062.040000000001</v>
      </c>
      <c r="U949" t="n">
        <v>0.64</v>
      </c>
      <c r="V949" t="n">
        <v>0.85</v>
      </c>
      <c r="W949" t="n">
        <v>3.02</v>
      </c>
      <c r="X949" t="n">
        <v>0.59</v>
      </c>
      <c r="Y949" t="n">
        <v>1</v>
      </c>
      <c r="Z949" t="n">
        <v>10</v>
      </c>
    </row>
    <row r="950">
      <c r="A950" t="n">
        <v>9</v>
      </c>
      <c r="B950" t="n">
        <v>55</v>
      </c>
      <c r="C950" t="inlineStr">
        <is>
          <t xml:space="preserve">CONCLUIDO	</t>
        </is>
      </c>
      <c r="D950" t="n">
        <v>6.2654</v>
      </c>
      <c r="E950" t="n">
        <v>15.96</v>
      </c>
      <c r="F950" t="n">
        <v>13.26</v>
      </c>
      <c r="G950" t="n">
        <v>30.59</v>
      </c>
      <c r="H950" t="n">
        <v>0.48</v>
      </c>
      <c r="I950" t="n">
        <v>26</v>
      </c>
      <c r="J950" t="n">
        <v>118.96</v>
      </c>
      <c r="K950" t="n">
        <v>43.4</v>
      </c>
      <c r="L950" t="n">
        <v>3.25</v>
      </c>
      <c r="M950" t="n">
        <v>24</v>
      </c>
      <c r="N950" t="n">
        <v>17.31</v>
      </c>
      <c r="O950" t="n">
        <v>14905.25</v>
      </c>
      <c r="P950" t="n">
        <v>111.65</v>
      </c>
      <c r="Q950" t="n">
        <v>988.17</v>
      </c>
      <c r="R950" t="n">
        <v>53.26</v>
      </c>
      <c r="S950" t="n">
        <v>35.43</v>
      </c>
      <c r="T950" t="n">
        <v>7813.34</v>
      </c>
      <c r="U950" t="n">
        <v>0.67</v>
      </c>
      <c r="V950" t="n">
        <v>0.86</v>
      </c>
      <c r="W950" t="n">
        <v>3.01</v>
      </c>
      <c r="X950" t="n">
        <v>0.5</v>
      </c>
      <c r="Y950" t="n">
        <v>1</v>
      </c>
      <c r="Z950" t="n">
        <v>10</v>
      </c>
    </row>
    <row r="951">
      <c r="A951" t="n">
        <v>10</v>
      </c>
      <c r="B951" t="n">
        <v>55</v>
      </c>
      <c r="C951" t="inlineStr">
        <is>
          <t xml:space="preserve">CONCLUIDO	</t>
        </is>
      </c>
      <c r="D951" t="n">
        <v>6.3024</v>
      </c>
      <c r="E951" t="n">
        <v>15.87</v>
      </c>
      <c r="F951" t="n">
        <v>13.21</v>
      </c>
      <c r="G951" t="n">
        <v>33.02</v>
      </c>
      <c r="H951" t="n">
        <v>0.52</v>
      </c>
      <c r="I951" t="n">
        <v>24</v>
      </c>
      <c r="J951" t="n">
        <v>119.28</v>
      </c>
      <c r="K951" t="n">
        <v>43.4</v>
      </c>
      <c r="L951" t="n">
        <v>3.5</v>
      </c>
      <c r="M951" t="n">
        <v>22</v>
      </c>
      <c r="N951" t="n">
        <v>17.38</v>
      </c>
      <c r="O951" t="n">
        <v>14945.29</v>
      </c>
      <c r="P951" t="n">
        <v>108.71</v>
      </c>
      <c r="Q951" t="n">
        <v>988.29</v>
      </c>
      <c r="R951" t="n">
        <v>51.67</v>
      </c>
      <c r="S951" t="n">
        <v>35.43</v>
      </c>
      <c r="T951" t="n">
        <v>7028.38</v>
      </c>
      <c r="U951" t="n">
        <v>0.6899999999999999</v>
      </c>
      <c r="V951" t="n">
        <v>0.86</v>
      </c>
      <c r="W951" t="n">
        <v>3.01</v>
      </c>
      <c r="X951" t="n">
        <v>0.45</v>
      </c>
      <c r="Y951" t="n">
        <v>1</v>
      </c>
      <c r="Z951" t="n">
        <v>10</v>
      </c>
    </row>
    <row r="952">
      <c r="A952" t="n">
        <v>11</v>
      </c>
      <c r="B952" t="n">
        <v>55</v>
      </c>
      <c r="C952" t="inlineStr">
        <is>
          <t xml:space="preserve">CONCLUIDO	</t>
        </is>
      </c>
      <c r="D952" t="n">
        <v>6.332</v>
      </c>
      <c r="E952" t="n">
        <v>15.79</v>
      </c>
      <c r="F952" t="n">
        <v>13.18</v>
      </c>
      <c r="G952" t="n">
        <v>35.95</v>
      </c>
      <c r="H952" t="n">
        <v>0.55</v>
      </c>
      <c r="I952" t="n">
        <v>22</v>
      </c>
      <c r="J952" t="n">
        <v>119.61</v>
      </c>
      <c r="K952" t="n">
        <v>43.4</v>
      </c>
      <c r="L952" t="n">
        <v>3.75</v>
      </c>
      <c r="M952" t="n">
        <v>19</v>
      </c>
      <c r="N952" t="n">
        <v>17.46</v>
      </c>
      <c r="O952" t="n">
        <v>14985.35</v>
      </c>
      <c r="P952" t="n">
        <v>106.59</v>
      </c>
      <c r="Q952" t="n">
        <v>988.13</v>
      </c>
      <c r="R952" t="n">
        <v>50.94</v>
      </c>
      <c r="S952" t="n">
        <v>35.43</v>
      </c>
      <c r="T952" t="n">
        <v>6671.9</v>
      </c>
      <c r="U952" t="n">
        <v>0.7</v>
      </c>
      <c r="V952" t="n">
        <v>0.86</v>
      </c>
      <c r="W952" t="n">
        <v>3.01</v>
      </c>
      <c r="X952" t="n">
        <v>0.43</v>
      </c>
      <c r="Y952" t="n">
        <v>1</v>
      </c>
      <c r="Z952" t="n">
        <v>10</v>
      </c>
    </row>
    <row r="953">
      <c r="A953" t="n">
        <v>12</v>
      </c>
      <c r="B953" t="n">
        <v>55</v>
      </c>
      <c r="C953" t="inlineStr">
        <is>
          <t xml:space="preserve">CONCLUIDO	</t>
        </is>
      </c>
      <c r="D953" t="n">
        <v>6.3656</v>
      </c>
      <c r="E953" t="n">
        <v>15.71</v>
      </c>
      <c r="F953" t="n">
        <v>13.15</v>
      </c>
      <c r="G953" t="n">
        <v>39.44</v>
      </c>
      <c r="H953" t="n">
        <v>0.59</v>
      </c>
      <c r="I953" t="n">
        <v>20</v>
      </c>
      <c r="J953" t="n">
        <v>119.93</v>
      </c>
      <c r="K953" t="n">
        <v>43.4</v>
      </c>
      <c r="L953" t="n">
        <v>4</v>
      </c>
      <c r="M953" t="n">
        <v>12</v>
      </c>
      <c r="N953" t="n">
        <v>17.53</v>
      </c>
      <c r="O953" t="n">
        <v>15025.44</v>
      </c>
      <c r="P953" t="n">
        <v>104.41</v>
      </c>
      <c r="Q953" t="n">
        <v>988.08</v>
      </c>
      <c r="R953" t="n">
        <v>49.51</v>
      </c>
      <c r="S953" t="n">
        <v>35.43</v>
      </c>
      <c r="T953" t="n">
        <v>5968</v>
      </c>
      <c r="U953" t="n">
        <v>0.72</v>
      </c>
      <c r="V953" t="n">
        <v>0.87</v>
      </c>
      <c r="W953" t="n">
        <v>3.01</v>
      </c>
      <c r="X953" t="n">
        <v>0.39</v>
      </c>
      <c r="Y953" t="n">
        <v>1</v>
      </c>
      <c r="Z953" t="n">
        <v>10</v>
      </c>
    </row>
    <row r="954">
      <c r="A954" t="n">
        <v>13</v>
      </c>
      <c r="B954" t="n">
        <v>55</v>
      </c>
      <c r="C954" t="inlineStr">
        <is>
          <t xml:space="preserve">CONCLUIDO	</t>
        </is>
      </c>
      <c r="D954" t="n">
        <v>6.3675</v>
      </c>
      <c r="E954" t="n">
        <v>15.7</v>
      </c>
      <c r="F954" t="n">
        <v>13.14</v>
      </c>
      <c r="G954" t="n">
        <v>39.43</v>
      </c>
      <c r="H954" t="n">
        <v>0.62</v>
      </c>
      <c r="I954" t="n">
        <v>20</v>
      </c>
      <c r="J954" t="n">
        <v>120.26</v>
      </c>
      <c r="K954" t="n">
        <v>43.4</v>
      </c>
      <c r="L954" t="n">
        <v>4.25</v>
      </c>
      <c r="M954" t="n">
        <v>4</v>
      </c>
      <c r="N954" t="n">
        <v>17.61</v>
      </c>
      <c r="O954" t="n">
        <v>15065.56</v>
      </c>
      <c r="P954" t="n">
        <v>103.39</v>
      </c>
      <c r="Q954" t="n">
        <v>988.38</v>
      </c>
      <c r="R954" t="n">
        <v>49.18</v>
      </c>
      <c r="S954" t="n">
        <v>35.43</v>
      </c>
      <c r="T954" t="n">
        <v>5798.86</v>
      </c>
      <c r="U954" t="n">
        <v>0.72</v>
      </c>
      <c r="V954" t="n">
        <v>0.87</v>
      </c>
      <c r="W954" t="n">
        <v>3.02</v>
      </c>
      <c r="X954" t="n">
        <v>0.39</v>
      </c>
      <c r="Y954" t="n">
        <v>1</v>
      </c>
      <c r="Z954" t="n">
        <v>10</v>
      </c>
    </row>
    <row r="955">
      <c r="A955" t="n">
        <v>14</v>
      </c>
      <c r="B955" t="n">
        <v>55</v>
      </c>
      <c r="C955" t="inlineStr">
        <is>
          <t xml:space="preserve">CONCLUIDO	</t>
        </is>
      </c>
      <c r="D955" t="n">
        <v>6.3865</v>
      </c>
      <c r="E955" t="n">
        <v>15.66</v>
      </c>
      <c r="F955" t="n">
        <v>13.12</v>
      </c>
      <c r="G955" t="n">
        <v>41.43</v>
      </c>
      <c r="H955" t="n">
        <v>0.66</v>
      </c>
      <c r="I955" t="n">
        <v>19</v>
      </c>
      <c r="J955" t="n">
        <v>120.58</v>
      </c>
      <c r="K955" t="n">
        <v>43.4</v>
      </c>
      <c r="L955" t="n">
        <v>4.5</v>
      </c>
      <c r="M955" t="n">
        <v>1</v>
      </c>
      <c r="N955" t="n">
        <v>17.68</v>
      </c>
      <c r="O955" t="n">
        <v>15105.7</v>
      </c>
      <c r="P955" t="n">
        <v>103.16</v>
      </c>
      <c r="Q955" t="n">
        <v>988.28</v>
      </c>
      <c r="R955" t="n">
        <v>48.46</v>
      </c>
      <c r="S955" t="n">
        <v>35.43</v>
      </c>
      <c r="T955" t="n">
        <v>5445.7</v>
      </c>
      <c r="U955" t="n">
        <v>0.73</v>
      </c>
      <c r="V955" t="n">
        <v>0.87</v>
      </c>
      <c r="W955" t="n">
        <v>3.02</v>
      </c>
      <c r="X955" t="n">
        <v>0.37</v>
      </c>
      <c r="Y955" t="n">
        <v>1</v>
      </c>
      <c r="Z955" t="n">
        <v>10</v>
      </c>
    </row>
    <row r="956">
      <c r="A956" t="n">
        <v>15</v>
      </c>
      <c r="B956" t="n">
        <v>55</v>
      </c>
      <c r="C956" t="inlineStr">
        <is>
          <t xml:space="preserve">CONCLUIDO	</t>
        </is>
      </c>
      <c r="D956" t="n">
        <v>6.3861</v>
      </c>
      <c r="E956" t="n">
        <v>15.66</v>
      </c>
      <c r="F956" t="n">
        <v>13.12</v>
      </c>
      <c r="G956" t="n">
        <v>41.43</v>
      </c>
      <c r="H956" t="n">
        <v>0.6899999999999999</v>
      </c>
      <c r="I956" t="n">
        <v>19</v>
      </c>
      <c r="J956" t="n">
        <v>120.91</v>
      </c>
      <c r="K956" t="n">
        <v>43.4</v>
      </c>
      <c r="L956" t="n">
        <v>4.75</v>
      </c>
      <c r="M956" t="n">
        <v>0</v>
      </c>
      <c r="N956" t="n">
        <v>17.76</v>
      </c>
      <c r="O956" t="n">
        <v>15145.88</v>
      </c>
      <c r="P956" t="n">
        <v>103.39</v>
      </c>
      <c r="Q956" t="n">
        <v>988.28</v>
      </c>
      <c r="R956" t="n">
        <v>48.45</v>
      </c>
      <c r="S956" t="n">
        <v>35.43</v>
      </c>
      <c r="T956" t="n">
        <v>5438.83</v>
      </c>
      <c r="U956" t="n">
        <v>0.73</v>
      </c>
      <c r="V956" t="n">
        <v>0.87</v>
      </c>
      <c r="W956" t="n">
        <v>3.02</v>
      </c>
      <c r="X956" t="n">
        <v>0.37</v>
      </c>
      <c r="Y956" t="n">
        <v>1</v>
      </c>
      <c r="Z95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INDEX(resultados!$A$2:$ZZ$956, 1, MATCH($B$1, resultados!$A$1:$ZZ$1, 0))</f>
        <v/>
      </c>
      <c r="B7">
        <f>INDEX(resultados!$A$2:$ZZ$956, 1, MATCH($B$2, resultados!$A$1:$ZZ$1, 0))</f>
        <v/>
      </c>
      <c r="C7">
        <f>INDEX(resultados!$A$2:$ZZ$956, 1, MATCH($B$3, resultados!$A$1:$ZZ$1, 0))</f>
        <v/>
      </c>
    </row>
    <row r="8">
      <c r="A8">
        <f>INDEX(resultados!$A$2:$ZZ$956, 2, MATCH($B$1, resultados!$A$1:$ZZ$1, 0))</f>
        <v/>
      </c>
      <c r="B8">
        <f>INDEX(resultados!$A$2:$ZZ$956, 2, MATCH($B$2, resultados!$A$1:$ZZ$1, 0))</f>
        <v/>
      </c>
      <c r="C8">
        <f>INDEX(resultados!$A$2:$ZZ$956, 2, MATCH($B$3, resultados!$A$1:$ZZ$1, 0))</f>
        <v/>
      </c>
    </row>
    <row r="9">
      <c r="A9">
        <f>INDEX(resultados!$A$2:$ZZ$956, 3, MATCH($B$1, resultados!$A$1:$ZZ$1, 0))</f>
        <v/>
      </c>
      <c r="B9">
        <f>INDEX(resultados!$A$2:$ZZ$956, 3, MATCH($B$2, resultados!$A$1:$ZZ$1, 0))</f>
        <v/>
      </c>
      <c r="C9">
        <f>INDEX(resultados!$A$2:$ZZ$956, 3, MATCH($B$3, resultados!$A$1:$ZZ$1, 0))</f>
        <v/>
      </c>
    </row>
    <row r="10">
      <c r="A10">
        <f>INDEX(resultados!$A$2:$ZZ$956, 4, MATCH($B$1, resultados!$A$1:$ZZ$1, 0))</f>
        <v/>
      </c>
      <c r="B10">
        <f>INDEX(resultados!$A$2:$ZZ$956, 4, MATCH($B$2, resultados!$A$1:$ZZ$1, 0))</f>
        <v/>
      </c>
      <c r="C10">
        <f>INDEX(resultados!$A$2:$ZZ$956, 4, MATCH($B$3, resultados!$A$1:$ZZ$1, 0))</f>
        <v/>
      </c>
    </row>
    <row r="11">
      <c r="A11">
        <f>INDEX(resultados!$A$2:$ZZ$956, 5, MATCH($B$1, resultados!$A$1:$ZZ$1, 0))</f>
        <v/>
      </c>
      <c r="B11">
        <f>INDEX(resultados!$A$2:$ZZ$956, 5, MATCH($B$2, resultados!$A$1:$ZZ$1, 0))</f>
        <v/>
      </c>
      <c r="C11">
        <f>INDEX(resultados!$A$2:$ZZ$956, 5, MATCH($B$3, resultados!$A$1:$ZZ$1, 0))</f>
        <v/>
      </c>
    </row>
    <row r="12">
      <c r="A12">
        <f>INDEX(resultados!$A$2:$ZZ$956, 6, MATCH($B$1, resultados!$A$1:$ZZ$1, 0))</f>
        <v/>
      </c>
      <c r="B12">
        <f>INDEX(resultados!$A$2:$ZZ$956, 6, MATCH($B$2, resultados!$A$1:$ZZ$1, 0))</f>
        <v/>
      </c>
      <c r="C12">
        <f>INDEX(resultados!$A$2:$ZZ$956, 6, MATCH($B$3, resultados!$A$1:$ZZ$1, 0))</f>
        <v/>
      </c>
    </row>
    <row r="13">
      <c r="A13">
        <f>INDEX(resultados!$A$2:$ZZ$956, 7, MATCH($B$1, resultados!$A$1:$ZZ$1, 0))</f>
        <v/>
      </c>
      <c r="B13">
        <f>INDEX(resultados!$A$2:$ZZ$956, 7, MATCH($B$2, resultados!$A$1:$ZZ$1, 0))</f>
        <v/>
      </c>
      <c r="C13">
        <f>INDEX(resultados!$A$2:$ZZ$956, 7, MATCH($B$3, resultados!$A$1:$ZZ$1, 0))</f>
        <v/>
      </c>
    </row>
    <row r="14">
      <c r="A14">
        <f>INDEX(resultados!$A$2:$ZZ$956, 8, MATCH($B$1, resultados!$A$1:$ZZ$1, 0))</f>
        <v/>
      </c>
      <c r="B14">
        <f>INDEX(resultados!$A$2:$ZZ$956, 8, MATCH($B$2, resultados!$A$1:$ZZ$1, 0))</f>
        <v/>
      </c>
      <c r="C14">
        <f>INDEX(resultados!$A$2:$ZZ$956, 8, MATCH($B$3, resultados!$A$1:$ZZ$1, 0))</f>
        <v/>
      </c>
    </row>
    <row r="15">
      <c r="A15">
        <f>INDEX(resultados!$A$2:$ZZ$956, 9, MATCH($B$1, resultados!$A$1:$ZZ$1, 0))</f>
        <v/>
      </c>
      <c r="B15">
        <f>INDEX(resultados!$A$2:$ZZ$956, 9, MATCH($B$2, resultados!$A$1:$ZZ$1, 0))</f>
        <v/>
      </c>
      <c r="C15">
        <f>INDEX(resultados!$A$2:$ZZ$956, 9, MATCH($B$3, resultados!$A$1:$ZZ$1, 0))</f>
        <v/>
      </c>
    </row>
    <row r="16">
      <c r="A16">
        <f>INDEX(resultados!$A$2:$ZZ$956, 10, MATCH($B$1, resultados!$A$1:$ZZ$1, 0))</f>
        <v/>
      </c>
      <c r="B16">
        <f>INDEX(resultados!$A$2:$ZZ$956, 10, MATCH($B$2, resultados!$A$1:$ZZ$1, 0))</f>
        <v/>
      </c>
      <c r="C16">
        <f>INDEX(resultados!$A$2:$ZZ$956, 10, MATCH($B$3, resultados!$A$1:$ZZ$1, 0))</f>
        <v/>
      </c>
    </row>
    <row r="17">
      <c r="A17">
        <f>INDEX(resultados!$A$2:$ZZ$956, 11, MATCH($B$1, resultados!$A$1:$ZZ$1, 0))</f>
        <v/>
      </c>
      <c r="B17">
        <f>INDEX(resultados!$A$2:$ZZ$956, 11, MATCH($B$2, resultados!$A$1:$ZZ$1, 0))</f>
        <v/>
      </c>
      <c r="C17">
        <f>INDEX(resultados!$A$2:$ZZ$956, 11, MATCH($B$3, resultados!$A$1:$ZZ$1, 0))</f>
        <v/>
      </c>
    </row>
    <row r="18">
      <c r="A18">
        <f>INDEX(resultados!$A$2:$ZZ$956, 12, MATCH($B$1, resultados!$A$1:$ZZ$1, 0))</f>
        <v/>
      </c>
      <c r="B18">
        <f>INDEX(resultados!$A$2:$ZZ$956, 12, MATCH($B$2, resultados!$A$1:$ZZ$1, 0))</f>
        <v/>
      </c>
      <c r="C18">
        <f>INDEX(resultados!$A$2:$ZZ$956, 12, MATCH($B$3, resultados!$A$1:$ZZ$1, 0))</f>
        <v/>
      </c>
    </row>
    <row r="19">
      <c r="A19">
        <f>INDEX(resultados!$A$2:$ZZ$956, 13, MATCH($B$1, resultados!$A$1:$ZZ$1, 0))</f>
        <v/>
      </c>
      <c r="B19">
        <f>INDEX(resultados!$A$2:$ZZ$956, 13, MATCH($B$2, resultados!$A$1:$ZZ$1, 0))</f>
        <v/>
      </c>
      <c r="C19">
        <f>INDEX(resultados!$A$2:$ZZ$956, 13, MATCH($B$3, resultados!$A$1:$ZZ$1, 0))</f>
        <v/>
      </c>
    </row>
    <row r="20">
      <c r="A20">
        <f>INDEX(resultados!$A$2:$ZZ$956, 14, MATCH($B$1, resultados!$A$1:$ZZ$1, 0))</f>
        <v/>
      </c>
      <c r="B20">
        <f>INDEX(resultados!$A$2:$ZZ$956, 14, MATCH($B$2, resultados!$A$1:$ZZ$1, 0))</f>
        <v/>
      </c>
      <c r="C20">
        <f>INDEX(resultados!$A$2:$ZZ$956, 14, MATCH($B$3, resultados!$A$1:$ZZ$1, 0))</f>
        <v/>
      </c>
    </row>
    <row r="21">
      <c r="A21">
        <f>INDEX(resultados!$A$2:$ZZ$956, 15, MATCH($B$1, resultados!$A$1:$ZZ$1, 0))</f>
        <v/>
      </c>
      <c r="B21">
        <f>INDEX(resultados!$A$2:$ZZ$956, 15, MATCH($B$2, resultados!$A$1:$ZZ$1, 0))</f>
        <v/>
      </c>
      <c r="C21">
        <f>INDEX(resultados!$A$2:$ZZ$956, 15, MATCH($B$3, resultados!$A$1:$ZZ$1, 0))</f>
        <v/>
      </c>
    </row>
    <row r="22">
      <c r="A22">
        <f>INDEX(resultados!$A$2:$ZZ$956, 16, MATCH($B$1, resultados!$A$1:$ZZ$1, 0))</f>
        <v/>
      </c>
      <c r="B22">
        <f>INDEX(resultados!$A$2:$ZZ$956, 16, MATCH($B$2, resultados!$A$1:$ZZ$1, 0))</f>
        <v/>
      </c>
      <c r="C22">
        <f>INDEX(resultados!$A$2:$ZZ$956, 16, MATCH($B$3, resultados!$A$1:$ZZ$1, 0))</f>
        <v/>
      </c>
    </row>
    <row r="23">
      <c r="A23">
        <f>INDEX(resultados!$A$2:$ZZ$956, 17, MATCH($B$1, resultados!$A$1:$ZZ$1, 0))</f>
        <v/>
      </c>
      <c r="B23">
        <f>INDEX(resultados!$A$2:$ZZ$956, 17, MATCH($B$2, resultados!$A$1:$ZZ$1, 0))</f>
        <v/>
      </c>
      <c r="C23">
        <f>INDEX(resultados!$A$2:$ZZ$956, 17, MATCH($B$3, resultados!$A$1:$ZZ$1, 0))</f>
        <v/>
      </c>
    </row>
    <row r="24">
      <c r="A24">
        <f>INDEX(resultados!$A$2:$ZZ$956, 18, MATCH($B$1, resultados!$A$1:$ZZ$1, 0))</f>
        <v/>
      </c>
      <c r="B24">
        <f>INDEX(resultados!$A$2:$ZZ$956, 18, MATCH($B$2, resultados!$A$1:$ZZ$1, 0))</f>
        <v/>
      </c>
      <c r="C24">
        <f>INDEX(resultados!$A$2:$ZZ$956, 18, MATCH($B$3, resultados!$A$1:$ZZ$1, 0))</f>
        <v/>
      </c>
    </row>
    <row r="25">
      <c r="A25">
        <f>INDEX(resultados!$A$2:$ZZ$956, 19, MATCH($B$1, resultados!$A$1:$ZZ$1, 0))</f>
        <v/>
      </c>
      <c r="B25">
        <f>INDEX(resultados!$A$2:$ZZ$956, 19, MATCH($B$2, resultados!$A$1:$ZZ$1, 0))</f>
        <v/>
      </c>
      <c r="C25">
        <f>INDEX(resultados!$A$2:$ZZ$956, 19, MATCH($B$3, resultados!$A$1:$ZZ$1, 0))</f>
        <v/>
      </c>
    </row>
    <row r="26">
      <c r="A26">
        <f>INDEX(resultados!$A$2:$ZZ$956, 20, MATCH($B$1, resultados!$A$1:$ZZ$1, 0))</f>
        <v/>
      </c>
      <c r="B26">
        <f>INDEX(resultados!$A$2:$ZZ$956, 20, MATCH($B$2, resultados!$A$1:$ZZ$1, 0))</f>
        <v/>
      </c>
      <c r="C26">
        <f>INDEX(resultados!$A$2:$ZZ$956, 20, MATCH($B$3, resultados!$A$1:$ZZ$1, 0))</f>
        <v/>
      </c>
    </row>
    <row r="27">
      <c r="A27">
        <f>INDEX(resultados!$A$2:$ZZ$956, 21, MATCH($B$1, resultados!$A$1:$ZZ$1, 0))</f>
        <v/>
      </c>
      <c r="B27">
        <f>INDEX(resultados!$A$2:$ZZ$956, 21, MATCH($B$2, resultados!$A$1:$ZZ$1, 0))</f>
        <v/>
      </c>
      <c r="C27">
        <f>INDEX(resultados!$A$2:$ZZ$956, 21, MATCH($B$3, resultados!$A$1:$ZZ$1, 0))</f>
        <v/>
      </c>
    </row>
    <row r="28">
      <c r="A28">
        <f>INDEX(resultados!$A$2:$ZZ$956, 22, MATCH($B$1, resultados!$A$1:$ZZ$1, 0))</f>
        <v/>
      </c>
      <c r="B28">
        <f>INDEX(resultados!$A$2:$ZZ$956, 22, MATCH($B$2, resultados!$A$1:$ZZ$1, 0))</f>
        <v/>
      </c>
      <c r="C28">
        <f>INDEX(resultados!$A$2:$ZZ$956, 22, MATCH($B$3, resultados!$A$1:$ZZ$1, 0))</f>
        <v/>
      </c>
    </row>
    <row r="29">
      <c r="A29">
        <f>INDEX(resultados!$A$2:$ZZ$956, 23, MATCH($B$1, resultados!$A$1:$ZZ$1, 0))</f>
        <v/>
      </c>
      <c r="B29">
        <f>INDEX(resultados!$A$2:$ZZ$956, 23, MATCH($B$2, resultados!$A$1:$ZZ$1, 0))</f>
        <v/>
      </c>
      <c r="C29">
        <f>INDEX(resultados!$A$2:$ZZ$956, 23, MATCH($B$3, resultados!$A$1:$ZZ$1, 0))</f>
        <v/>
      </c>
    </row>
    <row r="30">
      <c r="A30">
        <f>INDEX(resultados!$A$2:$ZZ$956, 24, MATCH($B$1, resultados!$A$1:$ZZ$1, 0))</f>
        <v/>
      </c>
      <c r="B30">
        <f>INDEX(resultados!$A$2:$ZZ$956, 24, MATCH($B$2, resultados!$A$1:$ZZ$1, 0))</f>
        <v/>
      </c>
      <c r="C30">
        <f>INDEX(resultados!$A$2:$ZZ$956, 24, MATCH($B$3, resultados!$A$1:$ZZ$1, 0))</f>
        <v/>
      </c>
    </row>
    <row r="31">
      <c r="A31">
        <f>INDEX(resultados!$A$2:$ZZ$956, 25, MATCH($B$1, resultados!$A$1:$ZZ$1, 0))</f>
        <v/>
      </c>
      <c r="B31">
        <f>INDEX(resultados!$A$2:$ZZ$956, 25, MATCH($B$2, resultados!$A$1:$ZZ$1, 0))</f>
        <v/>
      </c>
      <c r="C31">
        <f>INDEX(resultados!$A$2:$ZZ$956, 25, MATCH($B$3, resultados!$A$1:$ZZ$1, 0))</f>
        <v/>
      </c>
    </row>
    <row r="32">
      <c r="A32">
        <f>INDEX(resultados!$A$2:$ZZ$956, 26, MATCH($B$1, resultados!$A$1:$ZZ$1, 0))</f>
        <v/>
      </c>
      <c r="B32">
        <f>INDEX(resultados!$A$2:$ZZ$956, 26, MATCH($B$2, resultados!$A$1:$ZZ$1, 0))</f>
        <v/>
      </c>
      <c r="C32">
        <f>INDEX(resultados!$A$2:$ZZ$956, 26, MATCH($B$3, resultados!$A$1:$ZZ$1, 0))</f>
        <v/>
      </c>
    </row>
    <row r="33">
      <c r="A33">
        <f>INDEX(resultados!$A$2:$ZZ$956, 27, MATCH($B$1, resultados!$A$1:$ZZ$1, 0))</f>
        <v/>
      </c>
      <c r="B33">
        <f>INDEX(resultados!$A$2:$ZZ$956, 27, MATCH($B$2, resultados!$A$1:$ZZ$1, 0))</f>
        <v/>
      </c>
      <c r="C33">
        <f>INDEX(resultados!$A$2:$ZZ$956, 27, MATCH($B$3, resultados!$A$1:$ZZ$1, 0))</f>
        <v/>
      </c>
    </row>
    <row r="34">
      <c r="A34">
        <f>INDEX(resultados!$A$2:$ZZ$956, 28, MATCH($B$1, resultados!$A$1:$ZZ$1, 0))</f>
        <v/>
      </c>
      <c r="B34">
        <f>INDEX(resultados!$A$2:$ZZ$956, 28, MATCH($B$2, resultados!$A$1:$ZZ$1, 0))</f>
        <v/>
      </c>
      <c r="C34">
        <f>INDEX(resultados!$A$2:$ZZ$956, 28, MATCH($B$3, resultados!$A$1:$ZZ$1, 0))</f>
        <v/>
      </c>
    </row>
    <row r="35">
      <c r="A35">
        <f>INDEX(resultados!$A$2:$ZZ$956, 29, MATCH($B$1, resultados!$A$1:$ZZ$1, 0))</f>
        <v/>
      </c>
      <c r="B35">
        <f>INDEX(resultados!$A$2:$ZZ$956, 29, MATCH($B$2, resultados!$A$1:$ZZ$1, 0))</f>
        <v/>
      </c>
      <c r="C35">
        <f>INDEX(resultados!$A$2:$ZZ$956, 29, MATCH($B$3, resultados!$A$1:$ZZ$1, 0))</f>
        <v/>
      </c>
    </row>
    <row r="36">
      <c r="A36">
        <f>INDEX(resultados!$A$2:$ZZ$956, 30, MATCH($B$1, resultados!$A$1:$ZZ$1, 0))</f>
        <v/>
      </c>
      <c r="B36">
        <f>INDEX(resultados!$A$2:$ZZ$956, 30, MATCH($B$2, resultados!$A$1:$ZZ$1, 0))</f>
        <v/>
      </c>
      <c r="C36">
        <f>INDEX(resultados!$A$2:$ZZ$956, 30, MATCH($B$3, resultados!$A$1:$ZZ$1, 0))</f>
        <v/>
      </c>
    </row>
    <row r="37">
      <c r="A37">
        <f>INDEX(resultados!$A$2:$ZZ$956, 31, MATCH($B$1, resultados!$A$1:$ZZ$1, 0))</f>
        <v/>
      </c>
      <c r="B37">
        <f>INDEX(resultados!$A$2:$ZZ$956, 31, MATCH($B$2, resultados!$A$1:$ZZ$1, 0))</f>
        <v/>
      </c>
      <c r="C37">
        <f>INDEX(resultados!$A$2:$ZZ$956, 31, MATCH($B$3, resultados!$A$1:$ZZ$1, 0))</f>
        <v/>
      </c>
    </row>
    <row r="38">
      <c r="A38">
        <f>INDEX(resultados!$A$2:$ZZ$956, 32, MATCH($B$1, resultados!$A$1:$ZZ$1, 0))</f>
        <v/>
      </c>
      <c r="B38">
        <f>INDEX(resultados!$A$2:$ZZ$956, 32, MATCH($B$2, resultados!$A$1:$ZZ$1, 0))</f>
        <v/>
      </c>
      <c r="C38">
        <f>INDEX(resultados!$A$2:$ZZ$956, 32, MATCH($B$3, resultados!$A$1:$ZZ$1, 0))</f>
        <v/>
      </c>
    </row>
    <row r="39">
      <c r="A39">
        <f>INDEX(resultados!$A$2:$ZZ$956, 33, MATCH($B$1, resultados!$A$1:$ZZ$1, 0))</f>
        <v/>
      </c>
      <c r="B39">
        <f>INDEX(resultados!$A$2:$ZZ$956, 33, MATCH($B$2, resultados!$A$1:$ZZ$1, 0))</f>
        <v/>
      </c>
      <c r="C39">
        <f>INDEX(resultados!$A$2:$ZZ$956, 33, MATCH($B$3, resultados!$A$1:$ZZ$1, 0))</f>
        <v/>
      </c>
    </row>
    <row r="40">
      <c r="A40">
        <f>INDEX(resultados!$A$2:$ZZ$956, 34, MATCH($B$1, resultados!$A$1:$ZZ$1, 0))</f>
        <v/>
      </c>
      <c r="B40">
        <f>INDEX(resultados!$A$2:$ZZ$956, 34, MATCH($B$2, resultados!$A$1:$ZZ$1, 0))</f>
        <v/>
      </c>
      <c r="C40">
        <f>INDEX(resultados!$A$2:$ZZ$956, 34, MATCH($B$3, resultados!$A$1:$ZZ$1, 0))</f>
        <v/>
      </c>
    </row>
    <row r="41">
      <c r="A41">
        <f>INDEX(resultados!$A$2:$ZZ$956, 35, MATCH($B$1, resultados!$A$1:$ZZ$1, 0))</f>
        <v/>
      </c>
      <c r="B41">
        <f>INDEX(resultados!$A$2:$ZZ$956, 35, MATCH($B$2, resultados!$A$1:$ZZ$1, 0))</f>
        <v/>
      </c>
      <c r="C41">
        <f>INDEX(resultados!$A$2:$ZZ$956, 35, MATCH($B$3, resultados!$A$1:$ZZ$1, 0))</f>
        <v/>
      </c>
    </row>
    <row r="42">
      <c r="A42">
        <f>INDEX(resultados!$A$2:$ZZ$956, 36, MATCH($B$1, resultados!$A$1:$ZZ$1, 0))</f>
        <v/>
      </c>
      <c r="B42">
        <f>INDEX(resultados!$A$2:$ZZ$956, 36, MATCH($B$2, resultados!$A$1:$ZZ$1, 0))</f>
        <v/>
      </c>
      <c r="C42">
        <f>INDEX(resultados!$A$2:$ZZ$956, 36, MATCH($B$3, resultados!$A$1:$ZZ$1, 0))</f>
        <v/>
      </c>
    </row>
    <row r="43">
      <c r="A43">
        <f>INDEX(resultados!$A$2:$ZZ$956, 37, MATCH($B$1, resultados!$A$1:$ZZ$1, 0))</f>
        <v/>
      </c>
      <c r="B43">
        <f>INDEX(resultados!$A$2:$ZZ$956, 37, MATCH($B$2, resultados!$A$1:$ZZ$1, 0))</f>
        <v/>
      </c>
      <c r="C43">
        <f>INDEX(resultados!$A$2:$ZZ$956, 37, MATCH($B$3, resultados!$A$1:$ZZ$1, 0))</f>
        <v/>
      </c>
    </row>
    <row r="44">
      <c r="A44">
        <f>INDEX(resultados!$A$2:$ZZ$956, 38, MATCH($B$1, resultados!$A$1:$ZZ$1, 0))</f>
        <v/>
      </c>
      <c r="B44">
        <f>INDEX(resultados!$A$2:$ZZ$956, 38, MATCH($B$2, resultados!$A$1:$ZZ$1, 0))</f>
        <v/>
      </c>
      <c r="C44">
        <f>INDEX(resultados!$A$2:$ZZ$956, 38, MATCH($B$3, resultados!$A$1:$ZZ$1, 0))</f>
        <v/>
      </c>
    </row>
    <row r="45">
      <c r="A45">
        <f>INDEX(resultados!$A$2:$ZZ$956, 39, MATCH($B$1, resultados!$A$1:$ZZ$1, 0))</f>
        <v/>
      </c>
      <c r="B45">
        <f>INDEX(resultados!$A$2:$ZZ$956, 39, MATCH($B$2, resultados!$A$1:$ZZ$1, 0))</f>
        <v/>
      </c>
      <c r="C45">
        <f>INDEX(resultados!$A$2:$ZZ$956, 39, MATCH($B$3, resultados!$A$1:$ZZ$1, 0))</f>
        <v/>
      </c>
    </row>
    <row r="46">
      <c r="A46">
        <f>INDEX(resultados!$A$2:$ZZ$956, 40, MATCH($B$1, resultados!$A$1:$ZZ$1, 0))</f>
        <v/>
      </c>
      <c r="B46">
        <f>INDEX(resultados!$A$2:$ZZ$956, 40, MATCH($B$2, resultados!$A$1:$ZZ$1, 0))</f>
        <v/>
      </c>
      <c r="C46">
        <f>INDEX(resultados!$A$2:$ZZ$956, 40, MATCH($B$3, resultados!$A$1:$ZZ$1, 0))</f>
        <v/>
      </c>
    </row>
    <row r="47">
      <c r="A47">
        <f>INDEX(resultados!$A$2:$ZZ$956, 41, MATCH($B$1, resultados!$A$1:$ZZ$1, 0))</f>
        <v/>
      </c>
      <c r="B47">
        <f>INDEX(resultados!$A$2:$ZZ$956, 41, MATCH($B$2, resultados!$A$1:$ZZ$1, 0))</f>
        <v/>
      </c>
      <c r="C47">
        <f>INDEX(resultados!$A$2:$ZZ$956, 41, MATCH($B$3, resultados!$A$1:$ZZ$1, 0))</f>
        <v/>
      </c>
    </row>
    <row r="48">
      <c r="A48">
        <f>INDEX(resultados!$A$2:$ZZ$956, 42, MATCH($B$1, resultados!$A$1:$ZZ$1, 0))</f>
        <v/>
      </c>
      <c r="B48">
        <f>INDEX(resultados!$A$2:$ZZ$956, 42, MATCH($B$2, resultados!$A$1:$ZZ$1, 0))</f>
        <v/>
      </c>
      <c r="C48">
        <f>INDEX(resultados!$A$2:$ZZ$956, 42, MATCH($B$3, resultados!$A$1:$ZZ$1, 0))</f>
        <v/>
      </c>
    </row>
    <row r="49">
      <c r="A49">
        <f>INDEX(resultados!$A$2:$ZZ$956, 43, MATCH($B$1, resultados!$A$1:$ZZ$1, 0))</f>
        <v/>
      </c>
      <c r="B49">
        <f>INDEX(resultados!$A$2:$ZZ$956, 43, MATCH($B$2, resultados!$A$1:$ZZ$1, 0))</f>
        <v/>
      </c>
      <c r="C49">
        <f>INDEX(resultados!$A$2:$ZZ$956, 43, MATCH($B$3, resultados!$A$1:$ZZ$1, 0))</f>
        <v/>
      </c>
    </row>
    <row r="50">
      <c r="A50">
        <f>INDEX(resultados!$A$2:$ZZ$956, 44, MATCH($B$1, resultados!$A$1:$ZZ$1, 0))</f>
        <v/>
      </c>
      <c r="B50">
        <f>INDEX(resultados!$A$2:$ZZ$956, 44, MATCH($B$2, resultados!$A$1:$ZZ$1, 0))</f>
        <v/>
      </c>
      <c r="C50">
        <f>INDEX(resultados!$A$2:$ZZ$956, 44, MATCH($B$3, resultados!$A$1:$ZZ$1, 0))</f>
        <v/>
      </c>
    </row>
    <row r="51">
      <c r="A51">
        <f>INDEX(resultados!$A$2:$ZZ$956, 45, MATCH($B$1, resultados!$A$1:$ZZ$1, 0))</f>
        <v/>
      </c>
      <c r="B51">
        <f>INDEX(resultados!$A$2:$ZZ$956, 45, MATCH($B$2, resultados!$A$1:$ZZ$1, 0))</f>
        <v/>
      </c>
      <c r="C51">
        <f>INDEX(resultados!$A$2:$ZZ$956, 45, MATCH($B$3, resultados!$A$1:$ZZ$1, 0))</f>
        <v/>
      </c>
    </row>
    <row r="52">
      <c r="A52">
        <f>INDEX(resultados!$A$2:$ZZ$956, 46, MATCH($B$1, resultados!$A$1:$ZZ$1, 0))</f>
        <v/>
      </c>
      <c r="B52">
        <f>INDEX(resultados!$A$2:$ZZ$956, 46, MATCH($B$2, resultados!$A$1:$ZZ$1, 0))</f>
        <v/>
      </c>
      <c r="C52">
        <f>INDEX(resultados!$A$2:$ZZ$956, 46, MATCH($B$3, resultados!$A$1:$ZZ$1, 0))</f>
        <v/>
      </c>
    </row>
    <row r="53">
      <c r="A53">
        <f>INDEX(resultados!$A$2:$ZZ$956, 47, MATCH($B$1, resultados!$A$1:$ZZ$1, 0))</f>
        <v/>
      </c>
      <c r="B53">
        <f>INDEX(resultados!$A$2:$ZZ$956, 47, MATCH($B$2, resultados!$A$1:$ZZ$1, 0))</f>
        <v/>
      </c>
      <c r="C53">
        <f>INDEX(resultados!$A$2:$ZZ$956, 47, MATCH($B$3, resultados!$A$1:$ZZ$1, 0))</f>
        <v/>
      </c>
    </row>
    <row r="54">
      <c r="A54">
        <f>INDEX(resultados!$A$2:$ZZ$956, 48, MATCH($B$1, resultados!$A$1:$ZZ$1, 0))</f>
        <v/>
      </c>
      <c r="B54">
        <f>INDEX(resultados!$A$2:$ZZ$956, 48, MATCH($B$2, resultados!$A$1:$ZZ$1, 0))</f>
        <v/>
      </c>
      <c r="C54">
        <f>INDEX(resultados!$A$2:$ZZ$956, 48, MATCH($B$3, resultados!$A$1:$ZZ$1, 0))</f>
        <v/>
      </c>
    </row>
    <row r="55">
      <c r="A55">
        <f>INDEX(resultados!$A$2:$ZZ$956, 49, MATCH($B$1, resultados!$A$1:$ZZ$1, 0))</f>
        <v/>
      </c>
      <c r="B55">
        <f>INDEX(resultados!$A$2:$ZZ$956, 49, MATCH($B$2, resultados!$A$1:$ZZ$1, 0))</f>
        <v/>
      </c>
      <c r="C55">
        <f>INDEX(resultados!$A$2:$ZZ$956, 49, MATCH($B$3, resultados!$A$1:$ZZ$1, 0))</f>
        <v/>
      </c>
    </row>
    <row r="56">
      <c r="A56">
        <f>INDEX(resultados!$A$2:$ZZ$956, 50, MATCH($B$1, resultados!$A$1:$ZZ$1, 0))</f>
        <v/>
      </c>
      <c r="B56">
        <f>INDEX(resultados!$A$2:$ZZ$956, 50, MATCH($B$2, resultados!$A$1:$ZZ$1, 0))</f>
        <v/>
      </c>
      <c r="C56">
        <f>INDEX(resultados!$A$2:$ZZ$956, 50, MATCH($B$3, resultados!$A$1:$ZZ$1, 0))</f>
        <v/>
      </c>
    </row>
    <row r="57">
      <c r="A57">
        <f>INDEX(resultados!$A$2:$ZZ$956, 51, MATCH($B$1, resultados!$A$1:$ZZ$1, 0))</f>
        <v/>
      </c>
      <c r="B57">
        <f>INDEX(resultados!$A$2:$ZZ$956, 51, MATCH($B$2, resultados!$A$1:$ZZ$1, 0))</f>
        <v/>
      </c>
      <c r="C57">
        <f>INDEX(resultados!$A$2:$ZZ$956, 51, MATCH($B$3, resultados!$A$1:$ZZ$1, 0))</f>
        <v/>
      </c>
    </row>
    <row r="58">
      <c r="A58">
        <f>INDEX(resultados!$A$2:$ZZ$956, 52, MATCH($B$1, resultados!$A$1:$ZZ$1, 0))</f>
        <v/>
      </c>
      <c r="B58">
        <f>INDEX(resultados!$A$2:$ZZ$956, 52, MATCH($B$2, resultados!$A$1:$ZZ$1, 0))</f>
        <v/>
      </c>
      <c r="C58">
        <f>INDEX(resultados!$A$2:$ZZ$956, 52, MATCH($B$3, resultados!$A$1:$ZZ$1, 0))</f>
        <v/>
      </c>
    </row>
    <row r="59">
      <c r="A59">
        <f>INDEX(resultados!$A$2:$ZZ$956, 53, MATCH($B$1, resultados!$A$1:$ZZ$1, 0))</f>
        <v/>
      </c>
      <c r="B59">
        <f>INDEX(resultados!$A$2:$ZZ$956, 53, MATCH($B$2, resultados!$A$1:$ZZ$1, 0))</f>
        <v/>
      </c>
      <c r="C59">
        <f>INDEX(resultados!$A$2:$ZZ$956, 53, MATCH($B$3, resultados!$A$1:$ZZ$1, 0))</f>
        <v/>
      </c>
    </row>
    <row r="60">
      <c r="A60">
        <f>INDEX(resultados!$A$2:$ZZ$956, 54, MATCH($B$1, resultados!$A$1:$ZZ$1, 0))</f>
        <v/>
      </c>
      <c r="B60">
        <f>INDEX(resultados!$A$2:$ZZ$956, 54, MATCH($B$2, resultados!$A$1:$ZZ$1, 0))</f>
        <v/>
      </c>
      <c r="C60">
        <f>INDEX(resultados!$A$2:$ZZ$956, 54, MATCH($B$3, resultados!$A$1:$ZZ$1, 0))</f>
        <v/>
      </c>
    </row>
    <row r="61">
      <c r="A61">
        <f>INDEX(resultados!$A$2:$ZZ$956, 55, MATCH($B$1, resultados!$A$1:$ZZ$1, 0))</f>
        <v/>
      </c>
      <c r="B61">
        <f>INDEX(resultados!$A$2:$ZZ$956, 55, MATCH($B$2, resultados!$A$1:$ZZ$1, 0))</f>
        <v/>
      </c>
      <c r="C61">
        <f>INDEX(resultados!$A$2:$ZZ$956, 55, MATCH($B$3, resultados!$A$1:$ZZ$1, 0))</f>
        <v/>
      </c>
    </row>
    <row r="62">
      <c r="A62">
        <f>INDEX(resultados!$A$2:$ZZ$956, 56, MATCH($B$1, resultados!$A$1:$ZZ$1, 0))</f>
        <v/>
      </c>
      <c r="B62">
        <f>INDEX(resultados!$A$2:$ZZ$956, 56, MATCH($B$2, resultados!$A$1:$ZZ$1, 0))</f>
        <v/>
      </c>
      <c r="C62">
        <f>INDEX(resultados!$A$2:$ZZ$956, 56, MATCH($B$3, resultados!$A$1:$ZZ$1, 0))</f>
        <v/>
      </c>
    </row>
    <row r="63">
      <c r="A63">
        <f>INDEX(resultados!$A$2:$ZZ$956, 57, MATCH($B$1, resultados!$A$1:$ZZ$1, 0))</f>
        <v/>
      </c>
      <c r="B63">
        <f>INDEX(resultados!$A$2:$ZZ$956, 57, MATCH($B$2, resultados!$A$1:$ZZ$1, 0))</f>
        <v/>
      </c>
      <c r="C63">
        <f>INDEX(resultados!$A$2:$ZZ$956, 57, MATCH($B$3, resultados!$A$1:$ZZ$1, 0))</f>
        <v/>
      </c>
    </row>
    <row r="64">
      <c r="A64">
        <f>INDEX(resultados!$A$2:$ZZ$956, 58, MATCH($B$1, resultados!$A$1:$ZZ$1, 0))</f>
        <v/>
      </c>
      <c r="B64">
        <f>INDEX(resultados!$A$2:$ZZ$956, 58, MATCH($B$2, resultados!$A$1:$ZZ$1, 0))</f>
        <v/>
      </c>
      <c r="C64">
        <f>INDEX(resultados!$A$2:$ZZ$956, 58, MATCH($B$3, resultados!$A$1:$ZZ$1, 0))</f>
        <v/>
      </c>
    </row>
    <row r="65">
      <c r="A65">
        <f>INDEX(resultados!$A$2:$ZZ$956, 59, MATCH($B$1, resultados!$A$1:$ZZ$1, 0))</f>
        <v/>
      </c>
      <c r="B65">
        <f>INDEX(resultados!$A$2:$ZZ$956, 59, MATCH($B$2, resultados!$A$1:$ZZ$1, 0))</f>
        <v/>
      </c>
      <c r="C65">
        <f>INDEX(resultados!$A$2:$ZZ$956, 59, MATCH($B$3, resultados!$A$1:$ZZ$1, 0))</f>
        <v/>
      </c>
    </row>
    <row r="66">
      <c r="A66">
        <f>INDEX(resultados!$A$2:$ZZ$956, 60, MATCH($B$1, resultados!$A$1:$ZZ$1, 0))</f>
        <v/>
      </c>
      <c r="B66">
        <f>INDEX(resultados!$A$2:$ZZ$956, 60, MATCH($B$2, resultados!$A$1:$ZZ$1, 0))</f>
        <v/>
      </c>
      <c r="C66">
        <f>INDEX(resultados!$A$2:$ZZ$956, 60, MATCH($B$3, resultados!$A$1:$ZZ$1, 0))</f>
        <v/>
      </c>
    </row>
    <row r="67">
      <c r="A67">
        <f>INDEX(resultados!$A$2:$ZZ$956, 61, MATCH($B$1, resultados!$A$1:$ZZ$1, 0))</f>
        <v/>
      </c>
      <c r="B67">
        <f>INDEX(resultados!$A$2:$ZZ$956, 61, MATCH($B$2, resultados!$A$1:$ZZ$1, 0))</f>
        <v/>
      </c>
      <c r="C67">
        <f>INDEX(resultados!$A$2:$ZZ$956, 61, MATCH($B$3, resultados!$A$1:$ZZ$1, 0))</f>
        <v/>
      </c>
    </row>
    <row r="68">
      <c r="A68">
        <f>INDEX(resultados!$A$2:$ZZ$956, 62, MATCH($B$1, resultados!$A$1:$ZZ$1, 0))</f>
        <v/>
      </c>
      <c r="B68">
        <f>INDEX(resultados!$A$2:$ZZ$956, 62, MATCH($B$2, resultados!$A$1:$ZZ$1, 0))</f>
        <v/>
      </c>
      <c r="C68">
        <f>INDEX(resultados!$A$2:$ZZ$956, 62, MATCH($B$3, resultados!$A$1:$ZZ$1, 0))</f>
        <v/>
      </c>
    </row>
    <row r="69">
      <c r="A69">
        <f>INDEX(resultados!$A$2:$ZZ$956, 63, MATCH($B$1, resultados!$A$1:$ZZ$1, 0))</f>
        <v/>
      </c>
      <c r="B69">
        <f>INDEX(resultados!$A$2:$ZZ$956, 63, MATCH($B$2, resultados!$A$1:$ZZ$1, 0))</f>
        <v/>
      </c>
      <c r="C69">
        <f>INDEX(resultados!$A$2:$ZZ$956, 63, MATCH($B$3, resultados!$A$1:$ZZ$1, 0))</f>
        <v/>
      </c>
    </row>
    <row r="70">
      <c r="A70">
        <f>INDEX(resultados!$A$2:$ZZ$956, 64, MATCH($B$1, resultados!$A$1:$ZZ$1, 0))</f>
        <v/>
      </c>
      <c r="B70">
        <f>INDEX(resultados!$A$2:$ZZ$956, 64, MATCH($B$2, resultados!$A$1:$ZZ$1, 0))</f>
        <v/>
      </c>
      <c r="C70">
        <f>INDEX(resultados!$A$2:$ZZ$956, 64, MATCH($B$3, resultados!$A$1:$ZZ$1, 0))</f>
        <v/>
      </c>
    </row>
    <row r="71">
      <c r="A71">
        <f>INDEX(resultados!$A$2:$ZZ$956, 65, MATCH($B$1, resultados!$A$1:$ZZ$1, 0))</f>
        <v/>
      </c>
      <c r="B71">
        <f>INDEX(resultados!$A$2:$ZZ$956, 65, MATCH($B$2, resultados!$A$1:$ZZ$1, 0))</f>
        <v/>
      </c>
      <c r="C71">
        <f>INDEX(resultados!$A$2:$ZZ$956, 65, MATCH($B$3, resultados!$A$1:$ZZ$1, 0))</f>
        <v/>
      </c>
    </row>
    <row r="72">
      <c r="A72">
        <f>INDEX(resultados!$A$2:$ZZ$956, 66, MATCH($B$1, resultados!$A$1:$ZZ$1, 0))</f>
        <v/>
      </c>
      <c r="B72">
        <f>INDEX(resultados!$A$2:$ZZ$956, 66, MATCH($B$2, resultados!$A$1:$ZZ$1, 0))</f>
        <v/>
      </c>
      <c r="C72">
        <f>INDEX(resultados!$A$2:$ZZ$956, 66, MATCH($B$3, resultados!$A$1:$ZZ$1, 0))</f>
        <v/>
      </c>
    </row>
    <row r="73">
      <c r="A73">
        <f>INDEX(resultados!$A$2:$ZZ$956, 67, MATCH($B$1, resultados!$A$1:$ZZ$1, 0))</f>
        <v/>
      </c>
      <c r="B73">
        <f>INDEX(resultados!$A$2:$ZZ$956, 67, MATCH($B$2, resultados!$A$1:$ZZ$1, 0))</f>
        <v/>
      </c>
      <c r="C73">
        <f>INDEX(resultados!$A$2:$ZZ$956, 67, MATCH($B$3, resultados!$A$1:$ZZ$1, 0))</f>
        <v/>
      </c>
    </row>
    <row r="74">
      <c r="A74">
        <f>INDEX(resultados!$A$2:$ZZ$956, 68, MATCH($B$1, resultados!$A$1:$ZZ$1, 0))</f>
        <v/>
      </c>
      <c r="B74">
        <f>INDEX(resultados!$A$2:$ZZ$956, 68, MATCH($B$2, resultados!$A$1:$ZZ$1, 0))</f>
        <v/>
      </c>
      <c r="C74">
        <f>INDEX(resultados!$A$2:$ZZ$956, 68, MATCH($B$3, resultados!$A$1:$ZZ$1, 0))</f>
        <v/>
      </c>
    </row>
    <row r="75">
      <c r="A75">
        <f>INDEX(resultados!$A$2:$ZZ$956, 69, MATCH($B$1, resultados!$A$1:$ZZ$1, 0))</f>
        <v/>
      </c>
      <c r="B75">
        <f>INDEX(resultados!$A$2:$ZZ$956, 69, MATCH($B$2, resultados!$A$1:$ZZ$1, 0))</f>
        <v/>
      </c>
      <c r="C75">
        <f>INDEX(resultados!$A$2:$ZZ$956, 69, MATCH($B$3, resultados!$A$1:$ZZ$1, 0))</f>
        <v/>
      </c>
    </row>
    <row r="76">
      <c r="A76">
        <f>INDEX(resultados!$A$2:$ZZ$956, 70, MATCH($B$1, resultados!$A$1:$ZZ$1, 0))</f>
        <v/>
      </c>
      <c r="B76">
        <f>INDEX(resultados!$A$2:$ZZ$956, 70, MATCH($B$2, resultados!$A$1:$ZZ$1, 0))</f>
        <v/>
      </c>
      <c r="C76">
        <f>INDEX(resultados!$A$2:$ZZ$956, 70, MATCH($B$3, resultados!$A$1:$ZZ$1, 0))</f>
        <v/>
      </c>
    </row>
    <row r="77">
      <c r="A77">
        <f>INDEX(resultados!$A$2:$ZZ$956, 71, MATCH($B$1, resultados!$A$1:$ZZ$1, 0))</f>
        <v/>
      </c>
      <c r="B77">
        <f>INDEX(resultados!$A$2:$ZZ$956, 71, MATCH($B$2, resultados!$A$1:$ZZ$1, 0))</f>
        <v/>
      </c>
      <c r="C77">
        <f>INDEX(resultados!$A$2:$ZZ$956, 71, MATCH($B$3, resultados!$A$1:$ZZ$1, 0))</f>
        <v/>
      </c>
    </row>
    <row r="78">
      <c r="A78">
        <f>INDEX(resultados!$A$2:$ZZ$956, 72, MATCH($B$1, resultados!$A$1:$ZZ$1, 0))</f>
        <v/>
      </c>
      <c r="B78">
        <f>INDEX(resultados!$A$2:$ZZ$956, 72, MATCH($B$2, resultados!$A$1:$ZZ$1, 0))</f>
        <v/>
      </c>
      <c r="C78">
        <f>INDEX(resultados!$A$2:$ZZ$956, 72, MATCH($B$3, resultados!$A$1:$ZZ$1, 0))</f>
        <v/>
      </c>
    </row>
    <row r="79">
      <c r="A79">
        <f>INDEX(resultados!$A$2:$ZZ$956, 73, MATCH($B$1, resultados!$A$1:$ZZ$1, 0))</f>
        <v/>
      </c>
      <c r="B79">
        <f>INDEX(resultados!$A$2:$ZZ$956, 73, MATCH($B$2, resultados!$A$1:$ZZ$1, 0))</f>
        <v/>
      </c>
      <c r="C79">
        <f>INDEX(resultados!$A$2:$ZZ$956, 73, MATCH($B$3, resultados!$A$1:$ZZ$1, 0))</f>
        <v/>
      </c>
    </row>
    <row r="80">
      <c r="A80">
        <f>INDEX(resultados!$A$2:$ZZ$956, 74, MATCH($B$1, resultados!$A$1:$ZZ$1, 0))</f>
        <v/>
      </c>
      <c r="B80">
        <f>INDEX(resultados!$A$2:$ZZ$956, 74, MATCH($B$2, resultados!$A$1:$ZZ$1, 0))</f>
        <v/>
      </c>
      <c r="C80">
        <f>INDEX(resultados!$A$2:$ZZ$956, 74, MATCH($B$3, resultados!$A$1:$ZZ$1, 0))</f>
        <v/>
      </c>
    </row>
    <row r="81">
      <c r="A81">
        <f>INDEX(resultados!$A$2:$ZZ$956, 75, MATCH($B$1, resultados!$A$1:$ZZ$1, 0))</f>
        <v/>
      </c>
      <c r="B81">
        <f>INDEX(resultados!$A$2:$ZZ$956, 75, MATCH($B$2, resultados!$A$1:$ZZ$1, 0))</f>
        <v/>
      </c>
      <c r="C81">
        <f>INDEX(resultados!$A$2:$ZZ$956, 75, MATCH($B$3, resultados!$A$1:$ZZ$1, 0))</f>
        <v/>
      </c>
    </row>
    <row r="82">
      <c r="A82">
        <f>INDEX(resultados!$A$2:$ZZ$956, 76, MATCH($B$1, resultados!$A$1:$ZZ$1, 0))</f>
        <v/>
      </c>
      <c r="B82">
        <f>INDEX(resultados!$A$2:$ZZ$956, 76, MATCH($B$2, resultados!$A$1:$ZZ$1, 0))</f>
        <v/>
      </c>
      <c r="C82">
        <f>INDEX(resultados!$A$2:$ZZ$956, 76, MATCH($B$3, resultados!$A$1:$ZZ$1, 0))</f>
        <v/>
      </c>
    </row>
    <row r="83">
      <c r="A83">
        <f>INDEX(resultados!$A$2:$ZZ$956, 77, MATCH($B$1, resultados!$A$1:$ZZ$1, 0))</f>
        <v/>
      </c>
      <c r="B83">
        <f>INDEX(resultados!$A$2:$ZZ$956, 77, MATCH($B$2, resultados!$A$1:$ZZ$1, 0))</f>
        <v/>
      </c>
      <c r="C83">
        <f>INDEX(resultados!$A$2:$ZZ$956, 77, MATCH($B$3, resultados!$A$1:$ZZ$1, 0))</f>
        <v/>
      </c>
    </row>
    <row r="84">
      <c r="A84">
        <f>INDEX(resultados!$A$2:$ZZ$956, 78, MATCH($B$1, resultados!$A$1:$ZZ$1, 0))</f>
        <v/>
      </c>
      <c r="B84">
        <f>INDEX(resultados!$A$2:$ZZ$956, 78, MATCH($B$2, resultados!$A$1:$ZZ$1, 0))</f>
        <v/>
      </c>
      <c r="C84">
        <f>INDEX(resultados!$A$2:$ZZ$956, 78, MATCH($B$3, resultados!$A$1:$ZZ$1, 0))</f>
        <v/>
      </c>
    </row>
    <row r="85">
      <c r="A85">
        <f>INDEX(resultados!$A$2:$ZZ$956, 79, MATCH($B$1, resultados!$A$1:$ZZ$1, 0))</f>
        <v/>
      </c>
      <c r="B85">
        <f>INDEX(resultados!$A$2:$ZZ$956, 79, MATCH($B$2, resultados!$A$1:$ZZ$1, 0))</f>
        <v/>
      </c>
      <c r="C85">
        <f>INDEX(resultados!$A$2:$ZZ$956, 79, MATCH($B$3, resultados!$A$1:$ZZ$1, 0))</f>
        <v/>
      </c>
    </row>
    <row r="86">
      <c r="A86">
        <f>INDEX(resultados!$A$2:$ZZ$956, 80, MATCH($B$1, resultados!$A$1:$ZZ$1, 0))</f>
        <v/>
      </c>
      <c r="B86">
        <f>INDEX(resultados!$A$2:$ZZ$956, 80, MATCH($B$2, resultados!$A$1:$ZZ$1, 0))</f>
        <v/>
      </c>
      <c r="C86">
        <f>INDEX(resultados!$A$2:$ZZ$956, 80, MATCH($B$3, resultados!$A$1:$ZZ$1, 0))</f>
        <v/>
      </c>
    </row>
    <row r="87">
      <c r="A87">
        <f>INDEX(resultados!$A$2:$ZZ$956, 81, MATCH($B$1, resultados!$A$1:$ZZ$1, 0))</f>
        <v/>
      </c>
      <c r="B87">
        <f>INDEX(resultados!$A$2:$ZZ$956, 81, MATCH($B$2, resultados!$A$1:$ZZ$1, 0))</f>
        <v/>
      </c>
      <c r="C87">
        <f>INDEX(resultados!$A$2:$ZZ$956, 81, MATCH($B$3, resultados!$A$1:$ZZ$1, 0))</f>
        <v/>
      </c>
    </row>
    <row r="88">
      <c r="A88">
        <f>INDEX(resultados!$A$2:$ZZ$956, 82, MATCH($B$1, resultados!$A$1:$ZZ$1, 0))</f>
        <v/>
      </c>
      <c r="B88">
        <f>INDEX(resultados!$A$2:$ZZ$956, 82, MATCH($B$2, resultados!$A$1:$ZZ$1, 0))</f>
        <v/>
      </c>
      <c r="C88">
        <f>INDEX(resultados!$A$2:$ZZ$956, 82, MATCH($B$3, resultados!$A$1:$ZZ$1, 0))</f>
        <v/>
      </c>
    </row>
    <row r="89">
      <c r="A89">
        <f>INDEX(resultados!$A$2:$ZZ$956, 83, MATCH($B$1, resultados!$A$1:$ZZ$1, 0))</f>
        <v/>
      </c>
      <c r="B89">
        <f>INDEX(resultados!$A$2:$ZZ$956, 83, MATCH($B$2, resultados!$A$1:$ZZ$1, 0))</f>
        <v/>
      </c>
      <c r="C89">
        <f>INDEX(resultados!$A$2:$ZZ$956, 83, MATCH($B$3, resultados!$A$1:$ZZ$1, 0))</f>
        <v/>
      </c>
    </row>
    <row r="90">
      <c r="A90">
        <f>INDEX(resultados!$A$2:$ZZ$956, 84, MATCH($B$1, resultados!$A$1:$ZZ$1, 0))</f>
        <v/>
      </c>
      <c r="B90">
        <f>INDEX(resultados!$A$2:$ZZ$956, 84, MATCH($B$2, resultados!$A$1:$ZZ$1, 0))</f>
        <v/>
      </c>
      <c r="C90">
        <f>INDEX(resultados!$A$2:$ZZ$956, 84, MATCH($B$3, resultados!$A$1:$ZZ$1, 0))</f>
        <v/>
      </c>
    </row>
    <row r="91">
      <c r="A91">
        <f>INDEX(resultados!$A$2:$ZZ$956, 85, MATCH($B$1, resultados!$A$1:$ZZ$1, 0))</f>
        <v/>
      </c>
      <c r="B91">
        <f>INDEX(resultados!$A$2:$ZZ$956, 85, MATCH($B$2, resultados!$A$1:$ZZ$1, 0))</f>
        <v/>
      </c>
      <c r="C91">
        <f>INDEX(resultados!$A$2:$ZZ$956, 85, MATCH($B$3, resultados!$A$1:$ZZ$1, 0))</f>
        <v/>
      </c>
    </row>
    <row r="92">
      <c r="A92">
        <f>INDEX(resultados!$A$2:$ZZ$956, 86, MATCH($B$1, resultados!$A$1:$ZZ$1, 0))</f>
        <v/>
      </c>
      <c r="B92">
        <f>INDEX(resultados!$A$2:$ZZ$956, 86, MATCH($B$2, resultados!$A$1:$ZZ$1, 0))</f>
        <v/>
      </c>
      <c r="C92">
        <f>INDEX(resultados!$A$2:$ZZ$956, 86, MATCH($B$3, resultados!$A$1:$ZZ$1, 0))</f>
        <v/>
      </c>
    </row>
    <row r="93">
      <c r="A93">
        <f>INDEX(resultados!$A$2:$ZZ$956, 87, MATCH($B$1, resultados!$A$1:$ZZ$1, 0))</f>
        <v/>
      </c>
      <c r="B93">
        <f>INDEX(resultados!$A$2:$ZZ$956, 87, MATCH($B$2, resultados!$A$1:$ZZ$1, 0))</f>
        <v/>
      </c>
      <c r="C93">
        <f>INDEX(resultados!$A$2:$ZZ$956, 87, MATCH($B$3, resultados!$A$1:$ZZ$1, 0))</f>
        <v/>
      </c>
    </row>
    <row r="94">
      <c r="A94">
        <f>INDEX(resultados!$A$2:$ZZ$956, 88, MATCH($B$1, resultados!$A$1:$ZZ$1, 0))</f>
        <v/>
      </c>
      <c r="B94">
        <f>INDEX(resultados!$A$2:$ZZ$956, 88, MATCH($B$2, resultados!$A$1:$ZZ$1, 0))</f>
        <v/>
      </c>
      <c r="C94">
        <f>INDEX(resultados!$A$2:$ZZ$956, 88, MATCH($B$3, resultados!$A$1:$ZZ$1, 0))</f>
        <v/>
      </c>
    </row>
    <row r="95">
      <c r="A95">
        <f>INDEX(resultados!$A$2:$ZZ$956, 89, MATCH($B$1, resultados!$A$1:$ZZ$1, 0))</f>
        <v/>
      </c>
      <c r="B95">
        <f>INDEX(resultados!$A$2:$ZZ$956, 89, MATCH($B$2, resultados!$A$1:$ZZ$1, 0))</f>
        <v/>
      </c>
      <c r="C95">
        <f>INDEX(resultados!$A$2:$ZZ$956, 89, MATCH($B$3, resultados!$A$1:$ZZ$1, 0))</f>
        <v/>
      </c>
    </row>
    <row r="96">
      <c r="A96">
        <f>INDEX(resultados!$A$2:$ZZ$956, 90, MATCH($B$1, resultados!$A$1:$ZZ$1, 0))</f>
        <v/>
      </c>
      <c r="B96">
        <f>INDEX(resultados!$A$2:$ZZ$956, 90, MATCH($B$2, resultados!$A$1:$ZZ$1, 0))</f>
        <v/>
      </c>
      <c r="C96">
        <f>INDEX(resultados!$A$2:$ZZ$956, 90, MATCH($B$3, resultados!$A$1:$ZZ$1, 0))</f>
        <v/>
      </c>
    </row>
    <row r="97">
      <c r="A97">
        <f>INDEX(resultados!$A$2:$ZZ$956, 91, MATCH($B$1, resultados!$A$1:$ZZ$1, 0))</f>
        <v/>
      </c>
      <c r="B97">
        <f>INDEX(resultados!$A$2:$ZZ$956, 91, MATCH($B$2, resultados!$A$1:$ZZ$1, 0))</f>
        <v/>
      </c>
      <c r="C97">
        <f>INDEX(resultados!$A$2:$ZZ$956, 91, MATCH($B$3, resultados!$A$1:$ZZ$1, 0))</f>
        <v/>
      </c>
    </row>
    <row r="98">
      <c r="A98">
        <f>INDEX(resultados!$A$2:$ZZ$956, 92, MATCH($B$1, resultados!$A$1:$ZZ$1, 0))</f>
        <v/>
      </c>
      <c r="B98">
        <f>INDEX(resultados!$A$2:$ZZ$956, 92, MATCH($B$2, resultados!$A$1:$ZZ$1, 0))</f>
        <v/>
      </c>
      <c r="C98">
        <f>INDEX(resultados!$A$2:$ZZ$956, 92, MATCH($B$3, resultados!$A$1:$ZZ$1, 0))</f>
        <v/>
      </c>
    </row>
    <row r="99">
      <c r="A99">
        <f>INDEX(resultados!$A$2:$ZZ$956, 93, MATCH($B$1, resultados!$A$1:$ZZ$1, 0))</f>
        <v/>
      </c>
      <c r="B99">
        <f>INDEX(resultados!$A$2:$ZZ$956, 93, MATCH($B$2, resultados!$A$1:$ZZ$1, 0))</f>
        <v/>
      </c>
      <c r="C99">
        <f>INDEX(resultados!$A$2:$ZZ$956, 93, MATCH($B$3, resultados!$A$1:$ZZ$1, 0))</f>
        <v/>
      </c>
    </row>
    <row r="100">
      <c r="A100">
        <f>INDEX(resultados!$A$2:$ZZ$956, 94, MATCH($B$1, resultados!$A$1:$ZZ$1, 0))</f>
        <v/>
      </c>
      <c r="B100">
        <f>INDEX(resultados!$A$2:$ZZ$956, 94, MATCH($B$2, resultados!$A$1:$ZZ$1, 0))</f>
        <v/>
      </c>
      <c r="C100">
        <f>INDEX(resultados!$A$2:$ZZ$956, 94, MATCH($B$3, resultados!$A$1:$ZZ$1, 0))</f>
        <v/>
      </c>
    </row>
    <row r="101">
      <c r="A101">
        <f>INDEX(resultados!$A$2:$ZZ$956, 95, MATCH($B$1, resultados!$A$1:$ZZ$1, 0))</f>
        <v/>
      </c>
      <c r="B101">
        <f>INDEX(resultados!$A$2:$ZZ$956, 95, MATCH($B$2, resultados!$A$1:$ZZ$1, 0))</f>
        <v/>
      </c>
      <c r="C101">
        <f>INDEX(resultados!$A$2:$ZZ$956, 95, MATCH($B$3, resultados!$A$1:$ZZ$1, 0))</f>
        <v/>
      </c>
    </row>
    <row r="102">
      <c r="A102">
        <f>INDEX(resultados!$A$2:$ZZ$956, 96, MATCH($B$1, resultados!$A$1:$ZZ$1, 0))</f>
        <v/>
      </c>
      <c r="B102">
        <f>INDEX(resultados!$A$2:$ZZ$956, 96, MATCH($B$2, resultados!$A$1:$ZZ$1, 0))</f>
        <v/>
      </c>
      <c r="C102">
        <f>INDEX(resultados!$A$2:$ZZ$956, 96, MATCH($B$3, resultados!$A$1:$ZZ$1, 0))</f>
        <v/>
      </c>
    </row>
    <row r="103">
      <c r="A103">
        <f>INDEX(resultados!$A$2:$ZZ$956, 97, MATCH($B$1, resultados!$A$1:$ZZ$1, 0))</f>
        <v/>
      </c>
      <c r="B103">
        <f>INDEX(resultados!$A$2:$ZZ$956, 97, MATCH($B$2, resultados!$A$1:$ZZ$1, 0))</f>
        <v/>
      </c>
      <c r="C103">
        <f>INDEX(resultados!$A$2:$ZZ$956, 97, MATCH($B$3, resultados!$A$1:$ZZ$1, 0))</f>
        <v/>
      </c>
    </row>
    <row r="104">
      <c r="A104">
        <f>INDEX(resultados!$A$2:$ZZ$956, 98, MATCH($B$1, resultados!$A$1:$ZZ$1, 0))</f>
        <v/>
      </c>
      <c r="B104">
        <f>INDEX(resultados!$A$2:$ZZ$956, 98, MATCH($B$2, resultados!$A$1:$ZZ$1, 0))</f>
        <v/>
      </c>
      <c r="C104">
        <f>INDEX(resultados!$A$2:$ZZ$956, 98, MATCH($B$3, resultados!$A$1:$ZZ$1, 0))</f>
        <v/>
      </c>
    </row>
    <row r="105">
      <c r="A105">
        <f>INDEX(resultados!$A$2:$ZZ$956, 99, MATCH($B$1, resultados!$A$1:$ZZ$1, 0))</f>
        <v/>
      </c>
      <c r="B105">
        <f>INDEX(resultados!$A$2:$ZZ$956, 99, MATCH($B$2, resultados!$A$1:$ZZ$1, 0))</f>
        <v/>
      </c>
      <c r="C105">
        <f>INDEX(resultados!$A$2:$ZZ$956, 99, MATCH($B$3, resultados!$A$1:$ZZ$1, 0))</f>
        <v/>
      </c>
    </row>
    <row r="106">
      <c r="A106">
        <f>INDEX(resultados!$A$2:$ZZ$956, 100, MATCH($B$1, resultados!$A$1:$ZZ$1, 0))</f>
        <v/>
      </c>
      <c r="B106">
        <f>INDEX(resultados!$A$2:$ZZ$956, 100, MATCH($B$2, resultados!$A$1:$ZZ$1, 0))</f>
        <v/>
      </c>
      <c r="C106">
        <f>INDEX(resultados!$A$2:$ZZ$956, 100, MATCH($B$3, resultados!$A$1:$ZZ$1, 0))</f>
        <v/>
      </c>
    </row>
    <row r="107">
      <c r="A107">
        <f>INDEX(resultados!$A$2:$ZZ$956, 101, MATCH($B$1, resultados!$A$1:$ZZ$1, 0))</f>
        <v/>
      </c>
      <c r="B107">
        <f>INDEX(resultados!$A$2:$ZZ$956, 101, MATCH($B$2, resultados!$A$1:$ZZ$1, 0))</f>
        <v/>
      </c>
      <c r="C107">
        <f>INDEX(resultados!$A$2:$ZZ$956, 101, MATCH($B$3, resultados!$A$1:$ZZ$1, 0))</f>
        <v/>
      </c>
    </row>
    <row r="108">
      <c r="A108">
        <f>INDEX(resultados!$A$2:$ZZ$956, 102, MATCH($B$1, resultados!$A$1:$ZZ$1, 0))</f>
        <v/>
      </c>
      <c r="B108">
        <f>INDEX(resultados!$A$2:$ZZ$956, 102, MATCH($B$2, resultados!$A$1:$ZZ$1, 0))</f>
        <v/>
      </c>
      <c r="C108">
        <f>INDEX(resultados!$A$2:$ZZ$956, 102, MATCH($B$3, resultados!$A$1:$ZZ$1, 0))</f>
        <v/>
      </c>
    </row>
    <row r="109">
      <c r="A109">
        <f>INDEX(resultados!$A$2:$ZZ$956, 103, MATCH($B$1, resultados!$A$1:$ZZ$1, 0))</f>
        <v/>
      </c>
      <c r="B109">
        <f>INDEX(resultados!$A$2:$ZZ$956, 103, MATCH($B$2, resultados!$A$1:$ZZ$1, 0))</f>
        <v/>
      </c>
      <c r="C109">
        <f>INDEX(resultados!$A$2:$ZZ$956, 103, MATCH($B$3, resultados!$A$1:$ZZ$1, 0))</f>
        <v/>
      </c>
    </row>
    <row r="110">
      <c r="A110">
        <f>INDEX(resultados!$A$2:$ZZ$956, 104, MATCH($B$1, resultados!$A$1:$ZZ$1, 0))</f>
        <v/>
      </c>
      <c r="B110">
        <f>INDEX(resultados!$A$2:$ZZ$956, 104, MATCH($B$2, resultados!$A$1:$ZZ$1, 0))</f>
        <v/>
      </c>
      <c r="C110">
        <f>INDEX(resultados!$A$2:$ZZ$956, 104, MATCH($B$3, resultados!$A$1:$ZZ$1, 0))</f>
        <v/>
      </c>
    </row>
    <row r="111">
      <c r="A111">
        <f>INDEX(resultados!$A$2:$ZZ$956, 105, MATCH($B$1, resultados!$A$1:$ZZ$1, 0))</f>
        <v/>
      </c>
      <c r="B111">
        <f>INDEX(resultados!$A$2:$ZZ$956, 105, MATCH($B$2, resultados!$A$1:$ZZ$1, 0))</f>
        <v/>
      </c>
      <c r="C111">
        <f>INDEX(resultados!$A$2:$ZZ$956, 105, MATCH($B$3, resultados!$A$1:$ZZ$1, 0))</f>
        <v/>
      </c>
    </row>
    <row r="112">
      <c r="A112">
        <f>INDEX(resultados!$A$2:$ZZ$956, 106, MATCH($B$1, resultados!$A$1:$ZZ$1, 0))</f>
        <v/>
      </c>
      <c r="B112">
        <f>INDEX(resultados!$A$2:$ZZ$956, 106, MATCH($B$2, resultados!$A$1:$ZZ$1, 0))</f>
        <v/>
      </c>
      <c r="C112">
        <f>INDEX(resultados!$A$2:$ZZ$956, 106, MATCH($B$3, resultados!$A$1:$ZZ$1, 0))</f>
        <v/>
      </c>
    </row>
    <row r="113">
      <c r="A113">
        <f>INDEX(resultados!$A$2:$ZZ$956, 107, MATCH($B$1, resultados!$A$1:$ZZ$1, 0))</f>
        <v/>
      </c>
      <c r="B113">
        <f>INDEX(resultados!$A$2:$ZZ$956, 107, MATCH($B$2, resultados!$A$1:$ZZ$1, 0))</f>
        <v/>
      </c>
      <c r="C113">
        <f>INDEX(resultados!$A$2:$ZZ$956, 107, MATCH($B$3, resultados!$A$1:$ZZ$1, 0))</f>
        <v/>
      </c>
    </row>
    <row r="114">
      <c r="A114">
        <f>INDEX(resultados!$A$2:$ZZ$956, 108, MATCH($B$1, resultados!$A$1:$ZZ$1, 0))</f>
        <v/>
      </c>
      <c r="B114">
        <f>INDEX(resultados!$A$2:$ZZ$956, 108, MATCH($B$2, resultados!$A$1:$ZZ$1, 0))</f>
        <v/>
      </c>
      <c r="C114">
        <f>INDEX(resultados!$A$2:$ZZ$956, 108, MATCH($B$3, resultados!$A$1:$ZZ$1, 0))</f>
        <v/>
      </c>
    </row>
    <row r="115">
      <c r="A115">
        <f>INDEX(resultados!$A$2:$ZZ$956, 109, MATCH($B$1, resultados!$A$1:$ZZ$1, 0))</f>
        <v/>
      </c>
      <c r="B115">
        <f>INDEX(resultados!$A$2:$ZZ$956, 109, MATCH($B$2, resultados!$A$1:$ZZ$1, 0))</f>
        <v/>
      </c>
      <c r="C115">
        <f>INDEX(resultados!$A$2:$ZZ$956, 109, MATCH($B$3, resultados!$A$1:$ZZ$1, 0))</f>
        <v/>
      </c>
    </row>
    <row r="116">
      <c r="A116">
        <f>INDEX(resultados!$A$2:$ZZ$956, 110, MATCH($B$1, resultados!$A$1:$ZZ$1, 0))</f>
        <v/>
      </c>
      <c r="B116">
        <f>INDEX(resultados!$A$2:$ZZ$956, 110, MATCH($B$2, resultados!$A$1:$ZZ$1, 0))</f>
        <v/>
      </c>
      <c r="C116">
        <f>INDEX(resultados!$A$2:$ZZ$956, 110, MATCH($B$3, resultados!$A$1:$ZZ$1, 0))</f>
        <v/>
      </c>
    </row>
    <row r="117">
      <c r="A117">
        <f>INDEX(resultados!$A$2:$ZZ$956, 111, MATCH($B$1, resultados!$A$1:$ZZ$1, 0))</f>
        <v/>
      </c>
      <c r="B117">
        <f>INDEX(resultados!$A$2:$ZZ$956, 111, MATCH($B$2, resultados!$A$1:$ZZ$1, 0))</f>
        <v/>
      </c>
      <c r="C117">
        <f>INDEX(resultados!$A$2:$ZZ$956, 111, MATCH($B$3, resultados!$A$1:$ZZ$1, 0))</f>
        <v/>
      </c>
    </row>
    <row r="118">
      <c r="A118">
        <f>INDEX(resultados!$A$2:$ZZ$956, 112, MATCH($B$1, resultados!$A$1:$ZZ$1, 0))</f>
        <v/>
      </c>
      <c r="B118">
        <f>INDEX(resultados!$A$2:$ZZ$956, 112, MATCH($B$2, resultados!$A$1:$ZZ$1, 0))</f>
        <v/>
      </c>
      <c r="C118">
        <f>INDEX(resultados!$A$2:$ZZ$956, 112, MATCH($B$3, resultados!$A$1:$ZZ$1, 0))</f>
        <v/>
      </c>
    </row>
    <row r="119">
      <c r="A119">
        <f>INDEX(resultados!$A$2:$ZZ$956, 113, MATCH($B$1, resultados!$A$1:$ZZ$1, 0))</f>
        <v/>
      </c>
      <c r="B119">
        <f>INDEX(resultados!$A$2:$ZZ$956, 113, MATCH($B$2, resultados!$A$1:$ZZ$1, 0))</f>
        <v/>
      </c>
      <c r="C119">
        <f>INDEX(resultados!$A$2:$ZZ$956, 113, MATCH($B$3, resultados!$A$1:$ZZ$1, 0))</f>
        <v/>
      </c>
    </row>
    <row r="120">
      <c r="A120">
        <f>INDEX(resultados!$A$2:$ZZ$956, 114, MATCH($B$1, resultados!$A$1:$ZZ$1, 0))</f>
        <v/>
      </c>
      <c r="B120">
        <f>INDEX(resultados!$A$2:$ZZ$956, 114, MATCH($B$2, resultados!$A$1:$ZZ$1, 0))</f>
        <v/>
      </c>
      <c r="C120">
        <f>INDEX(resultados!$A$2:$ZZ$956, 114, MATCH($B$3, resultados!$A$1:$ZZ$1, 0))</f>
        <v/>
      </c>
    </row>
    <row r="121">
      <c r="A121">
        <f>INDEX(resultados!$A$2:$ZZ$956, 115, MATCH($B$1, resultados!$A$1:$ZZ$1, 0))</f>
        <v/>
      </c>
      <c r="B121">
        <f>INDEX(resultados!$A$2:$ZZ$956, 115, MATCH($B$2, resultados!$A$1:$ZZ$1, 0))</f>
        <v/>
      </c>
      <c r="C121">
        <f>INDEX(resultados!$A$2:$ZZ$956, 115, MATCH($B$3, resultados!$A$1:$ZZ$1, 0))</f>
        <v/>
      </c>
    </row>
    <row r="122">
      <c r="A122">
        <f>INDEX(resultados!$A$2:$ZZ$956, 116, MATCH($B$1, resultados!$A$1:$ZZ$1, 0))</f>
        <v/>
      </c>
      <c r="B122">
        <f>INDEX(resultados!$A$2:$ZZ$956, 116, MATCH($B$2, resultados!$A$1:$ZZ$1, 0))</f>
        <v/>
      </c>
      <c r="C122">
        <f>INDEX(resultados!$A$2:$ZZ$956, 116, MATCH($B$3, resultados!$A$1:$ZZ$1, 0))</f>
        <v/>
      </c>
    </row>
    <row r="123">
      <c r="A123">
        <f>INDEX(resultados!$A$2:$ZZ$956, 117, MATCH($B$1, resultados!$A$1:$ZZ$1, 0))</f>
        <v/>
      </c>
      <c r="B123">
        <f>INDEX(resultados!$A$2:$ZZ$956, 117, MATCH($B$2, resultados!$A$1:$ZZ$1, 0))</f>
        <v/>
      </c>
      <c r="C123">
        <f>INDEX(resultados!$A$2:$ZZ$956, 117, MATCH($B$3, resultados!$A$1:$ZZ$1, 0))</f>
        <v/>
      </c>
    </row>
    <row r="124">
      <c r="A124">
        <f>INDEX(resultados!$A$2:$ZZ$956, 118, MATCH($B$1, resultados!$A$1:$ZZ$1, 0))</f>
        <v/>
      </c>
      <c r="B124">
        <f>INDEX(resultados!$A$2:$ZZ$956, 118, MATCH($B$2, resultados!$A$1:$ZZ$1, 0))</f>
        <v/>
      </c>
      <c r="C124">
        <f>INDEX(resultados!$A$2:$ZZ$956, 118, MATCH($B$3, resultados!$A$1:$ZZ$1, 0))</f>
        <v/>
      </c>
    </row>
    <row r="125">
      <c r="A125">
        <f>INDEX(resultados!$A$2:$ZZ$956, 119, MATCH($B$1, resultados!$A$1:$ZZ$1, 0))</f>
        <v/>
      </c>
      <c r="B125">
        <f>INDEX(resultados!$A$2:$ZZ$956, 119, MATCH($B$2, resultados!$A$1:$ZZ$1, 0))</f>
        <v/>
      </c>
      <c r="C125">
        <f>INDEX(resultados!$A$2:$ZZ$956, 119, MATCH($B$3, resultados!$A$1:$ZZ$1, 0))</f>
        <v/>
      </c>
    </row>
    <row r="126">
      <c r="A126">
        <f>INDEX(resultados!$A$2:$ZZ$956, 120, MATCH($B$1, resultados!$A$1:$ZZ$1, 0))</f>
        <v/>
      </c>
      <c r="B126">
        <f>INDEX(resultados!$A$2:$ZZ$956, 120, MATCH($B$2, resultados!$A$1:$ZZ$1, 0))</f>
        <v/>
      </c>
      <c r="C126">
        <f>INDEX(resultados!$A$2:$ZZ$956, 120, MATCH($B$3, resultados!$A$1:$ZZ$1, 0))</f>
        <v/>
      </c>
    </row>
    <row r="127">
      <c r="A127">
        <f>INDEX(resultados!$A$2:$ZZ$956, 121, MATCH($B$1, resultados!$A$1:$ZZ$1, 0))</f>
        <v/>
      </c>
      <c r="B127">
        <f>INDEX(resultados!$A$2:$ZZ$956, 121, MATCH($B$2, resultados!$A$1:$ZZ$1, 0))</f>
        <v/>
      </c>
      <c r="C127">
        <f>INDEX(resultados!$A$2:$ZZ$956, 121, MATCH($B$3, resultados!$A$1:$ZZ$1, 0))</f>
        <v/>
      </c>
    </row>
    <row r="128">
      <c r="A128">
        <f>INDEX(resultados!$A$2:$ZZ$956, 122, MATCH($B$1, resultados!$A$1:$ZZ$1, 0))</f>
        <v/>
      </c>
      <c r="B128">
        <f>INDEX(resultados!$A$2:$ZZ$956, 122, MATCH($B$2, resultados!$A$1:$ZZ$1, 0))</f>
        <v/>
      </c>
      <c r="C128">
        <f>INDEX(resultados!$A$2:$ZZ$956, 122, MATCH($B$3, resultados!$A$1:$ZZ$1, 0))</f>
        <v/>
      </c>
    </row>
    <row r="129">
      <c r="A129">
        <f>INDEX(resultados!$A$2:$ZZ$956, 123, MATCH($B$1, resultados!$A$1:$ZZ$1, 0))</f>
        <v/>
      </c>
      <c r="B129">
        <f>INDEX(resultados!$A$2:$ZZ$956, 123, MATCH($B$2, resultados!$A$1:$ZZ$1, 0))</f>
        <v/>
      </c>
      <c r="C129">
        <f>INDEX(resultados!$A$2:$ZZ$956, 123, MATCH($B$3, resultados!$A$1:$ZZ$1, 0))</f>
        <v/>
      </c>
    </row>
    <row r="130">
      <c r="A130">
        <f>INDEX(resultados!$A$2:$ZZ$956, 124, MATCH($B$1, resultados!$A$1:$ZZ$1, 0))</f>
        <v/>
      </c>
      <c r="B130">
        <f>INDEX(resultados!$A$2:$ZZ$956, 124, MATCH($B$2, resultados!$A$1:$ZZ$1, 0))</f>
        <v/>
      </c>
      <c r="C130">
        <f>INDEX(resultados!$A$2:$ZZ$956, 124, MATCH($B$3, resultados!$A$1:$ZZ$1, 0))</f>
        <v/>
      </c>
    </row>
    <row r="131">
      <c r="A131">
        <f>INDEX(resultados!$A$2:$ZZ$956, 125, MATCH($B$1, resultados!$A$1:$ZZ$1, 0))</f>
        <v/>
      </c>
      <c r="B131">
        <f>INDEX(resultados!$A$2:$ZZ$956, 125, MATCH($B$2, resultados!$A$1:$ZZ$1, 0))</f>
        <v/>
      </c>
      <c r="C131">
        <f>INDEX(resultados!$A$2:$ZZ$956, 125, MATCH($B$3, resultados!$A$1:$ZZ$1, 0))</f>
        <v/>
      </c>
    </row>
    <row r="132">
      <c r="A132">
        <f>INDEX(resultados!$A$2:$ZZ$956, 126, MATCH($B$1, resultados!$A$1:$ZZ$1, 0))</f>
        <v/>
      </c>
      <c r="B132">
        <f>INDEX(resultados!$A$2:$ZZ$956, 126, MATCH($B$2, resultados!$A$1:$ZZ$1, 0))</f>
        <v/>
      </c>
      <c r="C132">
        <f>INDEX(resultados!$A$2:$ZZ$956, 126, MATCH($B$3, resultados!$A$1:$ZZ$1, 0))</f>
        <v/>
      </c>
    </row>
    <row r="133">
      <c r="A133">
        <f>INDEX(resultados!$A$2:$ZZ$956, 127, MATCH($B$1, resultados!$A$1:$ZZ$1, 0))</f>
        <v/>
      </c>
      <c r="B133">
        <f>INDEX(resultados!$A$2:$ZZ$956, 127, MATCH($B$2, resultados!$A$1:$ZZ$1, 0))</f>
        <v/>
      </c>
      <c r="C133">
        <f>INDEX(resultados!$A$2:$ZZ$956, 127, MATCH($B$3, resultados!$A$1:$ZZ$1, 0))</f>
        <v/>
      </c>
    </row>
    <row r="134">
      <c r="A134">
        <f>INDEX(resultados!$A$2:$ZZ$956, 128, MATCH($B$1, resultados!$A$1:$ZZ$1, 0))</f>
        <v/>
      </c>
      <c r="B134">
        <f>INDEX(resultados!$A$2:$ZZ$956, 128, MATCH($B$2, resultados!$A$1:$ZZ$1, 0))</f>
        <v/>
      </c>
      <c r="C134">
        <f>INDEX(resultados!$A$2:$ZZ$956, 128, MATCH($B$3, resultados!$A$1:$ZZ$1, 0))</f>
        <v/>
      </c>
    </row>
    <row r="135">
      <c r="A135">
        <f>INDEX(resultados!$A$2:$ZZ$956, 129, MATCH($B$1, resultados!$A$1:$ZZ$1, 0))</f>
        <v/>
      </c>
      <c r="B135">
        <f>INDEX(resultados!$A$2:$ZZ$956, 129, MATCH($B$2, resultados!$A$1:$ZZ$1, 0))</f>
        <v/>
      </c>
      <c r="C135">
        <f>INDEX(resultados!$A$2:$ZZ$956, 129, MATCH($B$3, resultados!$A$1:$ZZ$1, 0))</f>
        <v/>
      </c>
    </row>
    <row r="136">
      <c r="A136">
        <f>INDEX(resultados!$A$2:$ZZ$956, 130, MATCH($B$1, resultados!$A$1:$ZZ$1, 0))</f>
        <v/>
      </c>
      <c r="B136">
        <f>INDEX(resultados!$A$2:$ZZ$956, 130, MATCH($B$2, resultados!$A$1:$ZZ$1, 0))</f>
        <v/>
      </c>
      <c r="C136">
        <f>INDEX(resultados!$A$2:$ZZ$956, 130, MATCH($B$3, resultados!$A$1:$ZZ$1, 0))</f>
        <v/>
      </c>
    </row>
    <row r="137">
      <c r="A137">
        <f>INDEX(resultados!$A$2:$ZZ$956, 131, MATCH($B$1, resultados!$A$1:$ZZ$1, 0))</f>
        <v/>
      </c>
      <c r="B137">
        <f>INDEX(resultados!$A$2:$ZZ$956, 131, MATCH($B$2, resultados!$A$1:$ZZ$1, 0))</f>
        <v/>
      </c>
      <c r="C137">
        <f>INDEX(resultados!$A$2:$ZZ$956, 131, MATCH($B$3, resultados!$A$1:$ZZ$1, 0))</f>
        <v/>
      </c>
    </row>
    <row r="138">
      <c r="A138">
        <f>INDEX(resultados!$A$2:$ZZ$956, 132, MATCH($B$1, resultados!$A$1:$ZZ$1, 0))</f>
        <v/>
      </c>
      <c r="B138">
        <f>INDEX(resultados!$A$2:$ZZ$956, 132, MATCH($B$2, resultados!$A$1:$ZZ$1, 0))</f>
        <v/>
      </c>
      <c r="C138">
        <f>INDEX(resultados!$A$2:$ZZ$956, 132, MATCH($B$3, resultados!$A$1:$ZZ$1, 0))</f>
        <v/>
      </c>
    </row>
    <row r="139">
      <c r="A139">
        <f>INDEX(resultados!$A$2:$ZZ$956, 133, MATCH($B$1, resultados!$A$1:$ZZ$1, 0))</f>
        <v/>
      </c>
      <c r="B139">
        <f>INDEX(resultados!$A$2:$ZZ$956, 133, MATCH($B$2, resultados!$A$1:$ZZ$1, 0))</f>
        <v/>
      </c>
      <c r="C139">
        <f>INDEX(resultados!$A$2:$ZZ$956, 133, MATCH($B$3, resultados!$A$1:$ZZ$1, 0))</f>
        <v/>
      </c>
    </row>
    <row r="140">
      <c r="A140">
        <f>INDEX(resultados!$A$2:$ZZ$956, 134, MATCH($B$1, resultados!$A$1:$ZZ$1, 0))</f>
        <v/>
      </c>
      <c r="B140">
        <f>INDEX(resultados!$A$2:$ZZ$956, 134, MATCH($B$2, resultados!$A$1:$ZZ$1, 0))</f>
        <v/>
      </c>
      <c r="C140">
        <f>INDEX(resultados!$A$2:$ZZ$956, 134, MATCH($B$3, resultados!$A$1:$ZZ$1, 0))</f>
        <v/>
      </c>
    </row>
    <row r="141">
      <c r="A141">
        <f>INDEX(resultados!$A$2:$ZZ$956, 135, MATCH($B$1, resultados!$A$1:$ZZ$1, 0))</f>
        <v/>
      </c>
      <c r="B141">
        <f>INDEX(resultados!$A$2:$ZZ$956, 135, MATCH($B$2, resultados!$A$1:$ZZ$1, 0))</f>
        <v/>
      </c>
      <c r="C141">
        <f>INDEX(resultados!$A$2:$ZZ$956, 135, MATCH($B$3, resultados!$A$1:$ZZ$1, 0))</f>
        <v/>
      </c>
    </row>
    <row r="142">
      <c r="A142">
        <f>INDEX(resultados!$A$2:$ZZ$956, 136, MATCH($B$1, resultados!$A$1:$ZZ$1, 0))</f>
        <v/>
      </c>
      <c r="B142">
        <f>INDEX(resultados!$A$2:$ZZ$956, 136, MATCH($B$2, resultados!$A$1:$ZZ$1, 0))</f>
        <v/>
      </c>
      <c r="C142">
        <f>INDEX(resultados!$A$2:$ZZ$956, 136, MATCH($B$3, resultados!$A$1:$ZZ$1, 0))</f>
        <v/>
      </c>
    </row>
    <row r="143">
      <c r="A143">
        <f>INDEX(resultados!$A$2:$ZZ$956, 137, MATCH($B$1, resultados!$A$1:$ZZ$1, 0))</f>
        <v/>
      </c>
      <c r="B143">
        <f>INDEX(resultados!$A$2:$ZZ$956, 137, MATCH($B$2, resultados!$A$1:$ZZ$1, 0))</f>
        <v/>
      </c>
      <c r="C143">
        <f>INDEX(resultados!$A$2:$ZZ$956, 137, MATCH($B$3, resultados!$A$1:$ZZ$1, 0))</f>
        <v/>
      </c>
    </row>
    <row r="144">
      <c r="A144">
        <f>INDEX(resultados!$A$2:$ZZ$956, 138, MATCH($B$1, resultados!$A$1:$ZZ$1, 0))</f>
        <v/>
      </c>
      <c r="B144">
        <f>INDEX(resultados!$A$2:$ZZ$956, 138, MATCH($B$2, resultados!$A$1:$ZZ$1, 0))</f>
        <v/>
      </c>
      <c r="C144">
        <f>INDEX(resultados!$A$2:$ZZ$956, 138, MATCH($B$3, resultados!$A$1:$ZZ$1, 0))</f>
        <v/>
      </c>
    </row>
    <row r="145">
      <c r="A145">
        <f>INDEX(resultados!$A$2:$ZZ$956, 139, MATCH($B$1, resultados!$A$1:$ZZ$1, 0))</f>
        <v/>
      </c>
      <c r="B145">
        <f>INDEX(resultados!$A$2:$ZZ$956, 139, MATCH($B$2, resultados!$A$1:$ZZ$1, 0))</f>
        <v/>
      </c>
      <c r="C145">
        <f>INDEX(resultados!$A$2:$ZZ$956, 139, MATCH($B$3, resultados!$A$1:$ZZ$1, 0))</f>
        <v/>
      </c>
    </row>
    <row r="146">
      <c r="A146">
        <f>INDEX(resultados!$A$2:$ZZ$956, 140, MATCH($B$1, resultados!$A$1:$ZZ$1, 0))</f>
        <v/>
      </c>
      <c r="B146">
        <f>INDEX(resultados!$A$2:$ZZ$956, 140, MATCH($B$2, resultados!$A$1:$ZZ$1, 0))</f>
        <v/>
      </c>
      <c r="C146">
        <f>INDEX(resultados!$A$2:$ZZ$956, 140, MATCH($B$3, resultados!$A$1:$ZZ$1, 0))</f>
        <v/>
      </c>
    </row>
    <row r="147">
      <c r="A147">
        <f>INDEX(resultados!$A$2:$ZZ$956, 141, MATCH($B$1, resultados!$A$1:$ZZ$1, 0))</f>
        <v/>
      </c>
      <c r="B147">
        <f>INDEX(resultados!$A$2:$ZZ$956, 141, MATCH($B$2, resultados!$A$1:$ZZ$1, 0))</f>
        <v/>
      </c>
      <c r="C147">
        <f>INDEX(resultados!$A$2:$ZZ$956, 141, MATCH($B$3, resultados!$A$1:$ZZ$1, 0))</f>
        <v/>
      </c>
    </row>
    <row r="148">
      <c r="A148">
        <f>INDEX(resultados!$A$2:$ZZ$956, 142, MATCH($B$1, resultados!$A$1:$ZZ$1, 0))</f>
        <v/>
      </c>
      <c r="B148">
        <f>INDEX(resultados!$A$2:$ZZ$956, 142, MATCH($B$2, resultados!$A$1:$ZZ$1, 0))</f>
        <v/>
      </c>
      <c r="C148">
        <f>INDEX(resultados!$A$2:$ZZ$956, 142, MATCH($B$3, resultados!$A$1:$ZZ$1, 0))</f>
        <v/>
      </c>
    </row>
    <row r="149">
      <c r="A149">
        <f>INDEX(resultados!$A$2:$ZZ$956, 143, MATCH($B$1, resultados!$A$1:$ZZ$1, 0))</f>
        <v/>
      </c>
      <c r="B149">
        <f>INDEX(resultados!$A$2:$ZZ$956, 143, MATCH($B$2, resultados!$A$1:$ZZ$1, 0))</f>
        <v/>
      </c>
      <c r="C149">
        <f>INDEX(resultados!$A$2:$ZZ$956, 143, MATCH($B$3, resultados!$A$1:$ZZ$1, 0))</f>
        <v/>
      </c>
    </row>
    <row r="150">
      <c r="A150">
        <f>INDEX(resultados!$A$2:$ZZ$956, 144, MATCH($B$1, resultados!$A$1:$ZZ$1, 0))</f>
        <v/>
      </c>
      <c r="B150">
        <f>INDEX(resultados!$A$2:$ZZ$956, 144, MATCH($B$2, resultados!$A$1:$ZZ$1, 0))</f>
        <v/>
      </c>
      <c r="C150">
        <f>INDEX(resultados!$A$2:$ZZ$956, 144, MATCH($B$3, resultados!$A$1:$ZZ$1, 0))</f>
        <v/>
      </c>
    </row>
    <row r="151">
      <c r="A151">
        <f>INDEX(resultados!$A$2:$ZZ$956, 145, MATCH($B$1, resultados!$A$1:$ZZ$1, 0))</f>
        <v/>
      </c>
      <c r="B151">
        <f>INDEX(resultados!$A$2:$ZZ$956, 145, MATCH($B$2, resultados!$A$1:$ZZ$1, 0))</f>
        <v/>
      </c>
      <c r="C151">
        <f>INDEX(resultados!$A$2:$ZZ$956, 145, MATCH($B$3, resultados!$A$1:$ZZ$1, 0))</f>
        <v/>
      </c>
    </row>
    <row r="152">
      <c r="A152">
        <f>INDEX(resultados!$A$2:$ZZ$956, 146, MATCH($B$1, resultados!$A$1:$ZZ$1, 0))</f>
        <v/>
      </c>
      <c r="B152">
        <f>INDEX(resultados!$A$2:$ZZ$956, 146, MATCH($B$2, resultados!$A$1:$ZZ$1, 0))</f>
        <v/>
      </c>
      <c r="C152">
        <f>INDEX(resultados!$A$2:$ZZ$956, 146, MATCH($B$3, resultados!$A$1:$ZZ$1, 0))</f>
        <v/>
      </c>
    </row>
    <row r="153">
      <c r="A153">
        <f>INDEX(resultados!$A$2:$ZZ$956, 147, MATCH($B$1, resultados!$A$1:$ZZ$1, 0))</f>
        <v/>
      </c>
      <c r="B153">
        <f>INDEX(resultados!$A$2:$ZZ$956, 147, MATCH($B$2, resultados!$A$1:$ZZ$1, 0))</f>
        <v/>
      </c>
      <c r="C153">
        <f>INDEX(resultados!$A$2:$ZZ$956, 147, MATCH($B$3, resultados!$A$1:$ZZ$1, 0))</f>
        <v/>
      </c>
    </row>
    <row r="154">
      <c r="A154">
        <f>INDEX(resultados!$A$2:$ZZ$956, 148, MATCH($B$1, resultados!$A$1:$ZZ$1, 0))</f>
        <v/>
      </c>
      <c r="B154">
        <f>INDEX(resultados!$A$2:$ZZ$956, 148, MATCH($B$2, resultados!$A$1:$ZZ$1, 0))</f>
        <v/>
      </c>
      <c r="C154">
        <f>INDEX(resultados!$A$2:$ZZ$956, 148, MATCH($B$3, resultados!$A$1:$ZZ$1, 0))</f>
        <v/>
      </c>
    </row>
    <row r="155">
      <c r="A155">
        <f>INDEX(resultados!$A$2:$ZZ$956, 149, MATCH($B$1, resultados!$A$1:$ZZ$1, 0))</f>
        <v/>
      </c>
      <c r="B155">
        <f>INDEX(resultados!$A$2:$ZZ$956, 149, MATCH($B$2, resultados!$A$1:$ZZ$1, 0))</f>
        <v/>
      </c>
      <c r="C155">
        <f>INDEX(resultados!$A$2:$ZZ$956, 149, MATCH($B$3, resultados!$A$1:$ZZ$1, 0))</f>
        <v/>
      </c>
    </row>
    <row r="156">
      <c r="A156">
        <f>INDEX(resultados!$A$2:$ZZ$956, 150, MATCH($B$1, resultados!$A$1:$ZZ$1, 0))</f>
        <v/>
      </c>
      <c r="B156">
        <f>INDEX(resultados!$A$2:$ZZ$956, 150, MATCH($B$2, resultados!$A$1:$ZZ$1, 0))</f>
        <v/>
      </c>
      <c r="C156">
        <f>INDEX(resultados!$A$2:$ZZ$956, 150, MATCH($B$3, resultados!$A$1:$ZZ$1, 0))</f>
        <v/>
      </c>
    </row>
    <row r="157">
      <c r="A157">
        <f>INDEX(resultados!$A$2:$ZZ$956, 151, MATCH($B$1, resultados!$A$1:$ZZ$1, 0))</f>
        <v/>
      </c>
      <c r="B157">
        <f>INDEX(resultados!$A$2:$ZZ$956, 151, MATCH($B$2, resultados!$A$1:$ZZ$1, 0))</f>
        <v/>
      </c>
      <c r="C157">
        <f>INDEX(resultados!$A$2:$ZZ$956, 151, MATCH($B$3, resultados!$A$1:$ZZ$1, 0))</f>
        <v/>
      </c>
    </row>
    <row r="158">
      <c r="A158">
        <f>INDEX(resultados!$A$2:$ZZ$956, 152, MATCH($B$1, resultados!$A$1:$ZZ$1, 0))</f>
        <v/>
      </c>
      <c r="B158">
        <f>INDEX(resultados!$A$2:$ZZ$956, 152, MATCH($B$2, resultados!$A$1:$ZZ$1, 0))</f>
        <v/>
      </c>
      <c r="C158">
        <f>INDEX(resultados!$A$2:$ZZ$956, 152, MATCH($B$3, resultados!$A$1:$ZZ$1, 0))</f>
        <v/>
      </c>
    </row>
    <row r="159">
      <c r="A159">
        <f>INDEX(resultados!$A$2:$ZZ$956, 153, MATCH($B$1, resultados!$A$1:$ZZ$1, 0))</f>
        <v/>
      </c>
      <c r="B159">
        <f>INDEX(resultados!$A$2:$ZZ$956, 153, MATCH($B$2, resultados!$A$1:$ZZ$1, 0))</f>
        <v/>
      </c>
      <c r="C159">
        <f>INDEX(resultados!$A$2:$ZZ$956, 153, MATCH($B$3, resultados!$A$1:$ZZ$1, 0))</f>
        <v/>
      </c>
    </row>
    <row r="160">
      <c r="A160">
        <f>INDEX(resultados!$A$2:$ZZ$956, 154, MATCH($B$1, resultados!$A$1:$ZZ$1, 0))</f>
        <v/>
      </c>
      <c r="B160">
        <f>INDEX(resultados!$A$2:$ZZ$956, 154, MATCH($B$2, resultados!$A$1:$ZZ$1, 0))</f>
        <v/>
      </c>
      <c r="C160">
        <f>INDEX(resultados!$A$2:$ZZ$956, 154, MATCH($B$3, resultados!$A$1:$ZZ$1, 0))</f>
        <v/>
      </c>
    </row>
    <row r="161">
      <c r="A161">
        <f>INDEX(resultados!$A$2:$ZZ$956, 155, MATCH($B$1, resultados!$A$1:$ZZ$1, 0))</f>
        <v/>
      </c>
      <c r="B161">
        <f>INDEX(resultados!$A$2:$ZZ$956, 155, MATCH($B$2, resultados!$A$1:$ZZ$1, 0))</f>
        <v/>
      </c>
      <c r="C161">
        <f>INDEX(resultados!$A$2:$ZZ$956, 155, MATCH($B$3, resultados!$A$1:$ZZ$1, 0))</f>
        <v/>
      </c>
    </row>
    <row r="162">
      <c r="A162">
        <f>INDEX(resultados!$A$2:$ZZ$956, 156, MATCH($B$1, resultados!$A$1:$ZZ$1, 0))</f>
        <v/>
      </c>
      <c r="B162">
        <f>INDEX(resultados!$A$2:$ZZ$956, 156, MATCH($B$2, resultados!$A$1:$ZZ$1, 0))</f>
        <v/>
      </c>
      <c r="C162">
        <f>INDEX(resultados!$A$2:$ZZ$956, 156, MATCH($B$3, resultados!$A$1:$ZZ$1, 0))</f>
        <v/>
      </c>
    </row>
    <row r="163">
      <c r="A163">
        <f>INDEX(resultados!$A$2:$ZZ$956, 157, MATCH($B$1, resultados!$A$1:$ZZ$1, 0))</f>
        <v/>
      </c>
      <c r="B163">
        <f>INDEX(resultados!$A$2:$ZZ$956, 157, MATCH($B$2, resultados!$A$1:$ZZ$1, 0))</f>
        <v/>
      </c>
      <c r="C163">
        <f>INDEX(resultados!$A$2:$ZZ$956, 157, MATCH($B$3, resultados!$A$1:$ZZ$1, 0))</f>
        <v/>
      </c>
    </row>
    <row r="164">
      <c r="A164">
        <f>INDEX(resultados!$A$2:$ZZ$956, 158, MATCH($B$1, resultados!$A$1:$ZZ$1, 0))</f>
        <v/>
      </c>
      <c r="B164">
        <f>INDEX(resultados!$A$2:$ZZ$956, 158, MATCH($B$2, resultados!$A$1:$ZZ$1, 0))</f>
        <v/>
      </c>
      <c r="C164">
        <f>INDEX(resultados!$A$2:$ZZ$956, 158, MATCH($B$3, resultados!$A$1:$ZZ$1, 0))</f>
        <v/>
      </c>
    </row>
    <row r="165">
      <c r="A165">
        <f>INDEX(resultados!$A$2:$ZZ$956, 159, MATCH($B$1, resultados!$A$1:$ZZ$1, 0))</f>
        <v/>
      </c>
      <c r="B165">
        <f>INDEX(resultados!$A$2:$ZZ$956, 159, MATCH($B$2, resultados!$A$1:$ZZ$1, 0))</f>
        <v/>
      </c>
      <c r="C165">
        <f>INDEX(resultados!$A$2:$ZZ$956, 159, MATCH($B$3, resultados!$A$1:$ZZ$1, 0))</f>
        <v/>
      </c>
    </row>
    <row r="166">
      <c r="A166">
        <f>INDEX(resultados!$A$2:$ZZ$956, 160, MATCH($B$1, resultados!$A$1:$ZZ$1, 0))</f>
        <v/>
      </c>
      <c r="B166">
        <f>INDEX(resultados!$A$2:$ZZ$956, 160, MATCH($B$2, resultados!$A$1:$ZZ$1, 0))</f>
        <v/>
      </c>
      <c r="C166">
        <f>INDEX(resultados!$A$2:$ZZ$956, 160, MATCH($B$3, resultados!$A$1:$ZZ$1, 0))</f>
        <v/>
      </c>
    </row>
    <row r="167">
      <c r="A167">
        <f>INDEX(resultados!$A$2:$ZZ$956, 161, MATCH($B$1, resultados!$A$1:$ZZ$1, 0))</f>
        <v/>
      </c>
      <c r="B167">
        <f>INDEX(resultados!$A$2:$ZZ$956, 161, MATCH($B$2, resultados!$A$1:$ZZ$1, 0))</f>
        <v/>
      </c>
      <c r="C167">
        <f>INDEX(resultados!$A$2:$ZZ$956, 161, MATCH($B$3, resultados!$A$1:$ZZ$1, 0))</f>
        <v/>
      </c>
    </row>
    <row r="168">
      <c r="A168">
        <f>INDEX(resultados!$A$2:$ZZ$956, 162, MATCH($B$1, resultados!$A$1:$ZZ$1, 0))</f>
        <v/>
      </c>
      <c r="B168">
        <f>INDEX(resultados!$A$2:$ZZ$956, 162, MATCH($B$2, resultados!$A$1:$ZZ$1, 0))</f>
        <v/>
      </c>
      <c r="C168">
        <f>INDEX(resultados!$A$2:$ZZ$956, 162, MATCH($B$3, resultados!$A$1:$ZZ$1, 0))</f>
        <v/>
      </c>
    </row>
    <row r="169">
      <c r="A169">
        <f>INDEX(resultados!$A$2:$ZZ$956, 163, MATCH($B$1, resultados!$A$1:$ZZ$1, 0))</f>
        <v/>
      </c>
      <c r="B169">
        <f>INDEX(resultados!$A$2:$ZZ$956, 163, MATCH($B$2, resultados!$A$1:$ZZ$1, 0))</f>
        <v/>
      </c>
      <c r="C169">
        <f>INDEX(resultados!$A$2:$ZZ$956, 163, MATCH($B$3, resultados!$A$1:$ZZ$1, 0))</f>
        <v/>
      </c>
    </row>
    <row r="170">
      <c r="A170">
        <f>INDEX(resultados!$A$2:$ZZ$956, 164, MATCH($B$1, resultados!$A$1:$ZZ$1, 0))</f>
        <v/>
      </c>
      <c r="B170">
        <f>INDEX(resultados!$A$2:$ZZ$956, 164, MATCH($B$2, resultados!$A$1:$ZZ$1, 0))</f>
        <v/>
      </c>
      <c r="C170">
        <f>INDEX(resultados!$A$2:$ZZ$956, 164, MATCH($B$3, resultados!$A$1:$ZZ$1, 0))</f>
        <v/>
      </c>
    </row>
    <row r="171">
      <c r="A171">
        <f>INDEX(resultados!$A$2:$ZZ$956, 165, MATCH($B$1, resultados!$A$1:$ZZ$1, 0))</f>
        <v/>
      </c>
      <c r="B171">
        <f>INDEX(resultados!$A$2:$ZZ$956, 165, MATCH($B$2, resultados!$A$1:$ZZ$1, 0))</f>
        <v/>
      </c>
      <c r="C171">
        <f>INDEX(resultados!$A$2:$ZZ$956, 165, MATCH($B$3, resultados!$A$1:$ZZ$1, 0))</f>
        <v/>
      </c>
    </row>
    <row r="172">
      <c r="A172">
        <f>INDEX(resultados!$A$2:$ZZ$956, 166, MATCH($B$1, resultados!$A$1:$ZZ$1, 0))</f>
        <v/>
      </c>
      <c r="B172">
        <f>INDEX(resultados!$A$2:$ZZ$956, 166, MATCH($B$2, resultados!$A$1:$ZZ$1, 0))</f>
        <v/>
      </c>
      <c r="C172">
        <f>INDEX(resultados!$A$2:$ZZ$956, 166, MATCH($B$3, resultados!$A$1:$ZZ$1, 0))</f>
        <v/>
      </c>
    </row>
    <row r="173">
      <c r="A173">
        <f>INDEX(resultados!$A$2:$ZZ$956, 167, MATCH($B$1, resultados!$A$1:$ZZ$1, 0))</f>
        <v/>
      </c>
      <c r="B173">
        <f>INDEX(resultados!$A$2:$ZZ$956, 167, MATCH($B$2, resultados!$A$1:$ZZ$1, 0))</f>
        <v/>
      </c>
      <c r="C173">
        <f>INDEX(resultados!$A$2:$ZZ$956, 167, MATCH($B$3, resultados!$A$1:$ZZ$1, 0))</f>
        <v/>
      </c>
    </row>
    <row r="174">
      <c r="A174">
        <f>INDEX(resultados!$A$2:$ZZ$956, 168, MATCH($B$1, resultados!$A$1:$ZZ$1, 0))</f>
        <v/>
      </c>
      <c r="B174">
        <f>INDEX(resultados!$A$2:$ZZ$956, 168, MATCH($B$2, resultados!$A$1:$ZZ$1, 0))</f>
        <v/>
      </c>
      <c r="C174">
        <f>INDEX(resultados!$A$2:$ZZ$956, 168, MATCH($B$3, resultados!$A$1:$ZZ$1, 0))</f>
        <v/>
      </c>
    </row>
    <row r="175">
      <c r="A175">
        <f>INDEX(resultados!$A$2:$ZZ$956, 169, MATCH($B$1, resultados!$A$1:$ZZ$1, 0))</f>
        <v/>
      </c>
      <c r="B175">
        <f>INDEX(resultados!$A$2:$ZZ$956, 169, MATCH($B$2, resultados!$A$1:$ZZ$1, 0))</f>
        <v/>
      </c>
      <c r="C175">
        <f>INDEX(resultados!$A$2:$ZZ$956, 169, MATCH($B$3, resultados!$A$1:$ZZ$1, 0))</f>
        <v/>
      </c>
    </row>
    <row r="176">
      <c r="A176">
        <f>INDEX(resultados!$A$2:$ZZ$956, 170, MATCH($B$1, resultados!$A$1:$ZZ$1, 0))</f>
        <v/>
      </c>
      <c r="B176">
        <f>INDEX(resultados!$A$2:$ZZ$956, 170, MATCH($B$2, resultados!$A$1:$ZZ$1, 0))</f>
        <v/>
      </c>
      <c r="C176">
        <f>INDEX(resultados!$A$2:$ZZ$956, 170, MATCH($B$3, resultados!$A$1:$ZZ$1, 0))</f>
        <v/>
      </c>
    </row>
    <row r="177">
      <c r="A177">
        <f>INDEX(resultados!$A$2:$ZZ$956, 171, MATCH($B$1, resultados!$A$1:$ZZ$1, 0))</f>
        <v/>
      </c>
      <c r="B177">
        <f>INDEX(resultados!$A$2:$ZZ$956, 171, MATCH($B$2, resultados!$A$1:$ZZ$1, 0))</f>
        <v/>
      </c>
      <c r="C177">
        <f>INDEX(resultados!$A$2:$ZZ$956, 171, MATCH($B$3, resultados!$A$1:$ZZ$1, 0))</f>
        <v/>
      </c>
    </row>
    <row r="178">
      <c r="A178">
        <f>INDEX(resultados!$A$2:$ZZ$956, 172, MATCH($B$1, resultados!$A$1:$ZZ$1, 0))</f>
        <v/>
      </c>
      <c r="B178">
        <f>INDEX(resultados!$A$2:$ZZ$956, 172, MATCH($B$2, resultados!$A$1:$ZZ$1, 0))</f>
        <v/>
      </c>
      <c r="C178">
        <f>INDEX(resultados!$A$2:$ZZ$956, 172, MATCH($B$3, resultados!$A$1:$ZZ$1, 0))</f>
        <v/>
      </c>
    </row>
    <row r="179">
      <c r="A179">
        <f>INDEX(resultados!$A$2:$ZZ$956, 173, MATCH($B$1, resultados!$A$1:$ZZ$1, 0))</f>
        <v/>
      </c>
      <c r="B179">
        <f>INDEX(resultados!$A$2:$ZZ$956, 173, MATCH($B$2, resultados!$A$1:$ZZ$1, 0))</f>
        <v/>
      </c>
      <c r="C179">
        <f>INDEX(resultados!$A$2:$ZZ$956, 173, MATCH($B$3, resultados!$A$1:$ZZ$1, 0))</f>
        <v/>
      </c>
    </row>
    <row r="180">
      <c r="A180">
        <f>INDEX(resultados!$A$2:$ZZ$956, 174, MATCH($B$1, resultados!$A$1:$ZZ$1, 0))</f>
        <v/>
      </c>
      <c r="B180">
        <f>INDEX(resultados!$A$2:$ZZ$956, 174, MATCH($B$2, resultados!$A$1:$ZZ$1, 0))</f>
        <v/>
      </c>
      <c r="C180">
        <f>INDEX(resultados!$A$2:$ZZ$956, 174, MATCH($B$3, resultados!$A$1:$ZZ$1, 0))</f>
        <v/>
      </c>
    </row>
    <row r="181">
      <c r="A181">
        <f>INDEX(resultados!$A$2:$ZZ$956, 175, MATCH($B$1, resultados!$A$1:$ZZ$1, 0))</f>
        <v/>
      </c>
      <c r="B181">
        <f>INDEX(resultados!$A$2:$ZZ$956, 175, MATCH($B$2, resultados!$A$1:$ZZ$1, 0))</f>
        <v/>
      </c>
      <c r="C181">
        <f>INDEX(resultados!$A$2:$ZZ$956, 175, MATCH($B$3, resultados!$A$1:$ZZ$1, 0))</f>
        <v/>
      </c>
    </row>
    <row r="182">
      <c r="A182">
        <f>INDEX(resultados!$A$2:$ZZ$956, 176, MATCH($B$1, resultados!$A$1:$ZZ$1, 0))</f>
        <v/>
      </c>
      <c r="B182">
        <f>INDEX(resultados!$A$2:$ZZ$956, 176, MATCH($B$2, resultados!$A$1:$ZZ$1, 0))</f>
        <v/>
      </c>
      <c r="C182">
        <f>INDEX(resultados!$A$2:$ZZ$956, 176, MATCH($B$3, resultados!$A$1:$ZZ$1, 0))</f>
        <v/>
      </c>
    </row>
    <row r="183">
      <c r="A183">
        <f>INDEX(resultados!$A$2:$ZZ$956, 177, MATCH($B$1, resultados!$A$1:$ZZ$1, 0))</f>
        <v/>
      </c>
      <c r="B183">
        <f>INDEX(resultados!$A$2:$ZZ$956, 177, MATCH($B$2, resultados!$A$1:$ZZ$1, 0))</f>
        <v/>
      </c>
      <c r="C183">
        <f>INDEX(resultados!$A$2:$ZZ$956, 177, MATCH($B$3, resultados!$A$1:$ZZ$1, 0))</f>
        <v/>
      </c>
    </row>
    <row r="184">
      <c r="A184">
        <f>INDEX(resultados!$A$2:$ZZ$956, 178, MATCH($B$1, resultados!$A$1:$ZZ$1, 0))</f>
        <v/>
      </c>
      <c r="B184">
        <f>INDEX(resultados!$A$2:$ZZ$956, 178, MATCH($B$2, resultados!$A$1:$ZZ$1, 0))</f>
        <v/>
      </c>
      <c r="C184">
        <f>INDEX(resultados!$A$2:$ZZ$956, 178, MATCH($B$3, resultados!$A$1:$ZZ$1, 0))</f>
        <v/>
      </c>
    </row>
    <row r="185">
      <c r="A185">
        <f>INDEX(resultados!$A$2:$ZZ$956, 179, MATCH($B$1, resultados!$A$1:$ZZ$1, 0))</f>
        <v/>
      </c>
      <c r="B185">
        <f>INDEX(resultados!$A$2:$ZZ$956, 179, MATCH($B$2, resultados!$A$1:$ZZ$1, 0))</f>
        <v/>
      </c>
      <c r="C185">
        <f>INDEX(resultados!$A$2:$ZZ$956, 179, MATCH($B$3, resultados!$A$1:$ZZ$1, 0))</f>
        <v/>
      </c>
    </row>
    <row r="186">
      <c r="A186">
        <f>INDEX(resultados!$A$2:$ZZ$956, 180, MATCH($B$1, resultados!$A$1:$ZZ$1, 0))</f>
        <v/>
      </c>
      <c r="B186">
        <f>INDEX(resultados!$A$2:$ZZ$956, 180, MATCH($B$2, resultados!$A$1:$ZZ$1, 0))</f>
        <v/>
      </c>
      <c r="C186">
        <f>INDEX(resultados!$A$2:$ZZ$956, 180, MATCH($B$3, resultados!$A$1:$ZZ$1, 0))</f>
        <v/>
      </c>
    </row>
    <row r="187">
      <c r="A187">
        <f>INDEX(resultados!$A$2:$ZZ$956, 181, MATCH($B$1, resultados!$A$1:$ZZ$1, 0))</f>
        <v/>
      </c>
      <c r="B187">
        <f>INDEX(resultados!$A$2:$ZZ$956, 181, MATCH($B$2, resultados!$A$1:$ZZ$1, 0))</f>
        <v/>
      </c>
      <c r="C187">
        <f>INDEX(resultados!$A$2:$ZZ$956, 181, MATCH($B$3, resultados!$A$1:$ZZ$1, 0))</f>
        <v/>
      </c>
    </row>
    <row r="188">
      <c r="A188">
        <f>INDEX(resultados!$A$2:$ZZ$956, 182, MATCH($B$1, resultados!$A$1:$ZZ$1, 0))</f>
        <v/>
      </c>
      <c r="B188">
        <f>INDEX(resultados!$A$2:$ZZ$956, 182, MATCH($B$2, resultados!$A$1:$ZZ$1, 0))</f>
        <v/>
      </c>
      <c r="C188">
        <f>INDEX(resultados!$A$2:$ZZ$956, 182, MATCH($B$3, resultados!$A$1:$ZZ$1, 0))</f>
        <v/>
      </c>
    </row>
    <row r="189">
      <c r="A189">
        <f>INDEX(resultados!$A$2:$ZZ$956, 183, MATCH($B$1, resultados!$A$1:$ZZ$1, 0))</f>
        <v/>
      </c>
      <c r="B189">
        <f>INDEX(resultados!$A$2:$ZZ$956, 183, MATCH($B$2, resultados!$A$1:$ZZ$1, 0))</f>
        <v/>
      </c>
      <c r="C189">
        <f>INDEX(resultados!$A$2:$ZZ$956, 183, MATCH($B$3, resultados!$A$1:$ZZ$1, 0))</f>
        <v/>
      </c>
    </row>
    <row r="190">
      <c r="A190">
        <f>INDEX(resultados!$A$2:$ZZ$956, 184, MATCH($B$1, resultados!$A$1:$ZZ$1, 0))</f>
        <v/>
      </c>
      <c r="B190">
        <f>INDEX(resultados!$A$2:$ZZ$956, 184, MATCH($B$2, resultados!$A$1:$ZZ$1, 0))</f>
        <v/>
      </c>
      <c r="C190">
        <f>INDEX(resultados!$A$2:$ZZ$956, 184, MATCH($B$3, resultados!$A$1:$ZZ$1, 0))</f>
        <v/>
      </c>
    </row>
    <row r="191">
      <c r="A191">
        <f>INDEX(resultados!$A$2:$ZZ$956, 185, MATCH($B$1, resultados!$A$1:$ZZ$1, 0))</f>
        <v/>
      </c>
      <c r="B191">
        <f>INDEX(resultados!$A$2:$ZZ$956, 185, MATCH($B$2, resultados!$A$1:$ZZ$1, 0))</f>
        <v/>
      </c>
      <c r="C191">
        <f>INDEX(resultados!$A$2:$ZZ$956, 185, MATCH($B$3, resultados!$A$1:$ZZ$1, 0))</f>
        <v/>
      </c>
    </row>
    <row r="192">
      <c r="A192">
        <f>INDEX(resultados!$A$2:$ZZ$956, 186, MATCH($B$1, resultados!$A$1:$ZZ$1, 0))</f>
        <v/>
      </c>
      <c r="B192">
        <f>INDEX(resultados!$A$2:$ZZ$956, 186, MATCH($B$2, resultados!$A$1:$ZZ$1, 0))</f>
        <v/>
      </c>
      <c r="C192">
        <f>INDEX(resultados!$A$2:$ZZ$956, 186, MATCH($B$3, resultados!$A$1:$ZZ$1, 0))</f>
        <v/>
      </c>
    </row>
    <row r="193">
      <c r="A193">
        <f>INDEX(resultados!$A$2:$ZZ$956, 187, MATCH($B$1, resultados!$A$1:$ZZ$1, 0))</f>
        <v/>
      </c>
      <c r="B193">
        <f>INDEX(resultados!$A$2:$ZZ$956, 187, MATCH($B$2, resultados!$A$1:$ZZ$1, 0))</f>
        <v/>
      </c>
      <c r="C193">
        <f>INDEX(resultados!$A$2:$ZZ$956, 187, MATCH($B$3, resultados!$A$1:$ZZ$1, 0))</f>
        <v/>
      </c>
    </row>
    <row r="194">
      <c r="A194">
        <f>INDEX(resultados!$A$2:$ZZ$956, 188, MATCH($B$1, resultados!$A$1:$ZZ$1, 0))</f>
        <v/>
      </c>
      <c r="B194">
        <f>INDEX(resultados!$A$2:$ZZ$956, 188, MATCH($B$2, resultados!$A$1:$ZZ$1, 0))</f>
        <v/>
      </c>
      <c r="C194">
        <f>INDEX(resultados!$A$2:$ZZ$956, 188, MATCH($B$3, resultados!$A$1:$ZZ$1, 0))</f>
        <v/>
      </c>
    </row>
    <row r="195">
      <c r="A195">
        <f>INDEX(resultados!$A$2:$ZZ$956, 189, MATCH($B$1, resultados!$A$1:$ZZ$1, 0))</f>
        <v/>
      </c>
      <c r="B195">
        <f>INDEX(resultados!$A$2:$ZZ$956, 189, MATCH($B$2, resultados!$A$1:$ZZ$1, 0))</f>
        <v/>
      </c>
      <c r="C195">
        <f>INDEX(resultados!$A$2:$ZZ$956, 189, MATCH($B$3, resultados!$A$1:$ZZ$1, 0))</f>
        <v/>
      </c>
    </row>
    <row r="196">
      <c r="A196">
        <f>INDEX(resultados!$A$2:$ZZ$956, 190, MATCH($B$1, resultados!$A$1:$ZZ$1, 0))</f>
        <v/>
      </c>
      <c r="B196">
        <f>INDEX(resultados!$A$2:$ZZ$956, 190, MATCH($B$2, resultados!$A$1:$ZZ$1, 0))</f>
        <v/>
      </c>
      <c r="C196">
        <f>INDEX(resultados!$A$2:$ZZ$956, 190, MATCH($B$3, resultados!$A$1:$ZZ$1, 0))</f>
        <v/>
      </c>
    </row>
    <row r="197">
      <c r="A197">
        <f>INDEX(resultados!$A$2:$ZZ$956, 191, MATCH($B$1, resultados!$A$1:$ZZ$1, 0))</f>
        <v/>
      </c>
      <c r="B197">
        <f>INDEX(resultados!$A$2:$ZZ$956, 191, MATCH($B$2, resultados!$A$1:$ZZ$1, 0))</f>
        <v/>
      </c>
      <c r="C197">
        <f>INDEX(resultados!$A$2:$ZZ$956, 191, MATCH($B$3, resultados!$A$1:$ZZ$1, 0))</f>
        <v/>
      </c>
    </row>
    <row r="198">
      <c r="A198">
        <f>INDEX(resultados!$A$2:$ZZ$956, 192, MATCH($B$1, resultados!$A$1:$ZZ$1, 0))</f>
        <v/>
      </c>
      <c r="B198">
        <f>INDEX(resultados!$A$2:$ZZ$956, 192, MATCH($B$2, resultados!$A$1:$ZZ$1, 0))</f>
        <v/>
      </c>
      <c r="C198">
        <f>INDEX(resultados!$A$2:$ZZ$956, 192, MATCH($B$3, resultados!$A$1:$ZZ$1, 0))</f>
        <v/>
      </c>
    </row>
    <row r="199">
      <c r="A199">
        <f>INDEX(resultados!$A$2:$ZZ$956, 193, MATCH($B$1, resultados!$A$1:$ZZ$1, 0))</f>
        <v/>
      </c>
      <c r="B199">
        <f>INDEX(resultados!$A$2:$ZZ$956, 193, MATCH($B$2, resultados!$A$1:$ZZ$1, 0))</f>
        <v/>
      </c>
      <c r="C199">
        <f>INDEX(resultados!$A$2:$ZZ$956, 193, MATCH($B$3, resultados!$A$1:$ZZ$1, 0))</f>
        <v/>
      </c>
    </row>
    <row r="200">
      <c r="A200">
        <f>INDEX(resultados!$A$2:$ZZ$956, 194, MATCH($B$1, resultados!$A$1:$ZZ$1, 0))</f>
        <v/>
      </c>
      <c r="B200">
        <f>INDEX(resultados!$A$2:$ZZ$956, 194, MATCH($B$2, resultados!$A$1:$ZZ$1, 0))</f>
        <v/>
      </c>
      <c r="C200">
        <f>INDEX(resultados!$A$2:$ZZ$956, 194, MATCH($B$3, resultados!$A$1:$ZZ$1, 0))</f>
        <v/>
      </c>
    </row>
    <row r="201">
      <c r="A201">
        <f>INDEX(resultados!$A$2:$ZZ$956, 195, MATCH($B$1, resultados!$A$1:$ZZ$1, 0))</f>
        <v/>
      </c>
      <c r="B201">
        <f>INDEX(resultados!$A$2:$ZZ$956, 195, MATCH($B$2, resultados!$A$1:$ZZ$1, 0))</f>
        <v/>
      </c>
      <c r="C201">
        <f>INDEX(resultados!$A$2:$ZZ$956, 195, MATCH($B$3, resultados!$A$1:$ZZ$1, 0))</f>
        <v/>
      </c>
    </row>
    <row r="202">
      <c r="A202">
        <f>INDEX(resultados!$A$2:$ZZ$956, 196, MATCH($B$1, resultados!$A$1:$ZZ$1, 0))</f>
        <v/>
      </c>
      <c r="B202">
        <f>INDEX(resultados!$A$2:$ZZ$956, 196, MATCH($B$2, resultados!$A$1:$ZZ$1, 0))</f>
        <v/>
      </c>
      <c r="C202">
        <f>INDEX(resultados!$A$2:$ZZ$956, 196, MATCH($B$3, resultados!$A$1:$ZZ$1, 0))</f>
        <v/>
      </c>
    </row>
    <row r="203">
      <c r="A203">
        <f>INDEX(resultados!$A$2:$ZZ$956, 197, MATCH($B$1, resultados!$A$1:$ZZ$1, 0))</f>
        <v/>
      </c>
      <c r="B203">
        <f>INDEX(resultados!$A$2:$ZZ$956, 197, MATCH($B$2, resultados!$A$1:$ZZ$1, 0))</f>
        <v/>
      </c>
      <c r="C203">
        <f>INDEX(resultados!$A$2:$ZZ$956, 197, MATCH($B$3, resultados!$A$1:$ZZ$1, 0))</f>
        <v/>
      </c>
    </row>
    <row r="204">
      <c r="A204">
        <f>INDEX(resultados!$A$2:$ZZ$956, 198, MATCH($B$1, resultados!$A$1:$ZZ$1, 0))</f>
        <v/>
      </c>
      <c r="B204">
        <f>INDEX(resultados!$A$2:$ZZ$956, 198, MATCH($B$2, resultados!$A$1:$ZZ$1, 0))</f>
        <v/>
      </c>
      <c r="C204">
        <f>INDEX(resultados!$A$2:$ZZ$956, 198, MATCH($B$3, resultados!$A$1:$ZZ$1, 0))</f>
        <v/>
      </c>
    </row>
    <row r="205">
      <c r="A205">
        <f>INDEX(resultados!$A$2:$ZZ$956, 199, MATCH($B$1, resultados!$A$1:$ZZ$1, 0))</f>
        <v/>
      </c>
      <c r="B205">
        <f>INDEX(resultados!$A$2:$ZZ$956, 199, MATCH($B$2, resultados!$A$1:$ZZ$1, 0))</f>
        <v/>
      </c>
      <c r="C205">
        <f>INDEX(resultados!$A$2:$ZZ$956, 199, MATCH($B$3, resultados!$A$1:$ZZ$1, 0))</f>
        <v/>
      </c>
    </row>
    <row r="206">
      <c r="A206">
        <f>INDEX(resultados!$A$2:$ZZ$956, 200, MATCH($B$1, resultados!$A$1:$ZZ$1, 0))</f>
        <v/>
      </c>
      <c r="B206">
        <f>INDEX(resultados!$A$2:$ZZ$956, 200, MATCH($B$2, resultados!$A$1:$ZZ$1, 0))</f>
        <v/>
      </c>
      <c r="C206">
        <f>INDEX(resultados!$A$2:$ZZ$956, 200, MATCH($B$3, resultados!$A$1:$ZZ$1, 0))</f>
        <v/>
      </c>
    </row>
    <row r="207">
      <c r="A207">
        <f>INDEX(resultados!$A$2:$ZZ$956, 201, MATCH($B$1, resultados!$A$1:$ZZ$1, 0))</f>
        <v/>
      </c>
      <c r="B207">
        <f>INDEX(resultados!$A$2:$ZZ$956, 201, MATCH($B$2, resultados!$A$1:$ZZ$1, 0))</f>
        <v/>
      </c>
      <c r="C207">
        <f>INDEX(resultados!$A$2:$ZZ$956, 201, MATCH($B$3, resultados!$A$1:$ZZ$1, 0))</f>
        <v/>
      </c>
    </row>
    <row r="208">
      <c r="A208">
        <f>INDEX(resultados!$A$2:$ZZ$956, 202, MATCH($B$1, resultados!$A$1:$ZZ$1, 0))</f>
        <v/>
      </c>
      <c r="B208">
        <f>INDEX(resultados!$A$2:$ZZ$956, 202, MATCH($B$2, resultados!$A$1:$ZZ$1, 0))</f>
        <v/>
      </c>
      <c r="C208">
        <f>INDEX(resultados!$A$2:$ZZ$956, 202, MATCH($B$3, resultados!$A$1:$ZZ$1, 0))</f>
        <v/>
      </c>
    </row>
    <row r="209">
      <c r="A209">
        <f>INDEX(resultados!$A$2:$ZZ$956, 203, MATCH($B$1, resultados!$A$1:$ZZ$1, 0))</f>
        <v/>
      </c>
      <c r="B209">
        <f>INDEX(resultados!$A$2:$ZZ$956, 203, MATCH($B$2, resultados!$A$1:$ZZ$1, 0))</f>
        <v/>
      </c>
      <c r="C209">
        <f>INDEX(resultados!$A$2:$ZZ$956, 203, MATCH($B$3, resultados!$A$1:$ZZ$1, 0))</f>
        <v/>
      </c>
    </row>
    <row r="210">
      <c r="A210">
        <f>INDEX(resultados!$A$2:$ZZ$956, 204, MATCH($B$1, resultados!$A$1:$ZZ$1, 0))</f>
        <v/>
      </c>
      <c r="B210">
        <f>INDEX(resultados!$A$2:$ZZ$956, 204, MATCH($B$2, resultados!$A$1:$ZZ$1, 0))</f>
        <v/>
      </c>
      <c r="C210">
        <f>INDEX(resultados!$A$2:$ZZ$956, 204, MATCH($B$3, resultados!$A$1:$ZZ$1, 0))</f>
        <v/>
      </c>
    </row>
    <row r="211">
      <c r="A211">
        <f>INDEX(resultados!$A$2:$ZZ$956, 205, MATCH($B$1, resultados!$A$1:$ZZ$1, 0))</f>
        <v/>
      </c>
      <c r="B211">
        <f>INDEX(resultados!$A$2:$ZZ$956, 205, MATCH($B$2, resultados!$A$1:$ZZ$1, 0))</f>
        <v/>
      </c>
      <c r="C211">
        <f>INDEX(resultados!$A$2:$ZZ$956, 205, MATCH($B$3, resultados!$A$1:$ZZ$1, 0))</f>
        <v/>
      </c>
    </row>
    <row r="212">
      <c r="A212">
        <f>INDEX(resultados!$A$2:$ZZ$956, 206, MATCH($B$1, resultados!$A$1:$ZZ$1, 0))</f>
        <v/>
      </c>
      <c r="B212">
        <f>INDEX(resultados!$A$2:$ZZ$956, 206, MATCH($B$2, resultados!$A$1:$ZZ$1, 0))</f>
        <v/>
      </c>
      <c r="C212">
        <f>INDEX(resultados!$A$2:$ZZ$956, 206, MATCH($B$3, resultados!$A$1:$ZZ$1, 0))</f>
        <v/>
      </c>
    </row>
    <row r="213">
      <c r="A213">
        <f>INDEX(resultados!$A$2:$ZZ$956, 207, MATCH($B$1, resultados!$A$1:$ZZ$1, 0))</f>
        <v/>
      </c>
      <c r="B213">
        <f>INDEX(resultados!$A$2:$ZZ$956, 207, MATCH($B$2, resultados!$A$1:$ZZ$1, 0))</f>
        <v/>
      </c>
      <c r="C213">
        <f>INDEX(resultados!$A$2:$ZZ$956, 207, MATCH($B$3, resultados!$A$1:$ZZ$1, 0))</f>
        <v/>
      </c>
    </row>
    <row r="214">
      <c r="A214">
        <f>INDEX(resultados!$A$2:$ZZ$956, 208, MATCH($B$1, resultados!$A$1:$ZZ$1, 0))</f>
        <v/>
      </c>
      <c r="B214">
        <f>INDEX(resultados!$A$2:$ZZ$956, 208, MATCH($B$2, resultados!$A$1:$ZZ$1, 0))</f>
        <v/>
      </c>
      <c r="C214">
        <f>INDEX(resultados!$A$2:$ZZ$956, 208, MATCH($B$3, resultados!$A$1:$ZZ$1, 0))</f>
        <v/>
      </c>
    </row>
    <row r="215">
      <c r="A215">
        <f>INDEX(resultados!$A$2:$ZZ$956, 209, MATCH($B$1, resultados!$A$1:$ZZ$1, 0))</f>
        <v/>
      </c>
      <c r="B215">
        <f>INDEX(resultados!$A$2:$ZZ$956, 209, MATCH($B$2, resultados!$A$1:$ZZ$1, 0))</f>
        <v/>
      </c>
      <c r="C215">
        <f>INDEX(resultados!$A$2:$ZZ$956, 209, MATCH($B$3, resultados!$A$1:$ZZ$1, 0))</f>
        <v/>
      </c>
    </row>
    <row r="216">
      <c r="A216">
        <f>INDEX(resultados!$A$2:$ZZ$956, 210, MATCH($B$1, resultados!$A$1:$ZZ$1, 0))</f>
        <v/>
      </c>
      <c r="B216">
        <f>INDEX(resultados!$A$2:$ZZ$956, 210, MATCH($B$2, resultados!$A$1:$ZZ$1, 0))</f>
        <v/>
      </c>
      <c r="C216">
        <f>INDEX(resultados!$A$2:$ZZ$956, 210, MATCH($B$3, resultados!$A$1:$ZZ$1, 0))</f>
        <v/>
      </c>
    </row>
    <row r="217">
      <c r="A217">
        <f>INDEX(resultados!$A$2:$ZZ$956, 211, MATCH($B$1, resultados!$A$1:$ZZ$1, 0))</f>
        <v/>
      </c>
      <c r="B217">
        <f>INDEX(resultados!$A$2:$ZZ$956, 211, MATCH($B$2, resultados!$A$1:$ZZ$1, 0))</f>
        <v/>
      </c>
      <c r="C217">
        <f>INDEX(resultados!$A$2:$ZZ$956, 211, MATCH($B$3, resultados!$A$1:$ZZ$1, 0))</f>
        <v/>
      </c>
    </row>
    <row r="218">
      <c r="A218">
        <f>INDEX(resultados!$A$2:$ZZ$956, 212, MATCH($B$1, resultados!$A$1:$ZZ$1, 0))</f>
        <v/>
      </c>
      <c r="B218">
        <f>INDEX(resultados!$A$2:$ZZ$956, 212, MATCH($B$2, resultados!$A$1:$ZZ$1, 0))</f>
        <v/>
      </c>
      <c r="C218">
        <f>INDEX(resultados!$A$2:$ZZ$956, 212, MATCH($B$3, resultados!$A$1:$ZZ$1, 0))</f>
        <v/>
      </c>
    </row>
    <row r="219">
      <c r="A219">
        <f>INDEX(resultados!$A$2:$ZZ$956, 213, MATCH($B$1, resultados!$A$1:$ZZ$1, 0))</f>
        <v/>
      </c>
      <c r="B219">
        <f>INDEX(resultados!$A$2:$ZZ$956, 213, MATCH($B$2, resultados!$A$1:$ZZ$1, 0))</f>
        <v/>
      </c>
      <c r="C219">
        <f>INDEX(resultados!$A$2:$ZZ$956, 213, MATCH($B$3, resultados!$A$1:$ZZ$1, 0))</f>
        <v/>
      </c>
    </row>
    <row r="220">
      <c r="A220">
        <f>INDEX(resultados!$A$2:$ZZ$956, 214, MATCH($B$1, resultados!$A$1:$ZZ$1, 0))</f>
        <v/>
      </c>
      <c r="B220">
        <f>INDEX(resultados!$A$2:$ZZ$956, 214, MATCH($B$2, resultados!$A$1:$ZZ$1, 0))</f>
        <v/>
      </c>
      <c r="C220">
        <f>INDEX(resultados!$A$2:$ZZ$956, 214, MATCH($B$3, resultados!$A$1:$ZZ$1, 0))</f>
        <v/>
      </c>
    </row>
    <row r="221">
      <c r="A221">
        <f>INDEX(resultados!$A$2:$ZZ$956, 215, MATCH($B$1, resultados!$A$1:$ZZ$1, 0))</f>
        <v/>
      </c>
      <c r="B221">
        <f>INDEX(resultados!$A$2:$ZZ$956, 215, MATCH($B$2, resultados!$A$1:$ZZ$1, 0))</f>
        <v/>
      </c>
      <c r="C221">
        <f>INDEX(resultados!$A$2:$ZZ$956, 215, MATCH($B$3, resultados!$A$1:$ZZ$1, 0))</f>
        <v/>
      </c>
    </row>
    <row r="222">
      <c r="A222">
        <f>INDEX(resultados!$A$2:$ZZ$956, 216, MATCH($B$1, resultados!$A$1:$ZZ$1, 0))</f>
        <v/>
      </c>
      <c r="B222">
        <f>INDEX(resultados!$A$2:$ZZ$956, 216, MATCH($B$2, resultados!$A$1:$ZZ$1, 0))</f>
        <v/>
      </c>
      <c r="C222">
        <f>INDEX(resultados!$A$2:$ZZ$956, 216, MATCH($B$3, resultados!$A$1:$ZZ$1, 0))</f>
        <v/>
      </c>
    </row>
    <row r="223">
      <c r="A223">
        <f>INDEX(resultados!$A$2:$ZZ$956, 217, MATCH($B$1, resultados!$A$1:$ZZ$1, 0))</f>
        <v/>
      </c>
      <c r="B223">
        <f>INDEX(resultados!$A$2:$ZZ$956, 217, MATCH($B$2, resultados!$A$1:$ZZ$1, 0))</f>
        <v/>
      </c>
      <c r="C223">
        <f>INDEX(resultados!$A$2:$ZZ$956, 217, MATCH($B$3, resultados!$A$1:$ZZ$1, 0))</f>
        <v/>
      </c>
    </row>
    <row r="224">
      <c r="A224">
        <f>INDEX(resultados!$A$2:$ZZ$956, 218, MATCH($B$1, resultados!$A$1:$ZZ$1, 0))</f>
        <v/>
      </c>
      <c r="B224">
        <f>INDEX(resultados!$A$2:$ZZ$956, 218, MATCH($B$2, resultados!$A$1:$ZZ$1, 0))</f>
        <v/>
      </c>
      <c r="C224">
        <f>INDEX(resultados!$A$2:$ZZ$956, 218, MATCH($B$3, resultados!$A$1:$ZZ$1, 0))</f>
        <v/>
      </c>
    </row>
    <row r="225">
      <c r="A225">
        <f>INDEX(resultados!$A$2:$ZZ$956, 219, MATCH($B$1, resultados!$A$1:$ZZ$1, 0))</f>
        <v/>
      </c>
      <c r="B225">
        <f>INDEX(resultados!$A$2:$ZZ$956, 219, MATCH($B$2, resultados!$A$1:$ZZ$1, 0))</f>
        <v/>
      </c>
      <c r="C225">
        <f>INDEX(resultados!$A$2:$ZZ$956, 219, MATCH($B$3, resultados!$A$1:$ZZ$1, 0))</f>
        <v/>
      </c>
    </row>
    <row r="226">
      <c r="A226">
        <f>INDEX(resultados!$A$2:$ZZ$956, 220, MATCH($B$1, resultados!$A$1:$ZZ$1, 0))</f>
        <v/>
      </c>
      <c r="B226">
        <f>INDEX(resultados!$A$2:$ZZ$956, 220, MATCH($B$2, resultados!$A$1:$ZZ$1, 0))</f>
        <v/>
      </c>
      <c r="C226">
        <f>INDEX(resultados!$A$2:$ZZ$956, 220, MATCH($B$3, resultados!$A$1:$ZZ$1, 0))</f>
        <v/>
      </c>
    </row>
    <row r="227">
      <c r="A227">
        <f>INDEX(resultados!$A$2:$ZZ$956, 221, MATCH($B$1, resultados!$A$1:$ZZ$1, 0))</f>
        <v/>
      </c>
      <c r="B227">
        <f>INDEX(resultados!$A$2:$ZZ$956, 221, MATCH($B$2, resultados!$A$1:$ZZ$1, 0))</f>
        <v/>
      </c>
      <c r="C227">
        <f>INDEX(resultados!$A$2:$ZZ$956, 221, MATCH($B$3, resultados!$A$1:$ZZ$1, 0))</f>
        <v/>
      </c>
    </row>
    <row r="228">
      <c r="A228">
        <f>INDEX(resultados!$A$2:$ZZ$956, 222, MATCH($B$1, resultados!$A$1:$ZZ$1, 0))</f>
        <v/>
      </c>
      <c r="B228">
        <f>INDEX(resultados!$A$2:$ZZ$956, 222, MATCH($B$2, resultados!$A$1:$ZZ$1, 0))</f>
        <v/>
      </c>
      <c r="C228">
        <f>INDEX(resultados!$A$2:$ZZ$956, 222, MATCH($B$3, resultados!$A$1:$ZZ$1, 0))</f>
        <v/>
      </c>
    </row>
    <row r="229">
      <c r="A229">
        <f>INDEX(resultados!$A$2:$ZZ$956, 223, MATCH($B$1, resultados!$A$1:$ZZ$1, 0))</f>
        <v/>
      </c>
      <c r="B229">
        <f>INDEX(resultados!$A$2:$ZZ$956, 223, MATCH($B$2, resultados!$A$1:$ZZ$1, 0))</f>
        <v/>
      </c>
      <c r="C229">
        <f>INDEX(resultados!$A$2:$ZZ$956, 223, MATCH($B$3, resultados!$A$1:$ZZ$1, 0))</f>
        <v/>
      </c>
    </row>
    <row r="230">
      <c r="A230">
        <f>INDEX(resultados!$A$2:$ZZ$956, 224, MATCH($B$1, resultados!$A$1:$ZZ$1, 0))</f>
        <v/>
      </c>
      <c r="B230">
        <f>INDEX(resultados!$A$2:$ZZ$956, 224, MATCH($B$2, resultados!$A$1:$ZZ$1, 0))</f>
        <v/>
      </c>
      <c r="C230">
        <f>INDEX(resultados!$A$2:$ZZ$956, 224, MATCH($B$3, resultados!$A$1:$ZZ$1, 0))</f>
        <v/>
      </c>
    </row>
    <row r="231">
      <c r="A231">
        <f>INDEX(resultados!$A$2:$ZZ$956, 225, MATCH($B$1, resultados!$A$1:$ZZ$1, 0))</f>
        <v/>
      </c>
      <c r="B231">
        <f>INDEX(resultados!$A$2:$ZZ$956, 225, MATCH($B$2, resultados!$A$1:$ZZ$1, 0))</f>
        <v/>
      </c>
      <c r="C231">
        <f>INDEX(resultados!$A$2:$ZZ$956, 225, MATCH($B$3, resultados!$A$1:$ZZ$1, 0))</f>
        <v/>
      </c>
    </row>
    <row r="232">
      <c r="A232">
        <f>INDEX(resultados!$A$2:$ZZ$956, 226, MATCH($B$1, resultados!$A$1:$ZZ$1, 0))</f>
        <v/>
      </c>
      <c r="B232">
        <f>INDEX(resultados!$A$2:$ZZ$956, 226, MATCH($B$2, resultados!$A$1:$ZZ$1, 0))</f>
        <v/>
      </c>
      <c r="C232">
        <f>INDEX(resultados!$A$2:$ZZ$956, 226, MATCH($B$3, resultados!$A$1:$ZZ$1, 0))</f>
        <v/>
      </c>
    </row>
    <row r="233">
      <c r="A233">
        <f>INDEX(resultados!$A$2:$ZZ$956, 227, MATCH($B$1, resultados!$A$1:$ZZ$1, 0))</f>
        <v/>
      </c>
      <c r="B233">
        <f>INDEX(resultados!$A$2:$ZZ$956, 227, MATCH($B$2, resultados!$A$1:$ZZ$1, 0))</f>
        <v/>
      </c>
      <c r="C233">
        <f>INDEX(resultados!$A$2:$ZZ$956, 227, MATCH($B$3, resultados!$A$1:$ZZ$1, 0))</f>
        <v/>
      </c>
    </row>
    <row r="234">
      <c r="A234">
        <f>INDEX(resultados!$A$2:$ZZ$956, 228, MATCH($B$1, resultados!$A$1:$ZZ$1, 0))</f>
        <v/>
      </c>
      <c r="B234">
        <f>INDEX(resultados!$A$2:$ZZ$956, 228, MATCH($B$2, resultados!$A$1:$ZZ$1, 0))</f>
        <v/>
      </c>
      <c r="C234">
        <f>INDEX(resultados!$A$2:$ZZ$956, 228, MATCH($B$3, resultados!$A$1:$ZZ$1, 0))</f>
        <v/>
      </c>
    </row>
    <row r="235">
      <c r="A235">
        <f>INDEX(resultados!$A$2:$ZZ$956, 229, MATCH($B$1, resultados!$A$1:$ZZ$1, 0))</f>
        <v/>
      </c>
      <c r="B235">
        <f>INDEX(resultados!$A$2:$ZZ$956, 229, MATCH($B$2, resultados!$A$1:$ZZ$1, 0))</f>
        <v/>
      </c>
      <c r="C235">
        <f>INDEX(resultados!$A$2:$ZZ$956, 229, MATCH($B$3, resultados!$A$1:$ZZ$1, 0))</f>
        <v/>
      </c>
    </row>
    <row r="236">
      <c r="A236">
        <f>INDEX(resultados!$A$2:$ZZ$956, 230, MATCH($B$1, resultados!$A$1:$ZZ$1, 0))</f>
        <v/>
      </c>
      <c r="B236">
        <f>INDEX(resultados!$A$2:$ZZ$956, 230, MATCH($B$2, resultados!$A$1:$ZZ$1, 0))</f>
        <v/>
      </c>
      <c r="C236">
        <f>INDEX(resultados!$A$2:$ZZ$956, 230, MATCH($B$3, resultados!$A$1:$ZZ$1, 0))</f>
        <v/>
      </c>
    </row>
    <row r="237">
      <c r="A237">
        <f>INDEX(resultados!$A$2:$ZZ$956, 231, MATCH($B$1, resultados!$A$1:$ZZ$1, 0))</f>
        <v/>
      </c>
      <c r="B237">
        <f>INDEX(resultados!$A$2:$ZZ$956, 231, MATCH($B$2, resultados!$A$1:$ZZ$1, 0))</f>
        <v/>
      </c>
      <c r="C237">
        <f>INDEX(resultados!$A$2:$ZZ$956, 231, MATCH($B$3, resultados!$A$1:$ZZ$1, 0))</f>
        <v/>
      </c>
    </row>
    <row r="238">
      <c r="A238">
        <f>INDEX(resultados!$A$2:$ZZ$956, 232, MATCH($B$1, resultados!$A$1:$ZZ$1, 0))</f>
        <v/>
      </c>
      <c r="B238">
        <f>INDEX(resultados!$A$2:$ZZ$956, 232, MATCH($B$2, resultados!$A$1:$ZZ$1, 0))</f>
        <v/>
      </c>
      <c r="C238">
        <f>INDEX(resultados!$A$2:$ZZ$956, 232, MATCH($B$3, resultados!$A$1:$ZZ$1, 0))</f>
        <v/>
      </c>
    </row>
    <row r="239">
      <c r="A239">
        <f>INDEX(resultados!$A$2:$ZZ$956, 233, MATCH($B$1, resultados!$A$1:$ZZ$1, 0))</f>
        <v/>
      </c>
      <c r="B239">
        <f>INDEX(resultados!$A$2:$ZZ$956, 233, MATCH($B$2, resultados!$A$1:$ZZ$1, 0))</f>
        <v/>
      </c>
      <c r="C239">
        <f>INDEX(resultados!$A$2:$ZZ$956, 233, MATCH($B$3, resultados!$A$1:$ZZ$1, 0))</f>
        <v/>
      </c>
    </row>
    <row r="240">
      <c r="A240">
        <f>INDEX(resultados!$A$2:$ZZ$956, 234, MATCH($B$1, resultados!$A$1:$ZZ$1, 0))</f>
        <v/>
      </c>
      <c r="B240">
        <f>INDEX(resultados!$A$2:$ZZ$956, 234, MATCH($B$2, resultados!$A$1:$ZZ$1, 0))</f>
        <v/>
      </c>
      <c r="C240">
        <f>INDEX(resultados!$A$2:$ZZ$956, 234, MATCH($B$3, resultados!$A$1:$ZZ$1, 0))</f>
        <v/>
      </c>
    </row>
    <row r="241">
      <c r="A241">
        <f>INDEX(resultados!$A$2:$ZZ$956, 235, MATCH($B$1, resultados!$A$1:$ZZ$1, 0))</f>
        <v/>
      </c>
      <c r="B241">
        <f>INDEX(resultados!$A$2:$ZZ$956, 235, MATCH($B$2, resultados!$A$1:$ZZ$1, 0))</f>
        <v/>
      </c>
      <c r="C241">
        <f>INDEX(resultados!$A$2:$ZZ$956, 235, MATCH($B$3, resultados!$A$1:$ZZ$1, 0))</f>
        <v/>
      </c>
    </row>
    <row r="242">
      <c r="A242">
        <f>INDEX(resultados!$A$2:$ZZ$956, 236, MATCH($B$1, resultados!$A$1:$ZZ$1, 0))</f>
        <v/>
      </c>
      <c r="B242">
        <f>INDEX(resultados!$A$2:$ZZ$956, 236, MATCH($B$2, resultados!$A$1:$ZZ$1, 0))</f>
        <v/>
      </c>
      <c r="C242">
        <f>INDEX(resultados!$A$2:$ZZ$956, 236, MATCH($B$3, resultados!$A$1:$ZZ$1, 0))</f>
        <v/>
      </c>
    </row>
    <row r="243">
      <c r="A243">
        <f>INDEX(resultados!$A$2:$ZZ$956, 237, MATCH($B$1, resultados!$A$1:$ZZ$1, 0))</f>
        <v/>
      </c>
      <c r="B243">
        <f>INDEX(resultados!$A$2:$ZZ$956, 237, MATCH($B$2, resultados!$A$1:$ZZ$1, 0))</f>
        <v/>
      </c>
      <c r="C243">
        <f>INDEX(resultados!$A$2:$ZZ$956, 237, MATCH($B$3, resultados!$A$1:$ZZ$1, 0))</f>
        <v/>
      </c>
    </row>
    <row r="244">
      <c r="A244">
        <f>INDEX(resultados!$A$2:$ZZ$956, 238, MATCH($B$1, resultados!$A$1:$ZZ$1, 0))</f>
        <v/>
      </c>
      <c r="B244">
        <f>INDEX(resultados!$A$2:$ZZ$956, 238, MATCH($B$2, resultados!$A$1:$ZZ$1, 0))</f>
        <v/>
      </c>
      <c r="C244">
        <f>INDEX(resultados!$A$2:$ZZ$956, 238, MATCH($B$3, resultados!$A$1:$ZZ$1, 0))</f>
        <v/>
      </c>
    </row>
    <row r="245">
      <c r="A245">
        <f>INDEX(resultados!$A$2:$ZZ$956, 239, MATCH($B$1, resultados!$A$1:$ZZ$1, 0))</f>
        <v/>
      </c>
      <c r="B245">
        <f>INDEX(resultados!$A$2:$ZZ$956, 239, MATCH($B$2, resultados!$A$1:$ZZ$1, 0))</f>
        <v/>
      </c>
      <c r="C245">
        <f>INDEX(resultados!$A$2:$ZZ$956, 239, MATCH($B$3, resultados!$A$1:$ZZ$1, 0))</f>
        <v/>
      </c>
    </row>
    <row r="246">
      <c r="A246">
        <f>INDEX(resultados!$A$2:$ZZ$956, 240, MATCH($B$1, resultados!$A$1:$ZZ$1, 0))</f>
        <v/>
      </c>
      <c r="B246">
        <f>INDEX(resultados!$A$2:$ZZ$956, 240, MATCH($B$2, resultados!$A$1:$ZZ$1, 0))</f>
        <v/>
      </c>
      <c r="C246">
        <f>INDEX(resultados!$A$2:$ZZ$956, 240, MATCH($B$3, resultados!$A$1:$ZZ$1, 0))</f>
        <v/>
      </c>
    </row>
    <row r="247">
      <c r="A247">
        <f>INDEX(resultados!$A$2:$ZZ$956, 241, MATCH($B$1, resultados!$A$1:$ZZ$1, 0))</f>
        <v/>
      </c>
      <c r="B247">
        <f>INDEX(resultados!$A$2:$ZZ$956, 241, MATCH($B$2, resultados!$A$1:$ZZ$1, 0))</f>
        <v/>
      </c>
      <c r="C247">
        <f>INDEX(resultados!$A$2:$ZZ$956, 241, MATCH($B$3, resultados!$A$1:$ZZ$1, 0))</f>
        <v/>
      </c>
    </row>
    <row r="248">
      <c r="A248">
        <f>INDEX(resultados!$A$2:$ZZ$956, 242, MATCH($B$1, resultados!$A$1:$ZZ$1, 0))</f>
        <v/>
      </c>
      <c r="B248">
        <f>INDEX(resultados!$A$2:$ZZ$956, 242, MATCH($B$2, resultados!$A$1:$ZZ$1, 0))</f>
        <v/>
      </c>
      <c r="C248">
        <f>INDEX(resultados!$A$2:$ZZ$956, 242, MATCH($B$3, resultados!$A$1:$ZZ$1, 0))</f>
        <v/>
      </c>
    </row>
    <row r="249">
      <c r="A249">
        <f>INDEX(resultados!$A$2:$ZZ$956, 243, MATCH($B$1, resultados!$A$1:$ZZ$1, 0))</f>
        <v/>
      </c>
      <c r="B249">
        <f>INDEX(resultados!$A$2:$ZZ$956, 243, MATCH($B$2, resultados!$A$1:$ZZ$1, 0))</f>
        <v/>
      </c>
      <c r="C249">
        <f>INDEX(resultados!$A$2:$ZZ$956, 243, MATCH($B$3, resultados!$A$1:$ZZ$1, 0))</f>
        <v/>
      </c>
    </row>
    <row r="250">
      <c r="A250">
        <f>INDEX(resultados!$A$2:$ZZ$956, 244, MATCH($B$1, resultados!$A$1:$ZZ$1, 0))</f>
        <v/>
      </c>
      <c r="B250">
        <f>INDEX(resultados!$A$2:$ZZ$956, 244, MATCH($B$2, resultados!$A$1:$ZZ$1, 0))</f>
        <v/>
      </c>
      <c r="C250">
        <f>INDEX(resultados!$A$2:$ZZ$956, 244, MATCH($B$3, resultados!$A$1:$ZZ$1, 0))</f>
        <v/>
      </c>
    </row>
    <row r="251">
      <c r="A251">
        <f>INDEX(resultados!$A$2:$ZZ$956, 245, MATCH($B$1, resultados!$A$1:$ZZ$1, 0))</f>
        <v/>
      </c>
      <c r="B251">
        <f>INDEX(resultados!$A$2:$ZZ$956, 245, MATCH($B$2, resultados!$A$1:$ZZ$1, 0))</f>
        <v/>
      </c>
      <c r="C251">
        <f>INDEX(resultados!$A$2:$ZZ$956, 245, MATCH($B$3, resultados!$A$1:$ZZ$1, 0))</f>
        <v/>
      </c>
    </row>
    <row r="252">
      <c r="A252">
        <f>INDEX(resultados!$A$2:$ZZ$956, 246, MATCH($B$1, resultados!$A$1:$ZZ$1, 0))</f>
        <v/>
      </c>
      <c r="B252">
        <f>INDEX(resultados!$A$2:$ZZ$956, 246, MATCH($B$2, resultados!$A$1:$ZZ$1, 0))</f>
        <v/>
      </c>
      <c r="C252">
        <f>INDEX(resultados!$A$2:$ZZ$956, 246, MATCH($B$3, resultados!$A$1:$ZZ$1, 0))</f>
        <v/>
      </c>
    </row>
    <row r="253">
      <c r="A253">
        <f>INDEX(resultados!$A$2:$ZZ$956, 247, MATCH($B$1, resultados!$A$1:$ZZ$1, 0))</f>
        <v/>
      </c>
      <c r="B253">
        <f>INDEX(resultados!$A$2:$ZZ$956, 247, MATCH($B$2, resultados!$A$1:$ZZ$1, 0))</f>
        <v/>
      </c>
      <c r="C253">
        <f>INDEX(resultados!$A$2:$ZZ$956, 247, MATCH($B$3, resultados!$A$1:$ZZ$1, 0))</f>
        <v/>
      </c>
    </row>
    <row r="254">
      <c r="A254">
        <f>INDEX(resultados!$A$2:$ZZ$956, 248, MATCH($B$1, resultados!$A$1:$ZZ$1, 0))</f>
        <v/>
      </c>
      <c r="B254">
        <f>INDEX(resultados!$A$2:$ZZ$956, 248, MATCH($B$2, resultados!$A$1:$ZZ$1, 0))</f>
        <v/>
      </c>
      <c r="C254">
        <f>INDEX(resultados!$A$2:$ZZ$956, 248, MATCH($B$3, resultados!$A$1:$ZZ$1, 0))</f>
        <v/>
      </c>
    </row>
    <row r="255">
      <c r="A255">
        <f>INDEX(resultados!$A$2:$ZZ$956, 249, MATCH($B$1, resultados!$A$1:$ZZ$1, 0))</f>
        <v/>
      </c>
      <c r="B255">
        <f>INDEX(resultados!$A$2:$ZZ$956, 249, MATCH($B$2, resultados!$A$1:$ZZ$1, 0))</f>
        <v/>
      </c>
      <c r="C255">
        <f>INDEX(resultados!$A$2:$ZZ$956, 249, MATCH($B$3, resultados!$A$1:$ZZ$1, 0))</f>
        <v/>
      </c>
    </row>
    <row r="256">
      <c r="A256">
        <f>INDEX(resultados!$A$2:$ZZ$956, 250, MATCH($B$1, resultados!$A$1:$ZZ$1, 0))</f>
        <v/>
      </c>
      <c r="B256">
        <f>INDEX(resultados!$A$2:$ZZ$956, 250, MATCH($B$2, resultados!$A$1:$ZZ$1, 0))</f>
        <v/>
      </c>
      <c r="C256">
        <f>INDEX(resultados!$A$2:$ZZ$956, 250, MATCH($B$3, resultados!$A$1:$ZZ$1, 0))</f>
        <v/>
      </c>
    </row>
    <row r="257">
      <c r="A257">
        <f>INDEX(resultados!$A$2:$ZZ$956, 251, MATCH($B$1, resultados!$A$1:$ZZ$1, 0))</f>
        <v/>
      </c>
      <c r="B257">
        <f>INDEX(resultados!$A$2:$ZZ$956, 251, MATCH($B$2, resultados!$A$1:$ZZ$1, 0))</f>
        <v/>
      </c>
      <c r="C257">
        <f>INDEX(resultados!$A$2:$ZZ$956, 251, MATCH($B$3, resultados!$A$1:$ZZ$1, 0))</f>
        <v/>
      </c>
    </row>
    <row r="258">
      <c r="A258">
        <f>INDEX(resultados!$A$2:$ZZ$956, 252, MATCH($B$1, resultados!$A$1:$ZZ$1, 0))</f>
        <v/>
      </c>
      <c r="B258">
        <f>INDEX(resultados!$A$2:$ZZ$956, 252, MATCH($B$2, resultados!$A$1:$ZZ$1, 0))</f>
        <v/>
      </c>
      <c r="C258">
        <f>INDEX(resultados!$A$2:$ZZ$956, 252, MATCH($B$3, resultados!$A$1:$ZZ$1, 0))</f>
        <v/>
      </c>
    </row>
    <row r="259">
      <c r="A259">
        <f>INDEX(resultados!$A$2:$ZZ$956, 253, MATCH($B$1, resultados!$A$1:$ZZ$1, 0))</f>
        <v/>
      </c>
      <c r="B259">
        <f>INDEX(resultados!$A$2:$ZZ$956, 253, MATCH($B$2, resultados!$A$1:$ZZ$1, 0))</f>
        <v/>
      </c>
      <c r="C259">
        <f>INDEX(resultados!$A$2:$ZZ$956, 253, MATCH($B$3, resultados!$A$1:$ZZ$1, 0))</f>
        <v/>
      </c>
    </row>
    <row r="260">
      <c r="A260">
        <f>INDEX(resultados!$A$2:$ZZ$956, 254, MATCH($B$1, resultados!$A$1:$ZZ$1, 0))</f>
        <v/>
      </c>
      <c r="B260">
        <f>INDEX(resultados!$A$2:$ZZ$956, 254, MATCH($B$2, resultados!$A$1:$ZZ$1, 0))</f>
        <v/>
      </c>
      <c r="C260">
        <f>INDEX(resultados!$A$2:$ZZ$956, 254, MATCH($B$3, resultados!$A$1:$ZZ$1, 0))</f>
        <v/>
      </c>
    </row>
    <row r="261">
      <c r="A261">
        <f>INDEX(resultados!$A$2:$ZZ$956, 255, MATCH($B$1, resultados!$A$1:$ZZ$1, 0))</f>
        <v/>
      </c>
      <c r="B261">
        <f>INDEX(resultados!$A$2:$ZZ$956, 255, MATCH($B$2, resultados!$A$1:$ZZ$1, 0))</f>
        <v/>
      </c>
      <c r="C261">
        <f>INDEX(resultados!$A$2:$ZZ$956, 255, MATCH($B$3, resultados!$A$1:$ZZ$1, 0))</f>
        <v/>
      </c>
    </row>
    <row r="262">
      <c r="A262">
        <f>INDEX(resultados!$A$2:$ZZ$956, 256, MATCH($B$1, resultados!$A$1:$ZZ$1, 0))</f>
        <v/>
      </c>
      <c r="B262">
        <f>INDEX(resultados!$A$2:$ZZ$956, 256, MATCH($B$2, resultados!$A$1:$ZZ$1, 0))</f>
        <v/>
      </c>
      <c r="C262">
        <f>INDEX(resultados!$A$2:$ZZ$956, 256, MATCH($B$3, resultados!$A$1:$ZZ$1, 0))</f>
        <v/>
      </c>
    </row>
    <row r="263">
      <c r="A263">
        <f>INDEX(resultados!$A$2:$ZZ$956, 257, MATCH($B$1, resultados!$A$1:$ZZ$1, 0))</f>
        <v/>
      </c>
      <c r="B263">
        <f>INDEX(resultados!$A$2:$ZZ$956, 257, MATCH($B$2, resultados!$A$1:$ZZ$1, 0))</f>
        <v/>
      </c>
      <c r="C263">
        <f>INDEX(resultados!$A$2:$ZZ$956, 257, MATCH($B$3, resultados!$A$1:$ZZ$1, 0))</f>
        <v/>
      </c>
    </row>
    <row r="264">
      <c r="A264">
        <f>INDEX(resultados!$A$2:$ZZ$956, 258, MATCH($B$1, resultados!$A$1:$ZZ$1, 0))</f>
        <v/>
      </c>
      <c r="B264">
        <f>INDEX(resultados!$A$2:$ZZ$956, 258, MATCH($B$2, resultados!$A$1:$ZZ$1, 0))</f>
        <v/>
      </c>
      <c r="C264">
        <f>INDEX(resultados!$A$2:$ZZ$956, 258, MATCH($B$3, resultados!$A$1:$ZZ$1, 0))</f>
        <v/>
      </c>
    </row>
    <row r="265">
      <c r="A265">
        <f>INDEX(resultados!$A$2:$ZZ$956, 259, MATCH($B$1, resultados!$A$1:$ZZ$1, 0))</f>
        <v/>
      </c>
      <c r="B265">
        <f>INDEX(resultados!$A$2:$ZZ$956, 259, MATCH($B$2, resultados!$A$1:$ZZ$1, 0))</f>
        <v/>
      </c>
      <c r="C265">
        <f>INDEX(resultados!$A$2:$ZZ$956, 259, MATCH($B$3, resultados!$A$1:$ZZ$1, 0))</f>
        <v/>
      </c>
    </row>
    <row r="266">
      <c r="A266">
        <f>INDEX(resultados!$A$2:$ZZ$956, 260, MATCH($B$1, resultados!$A$1:$ZZ$1, 0))</f>
        <v/>
      </c>
      <c r="B266">
        <f>INDEX(resultados!$A$2:$ZZ$956, 260, MATCH($B$2, resultados!$A$1:$ZZ$1, 0))</f>
        <v/>
      </c>
      <c r="C266">
        <f>INDEX(resultados!$A$2:$ZZ$956, 260, MATCH($B$3, resultados!$A$1:$ZZ$1, 0))</f>
        <v/>
      </c>
    </row>
    <row r="267">
      <c r="A267">
        <f>INDEX(resultados!$A$2:$ZZ$956, 261, MATCH($B$1, resultados!$A$1:$ZZ$1, 0))</f>
        <v/>
      </c>
      <c r="B267">
        <f>INDEX(resultados!$A$2:$ZZ$956, 261, MATCH($B$2, resultados!$A$1:$ZZ$1, 0))</f>
        <v/>
      </c>
      <c r="C267">
        <f>INDEX(resultados!$A$2:$ZZ$956, 261, MATCH($B$3, resultados!$A$1:$ZZ$1, 0))</f>
        <v/>
      </c>
    </row>
    <row r="268">
      <c r="A268">
        <f>INDEX(resultados!$A$2:$ZZ$956, 262, MATCH($B$1, resultados!$A$1:$ZZ$1, 0))</f>
        <v/>
      </c>
      <c r="B268">
        <f>INDEX(resultados!$A$2:$ZZ$956, 262, MATCH($B$2, resultados!$A$1:$ZZ$1, 0))</f>
        <v/>
      </c>
      <c r="C268">
        <f>INDEX(resultados!$A$2:$ZZ$956, 262, MATCH($B$3, resultados!$A$1:$ZZ$1, 0))</f>
        <v/>
      </c>
    </row>
    <row r="269">
      <c r="A269">
        <f>INDEX(resultados!$A$2:$ZZ$956, 263, MATCH($B$1, resultados!$A$1:$ZZ$1, 0))</f>
        <v/>
      </c>
      <c r="B269">
        <f>INDEX(resultados!$A$2:$ZZ$956, 263, MATCH($B$2, resultados!$A$1:$ZZ$1, 0))</f>
        <v/>
      </c>
      <c r="C269">
        <f>INDEX(resultados!$A$2:$ZZ$956, 263, MATCH($B$3, resultados!$A$1:$ZZ$1, 0))</f>
        <v/>
      </c>
    </row>
    <row r="270">
      <c r="A270">
        <f>INDEX(resultados!$A$2:$ZZ$956, 264, MATCH($B$1, resultados!$A$1:$ZZ$1, 0))</f>
        <v/>
      </c>
      <c r="B270">
        <f>INDEX(resultados!$A$2:$ZZ$956, 264, MATCH($B$2, resultados!$A$1:$ZZ$1, 0))</f>
        <v/>
      </c>
      <c r="C270">
        <f>INDEX(resultados!$A$2:$ZZ$956, 264, MATCH($B$3, resultados!$A$1:$ZZ$1, 0))</f>
        <v/>
      </c>
    </row>
    <row r="271">
      <c r="A271">
        <f>INDEX(resultados!$A$2:$ZZ$956, 265, MATCH($B$1, resultados!$A$1:$ZZ$1, 0))</f>
        <v/>
      </c>
      <c r="B271">
        <f>INDEX(resultados!$A$2:$ZZ$956, 265, MATCH($B$2, resultados!$A$1:$ZZ$1, 0))</f>
        <v/>
      </c>
      <c r="C271">
        <f>INDEX(resultados!$A$2:$ZZ$956, 265, MATCH($B$3, resultados!$A$1:$ZZ$1, 0))</f>
        <v/>
      </c>
    </row>
    <row r="272">
      <c r="A272">
        <f>INDEX(resultados!$A$2:$ZZ$956, 266, MATCH($B$1, resultados!$A$1:$ZZ$1, 0))</f>
        <v/>
      </c>
      <c r="B272">
        <f>INDEX(resultados!$A$2:$ZZ$956, 266, MATCH($B$2, resultados!$A$1:$ZZ$1, 0))</f>
        <v/>
      </c>
      <c r="C272">
        <f>INDEX(resultados!$A$2:$ZZ$956, 266, MATCH($B$3, resultados!$A$1:$ZZ$1, 0))</f>
        <v/>
      </c>
    </row>
    <row r="273">
      <c r="A273">
        <f>INDEX(resultados!$A$2:$ZZ$956, 267, MATCH($B$1, resultados!$A$1:$ZZ$1, 0))</f>
        <v/>
      </c>
      <c r="B273">
        <f>INDEX(resultados!$A$2:$ZZ$956, 267, MATCH($B$2, resultados!$A$1:$ZZ$1, 0))</f>
        <v/>
      </c>
      <c r="C273">
        <f>INDEX(resultados!$A$2:$ZZ$956, 267, MATCH($B$3, resultados!$A$1:$ZZ$1, 0))</f>
        <v/>
      </c>
    </row>
    <row r="274">
      <c r="A274">
        <f>INDEX(resultados!$A$2:$ZZ$956, 268, MATCH($B$1, resultados!$A$1:$ZZ$1, 0))</f>
        <v/>
      </c>
      <c r="B274">
        <f>INDEX(resultados!$A$2:$ZZ$956, 268, MATCH($B$2, resultados!$A$1:$ZZ$1, 0))</f>
        <v/>
      </c>
      <c r="C274">
        <f>INDEX(resultados!$A$2:$ZZ$956, 268, MATCH($B$3, resultados!$A$1:$ZZ$1, 0))</f>
        <v/>
      </c>
    </row>
    <row r="275">
      <c r="A275">
        <f>INDEX(resultados!$A$2:$ZZ$956, 269, MATCH($B$1, resultados!$A$1:$ZZ$1, 0))</f>
        <v/>
      </c>
      <c r="B275">
        <f>INDEX(resultados!$A$2:$ZZ$956, 269, MATCH($B$2, resultados!$A$1:$ZZ$1, 0))</f>
        <v/>
      </c>
      <c r="C275">
        <f>INDEX(resultados!$A$2:$ZZ$956, 269, MATCH($B$3, resultados!$A$1:$ZZ$1, 0))</f>
        <v/>
      </c>
    </row>
    <row r="276">
      <c r="A276">
        <f>INDEX(resultados!$A$2:$ZZ$956, 270, MATCH($B$1, resultados!$A$1:$ZZ$1, 0))</f>
        <v/>
      </c>
      <c r="B276">
        <f>INDEX(resultados!$A$2:$ZZ$956, 270, MATCH($B$2, resultados!$A$1:$ZZ$1, 0))</f>
        <v/>
      </c>
      <c r="C276">
        <f>INDEX(resultados!$A$2:$ZZ$956, 270, MATCH($B$3, resultados!$A$1:$ZZ$1, 0))</f>
        <v/>
      </c>
    </row>
    <row r="277">
      <c r="A277">
        <f>INDEX(resultados!$A$2:$ZZ$956, 271, MATCH($B$1, resultados!$A$1:$ZZ$1, 0))</f>
        <v/>
      </c>
      <c r="B277">
        <f>INDEX(resultados!$A$2:$ZZ$956, 271, MATCH($B$2, resultados!$A$1:$ZZ$1, 0))</f>
        <v/>
      </c>
      <c r="C277">
        <f>INDEX(resultados!$A$2:$ZZ$956, 271, MATCH($B$3, resultados!$A$1:$ZZ$1, 0))</f>
        <v/>
      </c>
    </row>
    <row r="278">
      <c r="A278">
        <f>INDEX(resultados!$A$2:$ZZ$956, 272, MATCH($B$1, resultados!$A$1:$ZZ$1, 0))</f>
        <v/>
      </c>
      <c r="B278">
        <f>INDEX(resultados!$A$2:$ZZ$956, 272, MATCH($B$2, resultados!$A$1:$ZZ$1, 0))</f>
        <v/>
      </c>
      <c r="C278">
        <f>INDEX(resultados!$A$2:$ZZ$956, 272, MATCH($B$3, resultados!$A$1:$ZZ$1, 0))</f>
        <v/>
      </c>
    </row>
    <row r="279">
      <c r="A279">
        <f>INDEX(resultados!$A$2:$ZZ$956, 273, MATCH($B$1, resultados!$A$1:$ZZ$1, 0))</f>
        <v/>
      </c>
      <c r="B279">
        <f>INDEX(resultados!$A$2:$ZZ$956, 273, MATCH($B$2, resultados!$A$1:$ZZ$1, 0))</f>
        <v/>
      </c>
      <c r="C279">
        <f>INDEX(resultados!$A$2:$ZZ$956, 273, MATCH($B$3, resultados!$A$1:$ZZ$1, 0))</f>
        <v/>
      </c>
    </row>
    <row r="280">
      <c r="A280">
        <f>INDEX(resultados!$A$2:$ZZ$956, 274, MATCH($B$1, resultados!$A$1:$ZZ$1, 0))</f>
        <v/>
      </c>
      <c r="B280">
        <f>INDEX(resultados!$A$2:$ZZ$956, 274, MATCH($B$2, resultados!$A$1:$ZZ$1, 0))</f>
        <v/>
      </c>
      <c r="C280">
        <f>INDEX(resultados!$A$2:$ZZ$956, 274, MATCH($B$3, resultados!$A$1:$ZZ$1, 0))</f>
        <v/>
      </c>
    </row>
    <row r="281">
      <c r="A281">
        <f>INDEX(resultados!$A$2:$ZZ$956, 275, MATCH($B$1, resultados!$A$1:$ZZ$1, 0))</f>
        <v/>
      </c>
      <c r="B281">
        <f>INDEX(resultados!$A$2:$ZZ$956, 275, MATCH($B$2, resultados!$A$1:$ZZ$1, 0))</f>
        <v/>
      </c>
      <c r="C281">
        <f>INDEX(resultados!$A$2:$ZZ$956, 275, MATCH($B$3, resultados!$A$1:$ZZ$1, 0))</f>
        <v/>
      </c>
    </row>
    <row r="282">
      <c r="A282">
        <f>INDEX(resultados!$A$2:$ZZ$956, 276, MATCH($B$1, resultados!$A$1:$ZZ$1, 0))</f>
        <v/>
      </c>
      <c r="B282">
        <f>INDEX(resultados!$A$2:$ZZ$956, 276, MATCH($B$2, resultados!$A$1:$ZZ$1, 0))</f>
        <v/>
      </c>
      <c r="C282">
        <f>INDEX(resultados!$A$2:$ZZ$956, 276, MATCH($B$3, resultados!$A$1:$ZZ$1, 0))</f>
        <v/>
      </c>
    </row>
    <row r="283">
      <c r="A283">
        <f>INDEX(resultados!$A$2:$ZZ$956, 277, MATCH($B$1, resultados!$A$1:$ZZ$1, 0))</f>
        <v/>
      </c>
      <c r="B283">
        <f>INDEX(resultados!$A$2:$ZZ$956, 277, MATCH($B$2, resultados!$A$1:$ZZ$1, 0))</f>
        <v/>
      </c>
      <c r="C283">
        <f>INDEX(resultados!$A$2:$ZZ$956, 277, MATCH($B$3, resultados!$A$1:$ZZ$1, 0))</f>
        <v/>
      </c>
    </row>
    <row r="284">
      <c r="A284">
        <f>INDEX(resultados!$A$2:$ZZ$956, 278, MATCH($B$1, resultados!$A$1:$ZZ$1, 0))</f>
        <v/>
      </c>
      <c r="B284">
        <f>INDEX(resultados!$A$2:$ZZ$956, 278, MATCH($B$2, resultados!$A$1:$ZZ$1, 0))</f>
        <v/>
      </c>
      <c r="C284">
        <f>INDEX(resultados!$A$2:$ZZ$956, 278, MATCH($B$3, resultados!$A$1:$ZZ$1, 0))</f>
        <v/>
      </c>
    </row>
    <row r="285">
      <c r="A285">
        <f>INDEX(resultados!$A$2:$ZZ$956, 279, MATCH($B$1, resultados!$A$1:$ZZ$1, 0))</f>
        <v/>
      </c>
      <c r="B285">
        <f>INDEX(resultados!$A$2:$ZZ$956, 279, MATCH($B$2, resultados!$A$1:$ZZ$1, 0))</f>
        <v/>
      </c>
      <c r="C285">
        <f>INDEX(resultados!$A$2:$ZZ$956, 279, MATCH($B$3, resultados!$A$1:$ZZ$1, 0))</f>
        <v/>
      </c>
    </row>
    <row r="286">
      <c r="A286">
        <f>INDEX(resultados!$A$2:$ZZ$956, 280, MATCH($B$1, resultados!$A$1:$ZZ$1, 0))</f>
        <v/>
      </c>
      <c r="B286">
        <f>INDEX(resultados!$A$2:$ZZ$956, 280, MATCH($B$2, resultados!$A$1:$ZZ$1, 0))</f>
        <v/>
      </c>
      <c r="C286">
        <f>INDEX(resultados!$A$2:$ZZ$956, 280, MATCH($B$3, resultados!$A$1:$ZZ$1, 0))</f>
        <v/>
      </c>
    </row>
    <row r="287">
      <c r="A287">
        <f>INDEX(resultados!$A$2:$ZZ$956, 281, MATCH($B$1, resultados!$A$1:$ZZ$1, 0))</f>
        <v/>
      </c>
      <c r="B287">
        <f>INDEX(resultados!$A$2:$ZZ$956, 281, MATCH($B$2, resultados!$A$1:$ZZ$1, 0))</f>
        <v/>
      </c>
      <c r="C287">
        <f>INDEX(resultados!$A$2:$ZZ$956, 281, MATCH($B$3, resultados!$A$1:$ZZ$1, 0))</f>
        <v/>
      </c>
    </row>
    <row r="288">
      <c r="A288">
        <f>INDEX(resultados!$A$2:$ZZ$956, 282, MATCH($B$1, resultados!$A$1:$ZZ$1, 0))</f>
        <v/>
      </c>
      <c r="B288">
        <f>INDEX(resultados!$A$2:$ZZ$956, 282, MATCH($B$2, resultados!$A$1:$ZZ$1, 0))</f>
        <v/>
      </c>
      <c r="C288">
        <f>INDEX(resultados!$A$2:$ZZ$956, 282, MATCH($B$3, resultados!$A$1:$ZZ$1, 0))</f>
        <v/>
      </c>
    </row>
    <row r="289">
      <c r="A289">
        <f>INDEX(resultados!$A$2:$ZZ$956, 283, MATCH($B$1, resultados!$A$1:$ZZ$1, 0))</f>
        <v/>
      </c>
      <c r="B289">
        <f>INDEX(resultados!$A$2:$ZZ$956, 283, MATCH($B$2, resultados!$A$1:$ZZ$1, 0))</f>
        <v/>
      </c>
      <c r="C289">
        <f>INDEX(resultados!$A$2:$ZZ$956, 283, MATCH($B$3, resultados!$A$1:$ZZ$1, 0))</f>
        <v/>
      </c>
    </row>
    <row r="290">
      <c r="A290">
        <f>INDEX(resultados!$A$2:$ZZ$956, 284, MATCH($B$1, resultados!$A$1:$ZZ$1, 0))</f>
        <v/>
      </c>
      <c r="B290">
        <f>INDEX(resultados!$A$2:$ZZ$956, 284, MATCH($B$2, resultados!$A$1:$ZZ$1, 0))</f>
        <v/>
      </c>
      <c r="C290">
        <f>INDEX(resultados!$A$2:$ZZ$956, 284, MATCH($B$3, resultados!$A$1:$ZZ$1, 0))</f>
        <v/>
      </c>
    </row>
    <row r="291">
      <c r="A291">
        <f>INDEX(resultados!$A$2:$ZZ$956, 285, MATCH($B$1, resultados!$A$1:$ZZ$1, 0))</f>
        <v/>
      </c>
      <c r="B291">
        <f>INDEX(resultados!$A$2:$ZZ$956, 285, MATCH($B$2, resultados!$A$1:$ZZ$1, 0))</f>
        <v/>
      </c>
      <c r="C291">
        <f>INDEX(resultados!$A$2:$ZZ$956, 285, MATCH($B$3, resultados!$A$1:$ZZ$1, 0))</f>
        <v/>
      </c>
    </row>
    <row r="292">
      <c r="A292">
        <f>INDEX(resultados!$A$2:$ZZ$956, 286, MATCH($B$1, resultados!$A$1:$ZZ$1, 0))</f>
        <v/>
      </c>
      <c r="B292">
        <f>INDEX(resultados!$A$2:$ZZ$956, 286, MATCH($B$2, resultados!$A$1:$ZZ$1, 0))</f>
        <v/>
      </c>
      <c r="C292">
        <f>INDEX(resultados!$A$2:$ZZ$956, 286, MATCH($B$3, resultados!$A$1:$ZZ$1, 0))</f>
        <v/>
      </c>
    </row>
    <row r="293">
      <c r="A293">
        <f>INDEX(resultados!$A$2:$ZZ$956, 287, MATCH($B$1, resultados!$A$1:$ZZ$1, 0))</f>
        <v/>
      </c>
      <c r="B293">
        <f>INDEX(resultados!$A$2:$ZZ$956, 287, MATCH($B$2, resultados!$A$1:$ZZ$1, 0))</f>
        <v/>
      </c>
      <c r="C293">
        <f>INDEX(resultados!$A$2:$ZZ$956, 287, MATCH($B$3, resultados!$A$1:$ZZ$1, 0))</f>
        <v/>
      </c>
    </row>
    <row r="294">
      <c r="A294">
        <f>INDEX(resultados!$A$2:$ZZ$956, 288, MATCH($B$1, resultados!$A$1:$ZZ$1, 0))</f>
        <v/>
      </c>
      <c r="B294">
        <f>INDEX(resultados!$A$2:$ZZ$956, 288, MATCH($B$2, resultados!$A$1:$ZZ$1, 0))</f>
        <v/>
      </c>
      <c r="C294">
        <f>INDEX(resultados!$A$2:$ZZ$956, 288, MATCH($B$3, resultados!$A$1:$ZZ$1, 0))</f>
        <v/>
      </c>
    </row>
    <row r="295">
      <c r="A295">
        <f>INDEX(resultados!$A$2:$ZZ$956, 289, MATCH($B$1, resultados!$A$1:$ZZ$1, 0))</f>
        <v/>
      </c>
      <c r="B295">
        <f>INDEX(resultados!$A$2:$ZZ$956, 289, MATCH($B$2, resultados!$A$1:$ZZ$1, 0))</f>
        <v/>
      </c>
      <c r="C295">
        <f>INDEX(resultados!$A$2:$ZZ$956, 289, MATCH($B$3, resultados!$A$1:$ZZ$1, 0))</f>
        <v/>
      </c>
    </row>
    <row r="296">
      <c r="A296">
        <f>INDEX(resultados!$A$2:$ZZ$956, 290, MATCH($B$1, resultados!$A$1:$ZZ$1, 0))</f>
        <v/>
      </c>
      <c r="B296">
        <f>INDEX(resultados!$A$2:$ZZ$956, 290, MATCH($B$2, resultados!$A$1:$ZZ$1, 0))</f>
        <v/>
      </c>
      <c r="C296">
        <f>INDEX(resultados!$A$2:$ZZ$956, 290, MATCH($B$3, resultados!$A$1:$ZZ$1, 0))</f>
        <v/>
      </c>
    </row>
    <row r="297">
      <c r="A297">
        <f>INDEX(resultados!$A$2:$ZZ$956, 291, MATCH($B$1, resultados!$A$1:$ZZ$1, 0))</f>
        <v/>
      </c>
      <c r="B297">
        <f>INDEX(resultados!$A$2:$ZZ$956, 291, MATCH($B$2, resultados!$A$1:$ZZ$1, 0))</f>
        <v/>
      </c>
      <c r="C297">
        <f>INDEX(resultados!$A$2:$ZZ$956, 291, MATCH($B$3, resultados!$A$1:$ZZ$1, 0))</f>
        <v/>
      </c>
    </row>
    <row r="298">
      <c r="A298">
        <f>INDEX(resultados!$A$2:$ZZ$956, 292, MATCH($B$1, resultados!$A$1:$ZZ$1, 0))</f>
        <v/>
      </c>
      <c r="B298">
        <f>INDEX(resultados!$A$2:$ZZ$956, 292, MATCH($B$2, resultados!$A$1:$ZZ$1, 0))</f>
        <v/>
      </c>
      <c r="C298">
        <f>INDEX(resultados!$A$2:$ZZ$956, 292, MATCH($B$3, resultados!$A$1:$ZZ$1, 0))</f>
        <v/>
      </c>
    </row>
    <row r="299">
      <c r="A299">
        <f>INDEX(resultados!$A$2:$ZZ$956, 293, MATCH($B$1, resultados!$A$1:$ZZ$1, 0))</f>
        <v/>
      </c>
      <c r="B299">
        <f>INDEX(resultados!$A$2:$ZZ$956, 293, MATCH($B$2, resultados!$A$1:$ZZ$1, 0))</f>
        <v/>
      </c>
      <c r="C299">
        <f>INDEX(resultados!$A$2:$ZZ$956, 293, MATCH($B$3, resultados!$A$1:$ZZ$1, 0))</f>
        <v/>
      </c>
    </row>
    <row r="300">
      <c r="A300">
        <f>INDEX(resultados!$A$2:$ZZ$956, 294, MATCH($B$1, resultados!$A$1:$ZZ$1, 0))</f>
        <v/>
      </c>
      <c r="B300">
        <f>INDEX(resultados!$A$2:$ZZ$956, 294, MATCH($B$2, resultados!$A$1:$ZZ$1, 0))</f>
        <v/>
      </c>
      <c r="C300">
        <f>INDEX(resultados!$A$2:$ZZ$956, 294, MATCH($B$3, resultados!$A$1:$ZZ$1, 0))</f>
        <v/>
      </c>
    </row>
    <row r="301">
      <c r="A301">
        <f>INDEX(resultados!$A$2:$ZZ$956, 295, MATCH($B$1, resultados!$A$1:$ZZ$1, 0))</f>
        <v/>
      </c>
      <c r="B301">
        <f>INDEX(resultados!$A$2:$ZZ$956, 295, MATCH($B$2, resultados!$A$1:$ZZ$1, 0))</f>
        <v/>
      </c>
      <c r="C301">
        <f>INDEX(resultados!$A$2:$ZZ$956, 295, MATCH($B$3, resultados!$A$1:$ZZ$1, 0))</f>
        <v/>
      </c>
    </row>
    <row r="302">
      <c r="A302">
        <f>INDEX(resultados!$A$2:$ZZ$956, 296, MATCH($B$1, resultados!$A$1:$ZZ$1, 0))</f>
        <v/>
      </c>
      <c r="B302">
        <f>INDEX(resultados!$A$2:$ZZ$956, 296, MATCH($B$2, resultados!$A$1:$ZZ$1, 0))</f>
        <v/>
      </c>
      <c r="C302">
        <f>INDEX(resultados!$A$2:$ZZ$956, 296, MATCH($B$3, resultados!$A$1:$ZZ$1, 0))</f>
        <v/>
      </c>
    </row>
    <row r="303">
      <c r="A303">
        <f>INDEX(resultados!$A$2:$ZZ$956, 297, MATCH($B$1, resultados!$A$1:$ZZ$1, 0))</f>
        <v/>
      </c>
      <c r="B303">
        <f>INDEX(resultados!$A$2:$ZZ$956, 297, MATCH($B$2, resultados!$A$1:$ZZ$1, 0))</f>
        <v/>
      </c>
      <c r="C303">
        <f>INDEX(resultados!$A$2:$ZZ$956, 297, MATCH($B$3, resultados!$A$1:$ZZ$1, 0))</f>
        <v/>
      </c>
    </row>
    <row r="304">
      <c r="A304">
        <f>INDEX(resultados!$A$2:$ZZ$956, 298, MATCH($B$1, resultados!$A$1:$ZZ$1, 0))</f>
        <v/>
      </c>
      <c r="B304">
        <f>INDEX(resultados!$A$2:$ZZ$956, 298, MATCH($B$2, resultados!$A$1:$ZZ$1, 0))</f>
        <v/>
      </c>
      <c r="C304">
        <f>INDEX(resultados!$A$2:$ZZ$956, 298, MATCH($B$3, resultados!$A$1:$ZZ$1, 0))</f>
        <v/>
      </c>
    </row>
    <row r="305">
      <c r="A305">
        <f>INDEX(resultados!$A$2:$ZZ$956, 299, MATCH($B$1, resultados!$A$1:$ZZ$1, 0))</f>
        <v/>
      </c>
      <c r="B305">
        <f>INDEX(resultados!$A$2:$ZZ$956, 299, MATCH($B$2, resultados!$A$1:$ZZ$1, 0))</f>
        <v/>
      </c>
      <c r="C305">
        <f>INDEX(resultados!$A$2:$ZZ$956, 299, MATCH($B$3, resultados!$A$1:$ZZ$1, 0))</f>
        <v/>
      </c>
    </row>
    <row r="306">
      <c r="A306">
        <f>INDEX(resultados!$A$2:$ZZ$956, 300, MATCH($B$1, resultados!$A$1:$ZZ$1, 0))</f>
        <v/>
      </c>
      <c r="B306">
        <f>INDEX(resultados!$A$2:$ZZ$956, 300, MATCH($B$2, resultados!$A$1:$ZZ$1, 0))</f>
        <v/>
      </c>
      <c r="C306">
        <f>INDEX(resultados!$A$2:$ZZ$956, 300, MATCH($B$3, resultados!$A$1:$ZZ$1, 0))</f>
        <v/>
      </c>
    </row>
    <row r="307">
      <c r="A307">
        <f>INDEX(resultados!$A$2:$ZZ$956, 301, MATCH($B$1, resultados!$A$1:$ZZ$1, 0))</f>
        <v/>
      </c>
      <c r="B307">
        <f>INDEX(resultados!$A$2:$ZZ$956, 301, MATCH($B$2, resultados!$A$1:$ZZ$1, 0))</f>
        <v/>
      </c>
      <c r="C307">
        <f>INDEX(resultados!$A$2:$ZZ$956, 301, MATCH($B$3, resultados!$A$1:$ZZ$1, 0))</f>
        <v/>
      </c>
    </row>
    <row r="308">
      <c r="A308">
        <f>INDEX(resultados!$A$2:$ZZ$956, 302, MATCH($B$1, resultados!$A$1:$ZZ$1, 0))</f>
        <v/>
      </c>
      <c r="B308">
        <f>INDEX(resultados!$A$2:$ZZ$956, 302, MATCH($B$2, resultados!$A$1:$ZZ$1, 0))</f>
        <v/>
      </c>
      <c r="C308">
        <f>INDEX(resultados!$A$2:$ZZ$956, 302, MATCH($B$3, resultados!$A$1:$ZZ$1, 0))</f>
        <v/>
      </c>
    </row>
    <row r="309">
      <c r="A309">
        <f>INDEX(resultados!$A$2:$ZZ$956, 303, MATCH($B$1, resultados!$A$1:$ZZ$1, 0))</f>
        <v/>
      </c>
      <c r="B309">
        <f>INDEX(resultados!$A$2:$ZZ$956, 303, MATCH($B$2, resultados!$A$1:$ZZ$1, 0))</f>
        <v/>
      </c>
      <c r="C309">
        <f>INDEX(resultados!$A$2:$ZZ$956, 303, MATCH($B$3, resultados!$A$1:$ZZ$1, 0))</f>
        <v/>
      </c>
    </row>
    <row r="310">
      <c r="A310">
        <f>INDEX(resultados!$A$2:$ZZ$956, 304, MATCH($B$1, resultados!$A$1:$ZZ$1, 0))</f>
        <v/>
      </c>
      <c r="B310">
        <f>INDEX(resultados!$A$2:$ZZ$956, 304, MATCH($B$2, resultados!$A$1:$ZZ$1, 0))</f>
        <v/>
      </c>
      <c r="C310">
        <f>INDEX(resultados!$A$2:$ZZ$956, 304, MATCH($B$3, resultados!$A$1:$ZZ$1, 0))</f>
        <v/>
      </c>
    </row>
    <row r="311">
      <c r="A311">
        <f>INDEX(resultados!$A$2:$ZZ$956, 305, MATCH($B$1, resultados!$A$1:$ZZ$1, 0))</f>
        <v/>
      </c>
      <c r="B311">
        <f>INDEX(resultados!$A$2:$ZZ$956, 305, MATCH($B$2, resultados!$A$1:$ZZ$1, 0))</f>
        <v/>
      </c>
      <c r="C311">
        <f>INDEX(resultados!$A$2:$ZZ$956, 305, MATCH($B$3, resultados!$A$1:$ZZ$1, 0))</f>
        <v/>
      </c>
    </row>
    <row r="312">
      <c r="A312">
        <f>INDEX(resultados!$A$2:$ZZ$956, 306, MATCH($B$1, resultados!$A$1:$ZZ$1, 0))</f>
        <v/>
      </c>
      <c r="B312">
        <f>INDEX(resultados!$A$2:$ZZ$956, 306, MATCH($B$2, resultados!$A$1:$ZZ$1, 0))</f>
        <v/>
      </c>
      <c r="C312">
        <f>INDEX(resultados!$A$2:$ZZ$956, 306, MATCH($B$3, resultados!$A$1:$ZZ$1, 0))</f>
        <v/>
      </c>
    </row>
    <row r="313">
      <c r="A313">
        <f>INDEX(resultados!$A$2:$ZZ$956, 307, MATCH($B$1, resultados!$A$1:$ZZ$1, 0))</f>
        <v/>
      </c>
      <c r="B313">
        <f>INDEX(resultados!$A$2:$ZZ$956, 307, MATCH($B$2, resultados!$A$1:$ZZ$1, 0))</f>
        <v/>
      </c>
      <c r="C313">
        <f>INDEX(resultados!$A$2:$ZZ$956, 307, MATCH($B$3, resultados!$A$1:$ZZ$1, 0))</f>
        <v/>
      </c>
    </row>
    <row r="314">
      <c r="A314">
        <f>INDEX(resultados!$A$2:$ZZ$956, 308, MATCH($B$1, resultados!$A$1:$ZZ$1, 0))</f>
        <v/>
      </c>
      <c r="B314">
        <f>INDEX(resultados!$A$2:$ZZ$956, 308, MATCH($B$2, resultados!$A$1:$ZZ$1, 0))</f>
        <v/>
      </c>
      <c r="C314">
        <f>INDEX(resultados!$A$2:$ZZ$956, 308, MATCH($B$3, resultados!$A$1:$ZZ$1, 0))</f>
        <v/>
      </c>
    </row>
    <row r="315">
      <c r="A315">
        <f>INDEX(resultados!$A$2:$ZZ$956, 309, MATCH($B$1, resultados!$A$1:$ZZ$1, 0))</f>
        <v/>
      </c>
      <c r="B315">
        <f>INDEX(resultados!$A$2:$ZZ$956, 309, MATCH($B$2, resultados!$A$1:$ZZ$1, 0))</f>
        <v/>
      </c>
      <c r="C315">
        <f>INDEX(resultados!$A$2:$ZZ$956, 309, MATCH($B$3, resultados!$A$1:$ZZ$1, 0))</f>
        <v/>
      </c>
    </row>
    <row r="316">
      <c r="A316">
        <f>INDEX(resultados!$A$2:$ZZ$956, 310, MATCH($B$1, resultados!$A$1:$ZZ$1, 0))</f>
        <v/>
      </c>
      <c r="B316">
        <f>INDEX(resultados!$A$2:$ZZ$956, 310, MATCH($B$2, resultados!$A$1:$ZZ$1, 0))</f>
        <v/>
      </c>
      <c r="C316">
        <f>INDEX(resultados!$A$2:$ZZ$956, 310, MATCH($B$3, resultados!$A$1:$ZZ$1, 0))</f>
        <v/>
      </c>
    </row>
    <row r="317">
      <c r="A317">
        <f>INDEX(resultados!$A$2:$ZZ$956, 311, MATCH($B$1, resultados!$A$1:$ZZ$1, 0))</f>
        <v/>
      </c>
      <c r="B317">
        <f>INDEX(resultados!$A$2:$ZZ$956, 311, MATCH($B$2, resultados!$A$1:$ZZ$1, 0))</f>
        <v/>
      </c>
      <c r="C317">
        <f>INDEX(resultados!$A$2:$ZZ$956, 311, MATCH($B$3, resultados!$A$1:$ZZ$1, 0))</f>
        <v/>
      </c>
    </row>
    <row r="318">
      <c r="A318">
        <f>INDEX(resultados!$A$2:$ZZ$956, 312, MATCH($B$1, resultados!$A$1:$ZZ$1, 0))</f>
        <v/>
      </c>
      <c r="B318">
        <f>INDEX(resultados!$A$2:$ZZ$956, 312, MATCH($B$2, resultados!$A$1:$ZZ$1, 0))</f>
        <v/>
      </c>
      <c r="C318">
        <f>INDEX(resultados!$A$2:$ZZ$956, 312, MATCH($B$3, resultados!$A$1:$ZZ$1, 0))</f>
        <v/>
      </c>
    </row>
    <row r="319">
      <c r="A319">
        <f>INDEX(resultados!$A$2:$ZZ$956, 313, MATCH($B$1, resultados!$A$1:$ZZ$1, 0))</f>
        <v/>
      </c>
      <c r="B319">
        <f>INDEX(resultados!$A$2:$ZZ$956, 313, MATCH($B$2, resultados!$A$1:$ZZ$1, 0))</f>
        <v/>
      </c>
      <c r="C319">
        <f>INDEX(resultados!$A$2:$ZZ$956, 313, MATCH($B$3, resultados!$A$1:$ZZ$1, 0))</f>
        <v/>
      </c>
    </row>
    <row r="320">
      <c r="A320">
        <f>INDEX(resultados!$A$2:$ZZ$956, 314, MATCH($B$1, resultados!$A$1:$ZZ$1, 0))</f>
        <v/>
      </c>
      <c r="B320">
        <f>INDEX(resultados!$A$2:$ZZ$956, 314, MATCH($B$2, resultados!$A$1:$ZZ$1, 0))</f>
        <v/>
      </c>
      <c r="C320">
        <f>INDEX(resultados!$A$2:$ZZ$956, 314, MATCH($B$3, resultados!$A$1:$ZZ$1, 0))</f>
        <v/>
      </c>
    </row>
    <row r="321">
      <c r="A321">
        <f>INDEX(resultados!$A$2:$ZZ$956, 315, MATCH($B$1, resultados!$A$1:$ZZ$1, 0))</f>
        <v/>
      </c>
      <c r="B321">
        <f>INDEX(resultados!$A$2:$ZZ$956, 315, MATCH($B$2, resultados!$A$1:$ZZ$1, 0))</f>
        <v/>
      </c>
      <c r="C321">
        <f>INDEX(resultados!$A$2:$ZZ$956, 315, MATCH($B$3, resultados!$A$1:$ZZ$1, 0))</f>
        <v/>
      </c>
    </row>
    <row r="322">
      <c r="A322">
        <f>INDEX(resultados!$A$2:$ZZ$956, 316, MATCH($B$1, resultados!$A$1:$ZZ$1, 0))</f>
        <v/>
      </c>
      <c r="B322">
        <f>INDEX(resultados!$A$2:$ZZ$956, 316, MATCH($B$2, resultados!$A$1:$ZZ$1, 0))</f>
        <v/>
      </c>
      <c r="C322">
        <f>INDEX(resultados!$A$2:$ZZ$956, 316, MATCH($B$3, resultados!$A$1:$ZZ$1, 0))</f>
        <v/>
      </c>
    </row>
    <row r="323">
      <c r="A323">
        <f>INDEX(resultados!$A$2:$ZZ$956, 317, MATCH($B$1, resultados!$A$1:$ZZ$1, 0))</f>
        <v/>
      </c>
      <c r="B323">
        <f>INDEX(resultados!$A$2:$ZZ$956, 317, MATCH($B$2, resultados!$A$1:$ZZ$1, 0))</f>
        <v/>
      </c>
      <c r="C323">
        <f>INDEX(resultados!$A$2:$ZZ$956, 317, MATCH($B$3, resultados!$A$1:$ZZ$1, 0))</f>
        <v/>
      </c>
    </row>
    <row r="324">
      <c r="A324">
        <f>INDEX(resultados!$A$2:$ZZ$956, 318, MATCH($B$1, resultados!$A$1:$ZZ$1, 0))</f>
        <v/>
      </c>
      <c r="B324">
        <f>INDEX(resultados!$A$2:$ZZ$956, 318, MATCH($B$2, resultados!$A$1:$ZZ$1, 0))</f>
        <v/>
      </c>
      <c r="C324">
        <f>INDEX(resultados!$A$2:$ZZ$956, 318, MATCH($B$3, resultados!$A$1:$ZZ$1, 0))</f>
        <v/>
      </c>
    </row>
    <row r="325">
      <c r="A325">
        <f>INDEX(resultados!$A$2:$ZZ$956, 319, MATCH($B$1, resultados!$A$1:$ZZ$1, 0))</f>
        <v/>
      </c>
      <c r="B325">
        <f>INDEX(resultados!$A$2:$ZZ$956, 319, MATCH($B$2, resultados!$A$1:$ZZ$1, 0))</f>
        <v/>
      </c>
      <c r="C325">
        <f>INDEX(resultados!$A$2:$ZZ$956, 319, MATCH($B$3, resultados!$A$1:$ZZ$1, 0))</f>
        <v/>
      </c>
    </row>
    <row r="326">
      <c r="A326">
        <f>INDEX(resultados!$A$2:$ZZ$956, 320, MATCH($B$1, resultados!$A$1:$ZZ$1, 0))</f>
        <v/>
      </c>
      <c r="B326">
        <f>INDEX(resultados!$A$2:$ZZ$956, 320, MATCH($B$2, resultados!$A$1:$ZZ$1, 0))</f>
        <v/>
      </c>
      <c r="C326">
        <f>INDEX(resultados!$A$2:$ZZ$956, 320, MATCH($B$3, resultados!$A$1:$ZZ$1, 0))</f>
        <v/>
      </c>
    </row>
    <row r="327">
      <c r="A327">
        <f>INDEX(resultados!$A$2:$ZZ$956, 321, MATCH($B$1, resultados!$A$1:$ZZ$1, 0))</f>
        <v/>
      </c>
      <c r="B327">
        <f>INDEX(resultados!$A$2:$ZZ$956, 321, MATCH($B$2, resultados!$A$1:$ZZ$1, 0))</f>
        <v/>
      </c>
      <c r="C327">
        <f>INDEX(resultados!$A$2:$ZZ$956, 321, MATCH($B$3, resultados!$A$1:$ZZ$1, 0))</f>
        <v/>
      </c>
    </row>
    <row r="328">
      <c r="A328">
        <f>INDEX(resultados!$A$2:$ZZ$956, 322, MATCH($B$1, resultados!$A$1:$ZZ$1, 0))</f>
        <v/>
      </c>
      <c r="B328">
        <f>INDEX(resultados!$A$2:$ZZ$956, 322, MATCH($B$2, resultados!$A$1:$ZZ$1, 0))</f>
        <v/>
      </c>
      <c r="C328">
        <f>INDEX(resultados!$A$2:$ZZ$956, 322, MATCH($B$3, resultados!$A$1:$ZZ$1, 0))</f>
        <v/>
      </c>
    </row>
    <row r="329">
      <c r="A329">
        <f>INDEX(resultados!$A$2:$ZZ$956, 323, MATCH($B$1, resultados!$A$1:$ZZ$1, 0))</f>
        <v/>
      </c>
      <c r="B329">
        <f>INDEX(resultados!$A$2:$ZZ$956, 323, MATCH($B$2, resultados!$A$1:$ZZ$1, 0))</f>
        <v/>
      </c>
      <c r="C329">
        <f>INDEX(resultados!$A$2:$ZZ$956, 323, MATCH($B$3, resultados!$A$1:$ZZ$1, 0))</f>
        <v/>
      </c>
    </row>
    <row r="330">
      <c r="A330">
        <f>INDEX(resultados!$A$2:$ZZ$956, 324, MATCH($B$1, resultados!$A$1:$ZZ$1, 0))</f>
        <v/>
      </c>
      <c r="B330">
        <f>INDEX(resultados!$A$2:$ZZ$956, 324, MATCH($B$2, resultados!$A$1:$ZZ$1, 0))</f>
        <v/>
      </c>
      <c r="C330">
        <f>INDEX(resultados!$A$2:$ZZ$956, 324, MATCH($B$3, resultados!$A$1:$ZZ$1, 0))</f>
        <v/>
      </c>
    </row>
    <row r="331">
      <c r="A331">
        <f>INDEX(resultados!$A$2:$ZZ$956, 325, MATCH($B$1, resultados!$A$1:$ZZ$1, 0))</f>
        <v/>
      </c>
      <c r="B331">
        <f>INDEX(resultados!$A$2:$ZZ$956, 325, MATCH($B$2, resultados!$A$1:$ZZ$1, 0))</f>
        <v/>
      </c>
      <c r="C331">
        <f>INDEX(resultados!$A$2:$ZZ$956, 325, MATCH($B$3, resultados!$A$1:$ZZ$1, 0))</f>
        <v/>
      </c>
    </row>
    <row r="332">
      <c r="A332">
        <f>INDEX(resultados!$A$2:$ZZ$956, 326, MATCH($B$1, resultados!$A$1:$ZZ$1, 0))</f>
        <v/>
      </c>
      <c r="B332">
        <f>INDEX(resultados!$A$2:$ZZ$956, 326, MATCH($B$2, resultados!$A$1:$ZZ$1, 0))</f>
        <v/>
      </c>
      <c r="C332">
        <f>INDEX(resultados!$A$2:$ZZ$956, 326, MATCH($B$3, resultados!$A$1:$ZZ$1, 0))</f>
        <v/>
      </c>
    </row>
    <row r="333">
      <c r="A333">
        <f>INDEX(resultados!$A$2:$ZZ$956, 327, MATCH($B$1, resultados!$A$1:$ZZ$1, 0))</f>
        <v/>
      </c>
      <c r="B333">
        <f>INDEX(resultados!$A$2:$ZZ$956, 327, MATCH($B$2, resultados!$A$1:$ZZ$1, 0))</f>
        <v/>
      </c>
      <c r="C333">
        <f>INDEX(resultados!$A$2:$ZZ$956, 327, MATCH($B$3, resultados!$A$1:$ZZ$1, 0))</f>
        <v/>
      </c>
    </row>
    <row r="334">
      <c r="A334">
        <f>INDEX(resultados!$A$2:$ZZ$956, 328, MATCH($B$1, resultados!$A$1:$ZZ$1, 0))</f>
        <v/>
      </c>
      <c r="B334">
        <f>INDEX(resultados!$A$2:$ZZ$956, 328, MATCH($B$2, resultados!$A$1:$ZZ$1, 0))</f>
        <v/>
      </c>
      <c r="C334">
        <f>INDEX(resultados!$A$2:$ZZ$956, 328, MATCH($B$3, resultados!$A$1:$ZZ$1, 0))</f>
        <v/>
      </c>
    </row>
    <row r="335">
      <c r="A335">
        <f>INDEX(resultados!$A$2:$ZZ$956, 329, MATCH($B$1, resultados!$A$1:$ZZ$1, 0))</f>
        <v/>
      </c>
      <c r="B335">
        <f>INDEX(resultados!$A$2:$ZZ$956, 329, MATCH($B$2, resultados!$A$1:$ZZ$1, 0))</f>
        <v/>
      </c>
      <c r="C335">
        <f>INDEX(resultados!$A$2:$ZZ$956, 329, MATCH($B$3, resultados!$A$1:$ZZ$1, 0))</f>
        <v/>
      </c>
    </row>
    <row r="336">
      <c r="A336">
        <f>INDEX(resultados!$A$2:$ZZ$956, 330, MATCH($B$1, resultados!$A$1:$ZZ$1, 0))</f>
        <v/>
      </c>
      <c r="B336">
        <f>INDEX(resultados!$A$2:$ZZ$956, 330, MATCH($B$2, resultados!$A$1:$ZZ$1, 0))</f>
        <v/>
      </c>
      <c r="C336">
        <f>INDEX(resultados!$A$2:$ZZ$956, 330, MATCH($B$3, resultados!$A$1:$ZZ$1, 0))</f>
        <v/>
      </c>
    </row>
    <row r="337">
      <c r="A337">
        <f>INDEX(resultados!$A$2:$ZZ$956, 331, MATCH($B$1, resultados!$A$1:$ZZ$1, 0))</f>
        <v/>
      </c>
      <c r="B337">
        <f>INDEX(resultados!$A$2:$ZZ$956, 331, MATCH($B$2, resultados!$A$1:$ZZ$1, 0))</f>
        <v/>
      </c>
      <c r="C337">
        <f>INDEX(resultados!$A$2:$ZZ$956, 331, MATCH($B$3, resultados!$A$1:$ZZ$1, 0))</f>
        <v/>
      </c>
    </row>
    <row r="338">
      <c r="A338">
        <f>INDEX(resultados!$A$2:$ZZ$956, 332, MATCH($B$1, resultados!$A$1:$ZZ$1, 0))</f>
        <v/>
      </c>
      <c r="B338">
        <f>INDEX(resultados!$A$2:$ZZ$956, 332, MATCH($B$2, resultados!$A$1:$ZZ$1, 0))</f>
        <v/>
      </c>
      <c r="C338">
        <f>INDEX(resultados!$A$2:$ZZ$956, 332, MATCH($B$3, resultados!$A$1:$ZZ$1, 0))</f>
        <v/>
      </c>
    </row>
    <row r="339">
      <c r="A339">
        <f>INDEX(resultados!$A$2:$ZZ$956, 333, MATCH($B$1, resultados!$A$1:$ZZ$1, 0))</f>
        <v/>
      </c>
      <c r="B339">
        <f>INDEX(resultados!$A$2:$ZZ$956, 333, MATCH($B$2, resultados!$A$1:$ZZ$1, 0))</f>
        <v/>
      </c>
      <c r="C339">
        <f>INDEX(resultados!$A$2:$ZZ$956, 333, MATCH($B$3, resultados!$A$1:$ZZ$1, 0))</f>
        <v/>
      </c>
    </row>
    <row r="340">
      <c r="A340">
        <f>INDEX(resultados!$A$2:$ZZ$956, 334, MATCH($B$1, resultados!$A$1:$ZZ$1, 0))</f>
        <v/>
      </c>
      <c r="B340">
        <f>INDEX(resultados!$A$2:$ZZ$956, 334, MATCH($B$2, resultados!$A$1:$ZZ$1, 0))</f>
        <v/>
      </c>
      <c r="C340">
        <f>INDEX(resultados!$A$2:$ZZ$956, 334, MATCH($B$3, resultados!$A$1:$ZZ$1, 0))</f>
        <v/>
      </c>
    </row>
    <row r="341">
      <c r="A341">
        <f>INDEX(resultados!$A$2:$ZZ$956, 335, MATCH($B$1, resultados!$A$1:$ZZ$1, 0))</f>
        <v/>
      </c>
      <c r="B341">
        <f>INDEX(resultados!$A$2:$ZZ$956, 335, MATCH($B$2, resultados!$A$1:$ZZ$1, 0))</f>
        <v/>
      </c>
      <c r="C341">
        <f>INDEX(resultados!$A$2:$ZZ$956, 335, MATCH($B$3, resultados!$A$1:$ZZ$1, 0))</f>
        <v/>
      </c>
    </row>
    <row r="342">
      <c r="A342">
        <f>INDEX(resultados!$A$2:$ZZ$956, 336, MATCH($B$1, resultados!$A$1:$ZZ$1, 0))</f>
        <v/>
      </c>
      <c r="B342">
        <f>INDEX(resultados!$A$2:$ZZ$956, 336, MATCH($B$2, resultados!$A$1:$ZZ$1, 0))</f>
        <v/>
      </c>
      <c r="C342">
        <f>INDEX(resultados!$A$2:$ZZ$956, 336, MATCH($B$3, resultados!$A$1:$ZZ$1, 0))</f>
        <v/>
      </c>
    </row>
    <row r="343">
      <c r="A343">
        <f>INDEX(resultados!$A$2:$ZZ$956, 337, MATCH($B$1, resultados!$A$1:$ZZ$1, 0))</f>
        <v/>
      </c>
      <c r="B343">
        <f>INDEX(resultados!$A$2:$ZZ$956, 337, MATCH($B$2, resultados!$A$1:$ZZ$1, 0))</f>
        <v/>
      </c>
      <c r="C343">
        <f>INDEX(resultados!$A$2:$ZZ$956, 337, MATCH($B$3, resultados!$A$1:$ZZ$1, 0))</f>
        <v/>
      </c>
    </row>
    <row r="344">
      <c r="A344">
        <f>INDEX(resultados!$A$2:$ZZ$956, 338, MATCH($B$1, resultados!$A$1:$ZZ$1, 0))</f>
        <v/>
      </c>
      <c r="B344">
        <f>INDEX(resultados!$A$2:$ZZ$956, 338, MATCH($B$2, resultados!$A$1:$ZZ$1, 0))</f>
        <v/>
      </c>
      <c r="C344">
        <f>INDEX(resultados!$A$2:$ZZ$956, 338, MATCH($B$3, resultados!$A$1:$ZZ$1, 0))</f>
        <v/>
      </c>
    </row>
    <row r="345">
      <c r="A345">
        <f>INDEX(resultados!$A$2:$ZZ$956, 339, MATCH($B$1, resultados!$A$1:$ZZ$1, 0))</f>
        <v/>
      </c>
      <c r="B345">
        <f>INDEX(resultados!$A$2:$ZZ$956, 339, MATCH($B$2, resultados!$A$1:$ZZ$1, 0))</f>
        <v/>
      </c>
      <c r="C345">
        <f>INDEX(resultados!$A$2:$ZZ$956, 339, MATCH($B$3, resultados!$A$1:$ZZ$1, 0))</f>
        <v/>
      </c>
    </row>
    <row r="346">
      <c r="A346">
        <f>INDEX(resultados!$A$2:$ZZ$956, 340, MATCH($B$1, resultados!$A$1:$ZZ$1, 0))</f>
        <v/>
      </c>
      <c r="B346">
        <f>INDEX(resultados!$A$2:$ZZ$956, 340, MATCH($B$2, resultados!$A$1:$ZZ$1, 0))</f>
        <v/>
      </c>
      <c r="C346">
        <f>INDEX(resultados!$A$2:$ZZ$956, 340, MATCH($B$3, resultados!$A$1:$ZZ$1, 0))</f>
        <v/>
      </c>
    </row>
    <row r="347">
      <c r="A347">
        <f>INDEX(resultados!$A$2:$ZZ$956, 341, MATCH($B$1, resultados!$A$1:$ZZ$1, 0))</f>
        <v/>
      </c>
      <c r="B347">
        <f>INDEX(resultados!$A$2:$ZZ$956, 341, MATCH($B$2, resultados!$A$1:$ZZ$1, 0))</f>
        <v/>
      </c>
      <c r="C347">
        <f>INDEX(resultados!$A$2:$ZZ$956, 341, MATCH($B$3, resultados!$A$1:$ZZ$1, 0))</f>
        <v/>
      </c>
    </row>
    <row r="348">
      <c r="A348">
        <f>INDEX(resultados!$A$2:$ZZ$956, 342, MATCH($B$1, resultados!$A$1:$ZZ$1, 0))</f>
        <v/>
      </c>
      <c r="B348">
        <f>INDEX(resultados!$A$2:$ZZ$956, 342, MATCH($B$2, resultados!$A$1:$ZZ$1, 0))</f>
        <v/>
      </c>
      <c r="C348">
        <f>INDEX(resultados!$A$2:$ZZ$956, 342, MATCH($B$3, resultados!$A$1:$ZZ$1, 0))</f>
        <v/>
      </c>
    </row>
    <row r="349">
      <c r="A349">
        <f>INDEX(resultados!$A$2:$ZZ$956, 343, MATCH($B$1, resultados!$A$1:$ZZ$1, 0))</f>
        <v/>
      </c>
      <c r="B349">
        <f>INDEX(resultados!$A$2:$ZZ$956, 343, MATCH($B$2, resultados!$A$1:$ZZ$1, 0))</f>
        <v/>
      </c>
      <c r="C349">
        <f>INDEX(resultados!$A$2:$ZZ$956, 343, MATCH($B$3, resultados!$A$1:$ZZ$1, 0))</f>
        <v/>
      </c>
    </row>
    <row r="350">
      <c r="A350">
        <f>INDEX(resultados!$A$2:$ZZ$956, 344, MATCH($B$1, resultados!$A$1:$ZZ$1, 0))</f>
        <v/>
      </c>
      <c r="B350">
        <f>INDEX(resultados!$A$2:$ZZ$956, 344, MATCH($B$2, resultados!$A$1:$ZZ$1, 0))</f>
        <v/>
      </c>
      <c r="C350">
        <f>INDEX(resultados!$A$2:$ZZ$956, 344, MATCH($B$3, resultados!$A$1:$ZZ$1, 0))</f>
        <v/>
      </c>
    </row>
    <row r="351">
      <c r="A351">
        <f>INDEX(resultados!$A$2:$ZZ$956, 345, MATCH($B$1, resultados!$A$1:$ZZ$1, 0))</f>
        <v/>
      </c>
      <c r="B351">
        <f>INDEX(resultados!$A$2:$ZZ$956, 345, MATCH($B$2, resultados!$A$1:$ZZ$1, 0))</f>
        <v/>
      </c>
      <c r="C351">
        <f>INDEX(resultados!$A$2:$ZZ$956, 345, MATCH($B$3, resultados!$A$1:$ZZ$1, 0))</f>
        <v/>
      </c>
    </row>
    <row r="352">
      <c r="A352">
        <f>INDEX(resultados!$A$2:$ZZ$956, 346, MATCH($B$1, resultados!$A$1:$ZZ$1, 0))</f>
        <v/>
      </c>
      <c r="B352">
        <f>INDEX(resultados!$A$2:$ZZ$956, 346, MATCH($B$2, resultados!$A$1:$ZZ$1, 0))</f>
        <v/>
      </c>
      <c r="C352">
        <f>INDEX(resultados!$A$2:$ZZ$956, 346, MATCH($B$3, resultados!$A$1:$ZZ$1, 0))</f>
        <v/>
      </c>
    </row>
    <row r="353">
      <c r="A353">
        <f>INDEX(resultados!$A$2:$ZZ$956, 347, MATCH($B$1, resultados!$A$1:$ZZ$1, 0))</f>
        <v/>
      </c>
      <c r="B353">
        <f>INDEX(resultados!$A$2:$ZZ$956, 347, MATCH($B$2, resultados!$A$1:$ZZ$1, 0))</f>
        <v/>
      </c>
      <c r="C353">
        <f>INDEX(resultados!$A$2:$ZZ$956, 347, MATCH($B$3, resultados!$A$1:$ZZ$1, 0))</f>
        <v/>
      </c>
    </row>
    <row r="354">
      <c r="A354">
        <f>INDEX(resultados!$A$2:$ZZ$956, 348, MATCH($B$1, resultados!$A$1:$ZZ$1, 0))</f>
        <v/>
      </c>
      <c r="B354">
        <f>INDEX(resultados!$A$2:$ZZ$956, 348, MATCH($B$2, resultados!$A$1:$ZZ$1, 0))</f>
        <v/>
      </c>
      <c r="C354">
        <f>INDEX(resultados!$A$2:$ZZ$956, 348, MATCH($B$3, resultados!$A$1:$ZZ$1, 0))</f>
        <v/>
      </c>
    </row>
    <row r="355">
      <c r="A355">
        <f>INDEX(resultados!$A$2:$ZZ$956, 349, MATCH($B$1, resultados!$A$1:$ZZ$1, 0))</f>
        <v/>
      </c>
      <c r="B355">
        <f>INDEX(resultados!$A$2:$ZZ$956, 349, MATCH($B$2, resultados!$A$1:$ZZ$1, 0))</f>
        <v/>
      </c>
      <c r="C355">
        <f>INDEX(resultados!$A$2:$ZZ$956, 349, MATCH($B$3, resultados!$A$1:$ZZ$1, 0))</f>
        <v/>
      </c>
    </row>
    <row r="356">
      <c r="A356">
        <f>INDEX(resultados!$A$2:$ZZ$956, 350, MATCH($B$1, resultados!$A$1:$ZZ$1, 0))</f>
        <v/>
      </c>
      <c r="B356">
        <f>INDEX(resultados!$A$2:$ZZ$956, 350, MATCH($B$2, resultados!$A$1:$ZZ$1, 0))</f>
        <v/>
      </c>
      <c r="C356">
        <f>INDEX(resultados!$A$2:$ZZ$956, 350, MATCH($B$3, resultados!$A$1:$ZZ$1, 0))</f>
        <v/>
      </c>
    </row>
    <row r="357">
      <c r="A357">
        <f>INDEX(resultados!$A$2:$ZZ$956, 351, MATCH($B$1, resultados!$A$1:$ZZ$1, 0))</f>
        <v/>
      </c>
      <c r="B357">
        <f>INDEX(resultados!$A$2:$ZZ$956, 351, MATCH($B$2, resultados!$A$1:$ZZ$1, 0))</f>
        <v/>
      </c>
      <c r="C357">
        <f>INDEX(resultados!$A$2:$ZZ$956, 351, MATCH($B$3, resultados!$A$1:$ZZ$1, 0))</f>
        <v/>
      </c>
    </row>
    <row r="358">
      <c r="A358">
        <f>INDEX(resultados!$A$2:$ZZ$956, 352, MATCH($B$1, resultados!$A$1:$ZZ$1, 0))</f>
        <v/>
      </c>
      <c r="B358">
        <f>INDEX(resultados!$A$2:$ZZ$956, 352, MATCH($B$2, resultados!$A$1:$ZZ$1, 0))</f>
        <v/>
      </c>
      <c r="C358">
        <f>INDEX(resultados!$A$2:$ZZ$956, 352, MATCH($B$3, resultados!$A$1:$ZZ$1, 0))</f>
        <v/>
      </c>
    </row>
    <row r="359">
      <c r="A359">
        <f>INDEX(resultados!$A$2:$ZZ$956, 353, MATCH($B$1, resultados!$A$1:$ZZ$1, 0))</f>
        <v/>
      </c>
      <c r="B359">
        <f>INDEX(resultados!$A$2:$ZZ$956, 353, MATCH($B$2, resultados!$A$1:$ZZ$1, 0))</f>
        <v/>
      </c>
      <c r="C359">
        <f>INDEX(resultados!$A$2:$ZZ$956, 353, MATCH($B$3, resultados!$A$1:$ZZ$1, 0))</f>
        <v/>
      </c>
    </row>
    <row r="360">
      <c r="A360">
        <f>INDEX(resultados!$A$2:$ZZ$956, 354, MATCH($B$1, resultados!$A$1:$ZZ$1, 0))</f>
        <v/>
      </c>
      <c r="B360">
        <f>INDEX(resultados!$A$2:$ZZ$956, 354, MATCH($B$2, resultados!$A$1:$ZZ$1, 0))</f>
        <v/>
      </c>
      <c r="C360">
        <f>INDEX(resultados!$A$2:$ZZ$956, 354, MATCH($B$3, resultados!$A$1:$ZZ$1, 0))</f>
        <v/>
      </c>
    </row>
    <row r="361">
      <c r="A361">
        <f>INDEX(resultados!$A$2:$ZZ$956, 355, MATCH($B$1, resultados!$A$1:$ZZ$1, 0))</f>
        <v/>
      </c>
      <c r="B361">
        <f>INDEX(resultados!$A$2:$ZZ$956, 355, MATCH($B$2, resultados!$A$1:$ZZ$1, 0))</f>
        <v/>
      </c>
      <c r="C361">
        <f>INDEX(resultados!$A$2:$ZZ$956, 355, MATCH($B$3, resultados!$A$1:$ZZ$1, 0))</f>
        <v/>
      </c>
    </row>
    <row r="362">
      <c r="A362">
        <f>INDEX(resultados!$A$2:$ZZ$956, 356, MATCH($B$1, resultados!$A$1:$ZZ$1, 0))</f>
        <v/>
      </c>
      <c r="B362">
        <f>INDEX(resultados!$A$2:$ZZ$956, 356, MATCH($B$2, resultados!$A$1:$ZZ$1, 0))</f>
        <v/>
      </c>
      <c r="C362">
        <f>INDEX(resultados!$A$2:$ZZ$956, 356, MATCH($B$3, resultados!$A$1:$ZZ$1, 0))</f>
        <v/>
      </c>
    </row>
    <row r="363">
      <c r="A363">
        <f>INDEX(resultados!$A$2:$ZZ$956, 357, MATCH($B$1, resultados!$A$1:$ZZ$1, 0))</f>
        <v/>
      </c>
      <c r="B363">
        <f>INDEX(resultados!$A$2:$ZZ$956, 357, MATCH($B$2, resultados!$A$1:$ZZ$1, 0))</f>
        <v/>
      </c>
      <c r="C363">
        <f>INDEX(resultados!$A$2:$ZZ$956, 357, MATCH($B$3, resultados!$A$1:$ZZ$1, 0))</f>
        <v/>
      </c>
    </row>
    <row r="364">
      <c r="A364">
        <f>INDEX(resultados!$A$2:$ZZ$956, 358, MATCH($B$1, resultados!$A$1:$ZZ$1, 0))</f>
        <v/>
      </c>
      <c r="B364">
        <f>INDEX(resultados!$A$2:$ZZ$956, 358, MATCH($B$2, resultados!$A$1:$ZZ$1, 0))</f>
        <v/>
      </c>
      <c r="C364">
        <f>INDEX(resultados!$A$2:$ZZ$956, 358, MATCH($B$3, resultados!$A$1:$ZZ$1, 0))</f>
        <v/>
      </c>
    </row>
    <row r="365">
      <c r="A365">
        <f>INDEX(resultados!$A$2:$ZZ$956, 359, MATCH($B$1, resultados!$A$1:$ZZ$1, 0))</f>
        <v/>
      </c>
      <c r="B365">
        <f>INDEX(resultados!$A$2:$ZZ$956, 359, MATCH($B$2, resultados!$A$1:$ZZ$1, 0))</f>
        <v/>
      </c>
      <c r="C365">
        <f>INDEX(resultados!$A$2:$ZZ$956, 359, MATCH($B$3, resultados!$A$1:$ZZ$1, 0))</f>
        <v/>
      </c>
    </row>
    <row r="366">
      <c r="A366">
        <f>INDEX(resultados!$A$2:$ZZ$956, 360, MATCH($B$1, resultados!$A$1:$ZZ$1, 0))</f>
        <v/>
      </c>
      <c r="B366">
        <f>INDEX(resultados!$A$2:$ZZ$956, 360, MATCH($B$2, resultados!$A$1:$ZZ$1, 0))</f>
        <v/>
      </c>
      <c r="C366">
        <f>INDEX(resultados!$A$2:$ZZ$956, 360, MATCH($B$3, resultados!$A$1:$ZZ$1, 0))</f>
        <v/>
      </c>
    </row>
    <row r="367">
      <c r="A367">
        <f>INDEX(resultados!$A$2:$ZZ$956, 361, MATCH($B$1, resultados!$A$1:$ZZ$1, 0))</f>
        <v/>
      </c>
      <c r="B367">
        <f>INDEX(resultados!$A$2:$ZZ$956, 361, MATCH($B$2, resultados!$A$1:$ZZ$1, 0))</f>
        <v/>
      </c>
      <c r="C367">
        <f>INDEX(resultados!$A$2:$ZZ$956, 361, MATCH($B$3, resultados!$A$1:$ZZ$1, 0))</f>
        <v/>
      </c>
    </row>
    <row r="368">
      <c r="A368">
        <f>INDEX(resultados!$A$2:$ZZ$956, 362, MATCH($B$1, resultados!$A$1:$ZZ$1, 0))</f>
        <v/>
      </c>
      <c r="B368">
        <f>INDEX(resultados!$A$2:$ZZ$956, 362, MATCH($B$2, resultados!$A$1:$ZZ$1, 0))</f>
        <v/>
      </c>
      <c r="C368">
        <f>INDEX(resultados!$A$2:$ZZ$956, 362, MATCH($B$3, resultados!$A$1:$ZZ$1, 0))</f>
        <v/>
      </c>
    </row>
    <row r="369">
      <c r="A369">
        <f>INDEX(resultados!$A$2:$ZZ$956, 363, MATCH($B$1, resultados!$A$1:$ZZ$1, 0))</f>
        <v/>
      </c>
      <c r="B369">
        <f>INDEX(resultados!$A$2:$ZZ$956, 363, MATCH($B$2, resultados!$A$1:$ZZ$1, 0))</f>
        <v/>
      </c>
      <c r="C369">
        <f>INDEX(resultados!$A$2:$ZZ$956, 363, MATCH($B$3, resultados!$A$1:$ZZ$1, 0))</f>
        <v/>
      </c>
    </row>
    <row r="370">
      <c r="A370">
        <f>INDEX(resultados!$A$2:$ZZ$956, 364, MATCH($B$1, resultados!$A$1:$ZZ$1, 0))</f>
        <v/>
      </c>
      <c r="B370">
        <f>INDEX(resultados!$A$2:$ZZ$956, 364, MATCH($B$2, resultados!$A$1:$ZZ$1, 0))</f>
        <v/>
      </c>
      <c r="C370">
        <f>INDEX(resultados!$A$2:$ZZ$956, 364, MATCH($B$3, resultados!$A$1:$ZZ$1, 0))</f>
        <v/>
      </c>
    </row>
    <row r="371">
      <c r="A371">
        <f>INDEX(resultados!$A$2:$ZZ$956, 365, MATCH($B$1, resultados!$A$1:$ZZ$1, 0))</f>
        <v/>
      </c>
      <c r="B371">
        <f>INDEX(resultados!$A$2:$ZZ$956, 365, MATCH($B$2, resultados!$A$1:$ZZ$1, 0))</f>
        <v/>
      </c>
      <c r="C371">
        <f>INDEX(resultados!$A$2:$ZZ$956, 365, MATCH($B$3, resultados!$A$1:$ZZ$1, 0))</f>
        <v/>
      </c>
    </row>
    <row r="372">
      <c r="A372">
        <f>INDEX(resultados!$A$2:$ZZ$956, 366, MATCH($B$1, resultados!$A$1:$ZZ$1, 0))</f>
        <v/>
      </c>
      <c r="B372">
        <f>INDEX(resultados!$A$2:$ZZ$956, 366, MATCH($B$2, resultados!$A$1:$ZZ$1, 0))</f>
        <v/>
      </c>
      <c r="C372">
        <f>INDEX(resultados!$A$2:$ZZ$956, 366, MATCH($B$3, resultados!$A$1:$ZZ$1, 0))</f>
        <v/>
      </c>
    </row>
    <row r="373">
      <c r="A373">
        <f>INDEX(resultados!$A$2:$ZZ$956, 367, MATCH($B$1, resultados!$A$1:$ZZ$1, 0))</f>
        <v/>
      </c>
      <c r="B373">
        <f>INDEX(resultados!$A$2:$ZZ$956, 367, MATCH($B$2, resultados!$A$1:$ZZ$1, 0))</f>
        <v/>
      </c>
      <c r="C373">
        <f>INDEX(resultados!$A$2:$ZZ$956, 367, MATCH($B$3, resultados!$A$1:$ZZ$1, 0))</f>
        <v/>
      </c>
    </row>
    <row r="374">
      <c r="A374">
        <f>INDEX(resultados!$A$2:$ZZ$956, 368, MATCH($B$1, resultados!$A$1:$ZZ$1, 0))</f>
        <v/>
      </c>
      <c r="B374">
        <f>INDEX(resultados!$A$2:$ZZ$956, 368, MATCH($B$2, resultados!$A$1:$ZZ$1, 0))</f>
        <v/>
      </c>
      <c r="C374">
        <f>INDEX(resultados!$A$2:$ZZ$956, 368, MATCH($B$3, resultados!$A$1:$ZZ$1, 0))</f>
        <v/>
      </c>
    </row>
    <row r="375">
      <c r="A375">
        <f>INDEX(resultados!$A$2:$ZZ$956, 369, MATCH($B$1, resultados!$A$1:$ZZ$1, 0))</f>
        <v/>
      </c>
      <c r="B375">
        <f>INDEX(resultados!$A$2:$ZZ$956, 369, MATCH($B$2, resultados!$A$1:$ZZ$1, 0))</f>
        <v/>
      </c>
      <c r="C375">
        <f>INDEX(resultados!$A$2:$ZZ$956, 369, MATCH($B$3, resultados!$A$1:$ZZ$1, 0))</f>
        <v/>
      </c>
    </row>
    <row r="376">
      <c r="A376">
        <f>INDEX(resultados!$A$2:$ZZ$956, 370, MATCH($B$1, resultados!$A$1:$ZZ$1, 0))</f>
        <v/>
      </c>
      <c r="B376">
        <f>INDEX(resultados!$A$2:$ZZ$956, 370, MATCH($B$2, resultados!$A$1:$ZZ$1, 0))</f>
        <v/>
      </c>
      <c r="C376">
        <f>INDEX(resultados!$A$2:$ZZ$956, 370, MATCH($B$3, resultados!$A$1:$ZZ$1, 0))</f>
        <v/>
      </c>
    </row>
    <row r="377">
      <c r="A377">
        <f>INDEX(resultados!$A$2:$ZZ$956, 371, MATCH($B$1, resultados!$A$1:$ZZ$1, 0))</f>
        <v/>
      </c>
      <c r="B377">
        <f>INDEX(resultados!$A$2:$ZZ$956, 371, MATCH($B$2, resultados!$A$1:$ZZ$1, 0))</f>
        <v/>
      </c>
      <c r="C377">
        <f>INDEX(resultados!$A$2:$ZZ$956, 371, MATCH($B$3, resultados!$A$1:$ZZ$1, 0))</f>
        <v/>
      </c>
    </row>
    <row r="378">
      <c r="A378">
        <f>INDEX(resultados!$A$2:$ZZ$956, 372, MATCH($B$1, resultados!$A$1:$ZZ$1, 0))</f>
        <v/>
      </c>
      <c r="B378">
        <f>INDEX(resultados!$A$2:$ZZ$956, 372, MATCH($B$2, resultados!$A$1:$ZZ$1, 0))</f>
        <v/>
      </c>
      <c r="C378">
        <f>INDEX(resultados!$A$2:$ZZ$956, 372, MATCH($B$3, resultados!$A$1:$ZZ$1, 0))</f>
        <v/>
      </c>
    </row>
    <row r="379">
      <c r="A379">
        <f>INDEX(resultados!$A$2:$ZZ$956, 373, MATCH($B$1, resultados!$A$1:$ZZ$1, 0))</f>
        <v/>
      </c>
      <c r="B379">
        <f>INDEX(resultados!$A$2:$ZZ$956, 373, MATCH($B$2, resultados!$A$1:$ZZ$1, 0))</f>
        <v/>
      </c>
      <c r="C379">
        <f>INDEX(resultados!$A$2:$ZZ$956, 373, MATCH($B$3, resultados!$A$1:$ZZ$1, 0))</f>
        <v/>
      </c>
    </row>
    <row r="380">
      <c r="A380">
        <f>INDEX(resultados!$A$2:$ZZ$956, 374, MATCH($B$1, resultados!$A$1:$ZZ$1, 0))</f>
        <v/>
      </c>
      <c r="B380">
        <f>INDEX(resultados!$A$2:$ZZ$956, 374, MATCH($B$2, resultados!$A$1:$ZZ$1, 0))</f>
        <v/>
      </c>
      <c r="C380">
        <f>INDEX(resultados!$A$2:$ZZ$956, 374, MATCH($B$3, resultados!$A$1:$ZZ$1, 0))</f>
        <v/>
      </c>
    </row>
    <row r="381">
      <c r="A381">
        <f>INDEX(resultados!$A$2:$ZZ$956, 375, MATCH($B$1, resultados!$A$1:$ZZ$1, 0))</f>
        <v/>
      </c>
      <c r="B381">
        <f>INDEX(resultados!$A$2:$ZZ$956, 375, MATCH($B$2, resultados!$A$1:$ZZ$1, 0))</f>
        <v/>
      </c>
      <c r="C381">
        <f>INDEX(resultados!$A$2:$ZZ$956, 375, MATCH($B$3, resultados!$A$1:$ZZ$1, 0))</f>
        <v/>
      </c>
    </row>
    <row r="382">
      <c r="A382">
        <f>INDEX(resultados!$A$2:$ZZ$956, 376, MATCH($B$1, resultados!$A$1:$ZZ$1, 0))</f>
        <v/>
      </c>
      <c r="B382">
        <f>INDEX(resultados!$A$2:$ZZ$956, 376, MATCH($B$2, resultados!$A$1:$ZZ$1, 0))</f>
        <v/>
      </c>
      <c r="C382">
        <f>INDEX(resultados!$A$2:$ZZ$956, 376, MATCH($B$3, resultados!$A$1:$ZZ$1, 0))</f>
        <v/>
      </c>
    </row>
    <row r="383">
      <c r="A383">
        <f>INDEX(resultados!$A$2:$ZZ$956, 377, MATCH($B$1, resultados!$A$1:$ZZ$1, 0))</f>
        <v/>
      </c>
      <c r="B383">
        <f>INDEX(resultados!$A$2:$ZZ$956, 377, MATCH($B$2, resultados!$A$1:$ZZ$1, 0))</f>
        <v/>
      </c>
      <c r="C383">
        <f>INDEX(resultados!$A$2:$ZZ$956, 377, MATCH($B$3, resultados!$A$1:$ZZ$1, 0))</f>
        <v/>
      </c>
    </row>
    <row r="384">
      <c r="A384">
        <f>INDEX(resultados!$A$2:$ZZ$956, 378, MATCH($B$1, resultados!$A$1:$ZZ$1, 0))</f>
        <v/>
      </c>
      <c r="B384">
        <f>INDEX(resultados!$A$2:$ZZ$956, 378, MATCH($B$2, resultados!$A$1:$ZZ$1, 0))</f>
        <v/>
      </c>
      <c r="C384">
        <f>INDEX(resultados!$A$2:$ZZ$956, 378, MATCH($B$3, resultados!$A$1:$ZZ$1, 0))</f>
        <v/>
      </c>
    </row>
    <row r="385">
      <c r="A385">
        <f>INDEX(resultados!$A$2:$ZZ$956, 379, MATCH($B$1, resultados!$A$1:$ZZ$1, 0))</f>
        <v/>
      </c>
      <c r="B385">
        <f>INDEX(resultados!$A$2:$ZZ$956, 379, MATCH($B$2, resultados!$A$1:$ZZ$1, 0))</f>
        <v/>
      </c>
      <c r="C385">
        <f>INDEX(resultados!$A$2:$ZZ$956, 379, MATCH($B$3, resultados!$A$1:$ZZ$1, 0))</f>
        <v/>
      </c>
    </row>
    <row r="386">
      <c r="A386">
        <f>INDEX(resultados!$A$2:$ZZ$956, 380, MATCH($B$1, resultados!$A$1:$ZZ$1, 0))</f>
        <v/>
      </c>
      <c r="B386">
        <f>INDEX(resultados!$A$2:$ZZ$956, 380, MATCH($B$2, resultados!$A$1:$ZZ$1, 0))</f>
        <v/>
      </c>
      <c r="C386">
        <f>INDEX(resultados!$A$2:$ZZ$956, 380, MATCH($B$3, resultados!$A$1:$ZZ$1, 0))</f>
        <v/>
      </c>
    </row>
    <row r="387">
      <c r="A387">
        <f>INDEX(resultados!$A$2:$ZZ$956, 381, MATCH($B$1, resultados!$A$1:$ZZ$1, 0))</f>
        <v/>
      </c>
      <c r="B387">
        <f>INDEX(resultados!$A$2:$ZZ$956, 381, MATCH($B$2, resultados!$A$1:$ZZ$1, 0))</f>
        <v/>
      </c>
      <c r="C387">
        <f>INDEX(resultados!$A$2:$ZZ$956, 381, MATCH($B$3, resultados!$A$1:$ZZ$1, 0))</f>
        <v/>
      </c>
    </row>
    <row r="388">
      <c r="A388">
        <f>INDEX(resultados!$A$2:$ZZ$956, 382, MATCH($B$1, resultados!$A$1:$ZZ$1, 0))</f>
        <v/>
      </c>
      <c r="B388">
        <f>INDEX(resultados!$A$2:$ZZ$956, 382, MATCH($B$2, resultados!$A$1:$ZZ$1, 0))</f>
        <v/>
      </c>
      <c r="C388">
        <f>INDEX(resultados!$A$2:$ZZ$956, 382, MATCH($B$3, resultados!$A$1:$ZZ$1, 0))</f>
        <v/>
      </c>
    </row>
    <row r="389">
      <c r="A389">
        <f>INDEX(resultados!$A$2:$ZZ$956, 383, MATCH($B$1, resultados!$A$1:$ZZ$1, 0))</f>
        <v/>
      </c>
      <c r="B389">
        <f>INDEX(resultados!$A$2:$ZZ$956, 383, MATCH($B$2, resultados!$A$1:$ZZ$1, 0))</f>
        <v/>
      </c>
      <c r="C389">
        <f>INDEX(resultados!$A$2:$ZZ$956, 383, MATCH($B$3, resultados!$A$1:$ZZ$1, 0))</f>
        <v/>
      </c>
    </row>
    <row r="390">
      <c r="A390">
        <f>INDEX(resultados!$A$2:$ZZ$956, 384, MATCH($B$1, resultados!$A$1:$ZZ$1, 0))</f>
        <v/>
      </c>
      <c r="B390">
        <f>INDEX(resultados!$A$2:$ZZ$956, 384, MATCH($B$2, resultados!$A$1:$ZZ$1, 0))</f>
        <v/>
      </c>
      <c r="C390">
        <f>INDEX(resultados!$A$2:$ZZ$956, 384, MATCH($B$3, resultados!$A$1:$ZZ$1, 0))</f>
        <v/>
      </c>
    </row>
    <row r="391">
      <c r="A391">
        <f>INDEX(resultados!$A$2:$ZZ$956, 385, MATCH($B$1, resultados!$A$1:$ZZ$1, 0))</f>
        <v/>
      </c>
      <c r="B391">
        <f>INDEX(resultados!$A$2:$ZZ$956, 385, MATCH($B$2, resultados!$A$1:$ZZ$1, 0))</f>
        <v/>
      </c>
      <c r="C391">
        <f>INDEX(resultados!$A$2:$ZZ$956, 385, MATCH($B$3, resultados!$A$1:$ZZ$1, 0))</f>
        <v/>
      </c>
    </row>
    <row r="392">
      <c r="A392">
        <f>INDEX(resultados!$A$2:$ZZ$956, 386, MATCH($B$1, resultados!$A$1:$ZZ$1, 0))</f>
        <v/>
      </c>
      <c r="B392">
        <f>INDEX(resultados!$A$2:$ZZ$956, 386, MATCH($B$2, resultados!$A$1:$ZZ$1, 0))</f>
        <v/>
      </c>
      <c r="C392">
        <f>INDEX(resultados!$A$2:$ZZ$956, 386, MATCH($B$3, resultados!$A$1:$ZZ$1, 0))</f>
        <v/>
      </c>
    </row>
    <row r="393">
      <c r="A393">
        <f>INDEX(resultados!$A$2:$ZZ$956, 387, MATCH($B$1, resultados!$A$1:$ZZ$1, 0))</f>
        <v/>
      </c>
      <c r="B393">
        <f>INDEX(resultados!$A$2:$ZZ$956, 387, MATCH($B$2, resultados!$A$1:$ZZ$1, 0))</f>
        <v/>
      </c>
      <c r="C393">
        <f>INDEX(resultados!$A$2:$ZZ$956, 387, MATCH($B$3, resultados!$A$1:$ZZ$1, 0))</f>
        <v/>
      </c>
    </row>
    <row r="394">
      <c r="A394">
        <f>INDEX(resultados!$A$2:$ZZ$956, 388, MATCH($B$1, resultados!$A$1:$ZZ$1, 0))</f>
        <v/>
      </c>
      <c r="B394">
        <f>INDEX(resultados!$A$2:$ZZ$956, 388, MATCH($B$2, resultados!$A$1:$ZZ$1, 0))</f>
        <v/>
      </c>
      <c r="C394">
        <f>INDEX(resultados!$A$2:$ZZ$956, 388, MATCH($B$3, resultados!$A$1:$ZZ$1, 0))</f>
        <v/>
      </c>
    </row>
    <row r="395">
      <c r="A395">
        <f>INDEX(resultados!$A$2:$ZZ$956, 389, MATCH($B$1, resultados!$A$1:$ZZ$1, 0))</f>
        <v/>
      </c>
      <c r="B395">
        <f>INDEX(resultados!$A$2:$ZZ$956, 389, MATCH($B$2, resultados!$A$1:$ZZ$1, 0))</f>
        <v/>
      </c>
      <c r="C395">
        <f>INDEX(resultados!$A$2:$ZZ$956, 389, MATCH($B$3, resultados!$A$1:$ZZ$1, 0))</f>
        <v/>
      </c>
    </row>
    <row r="396">
      <c r="A396">
        <f>INDEX(resultados!$A$2:$ZZ$956, 390, MATCH($B$1, resultados!$A$1:$ZZ$1, 0))</f>
        <v/>
      </c>
      <c r="B396">
        <f>INDEX(resultados!$A$2:$ZZ$956, 390, MATCH($B$2, resultados!$A$1:$ZZ$1, 0))</f>
        <v/>
      </c>
      <c r="C396">
        <f>INDEX(resultados!$A$2:$ZZ$956, 390, MATCH($B$3, resultados!$A$1:$ZZ$1, 0))</f>
        <v/>
      </c>
    </row>
    <row r="397">
      <c r="A397">
        <f>INDEX(resultados!$A$2:$ZZ$956, 391, MATCH($B$1, resultados!$A$1:$ZZ$1, 0))</f>
        <v/>
      </c>
      <c r="B397">
        <f>INDEX(resultados!$A$2:$ZZ$956, 391, MATCH($B$2, resultados!$A$1:$ZZ$1, 0))</f>
        <v/>
      </c>
      <c r="C397">
        <f>INDEX(resultados!$A$2:$ZZ$956, 391, MATCH($B$3, resultados!$A$1:$ZZ$1, 0))</f>
        <v/>
      </c>
    </row>
    <row r="398">
      <c r="A398">
        <f>INDEX(resultados!$A$2:$ZZ$956, 392, MATCH($B$1, resultados!$A$1:$ZZ$1, 0))</f>
        <v/>
      </c>
      <c r="B398">
        <f>INDEX(resultados!$A$2:$ZZ$956, 392, MATCH($B$2, resultados!$A$1:$ZZ$1, 0))</f>
        <v/>
      </c>
      <c r="C398">
        <f>INDEX(resultados!$A$2:$ZZ$956, 392, MATCH($B$3, resultados!$A$1:$ZZ$1, 0))</f>
        <v/>
      </c>
    </row>
    <row r="399">
      <c r="A399">
        <f>INDEX(resultados!$A$2:$ZZ$956, 393, MATCH($B$1, resultados!$A$1:$ZZ$1, 0))</f>
        <v/>
      </c>
      <c r="B399">
        <f>INDEX(resultados!$A$2:$ZZ$956, 393, MATCH($B$2, resultados!$A$1:$ZZ$1, 0))</f>
        <v/>
      </c>
      <c r="C399">
        <f>INDEX(resultados!$A$2:$ZZ$956, 393, MATCH($B$3, resultados!$A$1:$ZZ$1, 0))</f>
        <v/>
      </c>
    </row>
    <row r="400">
      <c r="A400">
        <f>INDEX(resultados!$A$2:$ZZ$956, 394, MATCH($B$1, resultados!$A$1:$ZZ$1, 0))</f>
        <v/>
      </c>
      <c r="B400">
        <f>INDEX(resultados!$A$2:$ZZ$956, 394, MATCH($B$2, resultados!$A$1:$ZZ$1, 0))</f>
        <v/>
      </c>
      <c r="C400">
        <f>INDEX(resultados!$A$2:$ZZ$956, 394, MATCH($B$3, resultados!$A$1:$ZZ$1, 0))</f>
        <v/>
      </c>
    </row>
    <row r="401">
      <c r="A401">
        <f>INDEX(resultados!$A$2:$ZZ$956, 395, MATCH($B$1, resultados!$A$1:$ZZ$1, 0))</f>
        <v/>
      </c>
      <c r="B401">
        <f>INDEX(resultados!$A$2:$ZZ$956, 395, MATCH($B$2, resultados!$A$1:$ZZ$1, 0))</f>
        <v/>
      </c>
      <c r="C401">
        <f>INDEX(resultados!$A$2:$ZZ$956, 395, MATCH($B$3, resultados!$A$1:$ZZ$1, 0))</f>
        <v/>
      </c>
    </row>
    <row r="402">
      <c r="A402">
        <f>INDEX(resultados!$A$2:$ZZ$956, 396, MATCH($B$1, resultados!$A$1:$ZZ$1, 0))</f>
        <v/>
      </c>
      <c r="B402">
        <f>INDEX(resultados!$A$2:$ZZ$956, 396, MATCH($B$2, resultados!$A$1:$ZZ$1, 0))</f>
        <v/>
      </c>
      <c r="C402">
        <f>INDEX(resultados!$A$2:$ZZ$956, 396, MATCH($B$3, resultados!$A$1:$ZZ$1, 0))</f>
        <v/>
      </c>
    </row>
    <row r="403">
      <c r="A403">
        <f>INDEX(resultados!$A$2:$ZZ$956, 397, MATCH($B$1, resultados!$A$1:$ZZ$1, 0))</f>
        <v/>
      </c>
      <c r="B403">
        <f>INDEX(resultados!$A$2:$ZZ$956, 397, MATCH($B$2, resultados!$A$1:$ZZ$1, 0))</f>
        <v/>
      </c>
      <c r="C403">
        <f>INDEX(resultados!$A$2:$ZZ$956, 397, MATCH($B$3, resultados!$A$1:$ZZ$1, 0))</f>
        <v/>
      </c>
    </row>
    <row r="404">
      <c r="A404">
        <f>INDEX(resultados!$A$2:$ZZ$956, 398, MATCH($B$1, resultados!$A$1:$ZZ$1, 0))</f>
        <v/>
      </c>
      <c r="B404">
        <f>INDEX(resultados!$A$2:$ZZ$956, 398, MATCH($B$2, resultados!$A$1:$ZZ$1, 0))</f>
        <v/>
      </c>
      <c r="C404">
        <f>INDEX(resultados!$A$2:$ZZ$956, 398, MATCH($B$3, resultados!$A$1:$ZZ$1, 0))</f>
        <v/>
      </c>
    </row>
    <row r="405">
      <c r="A405">
        <f>INDEX(resultados!$A$2:$ZZ$956, 399, MATCH($B$1, resultados!$A$1:$ZZ$1, 0))</f>
        <v/>
      </c>
      <c r="B405">
        <f>INDEX(resultados!$A$2:$ZZ$956, 399, MATCH($B$2, resultados!$A$1:$ZZ$1, 0))</f>
        <v/>
      </c>
      <c r="C405">
        <f>INDEX(resultados!$A$2:$ZZ$956, 399, MATCH($B$3, resultados!$A$1:$ZZ$1, 0))</f>
        <v/>
      </c>
    </row>
    <row r="406">
      <c r="A406">
        <f>INDEX(resultados!$A$2:$ZZ$956, 400, MATCH($B$1, resultados!$A$1:$ZZ$1, 0))</f>
        <v/>
      </c>
      <c r="B406">
        <f>INDEX(resultados!$A$2:$ZZ$956, 400, MATCH($B$2, resultados!$A$1:$ZZ$1, 0))</f>
        <v/>
      </c>
      <c r="C406">
        <f>INDEX(resultados!$A$2:$ZZ$956, 400, MATCH($B$3, resultados!$A$1:$ZZ$1, 0))</f>
        <v/>
      </c>
    </row>
    <row r="407">
      <c r="A407">
        <f>INDEX(resultados!$A$2:$ZZ$956, 401, MATCH($B$1, resultados!$A$1:$ZZ$1, 0))</f>
        <v/>
      </c>
      <c r="B407">
        <f>INDEX(resultados!$A$2:$ZZ$956, 401, MATCH($B$2, resultados!$A$1:$ZZ$1, 0))</f>
        <v/>
      </c>
      <c r="C407">
        <f>INDEX(resultados!$A$2:$ZZ$956, 401, MATCH($B$3, resultados!$A$1:$ZZ$1, 0))</f>
        <v/>
      </c>
    </row>
    <row r="408">
      <c r="A408">
        <f>INDEX(resultados!$A$2:$ZZ$956, 402, MATCH($B$1, resultados!$A$1:$ZZ$1, 0))</f>
        <v/>
      </c>
      <c r="B408">
        <f>INDEX(resultados!$A$2:$ZZ$956, 402, MATCH($B$2, resultados!$A$1:$ZZ$1, 0))</f>
        <v/>
      </c>
      <c r="C408">
        <f>INDEX(resultados!$A$2:$ZZ$956, 402, MATCH($B$3, resultados!$A$1:$ZZ$1, 0))</f>
        <v/>
      </c>
    </row>
    <row r="409">
      <c r="A409">
        <f>INDEX(resultados!$A$2:$ZZ$956, 403, MATCH($B$1, resultados!$A$1:$ZZ$1, 0))</f>
        <v/>
      </c>
      <c r="B409">
        <f>INDEX(resultados!$A$2:$ZZ$956, 403, MATCH($B$2, resultados!$A$1:$ZZ$1, 0))</f>
        <v/>
      </c>
      <c r="C409">
        <f>INDEX(resultados!$A$2:$ZZ$956, 403, MATCH($B$3, resultados!$A$1:$ZZ$1, 0))</f>
        <v/>
      </c>
    </row>
    <row r="410">
      <c r="A410">
        <f>INDEX(resultados!$A$2:$ZZ$956, 404, MATCH($B$1, resultados!$A$1:$ZZ$1, 0))</f>
        <v/>
      </c>
      <c r="B410">
        <f>INDEX(resultados!$A$2:$ZZ$956, 404, MATCH($B$2, resultados!$A$1:$ZZ$1, 0))</f>
        <v/>
      </c>
      <c r="C410">
        <f>INDEX(resultados!$A$2:$ZZ$956, 404, MATCH($B$3, resultados!$A$1:$ZZ$1, 0))</f>
        <v/>
      </c>
    </row>
    <row r="411">
      <c r="A411">
        <f>INDEX(resultados!$A$2:$ZZ$956, 405, MATCH($B$1, resultados!$A$1:$ZZ$1, 0))</f>
        <v/>
      </c>
      <c r="B411">
        <f>INDEX(resultados!$A$2:$ZZ$956, 405, MATCH($B$2, resultados!$A$1:$ZZ$1, 0))</f>
        <v/>
      </c>
      <c r="C411">
        <f>INDEX(resultados!$A$2:$ZZ$956, 405, MATCH($B$3, resultados!$A$1:$ZZ$1, 0))</f>
        <v/>
      </c>
    </row>
    <row r="412">
      <c r="A412">
        <f>INDEX(resultados!$A$2:$ZZ$956, 406, MATCH($B$1, resultados!$A$1:$ZZ$1, 0))</f>
        <v/>
      </c>
      <c r="B412">
        <f>INDEX(resultados!$A$2:$ZZ$956, 406, MATCH($B$2, resultados!$A$1:$ZZ$1, 0))</f>
        <v/>
      </c>
      <c r="C412">
        <f>INDEX(resultados!$A$2:$ZZ$956, 406, MATCH($B$3, resultados!$A$1:$ZZ$1, 0))</f>
        <v/>
      </c>
    </row>
    <row r="413">
      <c r="A413">
        <f>INDEX(resultados!$A$2:$ZZ$956, 407, MATCH($B$1, resultados!$A$1:$ZZ$1, 0))</f>
        <v/>
      </c>
      <c r="B413">
        <f>INDEX(resultados!$A$2:$ZZ$956, 407, MATCH($B$2, resultados!$A$1:$ZZ$1, 0))</f>
        <v/>
      </c>
      <c r="C413">
        <f>INDEX(resultados!$A$2:$ZZ$956, 407, MATCH($B$3, resultados!$A$1:$ZZ$1, 0))</f>
        <v/>
      </c>
    </row>
    <row r="414">
      <c r="A414">
        <f>INDEX(resultados!$A$2:$ZZ$956, 408, MATCH($B$1, resultados!$A$1:$ZZ$1, 0))</f>
        <v/>
      </c>
      <c r="B414">
        <f>INDEX(resultados!$A$2:$ZZ$956, 408, MATCH($B$2, resultados!$A$1:$ZZ$1, 0))</f>
        <v/>
      </c>
      <c r="C414">
        <f>INDEX(resultados!$A$2:$ZZ$956, 408, MATCH($B$3, resultados!$A$1:$ZZ$1, 0))</f>
        <v/>
      </c>
    </row>
    <row r="415">
      <c r="A415">
        <f>INDEX(resultados!$A$2:$ZZ$956, 409, MATCH($B$1, resultados!$A$1:$ZZ$1, 0))</f>
        <v/>
      </c>
      <c r="B415">
        <f>INDEX(resultados!$A$2:$ZZ$956, 409, MATCH($B$2, resultados!$A$1:$ZZ$1, 0))</f>
        <v/>
      </c>
      <c r="C415">
        <f>INDEX(resultados!$A$2:$ZZ$956, 409, MATCH($B$3, resultados!$A$1:$ZZ$1, 0))</f>
        <v/>
      </c>
    </row>
    <row r="416">
      <c r="A416">
        <f>INDEX(resultados!$A$2:$ZZ$956, 410, MATCH($B$1, resultados!$A$1:$ZZ$1, 0))</f>
        <v/>
      </c>
      <c r="B416">
        <f>INDEX(resultados!$A$2:$ZZ$956, 410, MATCH($B$2, resultados!$A$1:$ZZ$1, 0))</f>
        <v/>
      </c>
      <c r="C416">
        <f>INDEX(resultados!$A$2:$ZZ$956, 410, MATCH($B$3, resultados!$A$1:$ZZ$1, 0))</f>
        <v/>
      </c>
    </row>
    <row r="417">
      <c r="A417">
        <f>INDEX(resultados!$A$2:$ZZ$956, 411, MATCH($B$1, resultados!$A$1:$ZZ$1, 0))</f>
        <v/>
      </c>
      <c r="B417">
        <f>INDEX(resultados!$A$2:$ZZ$956, 411, MATCH($B$2, resultados!$A$1:$ZZ$1, 0))</f>
        <v/>
      </c>
      <c r="C417">
        <f>INDEX(resultados!$A$2:$ZZ$956, 411, MATCH($B$3, resultados!$A$1:$ZZ$1, 0))</f>
        <v/>
      </c>
    </row>
    <row r="418">
      <c r="A418">
        <f>INDEX(resultados!$A$2:$ZZ$956, 412, MATCH($B$1, resultados!$A$1:$ZZ$1, 0))</f>
        <v/>
      </c>
      <c r="B418">
        <f>INDEX(resultados!$A$2:$ZZ$956, 412, MATCH($B$2, resultados!$A$1:$ZZ$1, 0))</f>
        <v/>
      </c>
      <c r="C418">
        <f>INDEX(resultados!$A$2:$ZZ$956, 412, MATCH($B$3, resultados!$A$1:$ZZ$1, 0))</f>
        <v/>
      </c>
    </row>
    <row r="419">
      <c r="A419">
        <f>INDEX(resultados!$A$2:$ZZ$956, 413, MATCH($B$1, resultados!$A$1:$ZZ$1, 0))</f>
        <v/>
      </c>
      <c r="B419">
        <f>INDEX(resultados!$A$2:$ZZ$956, 413, MATCH($B$2, resultados!$A$1:$ZZ$1, 0))</f>
        <v/>
      </c>
      <c r="C419">
        <f>INDEX(resultados!$A$2:$ZZ$956, 413, MATCH($B$3, resultados!$A$1:$ZZ$1, 0))</f>
        <v/>
      </c>
    </row>
    <row r="420">
      <c r="A420">
        <f>INDEX(resultados!$A$2:$ZZ$956, 414, MATCH($B$1, resultados!$A$1:$ZZ$1, 0))</f>
        <v/>
      </c>
      <c r="B420">
        <f>INDEX(resultados!$A$2:$ZZ$956, 414, MATCH($B$2, resultados!$A$1:$ZZ$1, 0))</f>
        <v/>
      </c>
      <c r="C420">
        <f>INDEX(resultados!$A$2:$ZZ$956, 414, MATCH($B$3, resultados!$A$1:$ZZ$1, 0))</f>
        <v/>
      </c>
    </row>
    <row r="421">
      <c r="A421">
        <f>INDEX(resultados!$A$2:$ZZ$956, 415, MATCH($B$1, resultados!$A$1:$ZZ$1, 0))</f>
        <v/>
      </c>
      <c r="B421">
        <f>INDEX(resultados!$A$2:$ZZ$956, 415, MATCH($B$2, resultados!$A$1:$ZZ$1, 0))</f>
        <v/>
      </c>
      <c r="C421">
        <f>INDEX(resultados!$A$2:$ZZ$956, 415, MATCH($B$3, resultados!$A$1:$ZZ$1, 0))</f>
        <v/>
      </c>
    </row>
    <row r="422">
      <c r="A422">
        <f>INDEX(resultados!$A$2:$ZZ$956, 416, MATCH($B$1, resultados!$A$1:$ZZ$1, 0))</f>
        <v/>
      </c>
      <c r="B422">
        <f>INDEX(resultados!$A$2:$ZZ$956, 416, MATCH($B$2, resultados!$A$1:$ZZ$1, 0))</f>
        <v/>
      </c>
      <c r="C422">
        <f>INDEX(resultados!$A$2:$ZZ$956, 416, MATCH($B$3, resultados!$A$1:$ZZ$1, 0))</f>
        <v/>
      </c>
    </row>
    <row r="423">
      <c r="A423">
        <f>INDEX(resultados!$A$2:$ZZ$956, 417, MATCH($B$1, resultados!$A$1:$ZZ$1, 0))</f>
        <v/>
      </c>
      <c r="B423">
        <f>INDEX(resultados!$A$2:$ZZ$956, 417, MATCH($B$2, resultados!$A$1:$ZZ$1, 0))</f>
        <v/>
      </c>
      <c r="C423">
        <f>INDEX(resultados!$A$2:$ZZ$956, 417, MATCH($B$3, resultados!$A$1:$ZZ$1, 0))</f>
        <v/>
      </c>
    </row>
    <row r="424">
      <c r="A424">
        <f>INDEX(resultados!$A$2:$ZZ$956, 418, MATCH($B$1, resultados!$A$1:$ZZ$1, 0))</f>
        <v/>
      </c>
      <c r="B424">
        <f>INDEX(resultados!$A$2:$ZZ$956, 418, MATCH($B$2, resultados!$A$1:$ZZ$1, 0))</f>
        <v/>
      </c>
      <c r="C424">
        <f>INDEX(resultados!$A$2:$ZZ$956, 418, MATCH($B$3, resultados!$A$1:$ZZ$1, 0))</f>
        <v/>
      </c>
    </row>
    <row r="425">
      <c r="A425">
        <f>INDEX(resultados!$A$2:$ZZ$956, 419, MATCH($B$1, resultados!$A$1:$ZZ$1, 0))</f>
        <v/>
      </c>
      <c r="B425">
        <f>INDEX(resultados!$A$2:$ZZ$956, 419, MATCH($B$2, resultados!$A$1:$ZZ$1, 0))</f>
        <v/>
      </c>
      <c r="C425">
        <f>INDEX(resultados!$A$2:$ZZ$956, 419, MATCH($B$3, resultados!$A$1:$ZZ$1, 0))</f>
        <v/>
      </c>
    </row>
    <row r="426">
      <c r="A426">
        <f>INDEX(resultados!$A$2:$ZZ$956, 420, MATCH($B$1, resultados!$A$1:$ZZ$1, 0))</f>
        <v/>
      </c>
      <c r="B426">
        <f>INDEX(resultados!$A$2:$ZZ$956, 420, MATCH($B$2, resultados!$A$1:$ZZ$1, 0))</f>
        <v/>
      </c>
      <c r="C426">
        <f>INDEX(resultados!$A$2:$ZZ$956, 420, MATCH($B$3, resultados!$A$1:$ZZ$1, 0))</f>
        <v/>
      </c>
    </row>
    <row r="427">
      <c r="A427">
        <f>INDEX(resultados!$A$2:$ZZ$956, 421, MATCH($B$1, resultados!$A$1:$ZZ$1, 0))</f>
        <v/>
      </c>
      <c r="B427">
        <f>INDEX(resultados!$A$2:$ZZ$956, 421, MATCH($B$2, resultados!$A$1:$ZZ$1, 0))</f>
        <v/>
      </c>
      <c r="C427">
        <f>INDEX(resultados!$A$2:$ZZ$956, 421, MATCH($B$3, resultados!$A$1:$ZZ$1, 0))</f>
        <v/>
      </c>
    </row>
    <row r="428">
      <c r="A428">
        <f>INDEX(resultados!$A$2:$ZZ$956, 422, MATCH($B$1, resultados!$A$1:$ZZ$1, 0))</f>
        <v/>
      </c>
      <c r="B428">
        <f>INDEX(resultados!$A$2:$ZZ$956, 422, MATCH($B$2, resultados!$A$1:$ZZ$1, 0))</f>
        <v/>
      </c>
      <c r="C428">
        <f>INDEX(resultados!$A$2:$ZZ$956, 422, MATCH($B$3, resultados!$A$1:$ZZ$1, 0))</f>
        <v/>
      </c>
    </row>
    <row r="429">
      <c r="A429">
        <f>INDEX(resultados!$A$2:$ZZ$956, 423, MATCH($B$1, resultados!$A$1:$ZZ$1, 0))</f>
        <v/>
      </c>
      <c r="B429">
        <f>INDEX(resultados!$A$2:$ZZ$956, 423, MATCH($B$2, resultados!$A$1:$ZZ$1, 0))</f>
        <v/>
      </c>
      <c r="C429">
        <f>INDEX(resultados!$A$2:$ZZ$956, 423, MATCH($B$3, resultados!$A$1:$ZZ$1, 0))</f>
        <v/>
      </c>
    </row>
    <row r="430">
      <c r="A430">
        <f>INDEX(resultados!$A$2:$ZZ$956, 424, MATCH($B$1, resultados!$A$1:$ZZ$1, 0))</f>
        <v/>
      </c>
      <c r="B430">
        <f>INDEX(resultados!$A$2:$ZZ$956, 424, MATCH($B$2, resultados!$A$1:$ZZ$1, 0))</f>
        <v/>
      </c>
      <c r="C430">
        <f>INDEX(resultados!$A$2:$ZZ$956, 424, MATCH($B$3, resultados!$A$1:$ZZ$1, 0))</f>
        <v/>
      </c>
    </row>
    <row r="431">
      <c r="A431">
        <f>INDEX(resultados!$A$2:$ZZ$956, 425, MATCH($B$1, resultados!$A$1:$ZZ$1, 0))</f>
        <v/>
      </c>
      <c r="B431">
        <f>INDEX(resultados!$A$2:$ZZ$956, 425, MATCH($B$2, resultados!$A$1:$ZZ$1, 0))</f>
        <v/>
      </c>
      <c r="C431">
        <f>INDEX(resultados!$A$2:$ZZ$956, 425, MATCH($B$3, resultados!$A$1:$ZZ$1, 0))</f>
        <v/>
      </c>
    </row>
    <row r="432">
      <c r="A432">
        <f>INDEX(resultados!$A$2:$ZZ$956, 426, MATCH($B$1, resultados!$A$1:$ZZ$1, 0))</f>
        <v/>
      </c>
      <c r="B432">
        <f>INDEX(resultados!$A$2:$ZZ$956, 426, MATCH($B$2, resultados!$A$1:$ZZ$1, 0))</f>
        <v/>
      </c>
      <c r="C432">
        <f>INDEX(resultados!$A$2:$ZZ$956, 426, MATCH($B$3, resultados!$A$1:$ZZ$1, 0))</f>
        <v/>
      </c>
    </row>
    <row r="433">
      <c r="A433">
        <f>INDEX(resultados!$A$2:$ZZ$956, 427, MATCH($B$1, resultados!$A$1:$ZZ$1, 0))</f>
        <v/>
      </c>
      <c r="B433">
        <f>INDEX(resultados!$A$2:$ZZ$956, 427, MATCH($B$2, resultados!$A$1:$ZZ$1, 0))</f>
        <v/>
      </c>
      <c r="C433">
        <f>INDEX(resultados!$A$2:$ZZ$956, 427, MATCH($B$3, resultados!$A$1:$ZZ$1, 0))</f>
        <v/>
      </c>
    </row>
    <row r="434">
      <c r="A434">
        <f>INDEX(resultados!$A$2:$ZZ$956, 428, MATCH($B$1, resultados!$A$1:$ZZ$1, 0))</f>
        <v/>
      </c>
      <c r="B434">
        <f>INDEX(resultados!$A$2:$ZZ$956, 428, MATCH($B$2, resultados!$A$1:$ZZ$1, 0))</f>
        <v/>
      </c>
      <c r="C434">
        <f>INDEX(resultados!$A$2:$ZZ$956, 428, MATCH($B$3, resultados!$A$1:$ZZ$1, 0))</f>
        <v/>
      </c>
    </row>
    <row r="435">
      <c r="A435">
        <f>INDEX(resultados!$A$2:$ZZ$956, 429, MATCH($B$1, resultados!$A$1:$ZZ$1, 0))</f>
        <v/>
      </c>
      <c r="B435">
        <f>INDEX(resultados!$A$2:$ZZ$956, 429, MATCH($B$2, resultados!$A$1:$ZZ$1, 0))</f>
        <v/>
      </c>
      <c r="C435">
        <f>INDEX(resultados!$A$2:$ZZ$956, 429, MATCH($B$3, resultados!$A$1:$ZZ$1, 0))</f>
        <v/>
      </c>
    </row>
    <row r="436">
      <c r="A436">
        <f>INDEX(resultados!$A$2:$ZZ$956, 430, MATCH($B$1, resultados!$A$1:$ZZ$1, 0))</f>
        <v/>
      </c>
      <c r="B436">
        <f>INDEX(resultados!$A$2:$ZZ$956, 430, MATCH($B$2, resultados!$A$1:$ZZ$1, 0))</f>
        <v/>
      </c>
      <c r="C436">
        <f>INDEX(resultados!$A$2:$ZZ$956, 430, MATCH($B$3, resultados!$A$1:$ZZ$1, 0))</f>
        <v/>
      </c>
    </row>
    <row r="437">
      <c r="A437">
        <f>INDEX(resultados!$A$2:$ZZ$956, 431, MATCH($B$1, resultados!$A$1:$ZZ$1, 0))</f>
        <v/>
      </c>
      <c r="B437">
        <f>INDEX(resultados!$A$2:$ZZ$956, 431, MATCH($B$2, resultados!$A$1:$ZZ$1, 0))</f>
        <v/>
      </c>
      <c r="C437">
        <f>INDEX(resultados!$A$2:$ZZ$956, 431, MATCH($B$3, resultados!$A$1:$ZZ$1, 0))</f>
        <v/>
      </c>
    </row>
    <row r="438">
      <c r="A438">
        <f>INDEX(resultados!$A$2:$ZZ$956, 432, MATCH($B$1, resultados!$A$1:$ZZ$1, 0))</f>
        <v/>
      </c>
      <c r="B438">
        <f>INDEX(resultados!$A$2:$ZZ$956, 432, MATCH($B$2, resultados!$A$1:$ZZ$1, 0))</f>
        <v/>
      </c>
      <c r="C438">
        <f>INDEX(resultados!$A$2:$ZZ$956, 432, MATCH($B$3, resultados!$A$1:$ZZ$1, 0))</f>
        <v/>
      </c>
    </row>
    <row r="439">
      <c r="A439">
        <f>INDEX(resultados!$A$2:$ZZ$956, 433, MATCH($B$1, resultados!$A$1:$ZZ$1, 0))</f>
        <v/>
      </c>
      <c r="B439">
        <f>INDEX(resultados!$A$2:$ZZ$956, 433, MATCH($B$2, resultados!$A$1:$ZZ$1, 0))</f>
        <v/>
      </c>
      <c r="C439">
        <f>INDEX(resultados!$A$2:$ZZ$956, 433, MATCH($B$3, resultados!$A$1:$ZZ$1, 0))</f>
        <v/>
      </c>
    </row>
    <row r="440">
      <c r="A440">
        <f>INDEX(resultados!$A$2:$ZZ$956, 434, MATCH($B$1, resultados!$A$1:$ZZ$1, 0))</f>
        <v/>
      </c>
      <c r="B440">
        <f>INDEX(resultados!$A$2:$ZZ$956, 434, MATCH($B$2, resultados!$A$1:$ZZ$1, 0))</f>
        <v/>
      </c>
      <c r="C440">
        <f>INDEX(resultados!$A$2:$ZZ$956, 434, MATCH($B$3, resultados!$A$1:$ZZ$1, 0))</f>
        <v/>
      </c>
    </row>
    <row r="441">
      <c r="A441">
        <f>INDEX(resultados!$A$2:$ZZ$956, 435, MATCH($B$1, resultados!$A$1:$ZZ$1, 0))</f>
        <v/>
      </c>
      <c r="B441">
        <f>INDEX(resultados!$A$2:$ZZ$956, 435, MATCH($B$2, resultados!$A$1:$ZZ$1, 0))</f>
        <v/>
      </c>
      <c r="C441">
        <f>INDEX(resultados!$A$2:$ZZ$956, 435, MATCH($B$3, resultados!$A$1:$ZZ$1, 0))</f>
        <v/>
      </c>
    </row>
    <row r="442">
      <c r="A442">
        <f>INDEX(resultados!$A$2:$ZZ$956, 436, MATCH($B$1, resultados!$A$1:$ZZ$1, 0))</f>
        <v/>
      </c>
      <c r="B442">
        <f>INDEX(resultados!$A$2:$ZZ$956, 436, MATCH($B$2, resultados!$A$1:$ZZ$1, 0))</f>
        <v/>
      </c>
      <c r="C442">
        <f>INDEX(resultados!$A$2:$ZZ$956, 436, MATCH($B$3, resultados!$A$1:$ZZ$1, 0))</f>
        <v/>
      </c>
    </row>
    <row r="443">
      <c r="A443">
        <f>INDEX(resultados!$A$2:$ZZ$956, 437, MATCH($B$1, resultados!$A$1:$ZZ$1, 0))</f>
        <v/>
      </c>
      <c r="B443">
        <f>INDEX(resultados!$A$2:$ZZ$956, 437, MATCH($B$2, resultados!$A$1:$ZZ$1, 0))</f>
        <v/>
      </c>
      <c r="C443">
        <f>INDEX(resultados!$A$2:$ZZ$956, 437, MATCH($B$3, resultados!$A$1:$ZZ$1, 0))</f>
        <v/>
      </c>
    </row>
    <row r="444">
      <c r="A444">
        <f>INDEX(resultados!$A$2:$ZZ$956, 438, MATCH($B$1, resultados!$A$1:$ZZ$1, 0))</f>
        <v/>
      </c>
      <c r="B444">
        <f>INDEX(resultados!$A$2:$ZZ$956, 438, MATCH($B$2, resultados!$A$1:$ZZ$1, 0))</f>
        <v/>
      </c>
      <c r="C444">
        <f>INDEX(resultados!$A$2:$ZZ$956, 438, MATCH($B$3, resultados!$A$1:$ZZ$1, 0))</f>
        <v/>
      </c>
    </row>
    <row r="445">
      <c r="A445">
        <f>INDEX(resultados!$A$2:$ZZ$956, 439, MATCH($B$1, resultados!$A$1:$ZZ$1, 0))</f>
        <v/>
      </c>
      <c r="B445">
        <f>INDEX(resultados!$A$2:$ZZ$956, 439, MATCH($B$2, resultados!$A$1:$ZZ$1, 0))</f>
        <v/>
      </c>
      <c r="C445">
        <f>INDEX(resultados!$A$2:$ZZ$956, 439, MATCH($B$3, resultados!$A$1:$ZZ$1, 0))</f>
        <v/>
      </c>
    </row>
    <row r="446">
      <c r="A446">
        <f>INDEX(resultados!$A$2:$ZZ$956, 440, MATCH($B$1, resultados!$A$1:$ZZ$1, 0))</f>
        <v/>
      </c>
      <c r="B446">
        <f>INDEX(resultados!$A$2:$ZZ$956, 440, MATCH($B$2, resultados!$A$1:$ZZ$1, 0))</f>
        <v/>
      </c>
      <c r="C446">
        <f>INDEX(resultados!$A$2:$ZZ$956, 440, MATCH($B$3, resultados!$A$1:$ZZ$1, 0))</f>
        <v/>
      </c>
    </row>
    <row r="447">
      <c r="A447">
        <f>INDEX(resultados!$A$2:$ZZ$956, 441, MATCH($B$1, resultados!$A$1:$ZZ$1, 0))</f>
        <v/>
      </c>
      <c r="B447">
        <f>INDEX(resultados!$A$2:$ZZ$956, 441, MATCH($B$2, resultados!$A$1:$ZZ$1, 0))</f>
        <v/>
      </c>
      <c r="C447">
        <f>INDEX(resultados!$A$2:$ZZ$956, 441, MATCH($B$3, resultados!$A$1:$ZZ$1, 0))</f>
        <v/>
      </c>
    </row>
    <row r="448">
      <c r="A448">
        <f>INDEX(resultados!$A$2:$ZZ$956, 442, MATCH($B$1, resultados!$A$1:$ZZ$1, 0))</f>
        <v/>
      </c>
      <c r="B448">
        <f>INDEX(resultados!$A$2:$ZZ$956, 442, MATCH($B$2, resultados!$A$1:$ZZ$1, 0))</f>
        <v/>
      </c>
      <c r="C448">
        <f>INDEX(resultados!$A$2:$ZZ$956, 442, MATCH($B$3, resultados!$A$1:$ZZ$1, 0))</f>
        <v/>
      </c>
    </row>
    <row r="449">
      <c r="A449">
        <f>INDEX(resultados!$A$2:$ZZ$956, 443, MATCH($B$1, resultados!$A$1:$ZZ$1, 0))</f>
        <v/>
      </c>
      <c r="B449">
        <f>INDEX(resultados!$A$2:$ZZ$956, 443, MATCH($B$2, resultados!$A$1:$ZZ$1, 0))</f>
        <v/>
      </c>
      <c r="C449">
        <f>INDEX(resultados!$A$2:$ZZ$956, 443, MATCH($B$3, resultados!$A$1:$ZZ$1, 0))</f>
        <v/>
      </c>
    </row>
    <row r="450">
      <c r="A450">
        <f>INDEX(resultados!$A$2:$ZZ$956, 444, MATCH($B$1, resultados!$A$1:$ZZ$1, 0))</f>
        <v/>
      </c>
      <c r="B450">
        <f>INDEX(resultados!$A$2:$ZZ$956, 444, MATCH($B$2, resultados!$A$1:$ZZ$1, 0))</f>
        <v/>
      </c>
      <c r="C450">
        <f>INDEX(resultados!$A$2:$ZZ$956, 444, MATCH($B$3, resultados!$A$1:$ZZ$1, 0))</f>
        <v/>
      </c>
    </row>
    <row r="451">
      <c r="A451">
        <f>INDEX(resultados!$A$2:$ZZ$956, 445, MATCH($B$1, resultados!$A$1:$ZZ$1, 0))</f>
        <v/>
      </c>
      <c r="B451">
        <f>INDEX(resultados!$A$2:$ZZ$956, 445, MATCH($B$2, resultados!$A$1:$ZZ$1, 0))</f>
        <v/>
      </c>
      <c r="C451">
        <f>INDEX(resultados!$A$2:$ZZ$956, 445, MATCH($B$3, resultados!$A$1:$ZZ$1, 0))</f>
        <v/>
      </c>
    </row>
    <row r="452">
      <c r="A452">
        <f>INDEX(resultados!$A$2:$ZZ$956, 446, MATCH($B$1, resultados!$A$1:$ZZ$1, 0))</f>
        <v/>
      </c>
      <c r="B452">
        <f>INDEX(resultados!$A$2:$ZZ$956, 446, MATCH($B$2, resultados!$A$1:$ZZ$1, 0))</f>
        <v/>
      </c>
      <c r="C452">
        <f>INDEX(resultados!$A$2:$ZZ$956, 446, MATCH($B$3, resultados!$A$1:$ZZ$1, 0))</f>
        <v/>
      </c>
    </row>
    <row r="453">
      <c r="A453">
        <f>INDEX(resultados!$A$2:$ZZ$956, 447, MATCH($B$1, resultados!$A$1:$ZZ$1, 0))</f>
        <v/>
      </c>
      <c r="B453">
        <f>INDEX(resultados!$A$2:$ZZ$956, 447, MATCH($B$2, resultados!$A$1:$ZZ$1, 0))</f>
        <v/>
      </c>
      <c r="C453">
        <f>INDEX(resultados!$A$2:$ZZ$956, 447, MATCH($B$3, resultados!$A$1:$ZZ$1, 0))</f>
        <v/>
      </c>
    </row>
    <row r="454">
      <c r="A454">
        <f>INDEX(resultados!$A$2:$ZZ$956, 448, MATCH($B$1, resultados!$A$1:$ZZ$1, 0))</f>
        <v/>
      </c>
      <c r="B454">
        <f>INDEX(resultados!$A$2:$ZZ$956, 448, MATCH($B$2, resultados!$A$1:$ZZ$1, 0))</f>
        <v/>
      </c>
      <c r="C454">
        <f>INDEX(resultados!$A$2:$ZZ$956, 448, MATCH($B$3, resultados!$A$1:$ZZ$1, 0))</f>
        <v/>
      </c>
    </row>
    <row r="455">
      <c r="A455">
        <f>INDEX(resultados!$A$2:$ZZ$956, 449, MATCH($B$1, resultados!$A$1:$ZZ$1, 0))</f>
        <v/>
      </c>
      <c r="B455">
        <f>INDEX(resultados!$A$2:$ZZ$956, 449, MATCH($B$2, resultados!$A$1:$ZZ$1, 0))</f>
        <v/>
      </c>
      <c r="C455">
        <f>INDEX(resultados!$A$2:$ZZ$956, 449, MATCH($B$3, resultados!$A$1:$ZZ$1, 0))</f>
        <v/>
      </c>
    </row>
    <row r="456">
      <c r="A456">
        <f>INDEX(resultados!$A$2:$ZZ$956, 450, MATCH($B$1, resultados!$A$1:$ZZ$1, 0))</f>
        <v/>
      </c>
      <c r="B456">
        <f>INDEX(resultados!$A$2:$ZZ$956, 450, MATCH($B$2, resultados!$A$1:$ZZ$1, 0))</f>
        <v/>
      </c>
      <c r="C456">
        <f>INDEX(resultados!$A$2:$ZZ$956, 450, MATCH($B$3, resultados!$A$1:$ZZ$1, 0))</f>
        <v/>
      </c>
    </row>
    <row r="457">
      <c r="A457">
        <f>INDEX(resultados!$A$2:$ZZ$956, 451, MATCH($B$1, resultados!$A$1:$ZZ$1, 0))</f>
        <v/>
      </c>
      <c r="B457">
        <f>INDEX(resultados!$A$2:$ZZ$956, 451, MATCH($B$2, resultados!$A$1:$ZZ$1, 0))</f>
        <v/>
      </c>
      <c r="C457">
        <f>INDEX(resultados!$A$2:$ZZ$956, 451, MATCH($B$3, resultados!$A$1:$ZZ$1, 0))</f>
        <v/>
      </c>
    </row>
    <row r="458">
      <c r="A458">
        <f>INDEX(resultados!$A$2:$ZZ$956, 452, MATCH($B$1, resultados!$A$1:$ZZ$1, 0))</f>
        <v/>
      </c>
      <c r="B458">
        <f>INDEX(resultados!$A$2:$ZZ$956, 452, MATCH($B$2, resultados!$A$1:$ZZ$1, 0))</f>
        <v/>
      </c>
      <c r="C458">
        <f>INDEX(resultados!$A$2:$ZZ$956, 452, MATCH($B$3, resultados!$A$1:$ZZ$1, 0))</f>
        <v/>
      </c>
    </row>
    <row r="459">
      <c r="A459">
        <f>INDEX(resultados!$A$2:$ZZ$956, 453, MATCH($B$1, resultados!$A$1:$ZZ$1, 0))</f>
        <v/>
      </c>
      <c r="B459">
        <f>INDEX(resultados!$A$2:$ZZ$956, 453, MATCH($B$2, resultados!$A$1:$ZZ$1, 0))</f>
        <v/>
      </c>
      <c r="C459">
        <f>INDEX(resultados!$A$2:$ZZ$956, 453, MATCH($B$3, resultados!$A$1:$ZZ$1, 0))</f>
        <v/>
      </c>
    </row>
    <row r="460">
      <c r="A460">
        <f>INDEX(resultados!$A$2:$ZZ$956, 454, MATCH($B$1, resultados!$A$1:$ZZ$1, 0))</f>
        <v/>
      </c>
      <c r="B460">
        <f>INDEX(resultados!$A$2:$ZZ$956, 454, MATCH($B$2, resultados!$A$1:$ZZ$1, 0))</f>
        <v/>
      </c>
      <c r="C460">
        <f>INDEX(resultados!$A$2:$ZZ$956, 454, MATCH($B$3, resultados!$A$1:$ZZ$1, 0))</f>
        <v/>
      </c>
    </row>
    <row r="461">
      <c r="A461">
        <f>INDEX(resultados!$A$2:$ZZ$956, 455, MATCH($B$1, resultados!$A$1:$ZZ$1, 0))</f>
        <v/>
      </c>
      <c r="B461">
        <f>INDEX(resultados!$A$2:$ZZ$956, 455, MATCH($B$2, resultados!$A$1:$ZZ$1, 0))</f>
        <v/>
      </c>
      <c r="C461">
        <f>INDEX(resultados!$A$2:$ZZ$956, 455, MATCH($B$3, resultados!$A$1:$ZZ$1, 0))</f>
        <v/>
      </c>
    </row>
    <row r="462">
      <c r="A462">
        <f>INDEX(resultados!$A$2:$ZZ$956, 456, MATCH($B$1, resultados!$A$1:$ZZ$1, 0))</f>
        <v/>
      </c>
      <c r="B462">
        <f>INDEX(resultados!$A$2:$ZZ$956, 456, MATCH($B$2, resultados!$A$1:$ZZ$1, 0))</f>
        <v/>
      </c>
      <c r="C462">
        <f>INDEX(resultados!$A$2:$ZZ$956, 456, MATCH($B$3, resultados!$A$1:$ZZ$1, 0))</f>
        <v/>
      </c>
    </row>
    <row r="463">
      <c r="A463">
        <f>INDEX(resultados!$A$2:$ZZ$956, 457, MATCH($B$1, resultados!$A$1:$ZZ$1, 0))</f>
        <v/>
      </c>
      <c r="B463">
        <f>INDEX(resultados!$A$2:$ZZ$956, 457, MATCH($B$2, resultados!$A$1:$ZZ$1, 0))</f>
        <v/>
      </c>
      <c r="C463">
        <f>INDEX(resultados!$A$2:$ZZ$956, 457, MATCH($B$3, resultados!$A$1:$ZZ$1, 0))</f>
        <v/>
      </c>
    </row>
    <row r="464">
      <c r="A464">
        <f>INDEX(resultados!$A$2:$ZZ$956, 458, MATCH($B$1, resultados!$A$1:$ZZ$1, 0))</f>
        <v/>
      </c>
      <c r="B464">
        <f>INDEX(resultados!$A$2:$ZZ$956, 458, MATCH($B$2, resultados!$A$1:$ZZ$1, 0))</f>
        <v/>
      </c>
      <c r="C464">
        <f>INDEX(resultados!$A$2:$ZZ$956, 458, MATCH($B$3, resultados!$A$1:$ZZ$1, 0))</f>
        <v/>
      </c>
    </row>
    <row r="465">
      <c r="A465">
        <f>INDEX(resultados!$A$2:$ZZ$956, 459, MATCH($B$1, resultados!$A$1:$ZZ$1, 0))</f>
        <v/>
      </c>
      <c r="B465">
        <f>INDEX(resultados!$A$2:$ZZ$956, 459, MATCH($B$2, resultados!$A$1:$ZZ$1, 0))</f>
        <v/>
      </c>
      <c r="C465">
        <f>INDEX(resultados!$A$2:$ZZ$956, 459, MATCH($B$3, resultados!$A$1:$ZZ$1, 0))</f>
        <v/>
      </c>
    </row>
    <row r="466">
      <c r="A466">
        <f>INDEX(resultados!$A$2:$ZZ$956, 460, MATCH($B$1, resultados!$A$1:$ZZ$1, 0))</f>
        <v/>
      </c>
      <c r="B466">
        <f>INDEX(resultados!$A$2:$ZZ$956, 460, MATCH($B$2, resultados!$A$1:$ZZ$1, 0))</f>
        <v/>
      </c>
      <c r="C466">
        <f>INDEX(resultados!$A$2:$ZZ$956, 460, MATCH($B$3, resultados!$A$1:$ZZ$1, 0))</f>
        <v/>
      </c>
    </row>
    <row r="467">
      <c r="A467">
        <f>INDEX(resultados!$A$2:$ZZ$956, 461, MATCH($B$1, resultados!$A$1:$ZZ$1, 0))</f>
        <v/>
      </c>
      <c r="B467">
        <f>INDEX(resultados!$A$2:$ZZ$956, 461, MATCH($B$2, resultados!$A$1:$ZZ$1, 0))</f>
        <v/>
      </c>
      <c r="C467">
        <f>INDEX(resultados!$A$2:$ZZ$956, 461, MATCH($B$3, resultados!$A$1:$ZZ$1, 0))</f>
        <v/>
      </c>
    </row>
    <row r="468">
      <c r="A468">
        <f>INDEX(resultados!$A$2:$ZZ$956, 462, MATCH($B$1, resultados!$A$1:$ZZ$1, 0))</f>
        <v/>
      </c>
      <c r="B468">
        <f>INDEX(resultados!$A$2:$ZZ$956, 462, MATCH($B$2, resultados!$A$1:$ZZ$1, 0))</f>
        <v/>
      </c>
      <c r="C468">
        <f>INDEX(resultados!$A$2:$ZZ$956, 462, MATCH($B$3, resultados!$A$1:$ZZ$1, 0))</f>
        <v/>
      </c>
    </row>
    <row r="469">
      <c r="A469">
        <f>INDEX(resultados!$A$2:$ZZ$956, 463, MATCH($B$1, resultados!$A$1:$ZZ$1, 0))</f>
        <v/>
      </c>
      <c r="B469">
        <f>INDEX(resultados!$A$2:$ZZ$956, 463, MATCH($B$2, resultados!$A$1:$ZZ$1, 0))</f>
        <v/>
      </c>
      <c r="C469">
        <f>INDEX(resultados!$A$2:$ZZ$956, 463, MATCH($B$3, resultados!$A$1:$ZZ$1, 0))</f>
        <v/>
      </c>
    </row>
    <row r="470">
      <c r="A470">
        <f>INDEX(resultados!$A$2:$ZZ$956, 464, MATCH($B$1, resultados!$A$1:$ZZ$1, 0))</f>
        <v/>
      </c>
      <c r="B470">
        <f>INDEX(resultados!$A$2:$ZZ$956, 464, MATCH($B$2, resultados!$A$1:$ZZ$1, 0))</f>
        <v/>
      </c>
      <c r="C470">
        <f>INDEX(resultados!$A$2:$ZZ$956, 464, MATCH($B$3, resultados!$A$1:$ZZ$1, 0))</f>
        <v/>
      </c>
    </row>
    <row r="471">
      <c r="A471">
        <f>INDEX(resultados!$A$2:$ZZ$956, 465, MATCH($B$1, resultados!$A$1:$ZZ$1, 0))</f>
        <v/>
      </c>
      <c r="B471">
        <f>INDEX(resultados!$A$2:$ZZ$956, 465, MATCH($B$2, resultados!$A$1:$ZZ$1, 0))</f>
        <v/>
      </c>
      <c r="C471">
        <f>INDEX(resultados!$A$2:$ZZ$956, 465, MATCH($B$3, resultados!$A$1:$ZZ$1, 0))</f>
        <v/>
      </c>
    </row>
    <row r="472">
      <c r="A472">
        <f>INDEX(resultados!$A$2:$ZZ$956, 466, MATCH($B$1, resultados!$A$1:$ZZ$1, 0))</f>
        <v/>
      </c>
      <c r="B472">
        <f>INDEX(resultados!$A$2:$ZZ$956, 466, MATCH($B$2, resultados!$A$1:$ZZ$1, 0))</f>
        <v/>
      </c>
      <c r="C472">
        <f>INDEX(resultados!$A$2:$ZZ$956, 466, MATCH($B$3, resultados!$A$1:$ZZ$1, 0))</f>
        <v/>
      </c>
    </row>
    <row r="473">
      <c r="A473">
        <f>INDEX(resultados!$A$2:$ZZ$956, 467, MATCH($B$1, resultados!$A$1:$ZZ$1, 0))</f>
        <v/>
      </c>
      <c r="B473">
        <f>INDEX(resultados!$A$2:$ZZ$956, 467, MATCH($B$2, resultados!$A$1:$ZZ$1, 0))</f>
        <v/>
      </c>
      <c r="C473">
        <f>INDEX(resultados!$A$2:$ZZ$956, 467, MATCH($B$3, resultados!$A$1:$ZZ$1, 0))</f>
        <v/>
      </c>
    </row>
    <row r="474">
      <c r="A474">
        <f>INDEX(resultados!$A$2:$ZZ$956, 468, MATCH($B$1, resultados!$A$1:$ZZ$1, 0))</f>
        <v/>
      </c>
      <c r="B474">
        <f>INDEX(resultados!$A$2:$ZZ$956, 468, MATCH($B$2, resultados!$A$1:$ZZ$1, 0))</f>
        <v/>
      </c>
      <c r="C474">
        <f>INDEX(resultados!$A$2:$ZZ$956, 468, MATCH($B$3, resultados!$A$1:$ZZ$1, 0))</f>
        <v/>
      </c>
    </row>
    <row r="475">
      <c r="A475">
        <f>INDEX(resultados!$A$2:$ZZ$956, 469, MATCH($B$1, resultados!$A$1:$ZZ$1, 0))</f>
        <v/>
      </c>
      <c r="B475">
        <f>INDEX(resultados!$A$2:$ZZ$956, 469, MATCH($B$2, resultados!$A$1:$ZZ$1, 0))</f>
        <v/>
      </c>
      <c r="C475">
        <f>INDEX(resultados!$A$2:$ZZ$956, 469, MATCH($B$3, resultados!$A$1:$ZZ$1, 0))</f>
        <v/>
      </c>
    </row>
    <row r="476">
      <c r="A476">
        <f>INDEX(resultados!$A$2:$ZZ$956, 470, MATCH($B$1, resultados!$A$1:$ZZ$1, 0))</f>
        <v/>
      </c>
      <c r="B476">
        <f>INDEX(resultados!$A$2:$ZZ$956, 470, MATCH($B$2, resultados!$A$1:$ZZ$1, 0))</f>
        <v/>
      </c>
      <c r="C476">
        <f>INDEX(resultados!$A$2:$ZZ$956, 470, MATCH($B$3, resultados!$A$1:$ZZ$1, 0))</f>
        <v/>
      </c>
    </row>
    <row r="477">
      <c r="A477">
        <f>INDEX(resultados!$A$2:$ZZ$956, 471, MATCH($B$1, resultados!$A$1:$ZZ$1, 0))</f>
        <v/>
      </c>
      <c r="B477">
        <f>INDEX(resultados!$A$2:$ZZ$956, 471, MATCH($B$2, resultados!$A$1:$ZZ$1, 0))</f>
        <v/>
      </c>
      <c r="C477">
        <f>INDEX(resultados!$A$2:$ZZ$956, 471, MATCH($B$3, resultados!$A$1:$ZZ$1, 0))</f>
        <v/>
      </c>
    </row>
    <row r="478">
      <c r="A478">
        <f>INDEX(resultados!$A$2:$ZZ$956, 472, MATCH($B$1, resultados!$A$1:$ZZ$1, 0))</f>
        <v/>
      </c>
      <c r="B478">
        <f>INDEX(resultados!$A$2:$ZZ$956, 472, MATCH($B$2, resultados!$A$1:$ZZ$1, 0))</f>
        <v/>
      </c>
      <c r="C478">
        <f>INDEX(resultados!$A$2:$ZZ$956, 472, MATCH($B$3, resultados!$A$1:$ZZ$1, 0))</f>
        <v/>
      </c>
    </row>
    <row r="479">
      <c r="A479">
        <f>INDEX(resultados!$A$2:$ZZ$956, 473, MATCH($B$1, resultados!$A$1:$ZZ$1, 0))</f>
        <v/>
      </c>
      <c r="B479">
        <f>INDEX(resultados!$A$2:$ZZ$956, 473, MATCH($B$2, resultados!$A$1:$ZZ$1, 0))</f>
        <v/>
      </c>
      <c r="C479">
        <f>INDEX(resultados!$A$2:$ZZ$956, 473, MATCH($B$3, resultados!$A$1:$ZZ$1, 0))</f>
        <v/>
      </c>
    </row>
    <row r="480">
      <c r="A480">
        <f>INDEX(resultados!$A$2:$ZZ$956, 474, MATCH($B$1, resultados!$A$1:$ZZ$1, 0))</f>
        <v/>
      </c>
      <c r="B480">
        <f>INDEX(resultados!$A$2:$ZZ$956, 474, MATCH($B$2, resultados!$A$1:$ZZ$1, 0))</f>
        <v/>
      </c>
      <c r="C480">
        <f>INDEX(resultados!$A$2:$ZZ$956, 474, MATCH($B$3, resultados!$A$1:$ZZ$1, 0))</f>
        <v/>
      </c>
    </row>
    <row r="481">
      <c r="A481">
        <f>INDEX(resultados!$A$2:$ZZ$956, 475, MATCH($B$1, resultados!$A$1:$ZZ$1, 0))</f>
        <v/>
      </c>
      <c r="B481">
        <f>INDEX(resultados!$A$2:$ZZ$956, 475, MATCH($B$2, resultados!$A$1:$ZZ$1, 0))</f>
        <v/>
      </c>
      <c r="C481">
        <f>INDEX(resultados!$A$2:$ZZ$956, 475, MATCH($B$3, resultados!$A$1:$ZZ$1, 0))</f>
        <v/>
      </c>
    </row>
    <row r="482">
      <c r="A482">
        <f>INDEX(resultados!$A$2:$ZZ$956, 476, MATCH($B$1, resultados!$A$1:$ZZ$1, 0))</f>
        <v/>
      </c>
      <c r="B482">
        <f>INDEX(resultados!$A$2:$ZZ$956, 476, MATCH($B$2, resultados!$A$1:$ZZ$1, 0))</f>
        <v/>
      </c>
      <c r="C482">
        <f>INDEX(resultados!$A$2:$ZZ$956, 476, MATCH($B$3, resultados!$A$1:$ZZ$1, 0))</f>
        <v/>
      </c>
    </row>
    <row r="483">
      <c r="A483">
        <f>INDEX(resultados!$A$2:$ZZ$956, 477, MATCH($B$1, resultados!$A$1:$ZZ$1, 0))</f>
        <v/>
      </c>
      <c r="B483">
        <f>INDEX(resultados!$A$2:$ZZ$956, 477, MATCH($B$2, resultados!$A$1:$ZZ$1, 0))</f>
        <v/>
      </c>
      <c r="C483">
        <f>INDEX(resultados!$A$2:$ZZ$956, 477, MATCH($B$3, resultados!$A$1:$ZZ$1, 0))</f>
        <v/>
      </c>
    </row>
    <row r="484">
      <c r="A484">
        <f>INDEX(resultados!$A$2:$ZZ$956, 478, MATCH($B$1, resultados!$A$1:$ZZ$1, 0))</f>
        <v/>
      </c>
      <c r="B484">
        <f>INDEX(resultados!$A$2:$ZZ$956, 478, MATCH($B$2, resultados!$A$1:$ZZ$1, 0))</f>
        <v/>
      </c>
      <c r="C484">
        <f>INDEX(resultados!$A$2:$ZZ$956, 478, MATCH($B$3, resultados!$A$1:$ZZ$1, 0))</f>
        <v/>
      </c>
    </row>
    <row r="485">
      <c r="A485">
        <f>INDEX(resultados!$A$2:$ZZ$956, 479, MATCH($B$1, resultados!$A$1:$ZZ$1, 0))</f>
        <v/>
      </c>
      <c r="B485">
        <f>INDEX(resultados!$A$2:$ZZ$956, 479, MATCH($B$2, resultados!$A$1:$ZZ$1, 0))</f>
        <v/>
      </c>
      <c r="C485">
        <f>INDEX(resultados!$A$2:$ZZ$956, 479, MATCH($B$3, resultados!$A$1:$ZZ$1, 0))</f>
        <v/>
      </c>
    </row>
    <row r="486">
      <c r="A486">
        <f>INDEX(resultados!$A$2:$ZZ$956, 480, MATCH($B$1, resultados!$A$1:$ZZ$1, 0))</f>
        <v/>
      </c>
      <c r="B486">
        <f>INDEX(resultados!$A$2:$ZZ$956, 480, MATCH($B$2, resultados!$A$1:$ZZ$1, 0))</f>
        <v/>
      </c>
      <c r="C486">
        <f>INDEX(resultados!$A$2:$ZZ$956, 480, MATCH($B$3, resultados!$A$1:$ZZ$1, 0))</f>
        <v/>
      </c>
    </row>
    <row r="487">
      <c r="A487">
        <f>INDEX(resultados!$A$2:$ZZ$956, 481, MATCH($B$1, resultados!$A$1:$ZZ$1, 0))</f>
        <v/>
      </c>
      <c r="B487">
        <f>INDEX(resultados!$A$2:$ZZ$956, 481, MATCH($B$2, resultados!$A$1:$ZZ$1, 0))</f>
        <v/>
      </c>
      <c r="C487">
        <f>INDEX(resultados!$A$2:$ZZ$956, 481, MATCH($B$3, resultados!$A$1:$ZZ$1, 0))</f>
        <v/>
      </c>
    </row>
    <row r="488">
      <c r="A488">
        <f>INDEX(resultados!$A$2:$ZZ$956, 482, MATCH($B$1, resultados!$A$1:$ZZ$1, 0))</f>
        <v/>
      </c>
      <c r="B488">
        <f>INDEX(resultados!$A$2:$ZZ$956, 482, MATCH($B$2, resultados!$A$1:$ZZ$1, 0))</f>
        <v/>
      </c>
      <c r="C488">
        <f>INDEX(resultados!$A$2:$ZZ$956, 482, MATCH($B$3, resultados!$A$1:$ZZ$1, 0))</f>
        <v/>
      </c>
    </row>
    <row r="489">
      <c r="A489">
        <f>INDEX(resultados!$A$2:$ZZ$956, 483, MATCH($B$1, resultados!$A$1:$ZZ$1, 0))</f>
        <v/>
      </c>
      <c r="B489">
        <f>INDEX(resultados!$A$2:$ZZ$956, 483, MATCH($B$2, resultados!$A$1:$ZZ$1, 0))</f>
        <v/>
      </c>
      <c r="C489">
        <f>INDEX(resultados!$A$2:$ZZ$956, 483, MATCH($B$3, resultados!$A$1:$ZZ$1, 0))</f>
        <v/>
      </c>
    </row>
    <row r="490">
      <c r="A490">
        <f>INDEX(resultados!$A$2:$ZZ$956, 484, MATCH($B$1, resultados!$A$1:$ZZ$1, 0))</f>
        <v/>
      </c>
      <c r="B490">
        <f>INDEX(resultados!$A$2:$ZZ$956, 484, MATCH($B$2, resultados!$A$1:$ZZ$1, 0))</f>
        <v/>
      </c>
      <c r="C490">
        <f>INDEX(resultados!$A$2:$ZZ$956, 484, MATCH($B$3, resultados!$A$1:$ZZ$1, 0))</f>
        <v/>
      </c>
    </row>
    <row r="491">
      <c r="A491">
        <f>INDEX(resultados!$A$2:$ZZ$956, 485, MATCH($B$1, resultados!$A$1:$ZZ$1, 0))</f>
        <v/>
      </c>
      <c r="B491">
        <f>INDEX(resultados!$A$2:$ZZ$956, 485, MATCH($B$2, resultados!$A$1:$ZZ$1, 0))</f>
        <v/>
      </c>
      <c r="C491">
        <f>INDEX(resultados!$A$2:$ZZ$956, 485, MATCH($B$3, resultados!$A$1:$ZZ$1, 0))</f>
        <v/>
      </c>
    </row>
    <row r="492">
      <c r="A492">
        <f>INDEX(resultados!$A$2:$ZZ$956, 486, MATCH($B$1, resultados!$A$1:$ZZ$1, 0))</f>
        <v/>
      </c>
      <c r="B492">
        <f>INDEX(resultados!$A$2:$ZZ$956, 486, MATCH($B$2, resultados!$A$1:$ZZ$1, 0))</f>
        <v/>
      </c>
      <c r="C492">
        <f>INDEX(resultados!$A$2:$ZZ$956, 486, MATCH($B$3, resultados!$A$1:$ZZ$1, 0))</f>
        <v/>
      </c>
    </row>
    <row r="493">
      <c r="A493">
        <f>INDEX(resultados!$A$2:$ZZ$956, 487, MATCH($B$1, resultados!$A$1:$ZZ$1, 0))</f>
        <v/>
      </c>
      <c r="B493">
        <f>INDEX(resultados!$A$2:$ZZ$956, 487, MATCH($B$2, resultados!$A$1:$ZZ$1, 0))</f>
        <v/>
      </c>
      <c r="C493">
        <f>INDEX(resultados!$A$2:$ZZ$956, 487, MATCH($B$3, resultados!$A$1:$ZZ$1, 0))</f>
        <v/>
      </c>
    </row>
    <row r="494">
      <c r="A494">
        <f>INDEX(resultados!$A$2:$ZZ$956, 488, MATCH($B$1, resultados!$A$1:$ZZ$1, 0))</f>
        <v/>
      </c>
      <c r="B494">
        <f>INDEX(resultados!$A$2:$ZZ$956, 488, MATCH($B$2, resultados!$A$1:$ZZ$1, 0))</f>
        <v/>
      </c>
      <c r="C494">
        <f>INDEX(resultados!$A$2:$ZZ$956, 488, MATCH($B$3, resultados!$A$1:$ZZ$1, 0))</f>
        <v/>
      </c>
    </row>
    <row r="495">
      <c r="A495">
        <f>INDEX(resultados!$A$2:$ZZ$956, 489, MATCH($B$1, resultados!$A$1:$ZZ$1, 0))</f>
        <v/>
      </c>
      <c r="B495">
        <f>INDEX(resultados!$A$2:$ZZ$956, 489, MATCH($B$2, resultados!$A$1:$ZZ$1, 0))</f>
        <v/>
      </c>
      <c r="C495">
        <f>INDEX(resultados!$A$2:$ZZ$956, 489, MATCH($B$3, resultados!$A$1:$ZZ$1, 0))</f>
        <v/>
      </c>
    </row>
    <row r="496">
      <c r="A496">
        <f>INDEX(resultados!$A$2:$ZZ$956, 490, MATCH($B$1, resultados!$A$1:$ZZ$1, 0))</f>
        <v/>
      </c>
      <c r="B496">
        <f>INDEX(resultados!$A$2:$ZZ$956, 490, MATCH($B$2, resultados!$A$1:$ZZ$1, 0))</f>
        <v/>
      </c>
      <c r="C496">
        <f>INDEX(resultados!$A$2:$ZZ$956, 490, MATCH($B$3, resultados!$A$1:$ZZ$1, 0))</f>
        <v/>
      </c>
    </row>
    <row r="497">
      <c r="A497">
        <f>INDEX(resultados!$A$2:$ZZ$956, 491, MATCH($B$1, resultados!$A$1:$ZZ$1, 0))</f>
        <v/>
      </c>
      <c r="B497">
        <f>INDEX(resultados!$A$2:$ZZ$956, 491, MATCH($B$2, resultados!$A$1:$ZZ$1, 0))</f>
        <v/>
      </c>
      <c r="C497">
        <f>INDEX(resultados!$A$2:$ZZ$956, 491, MATCH($B$3, resultados!$A$1:$ZZ$1, 0))</f>
        <v/>
      </c>
    </row>
    <row r="498">
      <c r="A498">
        <f>INDEX(resultados!$A$2:$ZZ$956, 492, MATCH($B$1, resultados!$A$1:$ZZ$1, 0))</f>
        <v/>
      </c>
      <c r="B498">
        <f>INDEX(resultados!$A$2:$ZZ$956, 492, MATCH($B$2, resultados!$A$1:$ZZ$1, 0))</f>
        <v/>
      </c>
      <c r="C498">
        <f>INDEX(resultados!$A$2:$ZZ$956, 492, MATCH($B$3, resultados!$A$1:$ZZ$1, 0))</f>
        <v/>
      </c>
    </row>
    <row r="499">
      <c r="A499">
        <f>INDEX(resultados!$A$2:$ZZ$956, 493, MATCH($B$1, resultados!$A$1:$ZZ$1, 0))</f>
        <v/>
      </c>
      <c r="B499">
        <f>INDEX(resultados!$A$2:$ZZ$956, 493, MATCH($B$2, resultados!$A$1:$ZZ$1, 0))</f>
        <v/>
      </c>
      <c r="C499">
        <f>INDEX(resultados!$A$2:$ZZ$956, 493, MATCH($B$3, resultados!$A$1:$ZZ$1, 0))</f>
        <v/>
      </c>
    </row>
    <row r="500">
      <c r="A500">
        <f>INDEX(resultados!$A$2:$ZZ$956, 494, MATCH($B$1, resultados!$A$1:$ZZ$1, 0))</f>
        <v/>
      </c>
      <c r="B500">
        <f>INDEX(resultados!$A$2:$ZZ$956, 494, MATCH($B$2, resultados!$A$1:$ZZ$1, 0))</f>
        <v/>
      </c>
      <c r="C500">
        <f>INDEX(resultados!$A$2:$ZZ$956, 494, MATCH($B$3, resultados!$A$1:$ZZ$1, 0))</f>
        <v/>
      </c>
    </row>
    <row r="501">
      <c r="A501">
        <f>INDEX(resultados!$A$2:$ZZ$956, 495, MATCH($B$1, resultados!$A$1:$ZZ$1, 0))</f>
        <v/>
      </c>
      <c r="B501">
        <f>INDEX(resultados!$A$2:$ZZ$956, 495, MATCH($B$2, resultados!$A$1:$ZZ$1, 0))</f>
        <v/>
      </c>
      <c r="C501">
        <f>INDEX(resultados!$A$2:$ZZ$956, 495, MATCH($B$3, resultados!$A$1:$ZZ$1, 0))</f>
        <v/>
      </c>
    </row>
    <row r="502">
      <c r="A502">
        <f>INDEX(resultados!$A$2:$ZZ$956, 496, MATCH($B$1, resultados!$A$1:$ZZ$1, 0))</f>
        <v/>
      </c>
      <c r="B502">
        <f>INDEX(resultados!$A$2:$ZZ$956, 496, MATCH($B$2, resultados!$A$1:$ZZ$1, 0))</f>
        <v/>
      </c>
      <c r="C502">
        <f>INDEX(resultados!$A$2:$ZZ$956, 496, MATCH($B$3, resultados!$A$1:$ZZ$1, 0))</f>
        <v/>
      </c>
    </row>
    <row r="503">
      <c r="A503">
        <f>INDEX(resultados!$A$2:$ZZ$956, 497, MATCH($B$1, resultados!$A$1:$ZZ$1, 0))</f>
        <v/>
      </c>
      <c r="B503">
        <f>INDEX(resultados!$A$2:$ZZ$956, 497, MATCH($B$2, resultados!$A$1:$ZZ$1, 0))</f>
        <v/>
      </c>
      <c r="C503">
        <f>INDEX(resultados!$A$2:$ZZ$956, 497, MATCH($B$3, resultados!$A$1:$ZZ$1, 0))</f>
        <v/>
      </c>
    </row>
    <row r="504">
      <c r="A504">
        <f>INDEX(resultados!$A$2:$ZZ$956, 498, MATCH($B$1, resultados!$A$1:$ZZ$1, 0))</f>
        <v/>
      </c>
      <c r="B504">
        <f>INDEX(resultados!$A$2:$ZZ$956, 498, MATCH($B$2, resultados!$A$1:$ZZ$1, 0))</f>
        <v/>
      </c>
      <c r="C504">
        <f>INDEX(resultados!$A$2:$ZZ$956, 498, MATCH($B$3, resultados!$A$1:$ZZ$1, 0))</f>
        <v/>
      </c>
    </row>
    <row r="505">
      <c r="A505">
        <f>INDEX(resultados!$A$2:$ZZ$956, 499, MATCH($B$1, resultados!$A$1:$ZZ$1, 0))</f>
        <v/>
      </c>
      <c r="B505">
        <f>INDEX(resultados!$A$2:$ZZ$956, 499, MATCH($B$2, resultados!$A$1:$ZZ$1, 0))</f>
        <v/>
      </c>
      <c r="C505">
        <f>INDEX(resultados!$A$2:$ZZ$956, 499, MATCH($B$3, resultados!$A$1:$ZZ$1, 0))</f>
        <v/>
      </c>
    </row>
    <row r="506">
      <c r="A506">
        <f>INDEX(resultados!$A$2:$ZZ$956, 500, MATCH($B$1, resultados!$A$1:$ZZ$1, 0))</f>
        <v/>
      </c>
      <c r="B506">
        <f>INDEX(resultados!$A$2:$ZZ$956, 500, MATCH($B$2, resultados!$A$1:$ZZ$1, 0))</f>
        <v/>
      </c>
      <c r="C506">
        <f>INDEX(resultados!$A$2:$ZZ$956, 500, MATCH($B$3, resultados!$A$1:$ZZ$1, 0))</f>
        <v/>
      </c>
    </row>
    <row r="507">
      <c r="A507">
        <f>INDEX(resultados!$A$2:$ZZ$956, 501, MATCH($B$1, resultados!$A$1:$ZZ$1, 0))</f>
        <v/>
      </c>
      <c r="B507">
        <f>INDEX(resultados!$A$2:$ZZ$956, 501, MATCH($B$2, resultados!$A$1:$ZZ$1, 0))</f>
        <v/>
      </c>
      <c r="C507">
        <f>INDEX(resultados!$A$2:$ZZ$956, 501, MATCH($B$3, resultados!$A$1:$ZZ$1, 0))</f>
        <v/>
      </c>
    </row>
    <row r="508">
      <c r="A508">
        <f>INDEX(resultados!$A$2:$ZZ$956, 502, MATCH($B$1, resultados!$A$1:$ZZ$1, 0))</f>
        <v/>
      </c>
      <c r="B508">
        <f>INDEX(resultados!$A$2:$ZZ$956, 502, MATCH($B$2, resultados!$A$1:$ZZ$1, 0))</f>
        <v/>
      </c>
      <c r="C508">
        <f>INDEX(resultados!$A$2:$ZZ$956, 502, MATCH($B$3, resultados!$A$1:$ZZ$1, 0))</f>
        <v/>
      </c>
    </row>
    <row r="509">
      <c r="A509">
        <f>INDEX(resultados!$A$2:$ZZ$956, 503, MATCH($B$1, resultados!$A$1:$ZZ$1, 0))</f>
        <v/>
      </c>
      <c r="B509">
        <f>INDEX(resultados!$A$2:$ZZ$956, 503, MATCH($B$2, resultados!$A$1:$ZZ$1, 0))</f>
        <v/>
      </c>
      <c r="C509">
        <f>INDEX(resultados!$A$2:$ZZ$956, 503, MATCH($B$3, resultados!$A$1:$ZZ$1, 0))</f>
        <v/>
      </c>
    </row>
    <row r="510">
      <c r="A510">
        <f>INDEX(resultados!$A$2:$ZZ$956, 504, MATCH($B$1, resultados!$A$1:$ZZ$1, 0))</f>
        <v/>
      </c>
      <c r="B510">
        <f>INDEX(resultados!$A$2:$ZZ$956, 504, MATCH($B$2, resultados!$A$1:$ZZ$1, 0))</f>
        <v/>
      </c>
      <c r="C510">
        <f>INDEX(resultados!$A$2:$ZZ$956, 504, MATCH($B$3, resultados!$A$1:$ZZ$1, 0))</f>
        <v/>
      </c>
    </row>
    <row r="511">
      <c r="A511">
        <f>INDEX(resultados!$A$2:$ZZ$956, 505, MATCH($B$1, resultados!$A$1:$ZZ$1, 0))</f>
        <v/>
      </c>
      <c r="B511">
        <f>INDEX(resultados!$A$2:$ZZ$956, 505, MATCH($B$2, resultados!$A$1:$ZZ$1, 0))</f>
        <v/>
      </c>
      <c r="C511">
        <f>INDEX(resultados!$A$2:$ZZ$956, 505, MATCH($B$3, resultados!$A$1:$ZZ$1, 0))</f>
        <v/>
      </c>
    </row>
    <row r="512">
      <c r="A512">
        <f>INDEX(resultados!$A$2:$ZZ$956, 506, MATCH($B$1, resultados!$A$1:$ZZ$1, 0))</f>
        <v/>
      </c>
      <c r="B512">
        <f>INDEX(resultados!$A$2:$ZZ$956, 506, MATCH($B$2, resultados!$A$1:$ZZ$1, 0))</f>
        <v/>
      </c>
      <c r="C512">
        <f>INDEX(resultados!$A$2:$ZZ$956, 506, MATCH($B$3, resultados!$A$1:$ZZ$1, 0))</f>
        <v/>
      </c>
    </row>
    <row r="513">
      <c r="A513">
        <f>INDEX(resultados!$A$2:$ZZ$956, 507, MATCH($B$1, resultados!$A$1:$ZZ$1, 0))</f>
        <v/>
      </c>
      <c r="B513">
        <f>INDEX(resultados!$A$2:$ZZ$956, 507, MATCH($B$2, resultados!$A$1:$ZZ$1, 0))</f>
        <v/>
      </c>
      <c r="C513">
        <f>INDEX(resultados!$A$2:$ZZ$956, 507, MATCH($B$3, resultados!$A$1:$ZZ$1, 0))</f>
        <v/>
      </c>
    </row>
    <row r="514">
      <c r="A514">
        <f>INDEX(resultados!$A$2:$ZZ$956, 508, MATCH($B$1, resultados!$A$1:$ZZ$1, 0))</f>
        <v/>
      </c>
      <c r="B514">
        <f>INDEX(resultados!$A$2:$ZZ$956, 508, MATCH($B$2, resultados!$A$1:$ZZ$1, 0))</f>
        <v/>
      </c>
      <c r="C514">
        <f>INDEX(resultados!$A$2:$ZZ$956, 508, MATCH($B$3, resultados!$A$1:$ZZ$1, 0))</f>
        <v/>
      </c>
    </row>
    <row r="515">
      <c r="A515">
        <f>INDEX(resultados!$A$2:$ZZ$956, 509, MATCH($B$1, resultados!$A$1:$ZZ$1, 0))</f>
        <v/>
      </c>
      <c r="B515">
        <f>INDEX(resultados!$A$2:$ZZ$956, 509, MATCH($B$2, resultados!$A$1:$ZZ$1, 0))</f>
        <v/>
      </c>
      <c r="C515">
        <f>INDEX(resultados!$A$2:$ZZ$956, 509, MATCH($B$3, resultados!$A$1:$ZZ$1, 0))</f>
        <v/>
      </c>
    </row>
    <row r="516">
      <c r="A516">
        <f>INDEX(resultados!$A$2:$ZZ$956, 510, MATCH($B$1, resultados!$A$1:$ZZ$1, 0))</f>
        <v/>
      </c>
      <c r="B516">
        <f>INDEX(resultados!$A$2:$ZZ$956, 510, MATCH($B$2, resultados!$A$1:$ZZ$1, 0))</f>
        <v/>
      </c>
      <c r="C516">
        <f>INDEX(resultados!$A$2:$ZZ$956, 510, MATCH($B$3, resultados!$A$1:$ZZ$1, 0))</f>
        <v/>
      </c>
    </row>
    <row r="517">
      <c r="A517">
        <f>INDEX(resultados!$A$2:$ZZ$956, 511, MATCH($B$1, resultados!$A$1:$ZZ$1, 0))</f>
        <v/>
      </c>
      <c r="B517">
        <f>INDEX(resultados!$A$2:$ZZ$956, 511, MATCH($B$2, resultados!$A$1:$ZZ$1, 0))</f>
        <v/>
      </c>
      <c r="C517">
        <f>INDEX(resultados!$A$2:$ZZ$956, 511, MATCH($B$3, resultados!$A$1:$ZZ$1, 0))</f>
        <v/>
      </c>
    </row>
    <row r="518">
      <c r="A518">
        <f>INDEX(resultados!$A$2:$ZZ$956, 512, MATCH($B$1, resultados!$A$1:$ZZ$1, 0))</f>
        <v/>
      </c>
      <c r="B518">
        <f>INDEX(resultados!$A$2:$ZZ$956, 512, MATCH($B$2, resultados!$A$1:$ZZ$1, 0))</f>
        <v/>
      </c>
      <c r="C518">
        <f>INDEX(resultados!$A$2:$ZZ$956, 512, MATCH($B$3, resultados!$A$1:$ZZ$1, 0))</f>
        <v/>
      </c>
    </row>
    <row r="519">
      <c r="A519">
        <f>INDEX(resultados!$A$2:$ZZ$956, 513, MATCH($B$1, resultados!$A$1:$ZZ$1, 0))</f>
        <v/>
      </c>
      <c r="B519">
        <f>INDEX(resultados!$A$2:$ZZ$956, 513, MATCH($B$2, resultados!$A$1:$ZZ$1, 0))</f>
        <v/>
      </c>
      <c r="C519">
        <f>INDEX(resultados!$A$2:$ZZ$956, 513, MATCH($B$3, resultados!$A$1:$ZZ$1, 0))</f>
        <v/>
      </c>
    </row>
    <row r="520">
      <c r="A520">
        <f>INDEX(resultados!$A$2:$ZZ$956, 514, MATCH($B$1, resultados!$A$1:$ZZ$1, 0))</f>
        <v/>
      </c>
      <c r="B520">
        <f>INDEX(resultados!$A$2:$ZZ$956, 514, MATCH($B$2, resultados!$A$1:$ZZ$1, 0))</f>
        <v/>
      </c>
      <c r="C520">
        <f>INDEX(resultados!$A$2:$ZZ$956, 514, MATCH($B$3, resultados!$A$1:$ZZ$1, 0))</f>
        <v/>
      </c>
    </row>
    <row r="521">
      <c r="A521">
        <f>INDEX(resultados!$A$2:$ZZ$956, 515, MATCH($B$1, resultados!$A$1:$ZZ$1, 0))</f>
        <v/>
      </c>
      <c r="B521">
        <f>INDEX(resultados!$A$2:$ZZ$956, 515, MATCH($B$2, resultados!$A$1:$ZZ$1, 0))</f>
        <v/>
      </c>
      <c r="C521">
        <f>INDEX(resultados!$A$2:$ZZ$956, 515, MATCH($B$3, resultados!$A$1:$ZZ$1, 0))</f>
        <v/>
      </c>
    </row>
    <row r="522">
      <c r="A522">
        <f>INDEX(resultados!$A$2:$ZZ$956, 516, MATCH($B$1, resultados!$A$1:$ZZ$1, 0))</f>
        <v/>
      </c>
      <c r="B522">
        <f>INDEX(resultados!$A$2:$ZZ$956, 516, MATCH($B$2, resultados!$A$1:$ZZ$1, 0))</f>
        <v/>
      </c>
      <c r="C522">
        <f>INDEX(resultados!$A$2:$ZZ$956, 516, MATCH($B$3, resultados!$A$1:$ZZ$1, 0))</f>
        <v/>
      </c>
    </row>
    <row r="523">
      <c r="A523">
        <f>INDEX(resultados!$A$2:$ZZ$956, 517, MATCH($B$1, resultados!$A$1:$ZZ$1, 0))</f>
        <v/>
      </c>
      <c r="B523">
        <f>INDEX(resultados!$A$2:$ZZ$956, 517, MATCH($B$2, resultados!$A$1:$ZZ$1, 0))</f>
        <v/>
      </c>
      <c r="C523">
        <f>INDEX(resultados!$A$2:$ZZ$956, 517, MATCH($B$3, resultados!$A$1:$ZZ$1, 0))</f>
        <v/>
      </c>
    </row>
    <row r="524">
      <c r="A524">
        <f>INDEX(resultados!$A$2:$ZZ$956, 518, MATCH($B$1, resultados!$A$1:$ZZ$1, 0))</f>
        <v/>
      </c>
      <c r="B524">
        <f>INDEX(resultados!$A$2:$ZZ$956, 518, MATCH($B$2, resultados!$A$1:$ZZ$1, 0))</f>
        <v/>
      </c>
      <c r="C524">
        <f>INDEX(resultados!$A$2:$ZZ$956, 518, MATCH($B$3, resultados!$A$1:$ZZ$1, 0))</f>
        <v/>
      </c>
    </row>
    <row r="525">
      <c r="A525">
        <f>INDEX(resultados!$A$2:$ZZ$956, 519, MATCH($B$1, resultados!$A$1:$ZZ$1, 0))</f>
        <v/>
      </c>
      <c r="B525">
        <f>INDEX(resultados!$A$2:$ZZ$956, 519, MATCH($B$2, resultados!$A$1:$ZZ$1, 0))</f>
        <v/>
      </c>
      <c r="C525">
        <f>INDEX(resultados!$A$2:$ZZ$956, 519, MATCH($B$3, resultados!$A$1:$ZZ$1, 0))</f>
        <v/>
      </c>
    </row>
    <row r="526">
      <c r="A526">
        <f>INDEX(resultados!$A$2:$ZZ$956, 520, MATCH($B$1, resultados!$A$1:$ZZ$1, 0))</f>
        <v/>
      </c>
      <c r="B526">
        <f>INDEX(resultados!$A$2:$ZZ$956, 520, MATCH($B$2, resultados!$A$1:$ZZ$1, 0))</f>
        <v/>
      </c>
      <c r="C526">
        <f>INDEX(resultados!$A$2:$ZZ$956, 520, MATCH($B$3, resultados!$A$1:$ZZ$1, 0))</f>
        <v/>
      </c>
    </row>
    <row r="527">
      <c r="A527">
        <f>INDEX(resultados!$A$2:$ZZ$956, 521, MATCH($B$1, resultados!$A$1:$ZZ$1, 0))</f>
        <v/>
      </c>
      <c r="B527">
        <f>INDEX(resultados!$A$2:$ZZ$956, 521, MATCH($B$2, resultados!$A$1:$ZZ$1, 0))</f>
        <v/>
      </c>
      <c r="C527">
        <f>INDEX(resultados!$A$2:$ZZ$956, 521, MATCH($B$3, resultados!$A$1:$ZZ$1, 0))</f>
        <v/>
      </c>
    </row>
    <row r="528">
      <c r="A528">
        <f>INDEX(resultados!$A$2:$ZZ$956, 522, MATCH($B$1, resultados!$A$1:$ZZ$1, 0))</f>
        <v/>
      </c>
      <c r="B528">
        <f>INDEX(resultados!$A$2:$ZZ$956, 522, MATCH($B$2, resultados!$A$1:$ZZ$1, 0))</f>
        <v/>
      </c>
      <c r="C528">
        <f>INDEX(resultados!$A$2:$ZZ$956, 522, MATCH($B$3, resultados!$A$1:$ZZ$1, 0))</f>
        <v/>
      </c>
    </row>
    <row r="529">
      <c r="A529">
        <f>INDEX(resultados!$A$2:$ZZ$956, 523, MATCH($B$1, resultados!$A$1:$ZZ$1, 0))</f>
        <v/>
      </c>
      <c r="B529">
        <f>INDEX(resultados!$A$2:$ZZ$956, 523, MATCH($B$2, resultados!$A$1:$ZZ$1, 0))</f>
        <v/>
      </c>
      <c r="C529">
        <f>INDEX(resultados!$A$2:$ZZ$956, 523, MATCH($B$3, resultados!$A$1:$ZZ$1, 0))</f>
        <v/>
      </c>
    </row>
    <row r="530">
      <c r="A530">
        <f>INDEX(resultados!$A$2:$ZZ$956, 524, MATCH($B$1, resultados!$A$1:$ZZ$1, 0))</f>
        <v/>
      </c>
      <c r="B530">
        <f>INDEX(resultados!$A$2:$ZZ$956, 524, MATCH($B$2, resultados!$A$1:$ZZ$1, 0))</f>
        <v/>
      </c>
      <c r="C530">
        <f>INDEX(resultados!$A$2:$ZZ$956, 524, MATCH($B$3, resultados!$A$1:$ZZ$1, 0))</f>
        <v/>
      </c>
    </row>
    <row r="531">
      <c r="A531">
        <f>INDEX(resultados!$A$2:$ZZ$956, 525, MATCH($B$1, resultados!$A$1:$ZZ$1, 0))</f>
        <v/>
      </c>
      <c r="B531">
        <f>INDEX(resultados!$A$2:$ZZ$956, 525, MATCH($B$2, resultados!$A$1:$ZZ$1, 0))</f>
        <v/>
      </c>
      <c r="C531">
        <f>INDEX(resultados!$A$2:$ZZ$956, 525, MATCH($B$3, resultados!$A$1:$ZZ$1, 0))</f>
        <v/>
      </c>
    </row>
    <row r="532">
      <c r="A532">
        <f>INDEX(resultados!$A$2:$ZZ$956, 526, MATCH($B$1, resultados!$A$1:$ZZ$1, 0))</f>
        <v/>
      </c>
      <c r="B532">
        <f>INDEX(resultados!$A$2:$ZZ$956, 526, MATCH($B$2, resultados!$A$1:$ZZ$1, 0))</f>
        <v/>
      </c>
      <c r="C532">
        <f>INDEX(resultados!$A$2:$ZZ$956, 526, MATCH($B$3, resultados!$A$1:$ZZ$1, 0))</f>
        <v/>
      </c>
    </row>
    <row r="533">
      <c r="A533">
        <f>INDEX(resultados!$A$2:$ZZ$956, 527, MATCH($B$1, resultados!$A$1:$ZZ$1, 0))</f>
        <v/>
      </c>
      <c r="B533">
        <f>INDEX(resultados!$A$2:$ZZ$956, 527, MATCH($B$2, resultados!$A$1:$ZZ$1, 0))</f>
        <v/>
      </c>
      <c r="C533">
        <f>INDEX(resultados!$A$2:$ZZ$956, 527, MATCH($B$3, resultados!$A$1:$ZZ$1, 0))</f>
        <v/>
      </c>
    </row>
    <row r="534">
      <c r="A534">
        <f>INDEX(resultados!$A$2:$ZZ$956, 528, MATCH($B$1, resultados!$A$1:$ZZ$1, 0))</f>
        <v/>
      </c>
      <c r="B534">
        <f>INDEX(resultados!$A$2:$ZZ$956, 528, MATCH($B$2, resultados!$A$1:$ZZ$1, 0))</f>
        <v/>
      </c>
      <c r="C534">
        <f>INDEX(resultados!$A$2:$ZZ$956, 528, MATCH($B$3, resultados!$A$1:$ZZ$1, 0))</f>
        <v/>
      </c>
    </row>
    <row r="535">
      <c r="A535">
        <f>INDEX(resultados!$A$2:$ZZ$956, 529, MATCH($B$1, resultados!$A$1:$ZZ$1, 0))</f>
        <v/>
      </c>
      <c r="B535">
        <f>INDEX(resultados!$A$2:$ZZ$956, 529, MATCH($B$2, resultados!$A$1:$ZZ$1, 0))</f>
        <v/>
      </c>
      <c r="C535">
        <f>INDEX(resultados!$A$2:$ZZ$956, 529, MATCH($B$3, resultados!$A$1:$ZZ$1, 0))</f>
        <v/>
      </c>
    </row>
    <row r="536">
      <c r="A536">
        <f>INDEX(resultados!$A$2:$ZZ$956, 530, MATCH($B$1, resultados!$A$1:$ZZ$1, 0))</f>
        <v/>
      </c>
      <c r="B536">
        <f>INDEX(resultados!$A$2:$ZZ$956, 530, MATCH($B$2, resultados!$A$1:$ZZ$1, 0))</f>
        <v/>
      </c>
      <c r="C536">
        <f>INDEX(resultados!$A$2:$ZZ$956, 530, MATCH($B$3, resultados!$A$1:$ZZ$1, 0))</f>
        <v/>
      </c>
    </row>
    <row r="537">
      <c r="A537">
        <f>INDEX(resultados!$A$2:$ZZ$956, 531, MATCH($B$1, resultados!$A$1:$ZZ$1, 0))</f>
        <v/>
      </c>
      <c r="B537">
        <f>INDEX(resultados!$A$2:$ZZ$956, 531, MATCH($B$2, resultados!$A$1:$ZZ$1, 0))</f>
        <v/>
      </c>
      <c r="C537">
        <f>INDEX(resultados!$A$2:$ZZ$956, 531, MATCH($B$3, resultados!$A$1:$ZZ$1, 0))</f>
        <v/>
      </c>
    </row>
    <row r="538">
      <c r="A538">
        <f>INDEX(resultados!$A$2:$ZZ$956, 532, MATCH($B$1, resultados!$A$1:$ZZ$1, 0))</f>
        <v/>
      </c>
      <c r="B538">
        <f>INDEX(resultados!$A$2:$ZZ$956, 532, MATCH($B$2, resultados!$A$1:$ZZ$1, 0))</f>
        <v/>
      </c>
      <c r="C538">
        <f>INDEX(resultados!$A$2:$ZZ$956, 532, MATCH($B$3, resultados!$A$1:$ZZ$1, 0))</f>
        <v/>
      </c>
    </row>
    <row r="539">
      <c r="A539">
        <f>INDEX(resultados!$A$2:$ZZ$956, 533, MATCH($B$1, resultados!$A$1:$ZZ$1, 0))</f>
        <v/>
      </c>
      <c r="B539">
        <f>INDEX(resultados!$A$2:$ZZ$956, 533, MATCH($B$2, resultados!$A$1:$ZZ$1, 0))</f>
        <v/>
      </c>
      <c r="C539">
        <f>INDEX(resultados!$A$2:$ZZ$956, 533, MATCH($B$3, resultados!$A$1:$ZZ$1, 0))</f>
        <v/>
      </c>
    </row>
    <row r="540">
      <c r="A540">
        <f>INDEX(resultados!$A$2:$ZZ$956, 534, MATCH($B$1, resultados!$A$1:$ZZ$1, 0))</f>
        <v/>
      </c>
      <c r="B540">
        <f>INDEX(resultados!$A$2:$ZZ$956, 534, MATCH($B$2, resultados!$A$1:$ZZ$1, 0))</f>
        <v/>
      </c>
      <c r="C540">
        <f>INDEX(resultados!$A$2:$ZZ$956, 534, MATCH($B$3, resultados!$A$1:$ZZ$1, 0))</f>
        <v/>
      </c>
    </row>
    <row r="541">
      <c r="A541">
        <f>INDEX(resultados!$A$2:$ZZ$956, 535, MATCH($B$1, resultados!$A$1:$ZZ$1, 0))</f>
        <v/>
      </c>
      <c r="B541">
        <f>INDEX(resultados!$A$2:$ZZ$956, 535, MATCH($B$2, resultados!$A$1:$ZZ$1, 0))</f>
        <v/>
      </c>
      <c r="C541">
        <f>INDEX(resultados!$A$2:$ZZ$956, 535, MATCH($B$3, resultados!$A$1:$ZZ$1, 0))</f>
        <v/>
      </c>
    </row>
    <row r="542">
      <c r="A542">
        <f>INDEX(resultados!$A$2:$ZZ$956, 536, MATCH($B$1, resultados!$A$1:$ZZ$1, 0))</f>
        <v/>
      </c>
      <c r="B542">
        <f>INDEX(resultados!$A$2:$ZZ$956, 536, MATCH($B$2, resultados!$A$1:$ZZ$1, 0))</f>
        <v/>
      </c>
      <c r="C542">
        <f>INDEX(resultados!$A$2:$ZZ$956, 536, MATCH($B$3, resultados!$A$1:$ZZ$1, 0))</f>
        <v/>
      </c>
    </row>
    <row r="543">
      <c r="A543">
        <f>INDEX(resultados!$A$2:$ZZ$956, 537, MATCH($B$1, resultados!$A$1:$ZZ$1, 0))</f>
        <v/>
      </c>
      <c r="B543">
        <f>INDEX(resultados!$A$2:$ZZ$956, 537, MATCH($B$2, resultados!$A$1:$ZZ$1, 0))</f>
        <v/>
      </c>
      <c r="C543">
        <f>INDEX(resultados!$A$2:$ZZ$956, 537, MATCH($B$3, resultados!$A$1:$ZZ$1, 0))</f>
        <v/>
      </c>
    </row>
    <row r="544">
      <c r="A544">
        <f>INDEX(resultados!$A$2:$ZZ$956, 538, MATCH($B$1, resultados!$A$1:$ZZ$1, 0))</f>
        <v/>
      </c>
      <c r="B544">
        <f>INDEX(resultados!$A$2:$ZZ$956, 538, MATCH($B$2, resultados!$A$1:$ZZ$1, 0))</f>
        <v/>
      </c>
      <c r="C544">
        <f>INDEX(resultados!$A$2:$ZZ$956, 538, MATCH($B$3, resultados!$A$1:$ZZ$1, 0))</f>
        <v/>
      </c>
    </row>
    <row r="545">
      <c r="A545">
        <f>INDEX(resultados!$A$2:$ZZ$956, 539, MATCH($B$1, resultados!$A$1:$ZZ$1, 0))</f>
        <v/>
      </c>
      <c r="B545">
        <f>INDEX(resultados!$A$2:$ZZ$956, 539, MATCH($B$2, resultados!$A$1:$ZZ$1, 0))</f>
        <v/>
      </c>
      <c r="C545">
        <f>INDEX(resultados!$A$2:$ZZ$956, 539, MATCH($B$3, resultados!$A$1:$ZZ$1, 0))</f>
        <v/>
      </c>
    </row>
    <row r="546">
      <c r="A546">
        <f>INDEX(resultados!$A$2:$ZZ$956, 540, MATCH($B$1, resultados!$A$1:$ZZ$1, 0))</f>
        <v/>
      </c>
      <c r="B546">
        <f>INDEX(resultados!$A$2:$ZZ$956, 540, MATCH($B$2, resultados!$A$1:$ZZ$1, 0))</f>
        <v/>
      </c>
      <c r="C546">
        <f>INDEX(resultados!$A$2:$ZZ$956, 540, MATCH($B$3, resultados!$A$1:$ZZ$1, 0))</f>
        <v/>
      </c>
    </row>
    <row r="547">
      <c r="A547">
        <f>INDEX(resultados!$A$2:$ZZ$956, 541, MATCH($B$1, resultados!$A$1:$ZZ$1, 0))</f>
        <v/>
      </c>
      <c r="B547">
        <f>INDEX(resultados!$A$2:$ZZ$956, 541, MATCH($B$2, resultados!$A$1:$ZZ$1, 0))</f>
        <v/>
      </c>
      <c r="C547">
        <f>INDEX(resultados!$A$2:$ZZ$956, 541, MATCH($B$3, resultados!$A$1:$ZZ$1, 0))</f>
        <v/>
      </c>
    </row>
    <row r="548">
      <c r="A548">
        <f>INDEX(resultados!$A$2:$ZZ$956, 542, MATCH($B$1, resultados!$A$1:$ZZ$1, 0))</f>
        <v/>
      </c>
      <c r="B548">
        <f>INDEX(resultados!$A$2:$ZZ$956, 542, MATCH($B$2, resultados!$A$1:$ZZ$1, 0))</f>
        <v/>
      </c>
      <c r="C548">
        <f>INDEX(resultados!$A$2:$ZZ$956, 542, MATCH($B$3, resultados!$A$1:$ZZ$1, 0))</f>
        <v/>
      </c>
    </row>
    <row r="549">
      <c r="A549">
        <f>INDEX(resultados!$A$2:$ZZ$956, 543, MATCH($B$1, resultados!$A$1:$ZZ$1, 0))</f>
        <v/>
      </c>
      <c r="B549">
        <f>INDEX(resultados!$A$2:$ZZ$956, 543, MATCH($B$2, resultados!$A$1:$ZZ$1, 0))</f>
        <v/>
      </c>
      <c r="C549">
        <f>INDEX(resultados!$A$2:$ZZ$956, 543, MATCH($B$3, resultados!$A$1:$ZZ$1, 0))</f>
        <v/>
      </c>
    </row>
    <row r="550">
      <c r="A550">
        <f>INDEX(resultados!$A$2:$ZZ$956, 544, MATCH($B$1, resultados!$A$1:$ZZ$1, 0))</f>
        <v/>
      </c>
      <c r="B550">
        <f>INDEX(resultados!$A$2:$ZZ$956, 544, MATCH($B$2, resultados!$A$1:$ZZ$1, 0))</f>
        <v/>
      </c>
      <c r="C550">
        <f>INDEX(resultados!$A$2:$ZZ$956, 544, MATCH($B$3, resultados!$A$1:$ZZ$1, 0))</f>
        <v/>
      </c>
    </row>
    <row r="551">
      <c r="A551">
        <f>INDEX(resultados!$A$2:$ZZ$956, 545, MATCH($B$1, resultados!$A$1:$ZZ$1, 0))</f>
        <v/>
      </c>
      <c r="B551">
        <f>INDEX(resultados!$A$2:$ZZ$956, 545, MATCH($B$2, resultados!$A$1:$ZZ$1, 0))</f>
        <v/>
      </c>
      <c r="C551">
        <f>INDEX(resultados!$A$2:$ZZ$956, 545, MATCH($B$3, resultados!$A$1:$ZZ$1, 0))</f>
        <v/>
      </c>
    </row>
    <row r="552">
      <c r="A552">
        <f>INDEX(resultados!$A$2:$ZZ$956, 546, MATCH($B$1, resultados!$A$1:$ZZ$1, 0))</f>
        <v/>
      </c>
      <c r="B552">
        <f>INDEX(resultados!$A$2:$ZZ$956, 546, MATCH($B$2, resultados!$A$1:$ZZ$1, 0))</f>
        <v/>
      </c>
      <c r="C552">
        <f>INDEX(resultados!$A$2:$ZZ$956, 546, MATCH($B$3, resultados!$A$1:$ZZ$1, 0))</f>
        <v/>
      </c>
    </row>
    <row r="553">
      <c r="A553">
        <f>INDEX(resultados!$A$2:$ZZ$956, 547, MATCH($B$1, resultados!$A$1:$ZZ$1, 0))</f>
        <v/>
      </c>
      <c r="B553">
        <f>INDEX(resultados!$A$2:$ZZ$956, 547, MATCH($B$2, resultados!$A$1:$ZZ$1, 0))</f>
        <v/>
      </c>
      <c r="C553">
        <f>INDEX(resultados!$A$2:$ZZ$956, 547, MATCH($B$3, resultados!$A$1:$ZZ$1, 0))</f>
        <v/>
      </c>
    </row>
    <row r="554">
      <c r="A554">
        <f>INDEX(resultados!$A$2:$ZZ$956, 548, MATCH($B$1, resultados!$A$1:$ZZ$1, 0))</f>
        <v/>
      </c>
      <c r="B554">
        <f>INDEX(resultados!$A$2:$ZZ$956, 548, MATCH($B$2, resultados!$A$1:$ZZ$1, 0))</f>
        <v/>
      </c>
      <c r="C554">
        <f>INDEX(resultados!$A$2:$ZZ$956, 548, MATCH($B$3, resultados!$A$1:$ZZ$1, 0))</f>
        <v/>
      </c>
    </row>
    <row r="555">
      <c r="A555">
        <f>INDEX(resultados!$A$2:$ZZ$956, 549, MATCH($B$1, resultados!$A$1:$ZZ$1, 0))</f>
        <v/>
      </c>
      <c r="B555">
        <f>INDEX(resultados!$A$2:$ZZ$956, 549, MATCH($B$2, resultados!$A$1:$ZZ$1, 0))</f>
        <v/>
      </c>
      <c r="C555">
        <f>INDEX(resultados!$A$2:$ZZ$956, 549, MATCH($B$3, resultados!$A$1:$ZZ$1, 0))</f>
        <v/>
      </c>
    </row>
    <row r="556">
      <c r="A556">
        <f>INDEX(resultados!$A$2:$ZZ$956, 550, MATCH($B$1, resultados!$A$1:$ZZ$1, 0))</f>
        <v/>
      </c>
      <c r="B556">
        <f>INDEX(resultados!$A$2:$ZZ$956, 550, MATCH($B$2, resultados!$A$1:$ZZ$1, 0))</f>
        <v/>
      </c>
      <c r="C556">
        <f>INDEX(resultados!$A$2:$ZZ$956, 550, MATCH($B$3, resultados!$A$1:$ZZ$1, 0))</f>
        <v/>
      </c>
    </row>
    <row r="557">
      <c r="A557">
        <f>INDEX(resultados!$A$2:$ZZ$956, 551, MATCH($B$1, resultados!$A$1:$ZZ$1, 0))</f>
        <v/>
      </c>
      <c r="B557">
        <f>INDEX(resultados!$A$2:$ZZ$956, 551, MATCH($B$2, resultados!$A$1:$ZZ$1, 0))</f>
        <v/>
      </c>
      <c r="C557">
        <f>INDEX(resultados!$A$2:$ZZ$956, 551, MATCH($B$3, resultados!$A$1:$ZZ$1, 0))</f>
        <v/>
      </c>
    </row>
    <row r="558">
      <c r="A558">
        <f>INDEX(resultados!$A$2:$ZZ$956, 552, MATCH($B$1, resultados!$A$1:$ZZ$1, 0))</f>
        <v/>
      </c>
      <c r="B558">
        <f>INDEX(resultados!$A$2:$ZZ$956, 552, MATCH($B$2, resultados!$A$1:$ZZ$1, 0))</f>
        <v/>
      </c>
      <c r="C558">
        <f>INDEX(resultados!$A$2:$ZZ$956, 552, MATCH($B$3, resultados!$A$1:$ZZ$1, 0))</f>
        <v/>
      </c>
    </row>
    <row r="559">
      <c r="A559">
        <f>INDEX(resultados!$A$2:$ZZ$956, 553, MATCH($B$1, resultados!$A$1:$ZZ$1, 0))</f>
        <v/>
      </c>
      <c r="B559">
        <f>INDEX(resultados!$A$2:$ZZ$956, 553, MATCH($B$2, resultados!$A$1:$ZZ$1, 0))</f>
        <v/>
      </c>
      <c r="C559">
        <f>INDEX(resultados!$A$2:$ZZ$956, 553, MATCH($B$3, resultados!$A$1:$ZZ$1, 0))</f>
        <v/>
      </c>
    </row>
    <row r="560">
      <c r="A560">
        <f>INDEX(resultados!$A$2:$ZZ$956, 554, MATCH($B$1, resultados!$A$1:$ZZ$1, 0))</f>
        <v/>
      </c>
      <c r="B560">
        <f>INDEX(resultados!$A$2:$ZZ$956, 554, MATCH($B$2, resultados!$A$1:$ZZ$1, 0))</f>
        <v/>
      </c>
      <c r="C560">
        <f>INDEX(resultados!$A$2:$ZZ$956, 554, MATCH($B$3, resultados!$A$1:$ZZ$1, 0))</f>
        <v/>
      </c>
    </row>
    <row r="561">
      <c r="A561">
        <f>INDEX(resultados!$A$2:$ZZ$956, 555, MATCH($B$1, resultados!$A$1:$ZZ$1, 0))</f>
        <v/>
      </c>
      <c r="B561">
        <f>INDEX(resultados!$A$2:$ZZ$956, 555, MATCH($B$2, resultados!$A$1:$ZZ$1, 0))</f>
        <v/>
      </c>
      <c r="C561">
        <f>INDEX(resultados!$A$2:$ZZ$956, 555, MATCH($B$3, resultados!$A$1:$ZZ$1, 0))</f>
        <v/>
      </c>
    </row>
    <row r="562">
      <c r="A562">
        <f>INDEX(resultados!$A$2:$ZZ$956, 556, MATCH($B$1, resultados!$A$1:$ZZ$1, 0))</f>
        <v/>
      </c>
      <c r="B562">
        <f>INDEX(resultados!$A$2:$ZZ$956, 556, MATCH($B$2, resultados!$A$1:$ZZ$1, 0))</f>
        <v/>
      </c>
      <c r="C562">
        <f>INDEX(resultados!$A$2:$ZZ$956, 556, MATCH($B$3, resultados!$A$1:$ZZ$1, 0))</f>
        <v/>
      </c>
    </row>
    <row r="563">
      <c r="A563">
        <f>INDEX(resultados!$A$2:$ZZ$956, 557, MATCH($B$1, resultados!$A$1:$ZZ$1, 0))</f>
        <v/>
      </c>
      <c r="B563">
        <f>INDEX(resultados!$A$2:$ZZ$956, 557, MATCH($B$2, resultados!$A$1:$ZZ$1, 0))</f>
        <v/>
      </c>
      <c r="C563">
        <f>INDEX(resultados!$A$2:$ZZ$956, 557, MATCH($B$3, resultados!$A$1:$ZZ$1, 0))</f>
        <v/>
      </c>
    </row>
    <row r="564">
      <c r="A564">
        <f>INDEX(resultados!$A$2:$ZZ$956, 558, MATCH($B$1, resultados!$A$1:$ZZ$1, 0))</f>
        <v/>
      </c>
      <c r="B564">
        <f>INDEX(resultados!$A$2:$ZZ$956, 558, MATCH($B$2, resultados!$A$1:$ZZ$1, 0))</f>
        <v/>
      </c>
      <c r="C564">
        <f>INDEX(resultados!$A$2:$ZZ$956, 558, MATCH($B$3, resultados!$A$1:$ZZ$1, 0))</f>
        <v/>
      </c>
    </row>
    <row r="565">
      <c r="A565">
        <f>INDEX(resultados!$A$2:$ZZ$956, 559, MATCH($B$1, resultados!$A$1:$ZZ$1, 0))</f>
        <v/>
      </c>
      <c r="B565">
        <f>INDEX(resultados!$A$2:$ZZ$956, 559, MATCH($B$2, resultados!$A$1:$ZZ$1, 0))</f>
        <v/>
      </c>
      <c r="C565">
        <f>INDEX(resultados!$A$2:$ZZ$956, 559, MATCH($B$3, resultados!$A$1:$ZZ$1, 0))</f>
        <v/>
      </c>
    </row>
    <row r="566">
      <c r="A566">
        <f>INDEX(resultados!$A$2:$ZZ$956, 560, MATCH($B$1, resultados!$A$1:$ZZ$1, 0))</f>
        <v/>
      </c>
      <c r="B566">
        <f>INDEX(resultados!$A$2:$ZZ$956, 560, MATCH($B$2, resultados!$A$1:$ZZ$1, 0))</f>
        <v/>
      </c>
      <c r="C566">
        <f>INDEX(resultados!$A$2:$ZZ$956, 560, MATCH($B$3, resultados!$A$1:$ZZ$1, 0))</f>
        <v/>
      </c>
    </row>
    <row r="567">
      <c r="A567">
        <f>INDEX(resultados!$A$2:$ZZ$956, 561, MATCH($B$1, resultados!$A$1:$ZZ$1, 0))</f>
        <v/>
      </c>
      <c r="B567">
        <f>INDEX(resultados!$A$2:$ZZ$956, 561, MATCH($B$2, resultados!$A$1:$ZZ$1, 0))</f>
        <v/>
      </c>
      <c r="C567">
        <f>INDEX(resultados!$A$2:$ZZ$956, 561, MATCH($B$3, resultados!$A$1:$ZZ$1, 0))</f>
        <v/>
      </c>
    </row>
    <row r="568">
      <c r="A568">
        <f>INDEX(resultados!$A$2:$ZZ$956, 562, MATCH($B$1, resultados!$A$1:$ZZ$1, 0))</f>
        <v/>
      </c>
      <c r="B568">
        <f>INDEX(resultados!$A$2:$ZZ$956, 562, MATCH($B$2, resultados!$A$1:$ZZ$1, 0))</f>
        <v/>
      </c>
      <c r="C568">
        <f>INDEX(resultados!$A$2:$ZZ$956, 562, MATCH($B$3, resultados!$A$1:$ZZ$1, 0))</f>
        <v/>
      </c>
    </row>
    <row r="569">
      <c r="A569">
        <f>INDEX(resultados!$A$2:$ZZ$956, 563, MATCH($B$1, resultados!$A$1:$ZZ$1, 0))</f>
        <v/>
      </c>
      <c r="B569">
        <f>INDEX(resultados!$A$2:$ZZ$956, 563, MATCH($B$2, resultados!$A$1:$ZZ$1, 0))</f>
        <v/>
      </c>
      <c r="C569">
        <f>INDEX(resultados!$A$2:$ZZ$956, 563, MATCH($B$3, resultados!$A$1:$ZZ$1, 0))</f>
        <v/>
      </c>
    </row>
    <row r="570">
      <c r="A570">
        <f>INDEX(resultados!$A$2:$ZZ$956, 564, MATCH($B$1, resultados!$A$1:$ZZ$1, 0))</f>
        <v/>
      </c>
      <c r="B570">
        <f>INDEX(resultados!$A$2:$ZZ$956, 564, MATCH($B$2, resultados!$A$1:$ZZ$1, 0))</f>
        <v/>
      </c>
      <c r="C570">
        <f>INDEX(resultados!$A$2:$ZZ$956, 564, MATCH($B$3, resultados!$A$1:$ZZ$1, 0))</f>
        <v/>
      </c>
    </row>
    <row r="571">
      <c r="A571">
        <f>INDEX(resultados!$A$2:$ZZ$956, 565, MATCH($B$1, resultados!$A$1:$ZZ$1, 0))</f>
        <v/>
      </c>
      <c r="B571">
        <f>INDEX(resultados!$A$2:$ZZ$956, 565, MATCH($B$2, resultados!$A$1:$ZZ$1, 0))</f>
        <v/>
      </c>
      <c r="C571">
        <f>INDEX(resultados!$A$2:$ZZ$956, 565, MATCH($B$3, resultados!$A$1:$ZZ$1, 0))</f>
        <v/>
      </c>
    </row>
    <row r="572">
      <c r="A572">
        <f>INDEX(resultados!$A$2:$ZZ$956, 566, MATCH($B$1, resultados!$A$1:$ZZ$1, 0))</f>
        <v/>
      </c>
      <c r="B572">
        <f>INDEX(resultados!$A$2:$ZZ$956, 566, MATCH($B$2, resultados!$A$1:$ZZ$1, 0))</f>
        <v/>
      </c>
      <c r="C572">
        <f>INDEX(resultados!$A$2:$ZZ$956, 566, MATCH($B$3, resultados!$A$1:$ZZ$1, 0))</f>
        <v/>
      </c>
    </row>
    <row r="573">
      <c r="A573">
        <f>INDEX(resultados!$A$2:$ZZ$956, 567, MATCH($B$1, resultados!$A$1:$ZZ$1, 0))</f>
        <v/>
      </c>
      <c r="B573">
        <f>INDEX(resultados!$A$2:$ZZ$956, 567, MATCH($B$2, resultados!$A$1:$ZZ$1, 0))</f>
        <v/>
      </c>
      <c r="C573">
        <f>INDEX(resultados!$A$2:$ZZ$956, 567, MATCH($B$3, resultados!$A$1:$ZZ$1, 0))</f>
        <v/>
      </c>
    </row>
    <row r="574">
      <c r="A574">
        <f>INDEX(resultados!$A$2:$ZZ$956, 568, MATCH($B$1, resultados!$A$1:$ZZ$1, 0))</f>
        <v/>
      </c>
      <c r="B574">
        <f>INDEX(resultados!$A$2:$ZZ$956, 568, MATCH($B$2, resultados!$A$1:$ZZ$1, 0))</f>
        <v/>
      </c>
      <c r="C574">
        <f>INDEX(resultados!$A$2:$ZZ$956, 568, MATCH($B$3, resultados!$A$1:$ZZ$1, 0))</f>
        <v/>
      </c>
    </row>
    <row r="575">
      <c r="A575">
        <f>INDEX(resultados!$A$2:$ZZ$956, 569, MATCH($B$1, resultados!$A$1:$ZZ$1, 0))</f>
        <v/>
      </c>
      <c r="B575">
        <f>INDEX(resultados!$A$2:$ZZ$956, 569, MATCH($B$2, resultados!$A$1:$ZZ$1, 0))</f>
        <v/>
      </c>
      <c r="C575">
        <f>INDEX(resultados!$A$2:$ZZ$956, 569, MATCH($B$3, resultados!$A$1:$ZZ$1, 0))</f>
        <v/>
      </c>
    </row>
    <row r="576">
      <c r="A576">
        <f>INDEX(resultados!$A$2:$ZZ$956, 570, MATCH($B$1, resultados!$A$1:$ZZ$1, 0))</f>
        <v/>
      </c>
      <c r="B576">
        <f>INDEX(resultados!$A$2:$ZZ$956, 570, MATCH($B$2, resultados!$A$1:$ZZ$1, 0))</f>
        <v/>
      </c>
      <c r="C576">
        <f>INDEX(resultados!$A$2:$ZZ$956, 570, MATCH($B$3, resultados!$A$1:$ZZ$1, 0))</f>
        <v/>
      </c>
    </row>
    <row r="577">
      <c r="A577">
        <f>INDEX(resultados!$A$2:$ZZ$956, 571, MATCH($B$1, resultados!$A$1:$ZZ$1, 0))</f>
        <v/>
      </c>
      <c r="B577">
        <f>INDEX(resultados!$A$2:$ZZ$956, 571, MATCH($B$2, resultados!$A$1:$ZZ$1, 0))</f>
        <v/>
      </c>
      <c r="C577">
        <f>INDEX(resultados!$A$2:$ZZ$956, 571, MATCH($B$3, resultados!$A$1:$ZZ$1, 0))</f>
        <v/>
      </c>
    </row>
    <row r="578">
      <c r="A578">
        <f>INDEX(resultados!$A$2:$ZZ$956, 572, MATCH($B$1, resultados!$A$1:$ZZ$1, 0))</f>
        <v/>
      </c>
      <c r="B578">
        <f>INDEX(resultados!$A$2:$ZZ$956, 572, MATCH($B$2, resultados!$A$1:$ZZ$1, 0))</f>
        <v/>
      </c>
      <c r="C578">
        <f>INDEX(resultados!$A$2:$ZZ$956, 572, MATCH($B$3, resultados!$A$1:$ZZ$1, 0))</f>
        <v/>
      </c>
    </row>
    <row r="579">
      <c r="A579">
        <f>INDEX(resultados!$A$2:$ZZ$956, 573, MATCH($B$1, resultados!$A$1:$ZZ$1, 0))</f>
        <v/>
      </c>
      <c r="B579">
        <f>INDEX(resultados!$A$2:$ZZ$956, 573, MATCH($B$2, resultados!$A$1:$ZZ$1, 0))</f>
        <v/>
      </c>
      <c r="C579">
        <f>INDEX(resultados!$A$2:$ZZ$956, 573, MATCH($B$3, resultados!$A$1:$ZZ$1, 0))</f>
        <v/>
      </c>
    </row>
    <row r="580">
      <c r="A580">
        <f>INDEX(resultados!$A$2:$ZZ$956, 574, MATCH($B$1, resultados!$A$1:$ZZ$1, 0))</f>
        <v/>
      </c>
      <c r="B580">
        <f>INDEX(resultados!$A$2:$ZZ$956, 574, MATCH($B$2, resultados!$A$1:$ZZ$1, 0))</f>
        <v/>
      </c>
      <c r="C580">
        <f>INDEX(resultados!$A$2:$ZZ$956, 574, MATCH($B$3, resultados!$A$1:$ZZ$1, 0))</f>
        <v/>
      </c>
    </row>
    <row r="581">
      <c r="A581">
        <f>INDEX(resultados!$A$2:$ZZ$956, 575, MATCH($B$1, resultados!$A$1:$ZZ$1, 0))</f>
        <v/>
      </c>
      <c r="B581">
        <f>INDEX(resultados!$A$2:$ZZ$956, 575, MATCH($B$2, resultados!$A$1:$ZZ$1, 0))</f>
        <v/>
      </c>
      <c r="C581">
        <f>INDEX(resultados!$A$2:$ZZ$956, 575, MATCH($B$3, resultados!$A$1:$ZZ$1, 0))</f>
        <v/>
      </c>
    </row>
    <row r="582">
      <c r="A582">
        <f>INDEX(resultados!$A$2:$ZZ$956, 576, MATCH($B$1, resultados!$A$1:$ZZ$1, 0))</f>
        <v/>
      </c>
      <c r="B582">
        <f>INDEX(resultados!$A$2:$ZZ$956, 576, MATCH($B$2, resultados!$A$1:$ZZ$1, 0))</f>
        <v/>
      </c>
      <c r="C582">
        <f>INDEX(resultados!$A$2:$ZZ$956, 576, MATCH($B$3, resultados!$A$1:$ZZ$1, 0))</f>
        <v/>
      </c>
    </row>
    <row r="583">
      <c r="A583">
        <f>INDEX(resultados!$A$2:$ZZ$956, 577, MATCH($B$1, resultados!$A$1:$ZZ$1, 0))</f>
        <v/>
      </c>
      <c r="B583">
        <f>INDEX(resultados!$A$2:$ZZ$956, 577, MATCH($B$2, resultados!$A$1:$ZZ$1, 0))</f>
        <v/>
      </c>
      <c r="C583">
        <f>INDEX(resultados!$A$2:$ZZ$956, 577, MATCH($B$3, resultados!$A$1:$ZZ$1, 0))</f>
        <v/>
      </c>
    </row>
    <row r="584">
      <c r="A584">
        <f>INDEX(resultados!$A$2:$ZZ$956, 578, MATCH($B$1, resultados!$A$1:$ZZ$1, 0))</f>
        <v/>
      </c>
      <c r="B584">
        <f>INDEX(resultados!$A$2:$ZZ$956, 578, MATCH($B$2, resultados!$A$1:$ZZ$1, 0))</f>
        <v/>
      </c>
      <c r="C584">
        <f>INDEX(resultados!$A$2:$ZZ$956, 578, MATCH($B$3, resultados!$A$1:$ZZ$1, 0))</f>
        <v/>
      </c>
    </row>
    <row r="585">
      <c r="A585">
        <f>INDEX(resultados!$A$2:$ZZ$956, 579, MATCH($B$1, resultados!$A$1:$ZZ$1, 0))</f>
        <v/>
      </c>
      <c r="B585">
        <f>INDEX(resultados!$A$2:$ZZ$956, 579, MATCH($B$2, resultados!$A$1:$ZZ$1, 0))</f>
        <v/>
      </c>
      <c r="C585">
        <f>INDEX(resultados!$A$2:$ZZ$956, 579, MATCH($B$3, resultados!$A$1:$ZZ$1, 0))</f>
        <v/>
      </c>
    </row>
    <row r="586">
      <c r="A586">
        <f>INDEX(resultados!$A$2:$ZZ$956, 580, MATCH($B$1, resultados!$A$1:$ZZ$1, 0))</f>
        <v/>
      </c>
      <c r="B586">
        <f>INDEX(resultados!$A$2:$ZZ$956, 580, MATCH($B$2, resultados!$A$1:$ZZ$1, 0))</f>
        <v/>
      </c>
      <c r="C586">
        <f>INDEX(resultados!$A$2:$ZZ$956, 580, MATCH($B$3, resultados!$A$1:$ZZ$1, 0))</f>
        <v/>
      </c>
    </row>
    <row r="587">
      <c r="A587">
        <f>INDEX(resultados!$A$2:$ZZ$956, 581, MATCH($B$1, resultados!$A$1:$ZZ$1, 0))</f>
        <v/>
      </c>
      <c r="B587">
        <f>INDEX(resultados!$A$2:$ZZ$956, 581, MATCH($B$2, resultados!$A$1:$ZZ$1, 0))</f>
        <v/>
      </c>
      <c r="C587">
        <f>INDEX(resultados!$A$2:$ZZ$956, 581, MATCH($B$3, resultados!$A$1:$ZZ$1, 0))</f>
        <v/>
      </c>
    </row>
    <row r="588">
      <c r="A588">
        <f>INDEX(resultados!$A$2:$ZZ$956, 582, MATCH($B$1, resultados!$A$1:$ZZ$1, 0))</f>
        <v/>
      </c>
      <c r="B588">
        <f>INDEX(resultados!$A$2:$ZZ$956, 582, MATCH($B$2, resultados!$A$1:$ZZ$1, 0))</f>
        <v/>
      </c>
      <c r="C588">
        <f>INDEX(resultados!$A$2:$ZZ$956, 582, MATCH($B$3, resultados!$A$1:$ZZ$1, 0))</f>
        <v/>
      </c>
    </row>
    <row r="589">
      <c r="A589">
        <f>INDEX(resultados!$A$2:$ZZ$956, 583, MATCH($B$1, resultados!$A$1:$ZZ$1, 0))</f>
        <v/>
      </c>
      <c r="B589">
        <f>INDEX(resultados!$A$2:$ZZ$956, 583, MATCH($B$2, resultados!$A$1:$ZZ$1, 0))</f>
        <v/>
      </c>
      <c r="C589">
        <f>INDEX(resultados!$A$2:$ZZ$956, 583, MATCH($B$3, resultados!$A$1:$ZZ$1, 0))</f>
        <v/>
      </c>
    </row>
    <row r="590">
      <c r="A590">
        <f>INDEX(resultados!$A$2:$ZZ$956, 584, MATCH($B$1, resultados!$A$1:$ZZ$1, 0))</f>
        <v/>
      </c>
      <c r="B590">
        <f>INDEX(resultados!$A$2:$ZZ$956, 584, MATCH($B$2, resultados!$A$1:$ZZ$1, 0))</f>
        <v/>
      </c>
      <c r="C590">
        <f>INDEX(resultados!$A$2:$ZZ$956, 584, MATCH($B$3, resultados!$A$1:$ZZ$1, 0))</f>
        <v/>
      </c>
    </row>
    <row r="591">
      <c r="A591">
        <f>INDEX(resultados!$A$2:$ZZ$956, 585, MATCH($B$1, resultados!$A$1:$ZZ$1, 0))</f>
        <v/>
      </c>
      <c r="B591">
        <f>INDEX(resultados!$A$2:$ZZ$956, 585, MATCH($B$2, resultados!$A$1:$ZZ$1, 0))</f>
        <v/>
      </c>
      <c r="C591">
        <f>INDEX(resultados!$A$2:$ZZ$956, 585, MATCH($B$3, resultados!$A$1:$ZZ$1, 0))</f>
        <v/>
      </c>
    </row>
    <row r="592">
      <c r="A592">
        <f>INDEX(resultados!$A$2:$ZZ$956, 586, MATCH($B$1, resultados!$A$1:$ZZ$1, 0))</f>
        <v/>
      </c>
      <c r="B592">
        <f>INDEX(resultados!$A$2:$ZZ$956, 586, MATCH($B$2, resultados!$A$1:$ZZ$1, 0))</f>
        <v/>
      </c>
      <c r="C592">
        <f>INDEX(resultados!$A$2:$ZZ$956, 586, MATCH($B$3, resultados!$A$1:$ZZ$1, 0))</f>
        <v/>
      </c>
    </row>
    <row r="593">
      <c r="A593">
        <f>INDEX(resultados!$A$2:$ZZ$956, 587, MATCH($B$1, resultados!$A$1:$ZZ$1, 0))</f>
        <v/>
      </c>
      <c r="B593">
        <f>INDEX(resultados!$A$2:$ZZ$956, 587, MATCH($B$2, resultados!$A$1:$ZZ$1, 0))</f>
        <v/>
      </c>
      <c r="C593">
        <f>INDEX(resultados!$A$2:$ZZ$956, 587, MATCH($B$3, resultados!$A$1:$ZZ$1, 0))</f>
        <v/>
      </c>
    </row>
    <row r="594">
      <c r="A594">
        <f>INDEX(resultados!$A$2:$ZZ$956, 588, MATCH($B$1, resultados!$A$1:$ZZ$1, 0))</f>
        <v/>
      </c>
      <c r="B594">
        <f>INDEX(resultados!$A$2:$ZZ$956, 588, MATCH($B$2, resultados!$A$1:$ZZ$1, 0))</f>
        <v/>
      </c>
      <c r="C594">
        <f>INDEX(resultados!$A$2:$ZZ$956, 588, MATCH($B$3, resultados!$A$1:$ZZ$1, 0))</f>
        <v/>
      </c>
    </row>
    <row r="595">
      <c r="A595">
        <f>INDEX(resultados!$A$2:$ZZ$956, 589, MATCH($B$1, resultados!$A$1:$ZZ$1, 0))</f>
        <v/>
      </c>
      <c r="B595">
        <f>INDEX(resultados!$A$2:$ZZ$956, 589, MATCH($B$2, resultados!$A$1:$ZZ$1, 0))</f>
        <v/>
      </c>
      <c r="C595">
        <f>INDEX(resultados!$A$2:$ZZ$956, 589, MATCH($B$3, resultados!$A$1:$ZZ$1, 0))</f>
        <v/>
      </c>
    </row>
    <row r="596">
      <c r="A596">
        <f>INDEX(resultados!$A$2:$ZZ$956, 590, MATCH($B$1, resultados!$A$1:$ZZ$1, 0))</f>
        <v/>
      </c>
      <c r="B596">
        <f>INDEX(resultados!$A$2:$ZZ$956, 590, MATCH($B$2, resultados!$A$1:$ZZ$1, 0))</f>
        <v/>
      </c>
      <c r="C596">
        <f>INDEX(resultados!$A$2:$ZZ$956, 590, MATCH($B$3, resultados!$A$1:$ZZ$1, 0))</f>
        <v/>
      </c>
    </row>
    <row r="597">
      <c r="A597">
        <f>INDEX(resultados!$A$2:$ZZ$956, 591, MATCH($B$1, resultados!$A$1:$ZZ$1, 0))</f>
        <v/>
      </c>
      <c r="B597">
        <f>INDEX(resultados!$A$2:$ZZ$956, 591, MATCH($B$2, resultados!$A$1:$ZZ$1, 0))</f>
        <v/>
      </c>
      <c r="C597">
        <f>INDEX(resultados!$A$2:$ZZ$956, 591, MATCH($B$3, resultados!$A$1:$ZZ$1, 0))</f>
        <v/>
      </c>
    </row>
    <row r="598">
      <c r="A598">
        <f>INDEX(resultados!$A$2:$ZZ$956, 592, MATCH($B$1, resultados!$A$1:$ZZ$1, 0))</f>
        <v/>
      </c>
      <c r="B598">
        <f>INDEX(resultados!$A$2:$ZZ$956, 592, MATCH($B$2, resultados!$A$1:$ZZ$1, 0))</f>
        <v/>
      </c>
      <c r="C598">
        <f>INDEX(resultados!$A$2:$ZZ$956, 592, MATCH($B$3, resultados!$A$1:$ZZ$1, 0))</f>
        <v/>
      </c>
    </row>
    <row r="599">
      <c r="A599">
        <f>INDEX(resultados!$A$2:$ZZ$956, 593, MATCH($B$1, resultados!$A$1:$ZZ$1, 0))</f>
        <v/>
      </c>
      <c r="B599">
        <f>INDEX(resultados!$A$2:$ZZ$956, 593, MATCH($B$2, resultados!$A$1:$ZZ$1, 0))</f>
        <v/>
      </c>
      <c r="C599">
        <f>INDEX(resultados!$A$2:$ZZ$956, 593, MATCH($B$3, resultados!$A$1:$ZZ$1, 0))</f>
        <v/>
      </c>
    </row>
    <row r="600">
      <c r="A600">
        <f>INDEX(resultados!$A$2:$ZZ$956, 594, MATCH($B$1, resultados!$A$1:$ZZ$1, 0))</f>
        <v/>
      </c>
      <c r="B600">
        <f>INDEX(resultados!$A$2:$ZZ$956, 594, MATCH($B$2, resultados!$A$1:$ZZ$1, 0))</f>
        <v/>
      </c>
      <c r="C600">
        <f>INDEX(resultados!$A$2:$ZZ$956, 594, MATCH($B$3, resultados!$A$1:$ZZ$1, 0))</f>
        <v/>
      </c>
    </row>
    <row r="601">
      <c r="A601">
        <f>INDEX(resultados!$A$2:$ZZ$956, 595, MATCH($B$1, resultados!$A$1:$ZZ$1, 0))</f>
        <v/>
      </c>
      <c r="B601">
        <f>INDEX(resultados!$A$2:$ZZ$956, 595, MATCH($B$2, resultados!$A$1:$ZZ$1, 0))</f>
        <v/>
      </c>
      <c r="C601">
        <f>INDEX(resultados!$A$2:$ZZ$956, 595, MATCH($B$3, resultados!$A$1:$ZZ$1, 0))</f>
        <v/>
      </c>
    </row>
    <row r="602">
      <c r="A602">
        <f>INDEX(resultados!$A$2:$ZZ$956, 596, MATCH($B$1, resultados!$A$1:$ZZ$1, 0))</f>
        <v/>
      </c>
      <c r="B602">
        <f>INDEX(resultados!$A$2:$ZZ$956, 596, MATCH($B$2, resultados!$A$1:$ZZ$1, 0))</f>
        <v/>
      </c>
      <c r="C602">
        <f>INDEX(resultados!$A$2:$ZZ$956, 596, MATCH($B$3, resultados!$A$1:$ZZ$1, 0))</f>
        <v/>
      </c>
    </row>
    <row r="603">
      <c r="A603">
        <f>INDEX(resultados!$A$2:$ZZ$956, 597, MATCH($B$1, resultados!$A$1:$ZZ$1, 0))</f>
        <v/>
      </c>
      <c r="B603">
        <f>INDEX(resultados!$A$2:$ZZ$956, 597, MATCH($B$2, resultados!$A$1:$ZZ$1, 0))</f>
        <v/>
      </c>
      <c r="C603">
        <f>INDEX(resultados!$A$2:$ZZ$956, 597, MATCH($B$3, resultados!$A$1:$ZZ$1, 0))</f>
        <v/>
      </c>
    </row>
    <row r="604">
      <c r="A604">
        <f>INDEX(resultados!$A$2:$ZZ$956, 598, MATCH($B$1, resultados!$A$1:$ZZ$1, 0))</f>
        <v/>
      </c>
      <c r="B604">
        <f>INDEX(resultados!$A$2:$ZZ$956, 598, MATCH($B$2, resultados!$A$1:$ZZ$1, 0))</f>
        <v/>
      </c>
      <c r="C604">
        <f>INDEX(resultados!$A$2:$ZZ$956, 598, MATCH($B$3, resultados!$A$1:$ZZ$1, 0))</f>
        <v/>
      </c>
    </row>
    <row r="605">
      <c r="A605">
        <f>INDEX(resultados!$A$2:$ZZ$956, 599, MATCH($B$1, resultados!$A$1:$ZZ$1, 0))</f>
        <v/>
      </c>
      <c r="B605">
        <f>INDEX(resultados!$A$2:$ZZ$956, 599, MATCH($B$2, resultados!$A$1:$ZZ$1, 0))</f>
        <v/>
      </c>
      <c r="C605">
        <f>INDEX(resultados!$A$2:$ZZ$956, 599, MATCH($B$3, resultados!$A$1:$ZZ$1, 0))</f>
        <v/>
      </c>
    </row>
    <row r="606">
      <c r="A606">
        <f>INDEX(resultados!$A$2:$ZZ$956, 600, MATCH($B$1, resultados!$A$1:$ZZ$1, 0))</f>
        <v/>
      </c>
      <c r="B606">
        <f>INDEX(resultados!$A$2:$ZZ$956, 600, MATCH($B$2, resultados!$A$1:$ZZ$1, 0))</f>
        <v/>
      </c>
      <c r="C606">
        <f>INDEX(resultados!$A$2:$ZZ$956, 600, MATCH($B$3, resultados!$A$1:$ZZ$1, 0))</f>
        <v/>
      </c>
    </row>
    <row r="607">
      <c r="A607">
        <f>INDEX(resultados!$A$2:$ZZ$956, 601, MATCH($B$1, resultados!$A$1:$ZZ$1, 0))</f>
        <v/>
      </c>
      <c r="B607">
        <f>INDEX(resultados!$A$2:$ZZ$956, 601, MATCH($B$2, resultados!$A$1:$ZZ$1, 0))</f>
        <v/>
      </c>
      <c r="C607">
        <f>INDEX(resultados!$A$2:$ZZ$956, 601, MATCH($B$3, resultados!$A$1:$ZZ$1, 0))</f>
        <v/>
      </c>
    </row>
    <row r="608">
      <c r="A608">
        <f>INDEX(resultados!$A$2:$ZZ$956, 602, MATCH($B$1, resultados!$A$1:$ZZ$1, 0))</f>
        <v/>
      </c>
      <c r="B608">
        <f>INDEX(resultados!$A$2:$ZZ$956, 602, MATCH($B$2, resultados!$A$1:$ZZ$1, 0))</f>
        <v/>
      </c>
      <c r="C608">
        <f>INDEX(resultados!$A$2:$ZZ$956, 602, MATCH($B$3, resultados!$A$1:$ZZ$1, 0))</f>
        <v/>
      </c>
    </row>
    <row r="609">
      <c r="A609">
        <f>INDEX(resultados!$A$2:$ZZ$956, 603, MATCH($B$1, resultados!$A$1:$ZZ$1, 0))</f>
        <v/>
      </c>
      <c r="B609">
        <f>INDEX(resultados!$A$2:$ZZ$956, 603, MATCH($B$2, resultados!$A$1:$ZZ$1, 0))</f>
        <v/>
      </c>
      <c r="C609">
        <f>INDEX(resultados!$A$2:$ZZ$956, 603, MATCH($B$3, resultados!$A$1:$ZZ$1, 0))</f>
        <v/>
      </c>
    </row>
    <row r="610">
      <c r="A610">
        <f>INDEX(resultados!$A$2:$ZZ$956, 604, MATCH($B$1, resultados!$A$1:$ZZ$1, 0))</f>
        <v/>
      </c>
      <c r="B610">
        <f>INDEX(resultados!$A$2:$ZZ$956, 604, MATCH($B$2, resultados!$A$1:$ZZ$1, 0))</f>
        <v/>
      </c>
      <c r="C610">
        <f>INDEX(resultados!$A$2:$ZZ$956, 604, MATCH($B$3, resultados!$A$1:$ZZ$1, 0))</f>
        <v/>
      </c>
    </row>
    <row r="611">
      <c r="A611">
        <f>INDEX(resultados!$A$2:$ZZ$956, 605, MATCH($B$1, resultados!$A$1:$ZZ$1, 0))</f>
        <v/>
      </c>
      <c r="B611">
        <f>INDEX(resultados!$A$2:$ZZ$956, 605, MATCH($B$2, resultados!$A$1:$ZZ$1, 0))</f>
        <v/>
      </c>
      <c r="C611">
        <f>INDEX(resultados!$A$2:$ZZ$956, 605, MATCH($B$3, resultados!$A$1:$ZZ$1, 0))</f>
        <v/>
      </c>
    </row>
    <row r="612">
      <c r="A612">
        <f>INDEX(resultados!$A$2:$ZZ$956, 606, MATCH($B$1, resultados!$A$1:$ZZ$1, 0))</f>
        <v/>
      </c>
      <c r="B612">
        <f>INDEX(resultados!$A$2:$ZZ$956, 606, MATCH($B$2, resultados!$A$1:$ZZ$1, 0))</f>
        <v/>
      </c>
      <c r="C612">
        <f>INDEX(resultados!$A$2:$ZZ$956, 606, MATCH($B$3, resultados!$A$1:$ZZ$1, 0))</f>
        <v/>
      </c>
    </row>
    <row r="613">
      <c r="A613">
        <f>INDEX(resultados!$A$2:$ZZ$956, 607, MATCH($B$1, resultados!$A$1:$ZZ$1, 0))</f>
        <v/>
      </c>
      <c r="B613">
        <f>INDEX(resultados!$A$2:$ZZ$956, 607, MATCH($B$2, resultados!$A$1:$ZZ$1, 0))</f>
        <v/>
      </c>
      <c r="C613">
        <f>INDEX(resultados!$A$2:$ZZ$956, 607, MATCH($B$3, resultados!$A$1:$ZZ$1, 0))</f>
        <v/>
      </c>
    </row>
    <row r="614">
      <c r="A614">
        <f>INDEX(resultados!$A$2:$ZZ$956, 608, MATCH($B$1, resultados!$A$1:$ZZ$1, 0))</f>
        <v/>
      </c>
      <c r="B614">
        <f>INDEX(resultados!$A$2:$ZZ$956, 608, MATCH($B$2, resultados!$A$1:$ZZ$1, 0))</f>
        <v/>
      </c>
      <c r="C614">
        <f>INDEX(resultados!$A$2:$ZZ$956, 608, MATCH($B$3, resultados!$A$1:$ZZ$1, 0))</f>
        <v/>
      </c>
    </row>
    <row r="615">
      <c r="A615">
        <f>INDEX(resultados!$A$2:$ZZ$956, 609, MATCH($B$1, resultados!$A$1:$ZZ$1, 0))</f>
        <v/>
      </c>
      <c r="B615">
        <f>INDEX(resultados!$A$2:$ZZ$956, 609, MATCH($B$2, resultados!$A$1:$ZZ$1, 0))</f>
        <v/>
      </c>
      <c r="C615">
        <f>INDEX(resultados!$A$2:$ZZ$956, 609, MATCH($B$3, resultados!$A$1:$ZZ$1, 0))</f>
        <v/>
      </c>
    </row>
    <row r="616">
      <c r="A616">
        <f>INDEX(resultados!$A$2:$ZZ$956, 610, MATCH($B$1, resultados!$A$1:$ZZ$1, 0))</f>
        <v/>
      </c>
      <c r="B616">
        <f>INDEX(resultados!$A$2:$ZZ$956, 610, MATCH($B$2, resultados!$A$1:$ZZ$1, 0))</f>
        <v/>
      </c>
      <c r="C616">
        <f>INDEX(resultados!$A$2:$ZZ$956, 610, MATCH($B$3, resultados!$A$1:$ZZ$1, 0))</f>
        <v/>
      </c>
    </row>
    <row r="617">
      <c r="A617">
        <f>INDEX(resultados!$A$2:$ZZ$956, 611, MATCH($B$1, resultados!$A$1:$ZZ$1, 0))</f>
        <v/>
      </c>
      <c r="B617">
        <f>INDEX(resultados!$A$2:$ZZ$956, 611, MATCH($B$2, resultados!$A$1:$ZZ$1, 0))</f>
        <v/>
      </c>
      <c r="C617">
        <f>INDEX(resultados!$A$2:$ZZ$956, 611, MATCH($B$3, resultados!$A$1:$ZZ$1, 0))</f>
        <v/>
      </c>
    </row>
    <row r="618">
      <c r="A618">
        <f>INDEX(resultados!$A$2:$ZZ$956, 612, MATCH($B$1, resultados!$A$1:$ZZ$1, 0))</f>
        <v/>
      </c>
      <c r="B618">
        <f>INDEX(resultados!$A$2:$ZZ$956, 612, MATCH($B$2, resultados!$A$1:$ZZ$1, 0))</f>
        <v/>
      </c>
      <c r="C618">
        <f>INDEX(resultados!$A$2:$ZZ$956, 612, MATCH($B$3, resultados!$A$1:$ZZ$1, 0))</f>
        <v/>
      </c>
    </row>
    <row r="619">
      <c r="A619">
        <f>INDEX(resultados!$A$2:$ZZ$956, 613, MATCH($B$1, resultados!$A$1:$ZZ$1, 0))</f>
        <v/>
      </c>
      <c r="B619">
        <f>INDEX(resultados!$A$2:$ZZ$956, 613, MATCH($B$2, resultados!$A$1:$ZZ$1, 0))</f>
        <v/>
      </c>
      <c r="C619">
        <f>INDEX(resultados!$A$2:$ZZ$956, 613, MATCH($B$3, resultados!$A$1:$ZZ$1, 0))</f>
        <v/>
      </c>
    </row>
    <row r="620">
      <c r="A620">
        <f>INDEX(resultados!$A$2:$ZZ$956, 614, MATCH($B$1, resultados!$A$1:$ZZ$1, 0))</f>
        <v/>
      </c>
      <c r="B620">
        <f>INDEX(resultados!$A$2:$ZZ$956, 614, MATCH($B$2, resultados!$A$1:$ZZ$1, 0))</f>
        <v/>
      </c>
      <c r="C620">
        <f>INDEX(resultados!$A$2:$ZZ$956, 614, MATCH($B$3, resultados!$A$1:$ZZ$1, 0))</f>
        <v/>
      </c>
    </row>
    <row r="621">
      <c r="A621">
        <f>INDEX(resultados!$A$2:$ZZ$956, 615, MATCH($B$1, resultados!$A$1:$ZZ$1, 0))</f>
        <v/>
      </c>
      <c r="B621">
        <f>INDEX(resultados!$A$2:$ZZ$956, 615, MATCH($B$2, resultados!$A$1:$ZZ$1, 0))</f>
        <v/>
      </c>
      <c r="C621">
        <f>INDEX(resultados!$A$2:$ZZ$956, 615, MATCH($B$3, resultados!$A$1:$ZZ$1, 0))</f>
        <v/>
      </c>
    </row>
    <row r="622">
      <c r="A622">
        <f>INDEX(resultados!$A$2:$ZZ$956, 616, MATCH($B$1, resultados!$A$1:$ZZ$1, 0))</f>
        <v/>
      </c>
      <c r="B622">
        <f>INDEX(resultados!$A$2:$ZZ$956, 616, MATCH($B$2, resultados!$A$1:$ZZ$1, 0))</f>
        <v/>
      </c>
      <c r="C622">
        <f>INDEX(resultados!$A$2:$ZZ$956, 616, MATCH($B$3, resultados!$A$1:$ZZ$1, 0))</f>
        <v/>
      </c>
    </row>
    <row r="623">
      <c r="A623">
        <f>INDEX(resultados!$A$2:$ZZ$956, 617, MATCH($B$1, resultados!$A$1:$ZZ$1, 0))</f>
        <v/>
      </c>
      <c r="B623">
        <f>INDEX(resultados!$A$2:$ZZ$956, 617, MATCH($B$2, resultados!$A$1:$ZZ$1, 0))</f>
        <v/>
      </c>
      <c r="C623">
        <f>INDEX(resultados!$A$2:$ZZ$956, 617, MATCH($B$3, resultados!$A$1:$ZZ$1, 0))</f>
        <v/>
      </c>
    </row>
    <row r="624">
      <c r="A624">
        <f>INDEX(resultados!$A$2:$ZZ$956, 618, MATCH($B$1, resultados!$A$1:$ZZ$1, 0))</f>
        <v/>
      </c>
      <c r="B624">
        <f>INDEX(resultados!$A$2:$ZZ$956, 618, MATCH($B$2, resultados!$A$1:$ZZ$1, 0))</f>
        <v/>
      </c>
      <c r="C624">
        <f>INDEX(resultados!$A$2:$ZZ$956, 618, MATCH($B$3, resultados!$A$1:$ZZ$1, 0))</f>
        <v/>
      </c>
    </row>
    <row r="625">
      <c r="A625">
        <f>INDEX(resultados!$A$2:$ZZ$956, 619, MATCH($B$1, resultados!$A$1:$ZZ$1, 0))</f>
        <v/>
      </c>
      <c r="B625">
        <f>INDEX(resultados!$A$2:$ZZ$956, 619, MATCH($B$2, resultados!$A$1:$ZZ$1, 0))</f>
        <v/>
      </c>
      <c r="C625">
        <f>INDEX(resultados!$A$2:$ZZ$956, 619, MATCH($B$3, resultados!$A$1:$ZZ$1, 0))</f>
        <v/>
      </c>
    </row>
    <row r="626">
      <c r="A626">
        <f>INDEX(resultados!$A$2:$ZZ$956, 620, MATCH($B$1, resultados!$A$1:$ZZ$1, 0))</f>
        <v/>
      </c>
      <c r="B626">
        <f>INDEX(resultados!$A$2:$ZZ$956, 620, MATCH($B$2, resultados!$A$1:$ZZ$1, 0))</f>
        <v/>
      </c>
      <c r="C626">
        <f>INDEX(resultados!$A$2:$ZZ$956, 620, MATCH($B$3, resultados!$A$1:$ZZ$1, 0))</f>
        <v/>
      </c>
    </row>
    <row r="627">
      <c r="A627">
        <f>INDEX(resultados!$A$2:$ZZ$956, 621, MATCH($B$1, resultados!$A$1:$ZZ$1, 0))</f>
        <v/>
      </c>
      <c r="B627">
        <f>INDEX(resultados!$A$2:$ZZ$956, 621, MATCH($B$2, resultados!$A$1:$ZZ$1, 0))</f>
        <v/>
      </c>
      <c r="C627">
        <f>INDEX(resultados!$A$2:$ZZ$956, 621, MATCH($B$3, resultados!$A$1:$ZZ$1, 0))</f>
        <v/>
      </c>
    </row>
    <row r="628">
      <c r="A628">
        <f>INDEX(resultados!$A$2:$ZZ$956, 622, MATCH($B$1, resultados!$A$1:$ZZ$1, 0))</f>
        <v/>
      </c>
      <c r="B628">
        <f>INDEX(resultados!$A$2:$ZZ$956, 622, MATCH($B$2, resultados!$A$1:$ZZ$1, 0))</f>
        <v/>
      </c>
      <c r="C628">
        <f>INDEX(resultados!$A$2:$ZZ$956, 622, MATCH($B$3, resultados!$A$1:$ZZ$1, 0))</f>
        <v/>
      </c>
    </row>
    <row r="629">
      <c r="A629">
        <f>INDEX(resultados!$A$2:$ZZ$956, 623, MATCH($B$1, resultados!$A$1:$ZZ$1, 0))</f>
        <v/>
      </c>
      <c r="B629">
        <f>INDEX(resultados!$A$2:$ZZ$956, 623, MATCH($B$2, resultados!$A$1:$ZZ$1, 0))</f>
        <v/>
      </c>
      <c r="C629">
        <f>INDEX(resultados!$A$2:$ZZ$956, 623, MATCH($B$3, resultados!$A$1:$ZZ$1, 0))</f>
        <v/>
      </c>
    </row>
    <row r="630">
      <c r="A630">
        <f>INDEX(resultados!$A$2:$ZZ$956, 624, MATCH($B$1, resultados!$A$1:$ZZ$1, 0))</f>
        <v/>
      </c>
      <c r="B630">
        <f>INDEX(resultados!$A$2:$ZZ$956, 624, MATCH($B$2, resultados!$A$1:$ZZ$1, 0))</f>
        <v/>
      </c>
      <c r="C630">
        <f>INDEX(resultados!$A$2:$ZZ$956, 624, MATCH($B$3, resultados!$A$1:$ZZ$1, 0))</f>
        <v/>
      </c>
    </row>
    <row r="631">
      <c r="A631">
        <f>INDEX(resultados!$A$2:$ZZ$956, 625, MATCH($B$1, resultados!$A$1:$ZZ$1, 0))</f>
        <v/>
      </c>
      <c r="B631">
        <f>INDEX(resultados!$A$2:$ZZ$956, 625, MATCH($B$2, resultados!$A$1:$ZZ$1, 0))</f>
        <v/>
      </c>
      <c r="C631">
        <f>INDEX(resultados!$A$2:$ZZ$956, 625, MATCH($B$3, resultados!$A$1:$ZZ$1, 0))</f>
        <v/>
      </c>
    </row>
    <row r="632">
      <c r="A632">
        <f>INDEX(resultados!$A$2:$ZZ$956, 626, MATCH($B$1, resultados!$A$1:$ZZ$1, 0))</f>
        <v/>
      </c>
      <c r="B632">
        <f>INDEX(resultados!$A$2:$ZZ$956, 626, MATCH($B$2, resultados!$A$1:$ZZ$1, 0))</f>
        <v/>
      </c>
      <c r="C632">
        <f>INDEX(resultados!$A$2:$ZZ$956, 626, MATCH($B$3, resultados!$A$1:$ZZ$1, 0))</f>
        <v/>
      </c>
    </row>
    <row r="633">
      <c r="A633">
        <f>INDEX(resultados!$A$2:$ZZ$956, 627, MATCH($B$1, resultados!$A$1:$ZZ$1, 0))</f>
        <v/>
      </c>
      <c r="B633">
        <f>INDEX(resultados!$A$2:$ZZ$956, 627, MATCH($B$2, resultados!$A$1:$ZZ$1, 0))</f>
        <v/>
      </c>
      <c r="C633">
        <f>INDEX(resultados!$A$2:$ZZ$956, 627, MATCH($B$3, resultados!$A$1:$ZZ$1, 0))</f>
        <v/>
      </c>
    </row>
    <row r="634">
      <c r="A634">
        <f>INDEX(resultados!$A$2:$ZZ$956, 628, MATCH($B$1, resultados!$A$1:$ZZ$1, 0))</f>
        <v/>
      </c>
      <c r="B634">
        <f>INDEX(resultados!$A$2:$ZZ$956, 628, MATCH($B$2, resultados!$A$1:$ZZ$1, 0))</f>
        <v/>
      </c>
      <c r="C634">
        <f>INDEX(resultados!$A$2:$ZZ$956, 628, MATCH($B$3, resultados!$A$1:$ZZ$1, 0))</f>
        <v/>
      </c>
    </row>
    <row r="635">
      <c r="A635">
        <f>INDEX(resultados!$A$2:$ZZ$956, 629, MATCH($B$1, resultados!$A$1:$ZZ$1, 0))</f>
        <v/>
      </c>
      <c r="B635">
        <f>INDEX(resultados!$A$2:$ZZ$956, 629, MATCH($B$2, resultados!$A$1:$ZZ$1, 0))</f>
        <v/>
      </c>
      <c r="C635">
        <f>INDEX(resultados!$A$2:$ZZ$956, 629, MATCH($B$3, resultados!$A$1:$ZZ$1, 0))</f>
        <v/>
      </c>
    </row>
    <row r="636">
      <c r="A636">
        <f>INDEX(resultados!$A$2:$ZZ$956, 630, MATCH($B$1, resultados!$A$1:$ZZ$1, 0))</f>
        <v/>
      </c>
      <c r="B636">
        <f>INDEX(resultados!$A$2:$ZZ$956, 630, MATCH($B$2, resultados!$A$1:$ZZ$1, 0))</f>
        <v/>
      </c>
      <c r="C636">
        <f>INDEX(resultados!$A$2:$ZZ$956, 630, MATCH($B$3, resultados!$A$1:$ZZ$1, 0))</f>
        <v/>
      </c>
    </row>
    <row r="637">
      <c r="A637">
        <f>INDEX(resultados!$A$2:$ZZ$956, 631, MATCH($B$1, resultados!$A$1:$ZZ$1, 0))</f>
        <v/>
      </c>
      <c r="B637">
        <f>INDEX(resultados!$A$2:$ZZ$956, 631, MATCH($B$2, resultados!$A$1:$ZZ$1, 0))</f>
        <v/>
      </c>
      <c r="C637">
        <f>INDEX(resultados!$A$2:$ZZ$956, 631, MATCH($B$3, resultados!$A$1:$ZZ$1, 0))</f>
        <v/>
      </c>
    </row>
    <row r="638">
      <c r="A638">
        <f>INDEX(resultados!$A$2:$ZZ$956, 632, MATCH($B$1, resultados!$A$1:$ZZ$1, 0))</f>
        <v/>
      </c>
      <c r="B638">
        <f>INDEX(resultados!$A$2:$ZZ$956, 632, MATCH($B$2, resultados!$A$1:$ZZ$1, 0))</f>
        <v/>
      </c>
      <c r="C638">
        <f>INDEX(resultados!$A$2:$ZZ$956, 632, MATCH($B$3, resultados!$A$1:$ZZ$1, 0))</f>
        <v/>
      </c>
    </row>
    <row r="639">
      <c r="A639">
        <f>INDEX(resultados!$A$2:$ZZ$956, 633, MATCH($B$1, resultados!$A$1:$ZZ$1, 0))</f>
        <v/>
      </c>
      <c r="B639">
        <f>INDEX(resultados!$A$2:$ZZ$956, 633, MATCH($B$2, resultados!$A$1:$ZZ$1, 0))</f>
        <v/>
      </c>
      <c r="C639">
        <f>INDEX(resultados!$A$2:$ZZ$956, 633, MATCH($B$3, resultados!$A$1:$ZZ$1, 0))</f>
        <v/>
      </c>
    </row>
    <row r="640">
      <c r="A640">
        <f>INDEX(resultados!$A$2:$ZZ$956, 634, MATCH($B$1, resultados!$A$1:$ZZ$1, 0))</f>
        <v/>
      </c>
      <c r="B640">
        <f>INDEX(resultados!$A$2:$ZZ$956, 634, MATCH($B$2, resultados!$A$1:$ZZ$1, 0))</f>
        <v/>
      </c>
      <c r="C640">
        <f>INDEX(resultados!$A$2:$ZZ$956, 634, MATCH($B$3, resultados!$A$1:$ZZ$1, 0))</f>
        <v/>
      </c>
    </row>
    <row r="641">
      <c r="A641">
        <f>INDEX(resultados!$A$2:$ZZ$956, 635, MATCH($B$1, resultados!$A$1:$ZZ$1, 0))</f>
        <v/>
      </c>
      <c r="B641">
        <f>INDEX(resultados!$A$2:$ZZ$956, 635, MATCH($B$2, resultados!$A$1:$ZZ$1, 0))</f>
        <v/>
      </c>
      <c r="C641">
        <f>INDEX(resultados!$A$2:$ZZ$956, 635, MATCH($B$3, resultados!$A$1:$ZZ$1, 0))</f>
        <v/>
      </c>
    </row>
    <row r="642">
      <c r="A642">
        <f>INDEX(resultados!$A$2:$ZZ$956, 636, MATCH($B$1, resultados!$A$1:$ZZ$1, 0))</f>
        <v/>
      </c>
      <c r="B642">
        <f>INDEX(resultados!$A$2:$ZZ$956, 636, MATCH($B$2, resultados!$A$1:$ZZ$1, 0))</f>
        <v/>
      </c>
      <c r="C642">
        <f>INDEX(resultados!$A$2:$ZZ$956, 636, MATCH($B$3, resultados!$A$1:$ZZ$1, 0))</f>
        <v/>
      </c>
    </row>
    <row r="643">
      <c r="A643">
        <f>INDEX(resultados!$A$2:$ZZ$956, 637, MATCH($B$1, resultados!$A$1:$ZZ$1, 0))</f>
        <v/>
      </c>
      <c r="B643">
        <f>INDEX(resultados!$A$2:$ZZ$956, 637, MATCH($B$2, resultados!$A$1:$ZZ$1, 0))</f>
        <v/>
      </c>
      <c r="C643">
        <f>INDEX(resultados!$A$2:$ZZ$956, 637, MATCH($B$3, resultados!$A$1:$ZZ$1, 0))</f>
        <v/>
      </c>
    </row>
    <row r="644">
      <c r="A644">
        <f>INDEX(resultados!$A$2:$ZZ$956, 638, MATCH($B$1, resultados!$A$1:$ZZ$1, 0))</f>
        <v/>
      </c>
      <c r="B644">
        <f>INDEX(resultados!$A$2:$ZZ$956, 638, MATCH($B$2, resultados!$A$1:$ZZ$1, 0))</f>
        <v/>
      </c>
      <c r="C644">
        <f>INDEX(resultados!$A$2:$ZZ$956, 638, MATCH($B$3, resultados!$A$1:$ZZ$1, 0))</f>
        <v/>
      </c>
    </row>
    <row r="645">
      <c r="A645">
        <f>INDEX(resultados!$A$2:$ZZ$956, 639, MATCH($B$1, resultados!$A$1:$ZZ$1, 0))</f>
        <v/>
      </c>
      <c r="B645">
        <f>INDEX(resultados!$A$2:$ZZ$956, 639, MATCH($B$2, resultados!$A$1:$ZZ$1, 0))</f>
        <v/>
      </c>
      <c r="C645">
        <f>INDEX(resultados!$A$2:$ZZ$956, 639, MATCH($B$3, resultados!$A$1:$ZZ$1, 0))</f>
        <v/>
      </c>
    </row>
    <row r="646">
      <c r="A646">
        <f>INDEX(resultados!$A$2:$ZZ$956, 640, MATCH($B$1, resultados!$A$1:$ZZ$1, 0))</f>
        <v/>
      </c>
      <c r="B646">
        <f>INDEX(resultados!$A$2:$ZZ$956, 640, MATCH($B$2, resultados!$A$1:$ZZ$1, 0))</f>
        <v/>
      </c>
      <c r="C646">
        <f>INDEX(resultados!$A$2:$ZZ$956, 640, MATCH($B$3, resultados!$A$1:$ZZ$1, 0))</f>
        <v/>
      </c>
    </row>
    <row r="647">
      <c r="A647">
        <f>INDEX(resultados!$A$2:$ZZ$956, 641, MATCH($B$1, resultados!$A$1:$ZZ$1, 0))</f>
        <v/>
      </c>
      <c r="B647">
        <f>INDEX(resultados!$A$2:$ZZ$956, 641, MATCH($B$2, resultados!$A$1:$ZZ$1, 0))</f>
        <v/>
      </c>
      <c r="C647">
        <f>INDEX(resultados!$A$2:$ZZ$956, 641, MATCH($B$3, resultados!$A$1:$ZZ$1, 0))</f>
        <v/>
      </c>
    </row>
    <row r="648">
      <c r="A648">
        <f>INDEX(resultados!$A$2:$ZZ$956, 642, MATCH($B$1, resultados!$A$1:$ZZ$1, 0))</f>
        <v/>
      </c>
      <c r="B648">
        <f>INDEX(resultados!$A$2:$ZZ$956, 642, MATCH($B$2, resultados!$A$1:$ZZ$1, 0))</f>
        <v/>
      </c>
      <c r="C648">
        <f>INDEX(resultados!$A$2:$ZZ$956, 642, MATCH($B$3, resultados!$A$1:$ZZ$1, 0))</f>
        <v/>
      </c>
    </row>
    <row r="649">
      <c r="A649">
        <f>INDEX(resultados!$A$2:$ZZ$956, 643, MATCH($B$1, resultados!$A$1:$ZZ$1, 0))</f>
        <v/>
      </c>
      <c r="B649">
        <f>INDEX(resultados!$A$2:$ZZ$956, 643, MATCH($B$2, resultados!$A$1:$ZZ$1, 0))</f>
        <v/>
      </c>
      <c r="C649">
        <f>INDEX(resultados!$A$2:$ZZ$956, 643, MATCH($B$3, resultados!$A$1:$ZZ$1, 0))</f>
        <v/>
      </c>
    </row>
    <row r="650">
      <c r="A650">
        <f>INDEX(resultados!$A$2:$ZZ$956, 644, MATCH($B$1, resultados!$A$1:$ZZ$1, 0))</f>
        <v/>
      </c>
      <c r="B650">
        <f>INDEX(resultados!$A$2:$ZZ$956, 644, MATCH($B$2, resultados!$A$1:$ZZ$1, 0))</f>
        <v/>
      </c>
      <c r="C650">
        <f>INDEX(resultados!$A$2:$ZZ$956, 644, MATCH($B$3, resultados!$A$1:$ZZ$1, 0))</f>
        <v/>
      </c>
    </row>
    <row r="651">
      <c r="A651">
        <f>INDEX(resultados!$A$2:$ZZ$956, 645, MATCH($B$1, resultados!$A$1:$ZZ$1, 0))</f>
        <v/>
      </c>
      <c r="B651">
        <f>INDEX(resultados!$A$2:$ZZ$956, 645, MATCH($B$2, resultados!$A$1:$ZZ$1, 0))</f>
        <v/>
      </c>
      <c r="C651">
        <f>INDEX(resultados!$A$2:$ZZ$956, 645, MATCH($B$3, resultados!$A$1:$ZZ$1, 0))</f>
        <v/>
      </c>
    </row>
    <row r="652">
      <c r="A652">
        <f>INDEX(resultados!$A$2:$ZZ$956, 646, MATCH($B$1, resultados!$A$1:$ZZ$1, 0))</f>
        <v/>
      </c>
      <c r="B652">
        <f>INDEX(resultados!$A$2:$ZZ$956, 646, MATCH($B$2, resultados!$A$1:$ZZ$1, 0))</f>
        <v/>
      </c>
      <c r="C652">
        <f>INDEX(resultados!$A$2:$ZZ$956, 646, MATCH($B$3, resultados!$A$1:$ZZ$1, 0))</f>
        <v/>
      </c>
    </row>
    <row r="653">
      <c r="A653">
        <f>INDEX(resultados!$A$2:$ZZ$956, 647, MATCH($B$1, resultados!$A$1:$ZZ$1, 0))</f>
        <v/>
      </c>
      <c r="B653">
        <f>INDEX(resultados!$A$2:$ZZ$956, 647, MATCH($B$2, resultados!$A$1:$ZZ$1, 0))</f>
        <v/>
      </c>
      <c r="C653">
        <f>INDEX(resultados!$A$2:$ZZ$956, 647, MATCH($B$3, resultados!$A$1:$ZZ$1, 0))</f>
        <v/>
      </c>
    </row>
    <row r="654">
      <c r="A654">
        <f>INDEX(resultados!$A$2:$ZZ$956, 648, MATCH($B$1, resultados!$A$1:$ZZ$1, 0))</f>
        <v/>
      </c>
      <c r="B654">
        <f>INDEX(resultados!$A$2:$ZZ$956, 648, MATCH($B$2, resultados!$A$1:$ZZ$1, 0))</f>
        <v/>
      </c>
      <c r="C654">
        <f>INDEX(resultados!$A$2:$ZZ$956, 648, MATCH($B$3, resultados!$A$1:$ZZ$1, 0))</f>
        <v/>
      </c>
    </row>
    <row r="655">
      <c r="A655">
        <f>INDEX(resultados!$A$2:$ZZ$956, 649, MATCH($B$1, resultados!$A$1:$ZZ$1, 0))</f>
        <v/>
      </c>
      <c r="B655">
        <f>INDEX(resultados!$A$2:$ZZ$956, 649, MATCH($B$2, resultados!$A$1:$ZZ$1, 0))</f>
        <v/>
      </c>
      <c r="C655">
        <f>INDEX(resultados!$A$2:$ZZ$956, 649, MATCH($B$3, resultados!$A$1:$ZZ$1, 0))</f>
        <v/>
      </c>
    </row>
    <row r="656">
      <c r="A656">
        <f>INDEX(resultados!$A$2:$ZZ$956, 650, MATCH($B$1, resultados!$A$1:$ZZ$1, 0))</f>
        <v/>
      </c>
      <c r="B656">
        <f>INDEX(resultados!$A$2:$ZZ$956, 650, MATCH($B$2, resultados!$A$1:$ZZ$1, 0))</f>
        <v/>
      </c>
      <c r="C656">
        <f>INDEX(resultados!$A$2:$ZZ$956, 650, MATCH($B$3, resultados!$A$1:$ZZ$1, 0))</f>
        <v/>
      </c>
    </row>
    <row r="657">
      <c r="A657">
        <f>INDEX(resultados!$A$2:$ZZ$956, 651, MATCH($B$1, resultados!$A$1:$ZZ$1, 0))</f>
        <v/>
      </c>
      <c r="B657">
        <f>INDEX(resultados!$A$2:$ZZ$956, 651, MATCH($B$2, resultados!$A$1:$ZZ$1, 0))</f>
        <v/>
      </c>
      <c r="C657">
        <f>INDEX(resultados!$A$2:$ZZ$956, 651, MATCH($B$3, resultados!$A$1:$ZZ$1, 0))</f>
        <v/>
      </c>
    </row>
    <row r="658">
      <c r="A658">
        <f>INDEX(resultados!$A$2:$ZZ$956, 652, MATCH($B$1, resultados!$A$1:$ZZ$1, 0))</f>
        <v/>
      </c>
      <c r="B658">
        <f>INDEX(resultados!$A$2:$ZZ$956, 652, MATCH($B$2, resultados!$A$1:$ZZ$1, 0))</f>
        <v/>
      </c>
      <c r="C658">
        <f>INDEX(resultados!$A$2:$ZZ$956, 652, MATCH($B$3, resultados!$A$1:$ZZ$1, 0))</f>
        <v/>
      </c>
    </row>
    <row r="659">
      <c r="A659">
        <f>INDEX(resultados!$A$2:$ZZ$956, 653, MATCH($B$1, resultados!$A$1:$ZZ$1, 0))</f>
        <v/>
      </c>
      <c r="B659">
        <f>INDEX(resultados!$A$2:$ZZ$956, 653, MATCH($B$2, resultados!$A$1:$ZZ$1, 0))</f>
        <v/>
      </c>
      <c r="C659">
        <f>INDEX(resultados!$A$2:$ZZ$956, 653, MATCH($B$3, resultados!$A$1:$ZZ$1, 0))</f>
        <v/>
      </c>
    </row>
    <row r="660">
      <c r="A660">
        <f>INDEX(resultados!$A$2:$ZZ$956, 654, MATCH($B$1, resultados!$A$1:$ZZ$1, 0))</f>
        <v/>
      </c>
      <c r="B660">
        <f>INDEX(resultados!$A$2:$ZZ$956, 654, MATCH($B$2, resultados!$A$1:$ZZ$1, 0))</f>
        <v/>
      </c>
      <c r="C660">
        <f>INDEX(resultados!$A$2:$ZZ$956, 654, MATCH($B$3, resultados!$A$1:$ZZ$1, 0))</f>
        <v/>
      </c>
    </row>
    <row r="661">
      <c r="A661">
        <f>INDEX(resultados!$A$2:$ZZ$956, 655, MATCH($B$1, resultados!$A$1:$ZZ$1, 0))</f>
        <v/>
      </c>
      <c r="B661">
        <f>INDEX(resultados!$A$2:$ZZ$956, 655, MATCH($B$2, resultados!$A$1:$ZZ$1, 0))</f>
        <v/>
      </c>
      <c r="C661">
        <f>INDEX(resultados!$A$2:$ZZ$956, 655, MATCH($B$3, resultados!$A$1:$ZZ$1, 0))</f>
        <v/>
      </c>
    </row>
    <row r="662">
      <c r="A662">
        <f>INDEX(resultados!$A$2:$ZZ$956, 656, MATCH($B$1, resultados!$A$1:$ZZ$1, 0))</f>
        <v/>
      </c>
      <c r="B662">
        <f>INDEX(resultados!$A$2:$ZZ$956, 656, MATCH($B$2, resultados!$A$1:$ZZ$1, 0))</f>
        <v/>
      </c>
      <c r="C662">
        <f>INDEX(resultados!$A$2:$ZZ$956, 656, MATCH($B$3, resultados!$A$1:$ZZ$1, 0))</f>
        <v/>
      </c>
    </row>
    <row r="663">
      <c r="A663">
        <f>INDEX(resultados!$A$2:$ZZ$956, 657, MATCH($B$1, resultados!$A$1:$ZZ$1, 0))</f>
        <v/>
      </c>
      <c r="B663">
        <f>INDEX(resultados!$A$2:$ZZ$956, 657, MATCH($B$2, resultados!$A$1:$ZZ$1, 0))</f>
        <v/>
      </c>
      <c r="C663">
        <f>INDEX(resultados!$A$2:$ZZ$956, 657, MATCH($B$3, resultados!$A$1:$ZZ$1, 0))</f>
        <v/>
      </c>
    </row>
    <row r="664">
      <c r="A664">
        <f>INDEX(resultados!$A$2:$ZZ$956, 658, MATCH($B$1, resultados!$A$1:$ZZ$1, 0))</f>
        <v/>
      </c>
      <c r="B664">
        <f>INDEX(resultados!$A$2:$ZZ$956, 658, MATCH($B$2, resultados!$A$1:$ZZ$1, 0))</f>
        <v/>
      </c>
      <c r="C664">
        <f>INDEX(resultados!$A$2:$ZZ$956, 658, MATCH($B$3, resultados!$A$1:$ZZ$1, 0))</f>
        <v/>
      </c>
    </row>
    <row r="665">
      <c r="A665">
        <f>INDEX(resultados!$A$2:$ZZ$956, 659, MATCH($B$1, resultados!$A$1:$ZZ$1, 0))</f>
        <v/>
      </c>
      <c r="B665">
        <f>INDEX(resultados!$A$2:$ZZ$956, 659, MATCH($B$2, resultados!$A$1:$ZZ$1, 0))</f>
        <v/>
      </c>
      <c r="C665">
        <f>INDEX(resultados!$A$2:$ZZ$956, 659, MATCH($B$3, resultados!$A$1:$ZZ$1, 0))</f>
        <v/>
      </c>
    </row>
    <row r="666">
      <c r="A666">
        <f>INDEX(resultados!$A$2:$ZZ$956, 660, MATCH($B$1, resultados!$A$1:$ZZ$1, 0))</f>
        <v/>
      </c>
      <c r="B666">
        <f>INDEX(resultados!$A$2:$ZZ$956, 660, MATCH($B$2, resultados!$A$1:$ZZ$1, 0))</f>
        <v/>
      </c>
      <c r="C666">
        <f>INDEX(resultados!$A$2:$ZZ$956, 660, MATCH($B$3, resultados!$A$1:$ZZ$1, 0))</f>
        <v/>
      </c>
    </row>
    <row r="667">
      <c r="A667">
        <f>INDEX(resultados!$A$2:$ZZ$956, 661, MATCH($B$1, resultados!$A$1:$ZZ$1, 0))</f>
        <v/>
      </c>
      <c r="B667">
        <f>INDEX(resultados!$A$2:$ZZ$956, 661, MATCH($B$2, resultados!$A$1:$ZZ$1, 0))</f>
        <v/>
      </c>
      <c r="C667">
        <f>INDEX(resultados!$A$2:$ZZ$956, 661, MATCH($B$3, resultados!$A$1:$ZZ$1, 0))</f>
        <v/>
      </c>
    </row>
    <row r="668">
      <c r="A668">
        <f>INDEX(resultados!$A$2:$ZZ$956, 662, MATCH($B$1, resultados!$A$1:$ZZ$1, 0))</f>
        <v/>
      </c>
      <c r="B668">
        <f>INDEX(resultados!$A$2:$ZZ$956, 662, MATCH($B$2, resultados!$A$1:$ZZ$1, 0))</f>
        <v/>
      </c>
      <c r="C668">
        <f>INDEX(resultados!$A$2:$ZZ$956, 662, MATCH($B$3, resultados!$A$1:$ZZ$1, 0))</f>
        <v/>
      </c>
    </row>
    <row r="669">
      <c r="A669">
        <f>INDEX(resultados!$A$2:$ZZ$956, 663, MATCH($B$1, resultados!$A$1:$ZZ$1, 0))</f>
        <v/>
      </c>
      <c r="B669">
        <f>INDEX(resultados!$A$2:$ZZ$956, 663, MATCH($B$2, resultados!$A$1:$ZZ$1, 0))</f>
        <v/>
      </c>
      <c r="C669">
        <f>INDEX(resultados!$A$2:$ZZ$956, 663, MATCH($B$3, resultados!$A$1:$ZZ$1, 0))</f>
        <v/>
      </c>
    </row>
    <row r="670">
      <c r="A670">
        <f>INDEX(resultados!$A$2:$ZZ$956, 664, MATCH($B$1, resultados!$A$1:$ZZ$1, 0))</f>
        <v/>
      </c>
      <c r="B670">
        <f>INDEX(resultados!$A$2:$ZZ$956, 664, MATCH($B$2, resultados!$A$1:$ZZ$1, 0))</f>
        <v/>
      </c>
      <c r="C670">
        <f>INDEX(resultados!$A$2:$ZZ$956, 664, MATCH($B$3, resultados!$A$1:$ZZ$1, 0))</f>
        <v/>
      </c>
    </row>
    <row r="671">
      <c r="A671">
        <f>INDEX(resultados!$A$2:$ZZ$956, 665, MATCH($B$1, resultados!$A$1:$ZZ$1, 0))</f>
        <v/>
      </c>
      <c r="B671">
        <f>INDEX(resultados!$A$2:$ZZ$956, 665, MATCH($B$2, resultados!$A$1:$ZZ$1, 0))</f>
        <v/>
      </c>
      <c r="C671">
        <f>INDEX(resultados!$A$2:$ZZ$956, 665, MATCH($B$3, resultados!$A$1:$ZZ$1, 0))</f>
        <v/>
      </c>
    </row>
    <row r="672">
      <c r="A672">
        <f>INDEX(resultados!$A$2:$ZZ$956, 666, MATCH($B$1, resultados!$A$1:$ZZ$1, 0))</f>
        <v/>
      </c>
      <c r="B672">
        <f>INDEX(resultados!$A$2:$ZZ$956, 666, MATCH($B$2, resultados!$A$1:$ZZ$1, 0))</f>
        <v/>
      </c>
      <c r="C672">
        <f>INDEX(resultados!$A$2:$ZZ$956, 666, MATCH($B$3, resultados!$A$1:$ZZ$1, 0))</f>
        <v/>
      </c>
    </row>
    <row r="673">
      <c r="A673">
        <f>INDEX(resultados!$A$2:$ZZ$956, 667, MATCH($B$1, resultados!$A$1:$ZZ$1, 0))</f>
        <v/>
      </c>
      <c r="B673">
        <f>INDEX(resultados!$A$2:$ZZ$956, 667, MATCH($B$2, resultados!$A$1:$ZZ$1, 0))</f>
        <v/>
      </c>
      <c r="C673">
        <f>INDEX(resultados!$A$2:$ZZ$956, 667, MATCH($B$3, resultados!$A$1:$ZZ$1, 0))</f>
        <v/>
      </c>
    </row>
    <row r="674">
      <c r="A674">
        <f>INDEX(resultados!$A$2:$ZZ$956, 668, MATCH($B$1, resultados!$A$1:$ZZ$1, 0))</f>
        <v/>
      </c>
      <c r="B674">
        <f>INDEX(resultados!$A$2:$ZZ$956, 668, MATCH($B$2, resultados!$A$1:$ZZ$1, 0))</f>
        <v/>
      </c>
      <c r="C674">
        <f>INDEX(resultados!$A$2:$ZZ$956, 668, MATCH($B$3, resultados!$A$1:$ZZ$1, 0))</f>
        <v/>
      </c>
    </row>
    <row r="675">
      <c r="A675">
        <f>INDEX(resultados!$A$2:$ZZ$956, 669, MATCH($B$1, resultados!$A$1:$ZZ$1, 0))</f>
        <v/>
      </c>
      <c r="B675">
        <f>INDEX(resultados!$A$2:$ZZ$956, 669, MATCH($B$2, resultados!$A$1:$ZZ$1, 0))</f>
        <v/>
      </c>
      <c r="C675">
        <f>INDEX(resultados!$A$2:$ZZ$956, 669, MATCH($B$3, resultados!$A$1:$ZZ$1, 0))</f>
        <v/>
      </c>
    </row>
    <row r="676">
      <c r="A676">
        <f>INDEX(resultados!$A$2:$ZZ$956, 670, MATCH($B$1, resultados!$A$1:$ZZ$1, 0))</f>
        <v/>
      </c>
      <c r="B676">
        <f>INDEX(resultados!$A$2:$ZZ$956, 670, MATCH($B$2, resultados!$A$1:$ZZ$1, 0))</f>
        <v/>
      </c>
      <c r="C676">
        <f>INDEX(resultados!$A$2:$ZZ$956, 670, MATCH($B$3, resultados!$A$1:$ZZ$1, 0))</f>
        <v/>
      </c>
    </row>
    <row r="677">
      <c r="A677">
        <f>INDEX(resultados!$A$2:$ZZ$956, 671, MATCH($B$1, resultados!$A$1:$ZZ$1, 0))</f>
        <v/>
      </c>
      <c r="B677">
        <f>INDEX(resultados!$A$2:$ZZ$956, 671, MATCH($B$2, resultados!$A$1:$ZZ$1, 0))</f>
        <v/>
      </c>
      <c r="C677">
        <f>INDEX(resultados!$A$2:$ZZ$956, 671, MATCH($B$3, resultados!$A$1:$ZZ$1, 0))</f>
        <v/>
      </c>
    </row>
    <row r="678">
      <c r="A678">
        <f>INDEX(resultados!$A$2:$ZZ$956, 672, MATCH($B$1, resultados!$A$1:$ZZ$1, 0))</f>
        <v/>
      </c>
      <c r="B678">
        <f>INDEX(resultados!$A$2:$ZZ$956, 672, MATCH($B$2, resultados!$A$1:$ZZ$1, 0))</f>
        <v/>
      </c>
      <c r="C678">
        <f>INDEX(resultados!$A$2:$ZZ$956, 672, MATCH($B$3, resultados!$A$1:$ZZ$1, 0))</f>
        <v/>
      </c>
    </row>
    <row r="679">
      <c r="A679">
        <f>INDEX(resultados!$A$2:$ZZ$956, 673, MATCH($B$1, resultados!$A$1:$ZZ$1, 0))</f>
        <v/>
      </c>
      <c r="B679">
        <f>INDEX(resultados!$A$2:$ZZ$956, 673, MATCH($B$2, resultados!$A$1:$ZZ$1, 0))</f>
        <v/>
      </c>
      <c r="C679">
        <f>INDEX(resultados!$A$2:$ZZ$956, 673, MATCH($B$3, resultados!$A$1:$ZZ$1, 0))</f>
        <v/>
      </c>
    </row>
    <row r="680">
      <c r="A680">
        <f>INDEX(resultados!$A$2:$ZZ$956, 674, MATCH($B$1, resultados!$A$1:$ZZ$1, 0))</f>
        <v/>
      </c>
      <c r="B680">
        <f>INDEX(resultados!$A$2:$ZZ$956, 674, MATCH($B$2, resultados!$A$1:$ZZ$1, 0))</f>
        <v/>
      </c>
      <c r="C680">
        <f>INDEX(resultados!$A$2:$ZZ$956, 674, MATCH($B$3, resultados!$A$1:$ZZ$1, 0))</f>
        <v/>
      </c>
    </row>
    <row r="681">
      <c r="A681">
        <f>INDEX(resultados!$A$2:$ZZ$956, 675, MATCH($B$1, resultados!$A$1:$ZZ$1, 0))</f>
        <v/>
      </c>
      <c r="B681">
        <f>INDEX(resultados!$A$2:$ZZ$956, 675, MATCH($B$2, resultados!$A$1:$ZZ$1, 0))</f>
        <v/>
      </c>
      <c r="C681">
        <f>INDEX(resultados!$A$2:$ZZ$956, 675, MATCH($B$3, resultados!$A$1:$ZZ$1, 0))</f>
        <v/>
      </c>
    </row>
    <row r="682">
      <c r="A682">
        <f>INDEX(resultados!$A$2:$ZZ$956, 676, MATCH($B$1, resultados!$A$1:$ZZ$1, 0))</f>
        <v/>
      </c>
      <c r="B682">
        <f>INDEX(resultados!$A$2:$ZZ$956, 676, MATCH($B$2, resultados!$A$1:$ZZ$1, 0))</f>
        <v/>
      </c>
      <c r="C682">
        <f>INDEX(resultados!$A$2:$ZZ$956, 676, MATCH($B$3, resultados!$A$1:$ZZ$1, 0))</f>
        <v/>
      </c>
    </row>
    <row r="683">
      <c r="A683">
        <f>INDEX(resultados!$A$2:$ZZ$956, 677, MATCH($B$1, resultados!$A$1:$ZZ$1, 0))</f>
        <v/>
      </c>
      <c r="B683">
        <f>INDEX(resultados!$A$2:$ZZ$956, 677, MATCH($B$2, resultados!$A$1:$ZZ$1, 0))</f>
        <v/>
      </c>
      <c r="C683">
        <f>INDEX(resultados!$A$2:$ZZ$956, 677, MATCH($B$3, resultados!$A$1:$ZZ$1, 0))</f>
        <v/>
      </c>
    </row>
    <row r="684">
      <c r="A684">
        <f>INDEX(resultados!$A$2:$ZZ$956, 678, MATCH($B$1, resultados!$A$1:$ZZ$1, 0))</f>
        <v/>
      </c>
      <c r="B684">
        <f>INDEX(resultados!$A$2:$ZZ$956, 678, MATCH($B$2, resultados!$A$1:$ZZ$1, 0))</f>
        <v/>
      </c>
      <c r="C684">
        <f>INDEX(resultados!$A$2:$ZZ$956, 678, MATCH($B$3, resultados!$A$1:$ZZ$1, 0))</f>
        <v/>
      </c>
    </row>
    <row r="685">
      <c r="A685">
        <f>INDEX(resultados!$A$2:$ZZ$956, 679, MATCH($B$1, resultados!$A$1:$ZZ$1, 0))</f>
        <v/>
      </c>
      <c r="B685">
        <f>INDEX(resultados!$A$2:$ZZ$956, 679, MATCH($B$2, resultados!$A$1:$ZZ$1, 0))</f>
        <v/>
      </c>
      <c r="C685">
        <f>INDEX(resultados!$A$2:$ZZ$956, 679, MATCH($B$3, resultados!$A$1:$ZZ$1, 0))</f>
        <v/>
      </c>
    </row>
    <row r="686">
      <c r="A686">
        <f>INDEX(resultados!$A$2:$ZZ$956, 680, MATCH($B$1, resultados!$A$1:$ZZ$1, 0))</f>
        <v/>
      </c>
      <c r="B686">
        <f>INDEX(resultados!$A$2:$ZZ$956, 680, MATCH($B$2, resultados!$A$1:$ZZ$1, 0))</f>
        <v/>
      </c>
      <c r="C686">
        <f>INDEX(resultados!$A$2:$ZZ$956, 680, MATCH($B$3, resultados!$A$1:$ZZ$1, 0))</f>
        <v/>
      </c>
    </row>
    <row r="687">
      <c r="A687">
        <f>INDEX(resultados!$A$2:$ZZ$956, 681, MATCH($B$1, resultados!$A$1:$ZZ$1, 0))</f>
        <v/>
      </c>
      <c r="B687">
        <f>INDEX(resultados!$A$2:$ZZ$956, 681, MATCH($B$2, resultados!$A$1:$ZZ$1, 0))</f>
        <v/>
      </c>
      <c r="C687">
        <f>INDEX(resultados!$A$2:$ZZ$956, 681, MATCH($B$3, resultados!$A$1:$ZZ$1, 0))</f>
        <v/>
      </c>
    </row>
    <row r="688">
      <c r="A688">
        <f>INDEX(resultados!$A$2:$ZZ$956, 682, MATCH($B$1, resultados!$A$1:$ZZ$1, 0))</f>
        <v/>
      </c>
      <c r="B688">
        <f>INDEX(resultados!$A$2:$ZZ$956, 682, MATCH($B$2, resultados!$A$1:$ZZ$1, 0))</f>
        <v/>
      </c>
      <c r="C688">
        <f>INDEX(resultados!$A$2:$ZZ$956, 682, MATCH($B$3, resultados!$A$1:$ZZ$1, 0))</f>
        <v/>
      </c>
    </row>
    <row r="689">
      <c r="A689">
        <f>INDEX(resultados!$A$2:$ZZ$956, 683, MATCH($B$1, resultados!$A$1:$ZZ$1, 0))</f>
        <v/>
      </c>
      <c r="B689">
        <f>INDEX(resultados!$A$2:$ZZ$956, 683, MATCH($B$2, resultados!$A$1:$ZZ$1, 0))</f>
        <v/>
      </c>
      <c r="C689">
        <f>INDEX(resultados!$A$2:$ZZ$956, 683, MATCH($B$3, resultados!$A$1:$ZZ$1, 0))</f>
        <v/>
      </c>
    </row>
    <row r="690">
      <c r="A690">
        <f>INDEX(resultados!$A$2:$ZZ$956, 684, MATCH($B$1, resultados!$A$1:$ZZ$1, 0))</f>
        <v/>
      </c>
      <c r="B690">
        <f>INDEX(resultados!$A$2:$ZZ$956, 684, MATCH($B$2, resultados!$A$1:$ZZ$1, 0))</f>
        <v/>
      </c>
      <c r="C690">
        <f>INDEX(resultados!$A$2:$ZZ$956, 684, MATCH($B$3, resultados!$A$1:$ZZ$1, 0))</f>
        <v/>
      </c>
    </row>
    <row r="691">
      <c r="A691">
        <f>INDEX(resultados!$A$2:$ZZ$956, 685, MATCH($B$1, resultados!$A$1:$ZZ$1, 0))</f>
        <v/>
      </c>
      <c r="B691">
        <f>INDEX(resultados!$A$2:$ZZ$956, 685, MATCH($B$2, resultados!$A$1:$ZZ$1, 0))</f>
        <v/>
      </c>
      <c r="C691">
        <f>INDEX(resultados!$A$2:$ZZ$956, 685, MATCH($B$3, resultados!$A$1:$ZZ$1, 0))</f>
        <v/>
      </c>
    </row>
    <row r="692">
      <c r="A692">
        <f>INDEX(resultados!$A$2:$ZZ$956, 686, MATCH($B$1, resultados!$A$1:$ZZ$1, 0))</f>
        <v/>
      </c>
      <c r="B692">
        <f>INDEX(resultados!$A$2:$ZZ$956, 686, MATCH($B$2, resultados!$A$1:$ZZ$1, 0))</f>
        <v/>
      </c>
      <c r="C692">
        <f>INDEX(resultados!$A$2:$ZZ$956, 686, MATCH($B$3, resultados!$A$1:$ZZ$1, 0))</f>
        <v/>
      </c>
    </row>
    <row r="693">
      <c r="A693">
        <f>INDEX(resultados!$A$2:$ZZ$956, 687, MATCH($B$1, resultados!$A$1:$ZZ$1, 0))</f>
        <v/>
      </c>
      <c r="B693">
        <f>INDEX(resultados!$A$2:$ZZ$956, 687, MATCH($B$2, resultados!$A$1:$ZZ$1, 0))</f>
        <v/>
      </c>
      <c r="C693">
        <f>INDEX(resultados!$A$2:$ZZ$956, 687, MATCH($B$3, resultados!$A$1:$ZZ$1, 0))</f>
        <v/>
      </c>
    </row>
    <row r="694">
      <c r="A694">
        <f>INDEX(resultados!$A$2:$ZZ$956, 688, MATCH($B$1, resultados!$A$1:$ZZ$1, 0))</f>
        <v/>
      </c>
      <c r="B694">
        <f>INDEX(resultados!$A$2:$ZZ$956, 688, MATCH($B$2, resultados!$A$1:$ZZ$1, 0))</f>
        <v/>
      </c>
      <c r="C694">
        <f>INDEX(resultados!$A$2:$ZZ$956, 688, MATCH($B$3, resultados!$A$1:$ZZ$1, 0))</f>
        <v/>
      </c>
    </row>
    <row r="695">
      <c r="A695">
        <f>INDEX(resultados!$A$2:$ZZ$956, 689, MATCH($B$1, resultados!$A$1:$ZZ$1, 0))</f>
        <v/>
      </c>
      <c r="B695">
        <f>INDEX(resultados!$A$2:$ZZ$956, 689, MATCH($B$2, resultados!$A$1:$ZZ$1, 0))</f>
        <v/>
      </c>
      <c r="C695">
        <f>INDEX(resultados!$A$2:$ZZ$956, 689, MATCH($B$3, resultados!$A$1:$ZZ$1, 0))</f>
        <v/>
      </c>
    </row>
    <row r="696">
      <c r="A696">
        <f>INDEX(resultados!$A$2:$ZZ$956, 690, MATCH($B$1, resultados!$A$1:$ZZ$1, 0))</f>
        <v/>
      </c>
      <c r="B696">
        <f>INDEX(resultados!$A$2:$ZZ$956, 690, MATCH($B$2, resultados!$A$1:$ZZ$1, 0))</f>
        <v/>
      </c>
      <c r="C696">
        <f>INDEX(resultados!$A$2:$ZZ$956, 690, MATCH($B$3, resultados!$A$1:$ZZ$1, 0))</f>
        <v/>
      </c>
    </row>
    <row r="697">
      <c r="A697">
        <f>INDEX(resultados!$A$2:$ZZ$956, 691, MATCH($B$1, resultados!$A$1:$ZZ$1, 0))</f>
        <v/>
      </c>
      <c r="B697">
        <f>INDEX(resultados!$A$2:$ZZ$956, 691, MATCH($B$2, resultados!$A$1:$ZZ$1, 0))</f>
        <v/>
      </c>
      <c r="C697">
        <f>INDEX(resultados!$A$2:$ZZ$956, 691, MATCH($B$3, resultados!$A$1:$ZZ$1, 0))</f>
        <v/>
      </c>
    </row>
    <row r="698">
      <c r="A698">
        <f>INDEX(resultados!$A$2:$ZZ$956, 692, MATCH($B$1, resultados!$A$1:$ZZ$1, 0))</f>
        <v/>
      </c>
      <c r="B698">
        <f>INDEX(resultados!$A$2:$ZZ$956, 692, MATCH($B$2, resultados!$A$1:$ZZ$1, 0))</f>
        <v/>
      </c>
      <c r="C698">
        <f>INDEX(resultados!$A$2:$ZZ$956, 692, MATCH($B$3, resultados!$A$1:$ZZ$1, 0))</f>
        <v/>
      </c>
    </row>
    <row r="699">
      <c r="A699">
        <f>INDEX(resultados!$A$2:$ZZ$956, 693, MATCH($B$1, resultados!$A$1:$ZZ$1, 0))</f>
        <v/>
      </c>
      <c r="B699">
        <f>INDEX(resultados!$A$2:$ZZ$956, 693, MATCH($B$2, resultados!$A$1:$ZZ$1, 0))</f>
        <v/>
      </c>
      <c r="C699">
        <f>INDEX(resultados!$A$2:$ZZ$956, 693, MATCH($B$3, resultados!$A$1:$ZZ$1, 0))</f>
        <v/>
      </c>
    </row>
    <row r="700">
      <c r="A700">
        <f>INDEX(resultados!$A$2:$ZZ$956, 694, MATCH($B$1, resultados!$A$1:$ZZ$1, 0))</f>
        <v/>
      </c>
      <c r="B700">
        <f>INDEX(resultados!$A$2:$ZZ$956, 694, MATCH($B$2, resultados!$A$1:$ZZ$1, 0))</f>
        <v/>
      </c>
      <c r="C700">
        <f>INDEX(resultados!$A$2:$ZZ$956, 694, MATCH($B$3, resultados!$A$1:$ZZ$1, 0))</f>
        <v/>
      </c>
    </row>
    <row r="701">
      <c r="A701">
        <f>INDEX(resultados!$A$2:$ZZ$956, 695, MATCH($B$1, resultados!$A$1:$ZZ$1, 0))</f>
        <v/>
      </c>
      <c r="B701">
        <f>INDEX(resultados!$A$2:$ZZ$956, 695, MATCH($B$2, resultados!$A$1:$ZZ$1, 0))</f>
        <v/>
      </c>
      <c r="C701">
        <f>INDEX(resultados!$A$2:$ZZ$956, 695, MATCH($B$3, resultados!$A$1:$ZZ$1, 0))</f>
        <v/>
      </c>
    </row>
    <row r="702">
      <c r="A702">
        <f>INDEX(resultados!$A$2:$ZZ$956, 696, MATCH($B$1, resultados!$A$1:$ZZ$1, 0))</f>
        <v/>
      </c>
      <c r="B702">
        <f>INDEX(resultados!$A$2:$ZZ$956, 696, MATCH($B$2, resultados!$A$1:$ZZ$1, 0))</f>
        <v/>
      </c>
      <c r="C702">
        <f>INDEX(resultados!$A$2:$ZZ$956, 696, MATCH($B$3, resultados!$A$1:$ZZ$1, 0))</f>
        <v/>
      </c>
    </row>
    <row r="703">
      <c r="A703">
        <f>INDEX(resultados!$A$2:$ZZ$956, 697, MATCH($B$1, resultados!$A$1:$ZZ$1, 0))</f>
        <v/>
      </c>
      <c r="B703">
        <f>INDEX(resultados!$A$2:$ZZ$956, 697, MATCH($B$2, resultados!$A$1:$ZZ$1, 0))</f>
        <v/>
      </c>
      <c r="C703">
        <f>INDEX(resultados!$A$2:$ZZ$956, 697, MATCH($B$3, resultados!$A$1:$ZZ$1, 0))</f>
        <v/>
      </c>
    </row>
    <row r="704">
      <c r="A704">
        <f>INDEX(resultados!$A$2:$ZZ$956, 698, MATCH($B$1, resultados!$A$1:$ZZ$1, 0))</f>
        <v/>
      </c>
      <c r="B704">
        <f>INDEX(resultados!$A$2:$ZZ$956, 698, MATCH($B$2, resultados!$A$1:$ZZ$1, 0))</f>
        <v/>
      </c>
      <c r="C704">
        <f>INDEX(resultados!$A$2:$ZZ$956, 698, MATCH($B$3, resultados!$A$1:$ZZ$1, 0))</f>
        <v/>
      </c>
    </row>
    <row r="705">
      <c r="A705">
        <f>INDEX(resultados!$A$2:$ZZ$956, 699, MATCH($B$1, resultados!$A$1:$ZZ$1, 0))</f>
        <v/>
      </c>
      <c r="B705">
        <f>INDEX(resultados!$A$2:$ZZ$956, 699, MATCH($B$2, resultados!$A$1:$ZZ$1, 0))</f>
        <v/>
      </c>
      <c r="C705">
        <f>INDEX(resultados!$A$2:$ZZ$956, 699, MATCH($B$3, resultados!$A$1:$ZZ$1, 0))</f>
        <v/>
      </c>
    </row>
    <row r="706">
      <c r="A706">
        <f>INDEX(resultados!$A$2:$ZZ$956, 700, MATCH($B$1, resultados!$A$1:$ZZ$1, 0))</f>
        <v/>
      </c>
      <c r="B706">
        <f>INDEX(resultados!$A$2:$ZZ$956, 700, MATCH($B$2, resultados!$A$1:$ZZ$1, 0))</f>
        <v/>
      </c>
      <c r="C706">
        <f>INDEX(resultados!$A$2:$ZZ$956, 700, MATCH($B$3, resultados!$A$1:$ZZ$1, 0))</f>
        <v/>
      </c>
    </row>
    <row r="707">
      <c r="A707">
        <f>INDEX(resultados!$A$2:$ZZ$956, 701, MATCH($B$1, resultados!$A$1:$ZZ$1, 0))</f>
        <v/>
      </c>
      <c r="B707">
        <f>INDEX(resultados!$A$2:$ZZ$956, 701, MATCH($B$2, resultados!$A$1:$ZZ$1, 0))</f>
        <v/>
      </c>
      <c r="C707">
        <f>INDEX(resultados!$A$2:$ZZ$956, 701, MATCH($B$3, resultados!$A$1:$ZZ$1, 0))</f>
        <v/>
      </c>
    </row>
    <row r="708">
      <c r="A708">
        <f>INDEX(resultados!$A$2:$ZZ$956, 702, MATCH($B$1, resultados!$A$1:$ZZ$1, 0))</f>
        <v/>
      </c>
      <c r="B708">
        <f>INDEX(resultados!$A$2:$ZZ$956, 702, MATCH($B$2, resultados!$A$1:$ZZ$1, 0))</f>
        <v/>
      </c>
      <c r="C708">
        <f>INDEX(resultados!$A$2:$ZZ$956, 702, MATCH($B$3, resultados!$A$1:$ZZ$1, 0))</f>
        <v/>
      </c>
    </row>
    <row r="709">
      <c r="A709">
        <f>INDEX(resultados!$A$2:$ZZ$956, 703, MATCH($B$1, resultados!$A$1:$ZZ$1, 0))</f>
        <v/>
      </c>
      <c r="B709">
        <f>INDEX(resultados!$A$2:$ZZ$956, 703, MATCH($B$2, resultados!$A$1:$ZZ$1, 0))</f>
        <v/>
      </c>
      <c r="C709">
        <f>INDEX(resultados!$A$2:$ZZ$956, 703, MATCH($B$3, resultados!$A$1:$ZZ$1, 0))</f>
        <v/>
      </c>
    </row>
    <row r="710">
      <c r="A710">
        <f>INDEX(resultados!$A$2:$ZZ$956, 704, MATCH($B$1, resultados!$A$1:$ZZ$1, 0))</f>
        <v/>
      </c>
      <c r="B710">
        <f>INDEX(resultados!$A$2:$ZZ$956, 704, MATCH($B$2, resultados!$A$1:$ZZ$1, 0))</f>
        <v/>
      </c>
      <c r="C710">
        <f>INDEX(resultados!$A$2:$ZZ$956, 704, MATCH($B$3, resultados!$A$1:$ZZ$1, 0))</f>
        <v/>
      </c>
    </row>
    <row r="711">
      <c r="A711">
        <f>INDEX(resultados!$A$2:$ZZ$956, 705, MATCH($B$1, resultados!$A$1:$ZZ$1, 0))</f>
        <v/>
      </c>
      <c r="B711">
        <f>INDEX(resultados!$A$2:$ZZ$956, 705, MATCH($B$2, resultados!$A$1:$ZZ$1, 0))</f>
        <v/>
      </c>
      <c r="C711">
        <f>INDEX(resultados!$A$2:$ZZ$956, 705, MATCH($B$3, resultados!$A$1:$ZZ$1, 0))</f>
        <v/>
      </c>
    </row>
    <row r="712">
      <c r="A712">
        <f>INDEX(resultados!$A$2:$ZZ$956, 706, MATCH($B$1, resultados!$A$1:$ZZ$1, 0))</f>
        <v/>
      </c>
      <c r="B712">
        <f>INDEX(resultados!$A$2:$ZZ$956, 706, MATCH($B$2, resultados!$A$1:$ZZ$1, 0))</f>
        <v/>
      </c>
      <c r="C712">
        <f>INDEX(resultados!$A$2:$ZZ$956, 706, MATCH($B$3, resultados!$A$1:$ZZ$1, 0))</f>
        <v/>
      </c>
    </row>
    <row r="713">
      <c r="A713">
        <f>INDEX(resultados!$A$2:$ZZ$956, 707, MATCH($B$1, resultados!$A$1:$ZZ$1, 0))</f>
        <v/>
      </c>
      <c r="B713">
        <f>INDEX(resultados!$A$2:$ZZ$956, 707, MATCH($B$2, resultados!$A$1:$ZZ$1, 0))</f>
        <v/>
      </c>
      <c r="C713">
        <f>INDEX(resultados!$A$2:$ZZ$956, 707, MATCH($B$3, resultados!$A$1:$ZZ$1, 0))</f>
        <v/>
      </c>
    </row>
    <row r="714">
      <c r="A714">
        <f>INDEX(resultados!$A$2:$ZZ$956, 708, MATCH($B$1, resultados!$A$1:$ZZ$1, 0))</f>
        <v/>
      </c>
      <c r="B714">
        <f>INDEX(resultados!$A$2:$ZZ$956, 708, MATCH($B$2, resultados!$A$1:$ZZ$1, 0))</f>
        <v/>
      </c>
      <c r="C714">
        <f>INDEX(resultados!$A$2:$ZZ$956, 708, MATCH($B$3, resultados!$A$1:$ZZ$1, 0))</f>
        <v/>
      </c>
    </row>
    <row r="715">
      <c r="A715">
        <f>INDEX(resultados!$A$2:$ZZ$956, 709, MATCH($B$1, resultados!$A$1:$ZZ$1, 0))</f>
        <v/>
      </c>
      <c r="B715">
        <f>INDEX(resultados!$A$2:$ZZ$956, 709, MATCH($B$2, resultados!$A$1:$ZZ$1, 0))</f>
        <v/>
      </c>
      <c r="C715">
        <f>INDEX(resultados!$A$2:$ZZ$956, 709, MATCH($B$3, resultados!$A$1:$ZZ$1, 0))</f>
        <v/>
      </c>
    </row>
    <row r="716">
      <c r="A716">
        <f>INDEX(resultados!$A$2:$ZZ$956, 710, MATCH($B$1, resultados!$A$1:$ZZ$1, 0))</f>
        <v/>
      </c>
      <c r="B716">
        <f>INDEX(resultados!$A$2:$ZZ$956, 710, MATCH($B$2, resultados!$A$1:$ZZ$1, 0))</f>
        <v/>
      </c>
      <c r="C716">
        <f>INDEX(resultados!$A$2:$ZZ$956, 710, MATCH($B$3, resultados!$A$1:$ZZ$1, 0))</f>
        <v/>
      </c>
    </row>
    <row r="717">
      <c r="A717">
        <f>INDEX(resultados!$A$2:$ZZ$956, 711, MATCH($B$1, resultados!$A$1:$ZZ$1, 0))</f>
        <v/>
      </c>
      <c r="B717">
        <f>INDEX(resultados!$A$2:$ZZ$956, 711, MATCH($B$2, resultados!$A$1:$ZZ$1, 0))</f>
        <v/>
      </c>
      <c r="C717">
        <f>INDEX(resultados!$A$2:$ZZ$956, 711, MATCH($B$3, resultados!$A$1:$ZZ$1, 0))</f>
        <v/>
      </c>
    </row>
    <row r="718">
      <c r="A718">
        <f>INDEX(resultados!$A$2:$ZZ$956, 712, MATCH($B$1, resultados!$A$1:$ZZ$1, 0))</f>
        <v/>
      </c>
      <c r="B718">
        <f>INDEX(resultados!$A$2:$ZZ$956, 712, MATCH($B$2, resultados!$A$1:$ZZ$1, 0))</f>
        <v/>
      </c>
      <c r="C718">
        <f>INDEX(resultados!$A$2:$ZZ$956, 712, MATCH($B$3, resultados!$A$1:$ZZ$1, 0))</f>
        <v/>
      </c>
    </row>
    <row r="719">
      <c r="A719">
        <f>INDEX(resultados!$A$2:$ZZ$956, 713, MATCH($B$1, resultados!$A$1:$ZZ$1, 0))</f>
        <v/>
      </c>
      <c r="B719">
        <f>INDEX(resultados!$A$2:$ZZ$956, 713, MATCH($B$2, resultados!$A$1:$ZZ$1, 0))</f>
        <v/>
      </c>
      <c r="C719">
        <f>INDEX(resultados!$A$2:$ZZ$956, 713, MATCH($B$3, resultados!$A$1:$ZZ$1, 0))</f>
        <v/>
      </c>
    </row>
    <row r="720">
      <c r="A720">
        <f>INDEX(resultados!$A$2:$ZZ$956, 714, MATCH($B$1, resultados!$A$1:$ZZ$1, 0))</f>
        <v/>
      </c>
      <c r="B720">
        <f>INDEX(resultados!$A$2:$ZZ$956, 714, MATCH($B$2, resultados!$A$1:$ZZ$1, 0))</f>
        <v/>
      </c>
      <c r="C720">
        <f>INDEX(resultados!$A$2:$ZZ$956, 714, MATCH($B$3, resultados!$A$1:$ZZ$1, 0))</f>
        <v/>
      </c>
    </row>
    <row r="721">
      <c r="A721">
        <f>INDEX(resultados!$A$2:$ZZ$956, 715, MATCH($B$1, resultados!$A$1:$ZZ$1, 0))</f>
        <v/>
      </c>
      <c r="B721">
        <f>INDEX(resultados!$A$2:$ZZ$956, 715, MATCH($B$2, resultados!$A$1:$ZZ$1, 0))</f>
        <v/>
      </c>
      <c r="C721">
        <f>INDEX(resultados!$A$2:$ZZ$956, 715, MATCH($B$3, resultados!$A$1:$ZZ$1, 0))</f>
        <v/>
      </c>
    </row>
    <row r="722">
      <c r="A722">
        <f>INDEX(resultados!$A$2:$ZZ$956, 716, MATCH($B$1, resultados!$A$1:$ZZ$1, 0))</f>
        <v/>
      </c>
      <c r="B722">
        <f>INDEX(resultados!$A$2:$ZZ$956, 716, MATCH($B$2, resultados!$A$1:$ZZ$1, 0))</f>
        <v/>
      </c>
      <c r="C722">
        <f>INDEX(resultados!$A$2:$ZZ$956, 716, MATCH($B$3, resultados!$A$1:$ZZ$1, 0))</f>
        <v/>
      </c>
    </row>
    <row r="723">
      <c r="A723">
        <f>INDEX(resultados!$A$2:$ZZ$956, 717, MATCH($B$1, resultados!$A$1:$ZZ$1, 0))</f>
        <v/>
      </c>
      <c r="B723">
        <f>INDEX(resultados!$A$2:$ZZ$956, 717, MATCH($B$2, resultados!$A$1:$ZZ$1, 0))</f>
        <v/>
      </c>
      <c r="C723">
        <f>INDEX(resultados!$A$2:$ZZ$956, 717, MATCH($B$3, resultados!$A$1:$ZZ$1, 0))</f>
        <v/>
      </c>
    </row>
    <row r="724">
      <c r="A724">
        <f>INDEX(resultados!$A$2:$ZZ$956, 718, MATCH($B$1, resultados!$A$1:$ZZ$1, 0))</f>
        <v/>
      </c>
      <c r="B724">
        <f>INDEX(resultados!$A$2:$ZZ$956, 718, MATCH($B$2, resultados!$A$1:$ZZ$1, 0))</f>
        <v/>
      </c>
      <c r="C724">
        <f>INDEX(resultados!$A$2:$ZZ$956, 718, MATCH($B$3, resultados!$A$1:$ZZ$1, 0))</f>
        <v/>
      </c>
    </row>
    <row r="725">
      <c r="A725">
        <f>INDEX(resultados!$A$2:$ZZ$956, 719, MATCH($B$1, resultados!$A$1:$ZZ$1, 0))</f>
        <v/>
      </c>
      <c r="B725">
        <f>INDEX(resultados!$A$2:$ZZ$956, 719, MATCH($B$2, resultados!$A$1:$ZZ$1, 0))</f>
        <v/>
      </c>
      <c r="C725">
        <f>INDEX(resultados!$A$2:$ZZ$956, 719, MATCH($B$3, resultados!$A$1:$ZZ$1, 0))</f>
        <v/>
      </c>
    </row>
    <row r="726">
      <c r="A726">
        <f>INDEX(resultados!$A$2:$ZZ$956, 720, MATCH($B$1, resultados!$A$1:$ZZ$1, 0))</f>
        <v/>
      </c>
      <c r="B726">
        <f>INDEX(resultados!$A$2:$ZZ$956, 720, MATCH($B$2, resultados!$A$1:$ZZ$1, 0))</f>
        <v/>
      </c>
      <c r="C726">
        <f>INDEX(resultados!$A$2:$ZZ$956, 720, MATCH($B$3, resultados!$A$1:$ZZ$1, 0))</f>
        <v/>
      </c>
    </row>
    <row r="727">
      <c r="A727">
        <f>INDEX(resultados!$A$2:$ZZ$956, 721, MATCH($B$1, resultados!$A$1:$ZZ$1, 0))</f>
        <v/>
      </c>
      <c r="B727">
        <f>INDEX(resultados!$A$2:$ZZ$956, 721, MATCH($B$2, resultados!$A$1:$ZZ$1, 0))</f>
        <v/>
      </c>
      <c r="C727">
        <f>INDEX(resultados!$A$2:$ZZ$956, 721, MATCH($B$3, resultados!$A$1:$ZZ$1, 0))</f>
        <v/>
      </c>
    </row>
    <row r="728">
      <c r="A728">
        <f>INDEX(resultados!$A$2:$ZZ$956, 722, MATCH($B$1, resultados!$A$1:$ZZ$1, 0))</f>
        <v/>
      </c>
      <c r="B728">
        <f>INDEX(resultados!$A$2:$ZZ$956, 722, MATCH($B$2, resultados!$A$1:$ZZ$1, 0))</f>
        <v/>
      </c>
      <c r="C728">
        <f>INDEX(resultados!$A$2:$ZZ$956, 722, MATCH($B$3, resultados!$A$1:$ZZ$1, 0))</f>
        <v/>
      </c>
    </row>
    <row r="729">
      <c r="A729">
        <f>INDEX(resultados!$A$2:$ZZ$956, 723, MATCH($B$1, resultados!$A$1:$ZZ$1, 0))</f>
        <v/>
      </c>
      <c r="B729">
        <f>INDEX(resultados!$A$2:$ZZ$956, 723, MATCH($B$2, resultados!$A$1:$ZZ$1, 0))</f>
        <v/>
      </c>
      <c r="C729">
        <f>INDEX(resultados!$A$2:$ZZ$956, 723, MATCH($B$3, resultados!$A$1:$ZZ$1, 0))</f>
        <v/>
      </c>
    </row>
    <row r="730">
      <c r="A730">
        <f>INDEX(resultados!$A$2:$ZZ$956, 724, MATCH($B$1, resultados!$A$1:$ZZ$1, 0))</f>
        <v/>
      </c>
      <c r="B730">
        <f>INDEX(resultados!$A$2:$ZZ$956, 724, MATCH($B$2, resultados!$A$1:$ZZ$1, 0))</f>
        <v/>
      </c>
      <c r="C730">
        <f>INDEX(resultados!$A$2:$ZZ$956, 724, MATCH($B$3, resultados!$A$1:$ZZ$1, 0))</f>
        <v/>
      </c>
    </row>
    <row r="731">
      <c r="A731">
        <f>INDEX(resultados!$A$2:$ZZ$956, 725, MATCH($B$1, resultados!$A$1:$ZZ$1, 0))</f>
        <v/>
      </c>
      <c r="B731">
        <f>INDEX(resultados!$A$2:$ZZ$956, 725, MATCH($B$2, resultados!$A$1:$ZZ$1, 0))</f>
        <v/>
      </c>
      <c r="C731">
        <f>INDEX(resultados!$A$2:$ZZ$956, 725, MATCH($B$3, resultados!$A$1:$ZZ$1, 0))</f>
        <v/>
      </c>
    </row>
    <row r="732">
      <c r="A732">
        <f>INDEX(resultados!$A$2:$ZZ$956, 726, MATCH($B$1, resultados!$A$1:$ZZ$1, 0))</f>
        <v/>
      </c>
      <c r="B732">
        <f>INDEX(resultados!$A$2:$ZZ$956, 726, MATCH($B$2, resultados!$A$1:$ZZ$1, 0))</f>
        <v/>
      </c>
      <c r="C732">
        <f>INDEX(resultados!$A$2:$ZZ$956, 726, MATCH($B$3, resultados!$A$1:$ZZ$1, 0))</f>
        <v/>
      </c>
    </row>
    <row r="733">
      <c r="A733">
        <f>INDEX(resultados!$A$2:$ZZ$956, 727, MATCH($B$1, resultados!$A$1:$ZZ$1, 0))</f>
        <v/>
      </c>
      <c r="B733">
        <f>INDEX(resultados!$A$2:$ZZ$956, 727, MATCH($B$2, resultados!$A$1:$ZZ$1, 0))</f>
        <v/>
      </c>
      <c r="C733">
        <f>INDEX(resultados!$A$2:$ZZ$956, 727, MATCH($B$3, resultados!$A$1:$ZZ$1, 0))</f>
        <v/>
      </c>
    </row>
    <row r="734">
      <c r="A734">
        <f>INDEX(resultados!$A$2:$ZZ$956, 728, MATCH($B$1, resultados!$A$1:$ZZ$1, 0))</f>
        <v/>
      </c>
      <c r="B734">
        <f>INDEX(resultados!$A$2:$ZZ$956, 728, MATCH($B$2, resultados!$A$1:$ZZ$1, 0))</f>
        <v/>
      </c>
      <c r="C734">
        <f>INDEX(resultados!$A$2:$ZZ$956, 728, MATCH($B$3, resultados!$A$1:$ZZ$1, 0))</f>
        <v/>
      </c>
    </row>
    <row r="735">
      <c r="A735">
        <f>INDEX(resultados!$A$2:$ZZ$956, 729, MATCH($B$1, resultados!$A$1:$ZZ$1, 0))</f>
        <v/>
      </c>
      <c r="B735">
        <f>INDEX(resultados!$A$2:$ZZ$956, 729, MATCH($B$2, resultados!$A$1:$ZZ$1, 0))</f>
        <v/>
      </c>
      <c r="C735">
        <f>INDEX(resultados!$A$2:$ZZ$956, 729, MATCH($B$3, resultados!$A$1:$ZZ$1, 0))</f>
        <v/>
      </c>
    </row>
    <row r="736">
      <c r="A736">
        <f>INDEX(resultados!$A$2:$ZZ$956, 730, MATCH($B$1, resultados!$A$1:$ZZ$1, 0))</f>
        <v/>
      </c>
      <c r="B736">
        <f>INDEX(resultados!$A$2:$ZZ$956, 730, MATCH($B$2, resultados!$A$1:$ZZ$1, 0))</f>
        <v/>
      </c>
      <c r="C736">
        <f>INDEX(resultados!$A$2:$ZZ$956, 730, MATCH($B$3, resultados!$A$1:$ZZ$1, 0))</f>
        <v/>
      </c>
    </row>
    <row r="737">
      <c r="A737">
        <f>INDEX(resultados!$A$2:$ZZ$956, 731, MATCH($B$1, resultados!$A$1:$ZZ$1, 0))</f>
        <v/>
      </c>
      <c r="B737">
        <f>INDEX(resultados!$A$2:$ZZ$956, 731, MATCH($B$2, resultados!$A$1:$ZZ$1, 0))</f>
        <v/>
      </c>
      <c r="C737">
        <f>INDEX(resultados!$A$2:$ZZ$956, 731, MATCH($B$3, resultados!$A$1:$ZZ$1, 0))</f>
        <v/>
      </c>
    </row>
    <row r="738">
      <c r="A738">
        <f>INDEX(resultados!$A$2:$ZZ$956, 732, MATCH($B$1, resultados!$A$1:$ZZ$1, 0))</f>
        <v/>
      </c>
      <c r="B738">
        <f>INDEX(resultados!$A$2:$ZZ$956, 732, MATCH($B$2, resultados!$A$1:$ZZ$1, 0))</f>
        <v/>
      </c>
      <c r="C738">
        <f>INDEX(resultados!$A$2:$ZZ$956, 732, MATCH($B$3, resultados!$A$1:$ZZ$1, 0))</f>
        <v/>
      </c>
    </row>
    <row r="739">
      <c r="A739">
        <f>INDEX(resultados!$A$2:$ZZ$956, 733, MATCH($B$1, resultados!$A$1:$ZZ$1, 0))</f>
        <v/>
      </c>
      <c r="B739">
        <f>INDEX(resultados!$A$2:$ZZ$956, 733, MATCH($B$2, resultados!$A$1:$ZZ$1, 0))</f>
        <v/>
      </c>
      <c r="C739">
        <f>INDEX(resultados!$A$2:$ZZ$956, 733, MATCH($B$3, resultados!$A$1:$ZZ$1, 0))</f>
        <v/>
      </c>
    </row>
    <row r="740">
      <c r="A740">
        <f>INDEX(resultados!$A$2:$ZZ$956, 734, MATCH($B$1, resultados!$A$1:$ZZ$1, 0))</f>
        <v/>
      </c>
      <c r="B740">
        <f>INDEX(resultados!$A$2:$ZZ$956, 734, MATCH($B$2, resultados!$A$1:$ZZ$1, 0))</f>
        <v/>
      </c>
      <c r="C740">
        <f>INDEX(resultados!$A$2:$ZZ$956, 734, MATCH($B$3, resultados!$A$1:$ZZ$1, 0))</f>
        <v/>
      </c>
    </row>
    <row r="741">
      <c r="A741">
        <f>INDEX(resultados!$A$2:$ZZ$956, 735, MATCH($B$1, resultados!$A$1:$ZZ$1, 0))</f>
        <v/>
      </c>
      <c r="B741">
        <f>INDEX(resultados!$A$2:$ZZ$956, 735, MATCH($B$2, resultados!$A$1:$ZZ$1, 0))</f>
        <v/>
      </c>
      <c r="C741">
        <f>INDEX(resultados!$A$2:$ZZ$956, 735, MATCH($B$3, resultados!$A$1:$ZZ$1, 0))</f>
        <v/>
      </c>
    </row>
    <row r="742">
      <c r="A742">
        <f>INDEX(resultados!$A$2:$ZZ$956, 736, MATCH($B$1, resultados!$A$1:$ZZ$1, 0))</f>
        <v/>
      </c>
      <c r="B742">
        <f>INDEX(resultados!$A$2:$ZZ$956, 736, MATCH($B$2, resultados!$A$1:$ZZ$1, 0))</f>
        <v/>
      </c>
      <c r="C742">
        <f>INDEX(resultados!$A$2:$ZZ$956, 736, MATCH($B$3, resultados!$A$1:$ZZ$1, 0))</f>
        <v/>
      </c>
    </row>
    <row r="743">
      <c r="A743">
        <f>INDEX(resultados!$A$2:$ZZ$956, 737, MATCH($B$1, resultados!$A$1:$ZZ$1, 0))</f>
        <v/>
      </c>
      <c r="B743">
        <f>INDEX(resultados!$A$2:$ZZ$956, 737, MATCH($B$2, resultados!$A$1:$ZZ$1, 0))</f>
        <v/>
      </c>
      <c r="C743">
        <f>INDEX(resultados!$A$2:$ZZ$956, 737, MATCH($B$3, resultados!$A$1:$ZZ$1, 0))</f>
        <v/>
      </c>
    </row>
    <row r="744">
      <c r="A744">
        <f>INDEX(resultados!$A$2:$ZZ$956, 738, MATCH($B$1, resultados!$A$1:$ZZ$1, 0))</f>
        <v/>
      </c>
      <c r="B744">
        <f>INDEX(resultados!$A$2:$ZZ$956, 738, MATCH($B$2, resultados!$A$1:$ZZ$1, 0))</f>
        <v/>
      </c>
      <c r="C744">
        <f>INDEX(resultados!$A$2:$ZZ$956, 738, MATCH($B$3, resultados!$A$1:$ZZ$1, 0))</f>
        <v/>
      </c>
    </row>
    <row r="745">
      <c r="A745">
        <f>INDEX(resultados!$A$2:$ZZ$956, 739, MATCH($B$1, resultados!$A$1:$ZZ$1, 0))</f>
        <v/>
      </c>
      <c r="B745">
        <f>INDEX(resultados!$A$2:$ZZ$956, 739, MATCH($B$2, resultados!$A$1:$ZZ$1, 0))</f>
        <v/>
      </c>
      <c r="C745">
        <f>INDEX(resultados!$A$2:$ZZ$956, 739, MATCH($B$3, resultados!$A$1:$ZZ$1, 0))</f>
        <v/>
      </c>
    </row>
    <row r="746">
      <c r="A746">
        <f>INDEX(resultados!$A$2:$ZZ$956, 740, MATCH($B$1, resultados!$A$1:$ZZ$1, 0))</f>
        <v/>
      </c>
      <c r="B746">
        <f>INDEX(resultados!$A$2:$ZZ$956, 740, MATCH($B$2, resultados!$A$1:$ZZ$1, 0))</f>
        <v/>
      </c>
      <c r="C746">
        <f>INDEX(resultados!$A$2:$ZZ$956, 740, MATCH($B$3, resultados!$A$1:$ZZ$1, 0))</f>
        <v/>
      </c>
    </row>
    <row r="747">
      <c r="A747">
        <f>INDEX(resultados!$A$2:$ZZ$956, 741, MATCH($B$1, resultados!$A$1:$ZZ$1, 0))</f>
        <v/>
      </c>
      <c r="B747">
        <f>INDEX(resultados!$A$2:$ZZ$956, 741, MATCH($B$2, resultados!$A$1:$ZZ$1, 0))</f>
        <v/>
      </c>
      <c r="C747">
        <f>INDEX(resultados!$A$2:$ZZ$956, 741, MATCH($B$3, resultados!$A$1:$ZZ$1, 0))</f>
        <v/>
      </c>
    </row>
    <row r="748">
      <c r="A748">
        <f>INDEX(resultados!$A$2:$ZZ$956, 742, MATCH($B$1, resultados!$A$1:$ZZ$1, 0))</f>
        <v/>
      </c>
      <c r="B748">
        <f>INDEX(resultados!$A$2:$ZZ$956, 742, MATCH($B$2, resultados!$A$1:$ZZ$1, 0))</f>
        <v/>
      </c>
      <c r="C748">
        <f>INDEX(resultados!$A$2:$ZZ$956, 742, MATCH($B$3, resultados!$A$1:$ZZ$1, 0))</f>
        <v/>
      </c>
    </row>
    <row r="749">
      <c r="A749">
        <f>INDEX(resultados!$A$2:$ZZ$956, 743, MATCH($B$1, resultados!$A$1:$ZZ$1, 0))</f>
        <v/>
      </c>
      <c r="B749">
        <f>INDEX(resultados!$A$2:$ZZ$956, 743, MATCH($B$2, resultados!$A$1:$ZZ$1, 0))</f>
        <v/>
      </c>
      <c r="C749">
        <f>INDEX(resultados!$A$2:$ZZ$956, 743, MATCH($B$3, resultados!$A$1:$ZZ$1, 0))</f>
        <v/>
      </c>
    </row>
    <row r="750">
      <c r="A750">
        <f>INDEX(resultados!$A$2:$ZZ$956, 744, MATCH($B$1, resultados!$A$1:$ZZ$1, 0))</f>
        <v/>
      </c>
      <c r="B750">
        <f>INDEX(resultados!$A$2:$ZZ$956, 744, MATCH($B$2, resultados!$A$1:$ZZ$1, 0))</f>
        <v/>
      </c>
      <c r="C750">
        <f>INDEX(resultados!$A$2:$ZZ$956, 744, MATCH($B$3, resultados!$A$1:$ZZ$1, 0))</f>
        <v/>
      </c>
    </row>
    <row r="751">
      <c r="A751">
        <f>INDEX(resultados!$A$2:$ZZ$956, 745, MATCH($B$1, resultados!$A$1:$ZZ$1, 0))</f>
        <v/>
      </c>
      <c r="B751">
        <f>INDEX(resultados!$A$2:$ZZ$956, 745, MATCH($B$2, resultados!$A$1:$ZZ$1, 0))</f>
        <v/>
      </c>
      <c r="C751">
        <f>INDEX(resultados!$A$2:$ZZ$956, 745, MATCH($B$3, resultados!$A$1:$ZZ$1, 0))</f>
        <v/>
      </c>
    </row>
    <row r="752">
      <c r="A752">
        <f>INDEX(resultados!$A$2:$ZZ$956, 746, MATCH($B$1, resultados!$A$1:$ZZ$1, 0))</f>
        <v/>
      </c>
      <c r="B752">
        <f>INDEX(resultados!$A$2:$ZZ$956, 746, MATCH($B$2, resultados!$A$1:$ZZ$1, 0))</f>
        <v/>
      </c>
      <c r="C752">
        <f>INDEX(resultados!$A$2:$ZZ$956, 746, MATCH($B$3, resultados!$A$1:$ZZ$1, 0))</f>
        <v/>
      </c>
    </row>
    <row r="753">
      <c r="A753">
        <f>INDEX(resultados!$A$2:$ZZ$956, 747, MATCH($B$1, resultados!$A$1:$ZZ$1, 0))</f>
        <v/>
      </c>
      <c r="B753">
        <f>INDEX(resultados!$A$2:$ZZ$956, 747, MATCH($B$2, resultados!$A$1:$ZZ$1, 0))</f>
        <v/>
      </c>
      <c r="C753">
        <f>INDEX(resultados!$A$2:$ZZ$956, 747, MATCH($B$3, resultados!$A$1:$ZZ$1, 0))</f>
        <v/>
      </c>
    </row>
    <row r="754">
      <c r="A754">
        <f>INDEX(resultados!$A$2:$ZZ$956, 748, MATCH($B$1, resultados!$A$1:$ZZ$1, 0))</f>
        <v/>
      </c>
      <c r="B754">
        <f>INDEX(resultados!$A$2:$ZZ$956, 748, MATCH($B$2, resultados!$A$1:$ZZ$1, 0))</f>
        <v/>
      </c>
      <c r="C754">
        <f>INDEX(resultados!$A$2:$ZZ$956, 748, MATCH($B$3, resultados!$A$1:$ZZ$1, 0))</f>
        <v/>
      </c>
    </row>
    <row r="755">
      <c r="A755">
        <f>INDEX(resultados!$A$2:$ZZ$956, 749, MATCH($B$1, resultados!$A$1:$ZZ$1, 0))</f>
        <v/>
      </c>
      <c r="B755">
        <f>INDEX(resultados!$A$2:$ZZ$956, 749, MATCH($B$2, resultados!$A$1:$ZZ$1, 0))</f>
        <v/>
      </c>
      <c r="C755">
        <f>INDEX(resultados!$A$2:$ZZ$956, 749, MATCH($B$3, resultados!$A$1:$ZZ$1, 0))</f>
        <v/>
      </c>
    </row>
    <row r="756">
      <c r="A756">
        <f>INDEX(resultados!$A$2:$ZZ$956, 750, MATCH($B$1, resultados!$A$1:$ZZ$1, 0))</f>
        <v/>
      </c>
      <c r="B756">
        <f>INDEX(resultados!$A$2:$ZZ$956, 750, MATCH($B$2, resultados!$A$1:$ZZ$1, 0))</f>
        <v/>
      </c>
      <c r="C756">
        <f>INDEX(resultados!$A$2:$ZZ$956, 750, MATCH($B$3, resultados!$A$1:$ZZ$1, 0))</f>
        <v/>
      </c>
    </row>
    <row r="757">
      <c r="A757">
        <f>INDEX(resultados!$A$2:$ZZ$956, 751, MATCH($B$1, resultados!$A$1:$ZZ$1, 0))</f>
        <v/>
      </c>
      <c r="B757">
        <f>INDEX(resultados!$A$2:$ZZ$956, 751, MATCH($B$2, resultados!$A$1:$ZZ$1, 0))</f>
        <v/>
      </c>
      <c r="C757">
        <f>INDEX(resultados!$A$2:$ZZ$956, 751, MATCH($B$3, resultados!$A$1:$ZZ$1, 0))</f>
        <v/>
      </c>
    </row>
    <row r="758">
      <c r="A758">
        <f>INDEX(resultados!$A$2:$ZZ$956, 752, MATCH($B$1, resultados!$A$1:$ZZ$1, 0))</f>
        <v/>
      </c>
      <c r="B758">
        <f>INDEX(resultados!$A$2:$ZZ$956, 752, MATCH($B$2, resultados!$A$1:$ZZ$1, 0))</f>
        <v/>
      </c>
      <c r="C758">
        <f>INDEX(resultados!$A$2:$ZZ$956, 752, MATCH($B$3, resultados!$A$1:$ZZ$1, 0))</f>
        <v/>
      </c>
    </row>
    <row r="759">
      <c r="A759">
        <f>INDEX(resultados!$A$2:$ZZ$956, 753, MATCH($B$1, resultados!$A$1:$ZZ$1, 0))</f>
        <v/>
      </c>
      <c r="B759">
        <f>INDEX(resultados!$A$2:$ZZ$956, 753, MATCH($B$2, resultados!$A$1:$ZZ$1, 0))</f>
        <v/>
      </c>
      <c r="C759">
        <f>INDEX(resultados!$A$2:$ZZ$956, 753, MATCH($B$3, resultados!$A$1:$ZZ$1, 0))</f>
        <v/>
      </c>
    </row>
    <row r="760">
      <c r="A760">
        <f>INDEX(resultados!$A$2:$ZZ$956, 754, MATCH($B$1, resultados!$A$1:$ZZ$1, 0))</f>
        <v/>
      </c>
      <c r="B760">
        <f>INDEX(resultados!$A$2:$ZZ$956, 754, MATCH($B$2, resultados!$A$1:$ZZ$1, 0))</f>
        <v/>
      </c>
      <c r="C760">
        <f>INDEX(resultados!$A$2:$ZZ$956, 754, MATCH($B$3, resultados!$A$1:$ZZ$1, 0))</f>
        <v/>
      </c>
    </row>
    <row r="761">
      <c r="A761">
        <f>INDEX(resultados!$A$2:$ZZ$956, 755, MATCH($B$1, resultados!$A$1:$ZZ$1, 0))</f>
        <v/>
      </c>
      <c r="B761">
        <f>INDEX(resultados!$A$2:$ZZ$956, 755, MATCH($B$2, resultados!$A$1:$ZZ$1, 0))</f>
        <v/>
      </c>
      <c r="C761">
        <f>INDEX(resultados!$A$2:$ZZ$956, 755, MATCH($B$3, resultados!$A$1:$ZZ$1, 0))</f>
        <v/>
      </c>
    </row>
    <row r="762">
      <c r="A762">
        <f>INDEX(resultados!$A$2:$ZZ$956, 756, MATCH($B$1, resultados!$A$1:$ZZ$1, 0))</f>
        <v/>
      </c>
      <c r="B762">
        <f>INDEX(resultados!$A$2:$ZZ$956, 756, MATCH($B$2, resultados!$A$1:$ZZ$1, 0))</f>
        <v/>
      </c>
      <c r="C762">
        <f>INDEX(resultados!$A$2:$ZZ$956, 756, MATCH($B$3, resultados!$A$1:$ZZ$1, 0))</f>
        <v/>
      </c>
    </row>
    <row r="763">
      <c r="A763">
        <f>INDEX(resultados!$A$2:$ZZ$956, 757, MATCH($B$1, resultados!$A$1:$ZZ$1, 0))</f>
        <v/>
      </c>
      <c r="B763">
        <f>INDEX(resultados!$A$2:$ZZ$956, 757, MATCH($B$2, resultados!$A$1:$ZZ$1, 0))</f>
        <v/>
      </c>
      <c r="C763">
        <f>INDEX(resultados!$A$2:$ZZ$956, 757, MATCH($B$3, resultados!$A$1:$ZZ$1, 0))</f>
        <v/>
      </c>
    </row>
    <row r="764">
      <c r="A764">
        <f>INDEX(resultados!$A$2:$ZZ$956, 758, MATCH($B$1, resultados!$A$1:$ZZ$1, 0))</f>
        <v/>
      </c>
      <c r="B764">
        <f>INDEX(resultados!$A$2:$ZZ$956, 758, MATCH($B$2, resultados!$A$1:$ZZ$1, 0))</f>
        <v/>
      </c>
      <c r="C764">
        <f>INDEX(resultados!$A$2:$ZZ$956, 758, MATCH($B$3, resultados!$A$1:$ZZ$1, 0))</f>
        <v/>
      </c>
    </row>
    <row r="765">
      <c r="A765">
        <f>INDEX(resultados!$A$2:$ZZ$956, 759, MATCH($B$1, resultados!$A$1:$ZZ$1, 0))</f>
        <v/>
      </c>
      <c r="B765">
        <f>INDEX(resultados!$A$2:$ZZ$956, 759, MATCH($B$2, resultados!$A$1:$ZZ$1, 0))</f>
        <v/>
      </c>
      <c r="C765">
        <f>INDEX(resultados!$A$2:$ZZ$956, 759, MATCH($B$3, resultados!$A$1:$ZZ$1, 0))</f>
        <v/>
      </c>
    </row>
    <row r="766">
      <c r="A766">
        <f>INDEX(resultados!$A$2:$ZZ$956, 760, MATCH($B$1, resultados!$A$1:$ZZ$1, 0))</f>
        <v/>
      </c>
      <c r="B766">
        <f>INDEX(resultados!$A$2:$ZZ$956, 760, MATCH($B$2, resultados!$A$1:$ZZ$1, 0))</f>
        <v/>
      </c>
      <c r="C766">
        <f>INDEX(resultados!$A$2:$ZZ$956, 760, MATCH($B$3, resultados!$A$1:$ZZ$1, 0))</f>
        <v/>
      </c>
    </row>
    <row r="767">
      <c r="A767">
        <f>INDEX(resultados!$A$2:$ZZ$956, 761, MATCH($B$1, resultados!$A$1:$ZZ$1, 0))</f>
        <v/>
      </c>
      <c r="B767">
        <f>INDEX(resultados!$A$2:$ZZ$956, 761, MATCH($B$2, resultados!$A$1:$ZZ$1, 0))</f>
        <v/>
      </c>
      <c r="C767">
        <f>INDEX(resultados!$A$2:$ZZ$956, 761, MATCH($B$3, resultados!$A$1:$ZZ$1, 0))</f>
        <v/>
      </c>
    </row>
    <row r="768">
      <c r="A768">
        <f>INDEX(resultados!$A$2:$ZZ$956, 762, MATCH($B$1, resultados!$A$1:$ZZ$1, 0))</f>
        <v/>
      </c>
      <c r="B768">
        <f>INDEX(resultados!$A$2:$ZZ$956, 762, MATCH($B$2, resultados!$A$1:$ZZ$1, 0))</f>
        <v/>
      </c>
      <c r="C768">
        <f>INDEX(resultados!$A$2:$ZZ$956, 762, MATCH($B$3, resultados!$A$1:$ZZ$1, 0))</f>
        <v/>
      </c>
    </row>
    <row r="769">
      <c r="A769">
        <f>INDEX(resultados!$A$2:$ZZ$956, 763, MATCH($B$1, resultados!$A$1:$ZZ$1, 0))</f>
        <v/>
      </c>
      <c r="B769">
        <f>INDEX(resultados!$A$2:$ZZ$956, 763, MATCH($B$2, resultados!$A$1:$ZZ$1, 0))</f>
        <v/>
      </c>
      <c r="C769">
        <f>INDEX(resultados!$A$2:$ZZ$956, 763, MATCH($B$3, resultados!$A$1:$ZZ$1, 0))</f>
        <v/>
      </c>
    </row>
    <row r="770">
      <c r="A770">
        <f>INDEX(resultados!$A$2:$ZZ$956, 764, MATCH($B$1, resultados!$A$1:$ZZ$1, 0))</f>
        <v/>
      </c>
      <c r="B770">
        <f>INDEX(resultados!$A$2:$ZZ$956, 764, MATCH($B$2, resultados!$A$1:$ZZ$1, 0))</f>
        <v/>
      </c>
      <c r="C770">
        <f>INDEX(resultados!$A$2:$ZZ$956, 764, MATCH($B$3, resultados!$A$1:$ZZ$1, 0))</f>
        <v/>
      </c>
    </row>
    <row r="771">
      <c r="A771">
        <f>INDEX(resultados!$A$2:$ZZ$956, 765, MATCH($B$1, resultados!$A$1:$ZZ$1, 0))</f>
        <v/>
      </c>
      <c r="B771">
        <f>INDEX(resultados!$A$2:$ZZ$956, 765, MATCH($B$2, resultados!$A$1:$ZZ$1, 0))</f>
        <v/>
      </c>
      <c r="C771">
        <f>INDEX(resultados!$A$2:$ZZ$956, 765, MATCH($B$3, resultados!$A$1:$ZZ$1, 0))</f>
        <v/>
      </c>
    </row>
    <row r="772">
      <c r="A772">
        <f>INDEX(resultados!$A$2:$ZZ$956, 766, MATCH($B$1, resultados!$A$1:$ZZ$1, 0))</f>
        <v/>
      </c>
      <c r="B772">
        <f>INDEX(resultados!$A$2:$ZZ$956, 766, MATCH($B$2, resultados!$A$1:$ZZ$1, 0))</f>
        <v/>
      </c>
      <c r="C772">
        <f>INDEX(resultados!$A$2:$ZZ$956, 766, MATCH($B$3, resultados!$A$1:$ZZ$1, 0))</f>
        <v/>
      </c>
    </row>
    <row r="773">
      <c r="A773">
        <f>INDEX(resultados!$A$2:$ZZ$956, 767, MATCH($B$1, resultados!$A$1:$ZZ$1, 0))</f>
        <v/>
      </c>
      <c r="B773">
        <f>INDEX(resultados!$A$2:$ZZ$956, 767, MATCH($B$2, resultados!$A$1:$ZZ$1, 0))</f>
        <v/>
      </c>
      <c r="C773">
        <f>INDEX(resultados!$A$2:$ZZ$956, 767, MATCH($B$3, resultados!$A$1:$ZZ$1, 0))</f>
        <v/>
      </c>
    </row>
    <row r="774">
      <c r="A774">
        <f>INDEX(resultados!$A$2:$ZZ$956, 768, MATCH($B$1, resultados!$A$1:$ZZ$1, 0))</f>
        <v/>
      </c>
      <c r="B774">
        <f>INDEX(resultados!$A$2:$ZZ$956, 768, MATCH($B$2, resultados!$A$1:$ZZ$1, 0))</f>
        <v/>
      </c>
      <c r="C774">
        <f>INDEX(resultados!$A$2:$ZZ$956, 768, MATCH($B$3, resultados!$A$1:$ZZ$1, 0))</f>
        <v/>
      </c>
    </row>
    <row r="775">
      <c r="A775">
        <f>INDEX(resultados!$A$2:$ZZ$956, 769, MATCH($B$1, resultados!$A$1:$ZZ$1, 0))</f>
        <v/>
      </c>
      <c r="B775">
        <f>INDEX(resultados!$A$2:$ZZ$956, 769, MATCH($B$2, resultados!$A$1:$ZZ$1, 0))</f>
        <v/>
      </c>
      <c r="C775">
        <f>INDEX(resultados!$A$2:$ZZ$956, 769, MATCH($B$3, resultados!$A$1:$ZZ$1, 0))</f>
        <v/>
      </c>
    </row>
    <row r="776">
      <c r="A776">
        <f>INDEX(resultados!$A$2:$ZZ$956, 770, MATCH($B$1, resultados!$A$1:$ZZ$1, 0))</f>
        <v/>
      </c>
      <c r="B776">
        <f>INDEX(resultados!$A$2:$ZZ$956, 770, MATCH($B$2, resultados!$A$1:$ZZ$1, 0))</f>
        <v/>
      </c>
      <c r="C776">
        <f>INDEX(resultados!$A$2:$ZZ$956, 770, MATCH($B$3, resultados!$A$1:$ZZ$1, 0))</f>
        <v/>
      </c>
    </row>
    <row r="777">
      <c r="A777">
        <f>INDEX(resultados!$A$2:$ZZ$956, 771, MATCH($B$1, resultados!$A$1:$ZZ$1, 0))</f>
        <v/>
      </c>
      <c r="B777">
        <f>INDEX(resultados!$A$2:$ZZ$956, 771, MATCH($B$2, resultados!$A$1:$ZZ$1, 0))</f>
        <v/>
      </c>
      <c r="C777">
        <f>INDEX(resultados!$A$2:$ZZ$956, 771, MATCH($B$3, resultados!$A$1:$ZZ$1, 0))</f>
        <v/>
      </c>
    </row>
    <row r="778">
      <c r="A778">
        <f>INDEX(resultados!$A$2:$ZZ$956, 772, MATCH($B$1, resultados!$A$1:$ZZ$1, 0))</f>
        <v/>
      </c>
      <c r="B778">
        <f>INDEX(resultados!$A$2:$ZZ$956, 772, MATCH($B$2, resultados!$A$1:$ZZ$1, 0))</f>
        <v/>
      </c>
      <c r="C778">
        <f>INDEX(resultados!$A$2:$ZZ$956, 772, MATCH($B$3, resultados!$A$1:$ZZ$1, 0))</f>
        <v/>
      </c>
    </row>
    <row r="779">
      <c r="A779">
        <f>INDEX(resultados!$A$2:$ZZ$956, 773, MATCH($B$1, resultados!$A$1:$ZZ$1, 0))</f>
        <v/>
      </c>
      <c r="B779">
        <f>INDEX(resultados!$A$2:$ZZ$956, 773, MATCH($B$2, resultados!$A$1:$ZZ$1, 0))</f>
        <v/>
      </c>
      <c r="C779">
        <f>INDEX(resultados!$A$2:$ZZ$956, 773, MATCH($B$3, resultados!$A$1:$ZZ$1, 0))</f>
        <v/>
      </c>
    </row>
    <row r="780">
      <c r="A780">
        <f>INDEX(resultados!$A$2:$ZZ$956, 774, MATCH($B$1, resultados!$A$1:$ZZ$1, 0))</f>
        <v/>
      </c>
      <c r="B780">
        <f>INDEX(resultados!$A$2:$ZZ$956, 774, MATCH($B$2, resultados!$A$1:$ZZ$1, 0))</f>
        <v/>
      </c>
      <c r="C780">
        <f>INDEX(resultados!$A$2:$ZZ$956, 774, MATCH($B$3, resultados!$A$1:$ZZ$1, 0))</f>
        <v/>
      </c>
    </row>
    <row r="781">
      <c r="A781">
        <f>INDEX(resultados!$A$2:$ZZ$956, 775, MATCH($B$1, resultados!$A$1:$ZZ$1, 0))</f>
        <v/>
      </c>
      <c r="B781">
        <f>INDEX(resultados!$A$2:$ZZ$956, 775, MATCH($B$2, resultados!$A$1:$ZZ$1, 0))</f>
        <v/>
      </c>
      <c r="C781">
        <f>INDEX(resultados!$A$2:$ZZ$956, 775, MATCH($B$3, resultados!$A$1:$ZZ$1, 0))</f>
        <v/>
      </c>
    </row>
    <row r="782">
      <c r="A782">
        <f>INDEX(resultados!$A$2:$ZZ$956, 776, MATCH($B$1, resultados!$A$1:$ZZ$1, 0))</f>
        <v/>
      </c>
      <c r="B782">
        <f>INDEX(resultados!$A$2:$ZZ$956, 776, MATCH($B$2, resultados!$A$1:$ZZ$1, 0))</f>
        <v/>
      </c>
      <c r="C782">
        <f>INDEX(resultados!$A$2:$ZZ$956, 776, MATCH($B$3, resultados!$A$1:$ZZ$1, 0))</f>
        <v/>
      </c>
    </row>
    <row r="783">
      <c r="A783">
        <f>INDEX(resultados!$A$2:$ZZ$956, 777, MATCH($B$1, resultados!$A$1:$ZZ$1, 0))</f>
        <v/>
      </c>
      <c r="B783">
        <f>INDEX(resultados!$A$2:$ZZ$956, 777, MATCH($B$2, resultados!$A$1:$ZZ$1, 0))</f>
        <v/>
      </c>
      <c r="C783">
        <f>INDEX(resultados!$A$2:$ZZ$956, 777, MATCH($B$3, resultados!$A$1:$ZZ$1, 0))</f>
        <v/>
      </c>
    </row>
    <row r="784">
      <c r="A784">
        <f>INDEX(resultados!$A$2:$ZZ$956, 778, MATCH($B$1, resultados!$A$1:$ZZ$1, 0))</f>
        <v/>
      </c>
      <c r="B784">
        <f>INDEX(resultados!$A$2:$ZZ$956, 778, MATCH($B$2, resultados!$A$1:$ZZ$1, 0))</f>
        <v/>
      </c>
      <c r="C784">
        <f>INDEX(resultados!$A$2:$ZZ$956, 778, MATCH($B$3, resultados!$A$1:$ZZ$1, 0))</f>
        <v/>
      </c>
    </row>
    <row r="785">
      <c r="A785">
        <f>INDEX(resultados!$A$2:$ZZ$956, 779, MATCH($B$1, resultados!$A$1:$ZZ$1, 0))</f>
        <v/>
      </c>
      <c r="B785">
        <f>INDEX(resultados!$A$2:$ZZ$956, 779, MATCH($B$2, resultados!$A$1:$ZZ$1, 0))</f>
        <v/>
      </c>
      <c r="C785">
        <f>INDEX(resultados!$A$2:$ZZ$956, 779, MATCH($B$3, resultados!$A$1:$ZZ$1, 0))</f>
        <v/>
      </c>
    </row>
    <row r="786">
      <c r="A786">
        <f>INDEX(resultados!$A$2:$ZZ$956, 780, MATCH($B$1, resultados!$A$1:$ZZ$1, 0))</f>
        <v/>
      </c>
      <c r="B786">
        <f>INDEX(resultados!$A$2:$ZZ$956, 780, MATCH($B$2, resultados!$A$1:$ZZ$1, 0))</f>
        <v/>
      </c>
      <c r="C786">
        <f>INDEX(resultados!$A$2:$ZZ$956, 780, MATCH($B$3, resultados!$A$1:$ZZ$1, 0))</f>
        <v/>
      </c>
    </row>
    <row r="787">
      <c r="A787">
        <f>INDEX(resultados!$A$2:$ZZ$956, 781, MATCH($B$1, resultados!$A$1:$ZZ$1, 0))</f>
        <v/>
      </c>
      <c r="B787">
        <f>INDEX(resultados!$A$2:$ZZ$956, 781, MATCH($B$2, resultados!$A$1:$ZZ$1, 0))</f>
        <v/>
      </c>
      <c r="C787">
        <f>INDEX(resultados!$A$2:$ZZ$956, 781, MATCH($B$3, resultados!$A$1:$ZZ$1, 0))</f>
        <v/>
      </c>
    </row>
    <row r="788">
      <c r="A788">
        <f>INDEX(resultados!$A$2:$ZZ$956, 782, MATCH($B$1, resultados!$A$1:$ZZ$1, 0))</f>
        <v/>
      </c>
      <c r="B788">
        <f>INDEX(resultados!$A$2:$ZZ$956, 782, MATCH($B$2, resultados!$A$1:$ZZ$1, 0))</f>
        <v/>
      </c>
      <c r="C788">
        <f>INDEX(resultados!$A$2:$ZZ$956, 782, MATCH($B$3, resultados!$A$1:$ZZ$1, 0))</f>
        <v/>
      </c>
    </row>
    <row r="789">
      <c r="A789">
        <f>INDEX(resultados!$A$2:$ZZ$956, 783, MATCH($B$1, resultados!$A$1:$ZZ$1, 0))</f>
        <v/>
      </c>
      <c r="B789">
        <f>INDEX(resultados!$A$2:$ZZ$956, 783, MATCH($B$2, resultados!$A$1:$ZZ$1, 0))</f>
        <v/>
      </c>
      <c r="C789">
        <f>INDEX(resultados!$A$2:$ZZ$956, 783, MATCH($B$3, resultados!$A$1:$ZZ$1, 0))</f>
        <v/>
      </c>
    </row>
    <row r="790">
      <c r="A790">
        <f>INDEX(resultados!$A$2:$ZZ$956, 784, MATCH($B$1, resultados!$A$1:$ZZ$1, 0))</f>
        <v/>
      </c>
      <c r="B790">
        <f>INDEX(resultados!$A$2:$ZZ$956, 784, MATCH($B$2, resultados!$A$1:$ZZ$1, 0))</f>
        <v/>
      </c>
      <c r="C790">
        <f>INDEX(resultados!$A$2:$ZZ$956, 784, MATCH($B$3, resultados!$A$1:$ZZ$1, 0))</f>
        <v/>
      </c>
    </row>
    <row r="791">
      <c r="A791">
        <f>INDEX(resultados!$A$2:$ZZ$956, 785, MATCH($B$1, resultados!$A$1:$ZZ$1, 0))</f>
        <v/>
      </c>
      <c r="B791">
        <f>INDEX(resultados!$A$2:$ZZ$956, 785, MATCH($B$2, resultados!$A$1:$ZZ$1, 0))</f>
        <v/>
      </c>
      <c r="C791">
        <f>INDEX(resultados!$A$2:$ZZ$956, 785, MATCH($B$3, resultados!$A$1:$ZZ$1, 0))</f>
        <v/>
      </c>
    </row>
    <row r="792">
      <c r="A792">
        <f>INDEX(resultados!$A$2:$ZZ$956, 786, MATCH($B$1, resultados!$A$1:$ZZ$1, 0))</f>
        <v/>
      </c>
      <c r="B792">
        <f>INDEX(resultados!$A$2:$ZZ$956, 786, MATCH($B$2, resultados!$A$1:$ZZ$1, 0))</f>
        <v/>
      </c>
      <c r="C792">
        <f>INDEX(resultados!$A$2:$ZZ$956, 786, MATCH($B$3, resultados!$A$1:$ZZ$1, 0))</f>
        <v/>
      </c>
    </row>
    <row r="793">
      <c r="A793">
        <f>INDEX(resultados!$A$2:$ZZ$956, 787, MATCH($B$1, resultados!$A$1:$ZZ$1, 0))</f>
        <v/>
      </c>
      <c r="B793">
        <f>INDEX(resultados!$A$2:$ZZ$956, 787, MATCH($B$2, resultados!$A$1:$ZZ$1, 0))</f>
        <v/>
      </c>
      <c r="C793">
        <f>INDEX(resultados!$A$2:$ZZ$956, 787, MATCH($B$3, resultados!$A$1:$ZZ$1, 0))</f>
        <v/>
      </c>
    </row>
    <row r="794">
      <c r="A794">
        <f>INDEX(resultados!$A$2:$ZZ$956, 788, MATCH($B$1, resultados!$A$1:$ZZ$1, 0))</f>
        <v/>
      </c>
      <c r="B794">
        <f>INDEX(resultados!$A$2:$ZZ$956, 788, MATCH($B$2, resultados!$A$1:$ZZ$1, 0))</f>
        <v/>
      </c>
      <c r="C794">
        <f>INDEX(resultados!$A$2:$ZZ$956, 788, MATCH($B$3, resultados!$A$1:$ZZ$1, 0))</f>
        <v/>
      </c>
    </row>
    <row r="795">
      <c r="A795">
        <f>INDEX(resultados!$A$2:$ZZ$956, 789, MATCH($B$1, resultados!$A$1:$ZZ$1, 0))</f>
        <v/>
      </c>
      <c r="B795">
        <f>INDEX(resultados!$A$2:$ZZ$956, 789, MATCH($B$2, resultados!$A$1:$ZZ$1, 0))</f>
        <v/>
      </c>
      <c r="C795">
        <f>INDEX(resultados!$A$2:$ZZ$956, 789, MATCH($B$3, resultados!$A$1:$ZZ$1, 0))</f>
        <v/>
      </c>
    </row>
    <row r="796">
      <c r="A796">
        <f>INDEX(resultados!$A$2:$ZZ$956, 790, MATCH($B$1, resultados!$A$1:$ZZ$1, 0))</f>
        <v/>
      </c>
      <c r="B796">
        <f>INDEX(resultados!$A$2:$ZZ$956, 790, MATCH($B$2, resultados!$A$1:$ZZ$1, 0))</f>
        <v/>
      </c>
      <c r="C796">
        <f>INDEX(resultados!$A$2:$ZZ$956, 790, MATCH($B$3, resultados!$A$1:$ZZ$1, 0))</f>
        <v/>
      </c>
    </row>
    <row r="797">
      <c r="A797">
        <f>INDEX(resultados!$A$2:$ZZ$956, 791, MATCH($B$1, resultados!$A$1:$ZZ$1, 0))</f>
        <v/>
      </c>
      <c r="B797">
        <f>INDEX(resultados!$A$2:$ZZ$956, 791, MATCH($B$2, resultados!$A$1:$ZZ$1, 0))</f>
        <v/>
      </c>
      <c r="C797">
        <f>INDEX(resultados!$A$2:$ZZ$956, 791, MATCH($B$3, resultados!$A$1:$ZZ$1, 0))</f>
        <v/>
      </c>
    </row>
    <row r="798">
      <c r="A798">
        <f>INDEX(resultados!$A$2:$ZZ$956, 792, MATCH($B$1, resultados!$A$1:$ZZ$1, 0))</f>
        <v/>
      </c>
      <c r="B798">
        <f>INDEX(resultados!$A$2:$ZZ$956, 792, MATCH($B$2, resultados!$A$1:$ZZ$1, 0))</f>
        <v/>
      </c>
      <c r="C798">
        <f>INDEX(resultados!$A$2:$ZZ$956, 792, MATCH($B$3, resultados!$A$1:$ZZ$1, 0))</f>
        <v/>
      </c>
    </row>
    <row r="799">
      <c r="A799">
        <f>INDEX(resultados!$A$2:$ZZ$956, 793, MATCH($B$1, resultados!$A$1:$ZZ$1, 0))</f>
        <v/>
      </c>
      <c r="B799">
        <f>INDEX(resultados!$A$2:$ZZ$956, 793, MATCH($B$2, resultados!$A$1:$ZZ$1, 0))</f>
        <v/>
      </c>
      <c r="C799">
        <f>INDEX(resultados!$A$2:$ZZ$956, 793, MATCH($B$3, resultados!$A$1:$ZZ$1, 0))</f>
        <v/>
      </c>
    </row>
    <row r="800">
      <c r="A800">
        <f>INDEX(resultados!$A$2:$ZZ$956, 794, MATCH($B$1, resultados!$A$1:$ZZ$1, 0))</f>
        <v/>
      </c>
      <c r="B800">
        <f>INDEX(resultados!$A$2:$ZZ$956, 794, MATCH($B$2, resultados!$A$1:$ZZ$1, 0))</f>
        <v/>
      </c>
      <c r="C800">
        <f>INDEX(resultados!$A$2:$ZZ$956, 794, MATCH($B$3, resultados!$A$1:$ZZ$1, 0))</f>
        <v/>
      </c>
    </row>
    <row r="801">
      <c r="A801">
        <f>INDEX(resultados!$A$2:$ZZ$956, 795, MATCH($B$1, resultados!$A$1:$ZZ$1, 0))</f>
        <v/>
      </c>
      <c r="B801">
        <f>INDEX(resultados!$A$2:$ZZ$956, 795, MATCH($B$2, resultados!$A$1:$ZZ$1, 0))</f>
        <v/>
      </c>
      <c r="C801">
        <f>INDEX(resultados!$A$2:$ZZ$956, 795, MATCH($B$3, resultados!$A$1:$ZZ$1, 0))</f>
        <v/>
      </c>
    </row>
    <row r="802">
      <c r="A802">
        <f>INDEX(resultados!$A$2:$ZZ$956, 796, MATCH($B$1, resultados!$A$1:$ZZ$1, 0))</f>
        <v/>
      </c>
      <c r="B802">
        <f>INDEX(resultados!$A$2:$ZZ$956, 796, MATCH($B$2, resultados!$A$1:$ZZ$1, 0))</f>
        <v/>
      </c>
      <c r="C802">
        <f>INDEX(resultados!$A$2:$ZZ$956, 796, MATCH($B$3, resultados!$A$1:$ZZ$1, 0))</f>
        <v/>
      </c>
    </row>
    <row r="803">
      <c r="A803">
        <f>INDEX(resultados!$A$2:$ZZ$956, 797, MATCH($B$1, resultados!$A$1:$ZZ$1, 0))</f>
        <v/>
      </c>
      <c r="B803">
        <f>INDEX(resultados!$A$2:$ZZ$956, 797, MATCH($B$2, resultados!$A$1:$ZZ$1, 0))</f>
        <v/>
      </c>
      <c r="C803">
        <f>INDEX(resultados!$A$2:$ZZ$956, 797, MATCH($B$3, resultados!$A$1:$ZZ$1, 0))</f>
        <v/>
      </c>
    </row>
    <row r="804">
      <c r="A804">
        <f>INDEX(resultados!$A$2:$ZZ$956, 798, MATCH($B$1, resultados!$A$1:$ZZ$1, 0))</f>
        <v/>
      </c>
      <c r="B804">
        <f>INDEX(resultados!$A$2:$ZZ$956, 798, MATCH($B$2, resultados!$A$1:$ZZ$1, 0))</f>
        <v/>
      </c>
      <c r="C804">
        <f>INDEX(resultados!$A$2:$ZZ$956, 798, MATCH($B$3, resultados!$A$1:$ZZ$1, 0))</f>
        <v/>
      </c>
    </row>
    <row r="805">
      <c r="A805">
        <f>INDEX(resultados!$A$2:$ZZ$956, 799, MATCH($B$1, resultados!$A$1:$ZZ$1, 0))</f>
        <v/>
      </c>
      <c r="B805">
        <f>INDEX(resultados!$A$2:$ZZ$956, 799, MATCH($B$2, resultados!$A$1:$ZZ$1, 0))</f>
        <v/>
      </c>
      <c r="C805">
        <f>INDEX(resultados!$A$2:$ZZ$956, 799, MATCH($B$3, resultados!$A$1:$ZZ$1, 0))</f>
        <v/>
      </c>
    </row>
    <row r="806">
      <c r="A806">
        <f>INDEX(resultados!$A$2:$ZZ$956, 800, MATCH($B$1, resultados!$A$1:$ZZ$1, 0))</f>
        <v/>
      </c>
      <c r="B806">
        <f>INDEX(resultados!$A$2:$ZZ$956, 800, MATCH($B$2, resultados!$A$1:$ZZ$1, 0))</f>
        <v/>
      </c>
      <c r="C806">
        <f>INDEX(resultados!$A$2:$ZZ$956, 800, MATCH($B$3, resultados!$A$1:$ZZ$1, 0))</f>
        <v/>
      </c>
    </row>
    <row r="807">
      <c r="A807">
        <f>INDEX(resultados!$A$2:$ZZ$956, 801, MATCH($B$1, resultados!$A$1:$ZZ$1, 0))</f>
        <v/>
      </c>
      <c r="B807">
        <f>INDEX(resultados!$A$2:$ZZ$956, 801, MATCH($B$2, resultados!$A$1:$ZZ$1, 0))</f>
        <v/>
      </c>
      <c r="C807">
        <f>INDEX(resultados!$A$2:$ZZ$956, 801, MATCH($B$3, resultados!$A$1:$ZZ$1, 0))</f>
        <v/>
      </c>
    </row>
    <row r="808">
      <c r="A808">
        <f>INDEX(resultados!$A$2:$ZZ$956, 802, MATCH($B$1, resultados!$A$1:$ZZ$1, 0))</f>
        <v/>
      </c>
      <c r="B808">
        <f>INDEX(resultados!$A$2:$ZZ$956, 802, MATCH($B$2, resultados!$A$1:$ZZ$1, 0))</f>
        <v/>
      </c>
      <c r="C808">
        <f>INDEX(resultados!$A$2:$ZZ$956, 802, MATCH($B$3, resultados!$A$1:$ZZ$1, 0))</f>
        <v/>
      </c>
    </row>
    <row r="809">
      <c r="A809">
        <f>INDEX(resultados!$A$2:$ZZ$956, 803, MATCH($B$1, resultados!$A$1:$ZZ$1, 0))</f>
        <v/>
      </c>
      <c r="B809">
        <f>INDEX(resultados!$A$2:$ZZ$956, 803, MATCH($B$2, resultados!$A$1:$ZZ$1, 0))</f>
        <v/>
      </c>
      <c r="C809">
        <f>INDEX(resultados!$A$2:$ZZ$956, 803, MATCH($B$3, resultados!$A$1:$ZZ$1, 0))</f>
        <v/>
      </c>
    </row>
    <row r="810">
      <c r="A810">
        <f>INDEX(resultados!$A$2:$ZZ$956, 804, MATCH($B$1, resultados!$A$1:$ZZ$1, 0))</f>
        <v/>
      </c>
      <c r="B810">
        <f>INDEX(resultados!$A$2:$ZZ$956, 804, MATCH($B$2, resultados!$A$1:$ZZ$1, 0))</f>
        <v/>
      </c>
      <c r="C810">
        <f>INDEX(resultados!$A$2:$ZZ$956, 804, MATCH($B$3, resultados!$A$1:$ZZ$1, 0))</f>
        <v/>
      </c>
    </row>
    <row r="811">
      <c r="A811">
        <f>INDEX(resultados!$A$2:$ZZ$956, 805, MATCH($B$1, resultados!$A$1:$ZZ$1, 0))</f>
        <v/>
      </c>
      <c r="B811">
        <f>INDEX(resultados!$A$2:$ZZ$956, 805, MATCH($B$2, resultados!$A$1:$ZZ$1, 0))</f>
        <v/>
      </c>
      <c r="C811">
        <f>INDEX(resultados!$A$2:$ZZ$956, 805, MATCH($B$3, resultados!$A$1:$ZZ$1, 0))</f>
        <v/>
      </c>
    </row>
    <row r="812">
      <c r="A812">
        <f>INDEX(resultados!$A$2:$ZZ$956, 806, MATCH($B$1, resultados!$A$1:$ZZ$1, 0))</f>
        <v/>
      </c>
      <c r="B812">
        <f>INDEX(resultados!$A$2:$ZZ$956, 806, MATCH($B$2, resultados!$A$1:$ZZ$1, 0))</f>
        <v/>
      </c>
      <c r="C812">
        <f>INDEX(resultados!$A$2:$ZZ$956, 806, MATCH($B$3, resultados!$A$1:$ZZ$1, 0))</f>
        <v/>
      </c>
    </row>
    <row r="813">
      <c r="A813">
        <f>INDEX(resultados!$A$2:$ZZ$956, 807, MATCH($B$1, resultados!$A$1:$ZZ$1, 0))</f>
        <v/>
      </c>
      <c r="B813">
        <f>INDEX(resultados!$A$2:$ZZ$956, 807, MATCH($B$2, resultados!$A$1:$ZZ$1, 0))</f>
        <v/>
      </c>
      <c r="C813">
        <f>INDEX(resultados!$A$2:$ZZ$956, 807, MATCH($B$3, resultados!$A$1:$ZZ$1, 0))</f>
        <v/>
      </c>
    </row>
    <row r="814">
      <c r="A814">
        <f>INDEX(resultados!$A$2:$ZZ$956, 808, MATCH($B$1, resultados!$A$1:$ZZ$1, 0))</f>
        <v/>
      </c>
      <c r="B814">
        <f>INDEX(resultados!$A$2:$ZZ$956, 808, MATCH($B$2, resultados!$A$1:$ZZ$1, 0))</f>
        <v/>
      </c>
      <c r="C814">
        <f>INDEX(resultados!$A$2:$ZZ$956, 808, MATCH($B$3, resultados!$A$1:$ZZ$1, 0))</f>
        <v/>
      </c>
    </row>
    <row r="815">
      <c r="A815">
        <f>INDEX(resultados!$A$2:$ZZ$956, 809, MATCH($B$1, resultados!$A$1:$ZZ$1, 0))</f>
        <v/>
      </c>
      <c r="B815">
        <f>INDEX(resultados!$A$2:$ZZ$956, 809, MATCH($B$2, resultados!$A$1:$ZZ$1, 0))</f>
        <v/>
      </c>
      <c r="C815">
        <f>INDEX(resultados!$A$2:$ZZ$956, 809, MATCH($B$3, resultados!$A$1:$ZZ$1, 0))</f>
        <v/>
      </c>
    </row>
    <row r="816">
      <c r="A816">
        <f>INDEX(resultados!$A$2:$ZZ$956, 810, MATCH($B$1, resultados!$A$1:$ZZ$1, 0))</f>
        <v/>
      </c>
      <c r="B816">
        <f>INDEX(resultados!$A$2:$ZZ$956, 810, MATCH($B$2, resultados!$A$1:$ZZ$1, 0))</f>
        <v/>
      </c>
      <c r="C816">
        <f>INDEX(resultados!$A$2:$ZZ$956, 810, MATCH($B$3, resultados!$A$1:$ZZ$1, 0))</f>
        <v/>
      </c>
    </row>
    <row r="817">
      <c r="A817">
        <f>INDEX(resultados!$A$2:$ZZ$956, 811, MATCH($B$1, resultados!$A$1:$ZZ$1, 0))</f>
        <v/>
      </c>
      <c r="B817">
        <f>INDEX(resultados!$A$2:$ZZ$956, 811, MATCH($B$2, resultados!$A$1:$ZZ$1, 0))</f>
        <v/>
      </c>
      <c r="C817">
        <f>INDEX(resultados!$A$2:$ZZ$956, 811, MATCH($B$3, resultados!$A$1:$ZZ$1, 0))</f>
        <v/>
      </c>
    </row>
    <row r="818">
      <c r="A818">
        <f>INDEX(resultados!$A$2:$ZZ$956, 812, MATCH($B$1, resultados!$A$1:$ZZ$1, 0))</f>
        <v/>
      </c>
      <c r="B818">
        <f>INDEX(resultados!$A$2:$ZZ$956, 812, MATCH($B$2, resultados!$A$1:$ZZ$1, 0))</f>
        <v/>
      </c>
      <c r="C818">
        <f>INDEX(resultados!$A$2:$ZZ$956, 812, MATCH($B$3, resultados!$A$1:$ZZ$1, 0))</f>
        <v/>
      </c>
    </row>
    <row r="819">
      <c r="A819">
        <f>INDEX(resultados!$A$2:$ZZ$956, 813, MATCH($B$1, resultados!$A$1:$ZZ$1, 0))</f>
        <v/>
      </c>
      <c r="B819">
        <f>INDEX(resultados!$A$2:$ZZ$956, 813, MATCH($B$2, resultados!$A$1:$ZZ$1, 0))</f>
        <v/>
      </c>
      <c r="C819">
        <f>INDEX(resultados!$A$2:$ZZ$956, 813, MATCH($B$3, resultados!$A$1:$ZZ$1, 0))</f>
        <v/>
      </c>
    </row>
    <row r="820">
      <c r="A820">
        <f>INDEX(resultados!$A$2:$ZZ$956, 814, MATCH($B$1, resultados!$A$1:$ZZ$1, 0))</f>
        <v/>
      </c>
      <c r="B820">
        <f>INDEX(resultados!$A$2:$ZZ$956, 814, MATCH($B$2, resultados!$A$1:$ZZ$1, 0))</f>
        <v/>
      </c>
      <c r="C820">
        <f>INDEX(resultados!$A$2:$ZZ$956, 814, MATCH($B$3, resultados!$A$1:$ZZ$1, 0))</f>
        <v/>
      </c>
    </row>
    <row r="821">
      <c r="A821">
        <f>INDEX(resultados!$A$2:$ZZ$956, 815, MATCH($B$1, resultados!$A$1:$ZZ$1, 0))</f>
        <v/>
      </c>
      <c r="B821">
        <f>INDEX(resultados!$A$2:$ZZ$956, 815, MATCH($B$2, resultados!$A$1:$ZZ$1, 0))</f>
        <v/>
      </c>
      <c r="C821">
        <f>INDEX(resultados!$A$2:$ZZ$956, 815, MATCH($B$3, resultados!$A$1:$ZZ$1, 0))</f>
        <v/>
      </c>
    </row>
    <row r="822">
      <c r="A822">
        <f>INDEX(resultados!$A$2:$ZZ$956, 816, MATCH($B$1, resultados!$A$1:$ZZ$1, 0))</f>
        <v/>
      </c>
      <c r="B822">
        <f>INDEX(resultados!$A$2:$ZZ$956, 816, MATCH($B$2, resultados!$A$1:$ZZ$1, 0))</f>
        <v/>
      </c>
      <c r="C822">
        <f>INDEX(resultados!$A$2:$ZZ$956, 816, MATCH($B$3, resultados!$A$1:$ZZ$1, 0))</f>
        <v/>
      </c>
    </row>
    <row r="823">
      <c r="A823">
        <f>INDEX(resultados!$A$2:$ZZ$956, 817, MATCH($B$1, resultados!$A$1:$ZZ$1, 0))</f>
        <v/>
      </c>
      <c r="B823">
        <f>INDEX(resultados!$A$2:$ZZ$956, 817, MATCH($B$2, resultados!$A$1:$ZZ$1, 0))</f>
        <v/>
      </c>
      <c r="C823">
        <f>INDEX(resultados!$A$2:$ZZ$956, 817, MATCH($B$3, resultados!$A$1:$ZZ$1, 0))</f>
        <v/>
      </c>
    </row>
    <row r="824">
      <c r="A824">
        <f>INDEX(resultados!$A$2:$ZZ$956, 818, MATCH($B$1, resultados!$A$1:$ZZ$1, 0))</f>
        <v/>
      </c>
      <c r="B824">
        <f>INDEX(resultados!$A$2:$ZZ$956, 818, MATCH($B$2, resultados!$A$1:$ZZ$1, 0))</f>
        <v/>
      </c>
      <c r="C824">
        <f>INDEX(resultados!$A$2:$ZZ$956, 818, MATCH($B$3, resultados!$A$1:$ZZ$1, 0))</f>
        <v/>
      </c>
    </row>
    <row r="825">
      <c r="A825">
        <f>INDEX(resultados!$A$2:$ZZ$956, 819, MATCH($B$1, resultados!$A$1:$ZZ$1, 0))</f>
        <v/>
      </c>
      <c r="B825">
        <f>INDEX(resultados!$A$2:$ZZ$956, 819, MATCH($B$2, resultados!$A$1:$ZZ$1, 0))</f>
        <v/>
      </c>
      <c r="C825">
        <f>INDEX(resultados!$A$2:$ZZ$956, 819, MATCH($B$3, resultados!$A$1:$ZZ$1, 0))</f>
        <v/>
      </c>
    </row>
    <row r="826">
      <c r="A826">
        <f>INDEX(resultados!$A$2:$ZZ$956, 820, MATCH($B$1, resultados!$A$1:$ZZ$1, 0))</f>
        <v/>
      </c>
      <c r="B826">
        <f>INDEX(resultados!$A$2:$ZZ$956, 820, MATCH($B$2, resultados!$A$1:$ZZ$1, 0))</f>
        <v/>
      </c>
      <c r="C826">
        <f>INDEX(resultados!$A$2:$ZZ$956, 820, MATCH($B$3, resultados!$A$1:$ZZ$1, 0))</f>
        <v/>
      </c>
    </row>
    <row r="827">
      <c r="A827">
        <f>INDEX(resultados!$A$2:$ZZ$956, 821, MATCH($B$1, resultados!$A$1:$ZZ$1, 0))</f>
        <v/>
      </c>
      <c r="B827">
        <f>INDEX(resultados!$A$2:$ZZ$956, 821, MATCH($B$2, resultados!$A$1:$ZZ$1, 0))</f>
        <v/>
      </c>
      <c r="C827">
        <f>INDEX(resultados!$A$2:$ZZ$956, 821, MATCH($B$3, resultados!$A$1:$ZZ$1, 0))</f>
        <v/>
      </c>
    </row>
    <row r="828">
      <c r="A828">
        <f>INDEX(resultados!$A$2:$ZZ$956, 822, MATCH($B$1, resultados!$A$1:$ZZ$1, 0))</f>
        <v/>
      </c>
      <c r="B828">
        <f>INDEX(resultados!$A$2:$ZZ$956, 822, MATCH($B$2, resultados!$A$1:$ZZ$1, 0))</f>
        <v/>
      </c>
      <c r="C828">
        <f>INDEX(resultados!$A$2:$ZZ$956, 822, MATCH($B$3, resultados!$A$1:$ZZ$1, 0))</f>
        <v/>
      </c>
    </row>
    <row r="829">
      <c r="A829">
        <f>INDEX(resultados!$A$2:$ZZ$956, 823, MATCH($B$1, resultados!$A$1:$ZZ$1, 0))</f>
        <v/>
      </c>
      <c r="B829">
        <f>INDEX(resultados!$A$2:$ZZ$956, 823, MATCH($B$2, resultados!$A$1:$ZZ$1, 0))</f>
        <v/>
      </c>
      <c r="C829">
        <f>INDEX(resultados!$A$2:$ZZ$956, 823, MATCH($B$3, resultados!$A$1:$ZZ$1, 0))</f>
        <v/>
      </c>
    </row>
    <row r="830">
      <c r="A830">
        <f>INDEX(resultados!$A$2:$ZZ$956, 824, MATCH($B$1, resultados!$A$1:$ZZ$1, 0))</f>
        <v/>
      </c>
      <c r="B830">
        <f>INDEX(resultados!$A$2:$ZZ$956, 824, MATCH($B$2, resultados!$A$1:$ZZ$1, 0))</f>
        <v/>
      </c>
      <c r="C830">
        <f>INDEX(resultados!$A$2:$ZZ$956, 824, MATCH($B$3, resultados!$A$1:$ZZ$1, 0))</f>
        <v/>
      </c>
    </row>
    <row r="831">
      <c r="A831">
        <f>INDEX(resultados!$A$2:$ZZ$956, 825, MATCH($B$1, resultados!$A$1:$ZZ$1, 0))</f>
        <v/>
      </c>
      <c r="B831">
        <f>INDEX(resultados!$A$2:$ZZ$956, 825, MATCH($B$2, resultados!$A$1:$ZZ$1, 0))</f>
        <v/>
      </c>
      <c r="C831">
        <f>INDEX(resultados!$A$2:$ZZ$956, 825, MATCH($B$3, resultados!$A$1:$ZZ$1, 0))</f>
        <v/>
      </c>
    </row>
    <row r="832">
      <c r="A832">
        <f>INDEX(resultados!$A$2:$ZZ$956, 826, MATCH($B$1, resultados!$A$1:$ZZ$1, 0))</f>
        <v/>
      </c>
      <c r="B832">
        <f>INDEX(resultados!$A$2:$ZZ$956, 826, MATCH($B$2, resultados!$A$1:$ZZ$1, 0))</f>
        <v/>
      </c>
      <c r="C832">
        <f>INDEX(resultados!$A$2:$ZZ$956, 826, MATCH($B$3, resultados!$A$1:$ZZ$1, 0))</f>
        <v/>
      </c>
    </row>
    <row r="833">
      <c r="A833">
        <f>INDEX(resultados!$A$2:$ZZ$956, 827, MATCH($B$1, resultados!$A$1:$ZZ$1, 0))</f>
        <v/>
      </c>
      <c r="B833">
        <f>INDEX(resultados!$A$2:$ZZ$956, 827, MATCH($B$2, resultados!$A$1:$ZZ$1, 0))</f>
        <v/>
      </c>
      <c r="C833">
        <f>INDEX(resultados!$A$2:$ZZ$956, 827, MATCH($B$3, resultados!$A$1:$ZZ$1, 0))</f>
        <v/>
      </c>
    </row>
    <row r="834">
      <c r="A834">
        <f>INDEX(resultados!$A$2:$ZZ$956, 828, MATCH($B$1, resultados!$A$1:$ZZ$1, 0))</f>
        <v/>
      </c>
      <c r="B834">
        <f>INDEX(resultados!$A$2:$ZZ$956, 828, MATCH($B$2, resultados!$A$1:$ZZ$1, 0))</f>
        <v/>
      </c>
      <c r="C834">
        <f>INDEX(resultados!$A$2:$ZZ$956, 828, MATCH($B$3, resultados!$A$1:$ZZ$1, 0))</f>
        <v/>
      </c>
    </row>
    <row r="835">
      <c r="A835">
        <f>INDEX(resultados!$A$2:$ZZ$956, 829, MATCH($B$1, resultados!$A$1:$ZZ$1, 0))</f>
        <v/>
      </c>
      <c r="B835">
        <f>INDEX(resultados!$A$2:$ZZ$956, 829, MATCH($B$2, resultados!$A$1:$ZZ$1, 0))</f>
        <v/>
      </c>
      <c r="C835">
        <f>INDEX(resultados!$A$2:$ZZ$956, 829, MATCH($B$3, resultados!$A$1:$ZZ$1, 0))</f>
        <v/>
      </c>
    </row>
    <row r="836">
      <c r="A836">
        <f>INDEX(resultados!$A$2:$ZZ$956, 830, MATCH($B$1, resultados!$A$1:$ZZ$1, 0))</f>
        <v/>
      </c>
      <c r="B836">
        <f>INDEX(resultados!$A$2:$ZZ$956, 830, MATCH($B$2, resultados!$A$1:$ZZ$1, 0))</f>
        <v/>
      </c>
      <c r="C836">
        <f>INDEX(resultados!$A$2:$ZZ$956, 830, MATCH($B$3, resultados!$A$1:$ZZ$1, 0))</f>
        <v/>
      </c>
    </row>
    <row r="837">
      <c r="A837">
        <f>INDEX(resultados!$A$2:$ZZ$956, 831, MATCH($B$1, resultados!$A$1:$ZZ$1, 0))</f>
        <v/>
      </c>
      <c r="B837">
        <f>INDEX(resultados!$A$2:$ZZ$956, 831, MATCH($B$2, resultados!$A$1:$ZZ$1, 0))</f>
        <v/>
      </c>
      <c r="C837">
        <f>INDEX(resultados!$A$2:$ZZ$956, 831, MATCH($B$3, resultados!$A$1:$ZZ$1, 0))</f>
        <v/>
      </c>
    </row>
    <row r="838">
      <c r="A838">
        <f>INDEX(resultados!$A$2:$ZZ$956, 832, MATCH($B$1, resultados!$A$1:$ZZ$1, 0))</f>
        <v/>
      </c>
      <c r="B838">
        <f>INDEX(resultados!$A$2:$ZZ$956, 832, MATCH($B$2, resultados!$A$1:$ZZ$1, 0))</f>
        <v/>
      </c>
      <c r="C838">
        <f>INDEX(resultados!$A$2:$ZZ$956, 832, MATCH($B$3, resultados!$A$1:$ZZ$1, 0))</f>
        <v/>
      </c>
    </row>
    <row r="839">
      <c r="A839">
        <f>INDEX(resultados!$A$2:$ZZ$956, 833, MATCH($B$1, resultados!$A$1:$ZZ$1, 0))</f>
        <v/>
      </c>
      <c r="B839">
        <f>INDEX(resultados!$A$2:$ZZ$956, 833, MATCH($B$2, resultados!$A$1:$ZZ$1, 0))</f>
        <v/>
      </c>
      <c r="C839">
        <f>INDEX(resultados!$A$2:$ZZ$956, 833, MATCH($B$3, resultados!$A$1:$ZZ$1, 0))</f>
        <v/>
      </c>
    </row>
    <row r="840">
      <c r="A840">
        <f>INDEX(resultados!$A$2:$ZZ$956, 834, MATCH($B$1, resultados!$A$1:$ZZ$1, 0))</f>
        <v/>
      </c>
      <c r="B840">
        <f>INDEX(resultados!$A$2:$ZZ$956, 834, MATCH($B$2, resultados!$A$1:$ZZ$1, 0))</f>
        <v/>
      </c>
      <c r="C840">
        <f>INDEX(resultados!$A$2:$ZZ$956, 834, MATCH($B$3, resultados!$A$1:$ZZ$1, 0))</f>
        <v/>
      </c>
    </row>
    <row r="841">
      <c r="A841">
        <f>INDEX(resultados!$A$2:$ZZ$956, 835, MATCH($B$1, resultados!$A$1:$ZZ$1, 0))</f>
        <v/>
      </c>
      <c r="B841">
        <f>INDEX(resultados!$A$2:$ZZ$956, 835, MATCH($B$2, resultados!$A$1:$ZZ$1, 0))</f>
        <v/>
      </c>
      <c r="C841">
        <f>INDEX(resultados!$A$2:$ZZ$956, 835, MATCH($B$3, resultados!$A$1:$ZZ$1, 0))</f>
        <v/>
      </c>
    </row>
    <row r="842">
      <c r="A842">
        <f>INDEX(resultados!$A$2:$ZZ$956, 836, MATCH($B$1, resultados!$A$1:$ZZ$1, 0))</f>
        <v/>
      </c>
      <c r="B842">
        <f>INDEX(resultados!$A$2:$ZZ$956, 836, MATCH($B$2, resultados!$A$1:$ZZ$1, 0))</f>
        <v/>
      </c>
      <c r="C842">
        <f>INDEX(resultados!$A$2:$ZZ$956, 836, MATCH($B$3, resultados!$A$1:$ZZ$1, 0))</f>
        <v/>
      </c>
    </row>
    <row r="843">
      <c r="A843">
        <f>INDEX(resultados!$A$2:$ZZ$956, 837, MATCH($B$1, resultados!$A$1:$ZZ$1, 0))</f>
        <v/>
      </c>
      <c r="B843">
        <f>INDEX(resultados!$A$2:$ZZ$956, 837, MATCH($B$2, resultados!$A$1:$ZZ$1, 0))</f>
        <v/>
      </c>
      <c r="C843">
        <f>INDEX(resultados!$A$2:$ZZ$956, 837, MATCH($B$3, resultados!$A$1:$ZZ$1, 0))</f>
        <v/>
      </c>
    </row>
    <row r="844">
      <c r="A844">
        <f>INDEX(resultados!$A$2:$ZZ$956, 838, MATCH($B$1, resultados!$A$1:$ZZ$1, 0))</f>
        <v/>
      </c>
      <c r="B844">
        <f>INDEX(resultados!$A$2:$ZZ$956, 838, MATCH($B$2, resultados!$A$1:$ZZ$1, 0))</f>
        <v/>
      </c>
      <c r="C844">
        <f>INDEX(resultados!$A$2:$ZZ$956, 838, MATCH($B$3, resultados!$A$1:$ZZ$1, 0))</f>
        <v/>
      </c>
    </row>
    <row r="845">
      <c r="A845">
        <f>INDEX(resultados!$A$2:$ZZ$956, 839, MATCH($B$1, resultados!$A$1:$ZZ$1, 0))</f>
        <v/>
      </c>
      <c r="B845">
        <f>INDEX(resultados!$A$2:$ZZ$956, 839, MATCH($B$2, resultados!$A$1:$ZZ$1, 0))</f>
        <v/>
      </c>
      <c r="C845">
        <f>INDEX(resultados!$A$2:$ZZ$956, 839, MATCH($B$3, resultados!$A$1:$ZZ$1, 0))</f>
        <v/>
      </c>
    </row>
    <row r="846">
      <c r="A846">
        <f>INDEX(resultados!$A$2:$ZZ$956, 840, MATCH($B$1, resultados!$A$1:$ZZ$1, 0))</f>
        <v/>
      </c>
      <c r="B846">
        <f>INDEX(resultados!$A$2:$ZZ$956, 840, MATCH($B$2, resultados!$A$1:$ZZ$1, 0))</f>
        <v/>
      </c>
      <c r="C846">
        <f>INDEX(resultados!$A$2:$ZZ$956, 840, MATCH($B$3, resultados!$A$1:$ZZ$1, 0))</f>
        <v/>
      </c>
    </row>
    <row r="847">
      <c r="A847">
        <f>INDEX(resultados!$A$2:$ZZ$956, 841, MATCH($B$1, resultados!$A$1:$ZZ$1, 0))</f>
        <v/>
      </c>
      <c r="B847">
        <f>INDEX(resultados!$A$2:$ZZ$956, 841, MATCH($B$2, resultados!$A$1:$ZZ$1, 0))</f>
        <v/>
      </c>
      <c r="C847">
        <f>INDEX(resultados!$A$2:$ZZ$956, 841, MATCH($B$3, resultados!$A$1:$ZZ$1, 0))</f>
        <v/>
      </c>
    </row>
    <row r="848">
      <c r="A848">
        <f>INDEX(resultados!$A$2:$ZZ$956, 842, MATCH($B$1, resultados!$A$1:$ZZ$1, 0))</f>
        <v/>
      </c>
      <c r="B848">
        <f>INDEX(resultados!$A$2:$ZZ$956, 842, MATCH($B$2, resultados!$A$1:$ZZ$1, 0))</f>
        <v/>
      </c>
      <c r="C848">
        <f>INDEX(resultados!$A$2:$ZZ$956, 842, MATCH($B$3, resultados!$A$1:$ZZ$1, 0))</f>
        <v/>
      </c>
    </row>
    <row r="849">
      <c r="A849">
        <f>INDEX(resultados!$A$2:$ZZ$956, 843, MATCH($B$1, resultados!$A$1:$ZZ$1, 0))</f>
        <v/>
      </c>
      <c r="B849">
        <f>INDEX(resultados!$A$2:$ZZ$956, 843, MATCH($B$2, resultados!$A$1:$ZZ$1, 0))</f>
        <v/>
      </c>
      <c r="C849">
        <f>INDEX(resultados!$A$2:$ZZ$956, 843, MATCH($B$3, resultados!$A$1:$ZZ$1, 0))</f>
        <v/>
      </c>
    </row>
    <row r="850">
      <c r="A850">
        <f>INDEX(resultados!$A$2:$ZZ$956, 844, MATCH($B$1, resultados!$A$1:$ZZ$1, 0))</f>
        <v/>
      </c>
      <c r="B850">
        <f>INDEX(resultados!$A$2:$ZZ$956, 844, MATCH($B$2, resultados!$A$1:$ZZ$1, 0))</f>
        <v/>
      </c>
      <c r="C850">
        <f>INDEX(resultados!$A$2:$ZZ$956, 844, MATCH($B$3, resultados!$A$1:$ZZ$1, 0))</f>
        <v/>
      </c>
    </row>
    <row r="851">
      <c r="A851">
        <f>INDEX(resultados!$A$2:$ZZ$956, 845, MATCH($B$1, resultados!$A$1:$ZZ$1, 0))</f>
        <v/>
      </c>
      <c r="B851">
        <f>INDEX(resultados!$A$2:$ZZ$956, 845, MATCH($B$2, resultados!$A$1:$ZZ$1, 0))</f>
        <v/>
      </c>
      <c r="C851">
        <f>INDEX(resultados!$A$2:$ZZ$956, 845, MATCH($B$3, resultados!$A$1:$ZZ$1, 0))</f>
        <v/>
      </c>
    </row>
    <row r="852">
      <c r="A852">
        <f>INDEX(resultados!$A$2:$ZZ$956, 846, MATCH($B$1, resultados!$A$1:$ZZ$1, 0))</f>
        <v/>
      </c>
      <c r="B852">
        <f>INDEX(resultados!$A$2:$ZZ$956, 846, MATCH($B$2, resultados!$A$1:$ZZ$1, 0))</f>
        <v/>
      </c>
      <c r="C852">
        <f>INDEX(resultados!$A$2:$ZZ$956, 846, MATCH($B$3, resultados!$A$1:$ZZ$1, 0))</f>
        <v/>
      </c>
    </row>
    <row r="853">
      <c r="A853">
        <f>INDEX(resultados!$A$2:$ZZ$956, 847, MATCH($B$1, resultados!$A$1:$ZZ$1, 0))</f>
        <v/>
      </c>
      <c r="B853">
        <f>INDEX(resultados!$A$2:$ZZ$956, 847, MATCH($B$2, resultados!$A$1:$ZZ$1, 0))</f>
        <v/>
      </c>
      <c r="C853">
        <f>INDEX(resultados!$A$2:$ZZ$956, 847, MATCH($B$3, resultados!$A$1:$ZZ$1, 0))</f>
        <v/>
      </c>
    </row>
    <row r="854">
      <c r="A854">
        <f>INDEX(resultados!$A$2:$ZZ$956, 848, MATCH($B$1, resultados!$A$1:$ZZ$1, 0))</f>
        <v/>
      </c>
      <c r="B854">
        <f>INDEX(resultados!$A$2:$ZZ$956, 848, MATCH($B$2, resultados!$A$1:$ZZ$1, 0))</f>
        <v/>
      </c>
      <c r="C854">
        <f>INDEX(resultados!$A$2:$ZZ$956, 848, MATCH($B$3, resultados!$A$1:$ZZ$1, 0))</f>
        <v/>
      </c>
    </row>
    <row r="855">
      <c r="A855">
        <f>INDEX(resultados!$A$2:$ZZ$956, 849, MATCH($B$1, resultados!$A$1:$ZZ$1, 0))</f>
        <v/>
      </c>
      <c r="B855">
        <f>INDEX(resultados!$A$2:$ZZ$956, 849, MATCH($B$2, resultados!$A$1:$ZZ$1, 0))</f>
        <v/>
      </c>
      <c r="C855">
        <f>INDEX(resultados!$A$2:$ZZ$956, 849, MATCH($B$3, resultados!$A$1:$ZZ$1, 0))</f>
        <v/>
      </c>
    </row>
    <row r="856">
      <c r="A856">
        <f>INDEX(resultados!$A$2:$ZZ$956, 850, MATCH($B$1, resultados!$A$1:$ZZ$1, 0))</f>
        <v/>
      </c>
      <c r="B856">
        <f>INDEX(resultados!$A$2:$ZZ$956, 850, MATCH($B$2, resultados!$A$1:$ZZ$1, 0))</f>
        <v/>
      </c>
      <c r="C856">
        <f>INDEX(resultados!$A$2:$ZZ$956, 850, MATCH($B$3, resultados!$A$1:$ZZ$1, 0))</f>
        <v/>
      </c>
    </row>
    <row r="857">
      <c r="A857">
        <f>INDEX(resultados!$A$2:$ZZ$956, 851, MATCH($B$1, resultados!$A$1:$ZZ$1, 0))</f>
        <v/>
      </c>
      <c r="B857">
        <f>INDEX(resultados!$A$2:$ZZ$956, 851, MATCH($B$2, resultados!$A$1:$ZZ$1, 0))</f>
        <v/>
      </c>
      <c r="C857">
        <f>INDEX(resultados!$A$2:$ZZ$956, 851, MATCH($B$3, resultados!$A$1:$ZZ$1, 0))</f>
        <v/>
      </c>
    </row>
    <row r="858">
      <c r="A858">
        <f>INDEX(resultados!$A$2:$ZZ$956, 852, MATCH($B$1, resultados!$A$1:$ZZ$1, 0))</f>
        <v/>
      </c>
      <c r="B858">
        <f>INDEX(resultados!$A$2:$ZZ$956, 852, MATCH($B$2, resultados!$A$1:$ZZ$1, 0))</f>
        <v/>
      </c>
      <c r="C858">
        <f>INDEX(resultados!$A$2:$ZZ$956, 852, MATCH($B$3, resultados!$A$1:$ZZ$1, 0))</f>
        <v/>
      </c>
    </row>
    <row r="859">
      <c r="A859">
        <f>INDEX(resultados!$A$2:$ZZ$956, 853, MATCH($B$1, resultados!$A$1:$ZZ$1, 0))</f>
        <v/>
      </c>
      <c r="B859">
        <f>INDEX(resultados!$A$2:$ZZ$956, 853, MATCH($B$2, resultados!$A$1:$ZZ$1, 0))</f>
        <v/>
      </c>
      <c r="C859">
        <f>INDEX(resultados!$A$2:$ZZ$956, 853, MATCH($B$3, resultados!$A$1:$ZZ$1, 0))</f>
        <v/>
      </c>
    </row>
    <row r="860">
      <c r="A860">
        <f>INDEX(resultados!$A$2:$ZZ$956, 854, MATCH($B$1, resultados!$A$1:$ZZ$1, 0))</f>
        <v/>
      </c>
      <c r="B860">
        <f>INDEX(resultados!$A$2:$ZZ$956, 854, MATCH($B$2, resultados!$A$1:$ZZ$1, 0))</f>
        <v/>
      </c>
      <c r="C860">
        <f>INDEX(resultados!$A$2:$ZZ$956, 854, MATCH($B$3, resultados!$A$1:$ZZ$1, 0))</f>
        <v/>
      </c>
    </row>
    <row r="861">
      <c r="A861">
        <f>INDEX(resultados!$A$2:$ZZ$956, 855, MATCH($B$1, resultados!$A$1:$ZZ$1, 0))</f>
        <v/>
      </c>
      <c r="B861">
        <f>INDEX(resultados!$A$2:$ZZ$956, 855, MATCH($B$2, resultados!$A$1:$ZZ$1, 0))</f>
        <v/>
      </c>
      <c r="C861">
        <f>INDEX(resultados!$A$2:$ZZ$956, 855, MATCH($B$3, resultados!$A$1:$ZZ$1, 0))</f>
        <v/>
      </c>
    </row>
    <row r="862">
      <c r="A862">
        <f>INDEX(resultados!$A$2:$ZZ$956, 856, MATCH($B$1, resultados!$A$1:$ZZ$1, 0))</f>
        <v/>
      </c>
      <c r="B862">
        <f>INDEX(resultados!$A$2:$ZZ$956, 856, MATCH($B$2, resultados!$A$1:$ZZ$1, 0))</f>
        <v/>
      </c>
      <c r="C862">
        <f>INDEX(resultados!$A$2:$ZZ$956, 856, MATCH($B$3, resultados!$A$1:$ZZ$1, 0))</f>
        <v/>
      </c>
    </row>
    <row r="863">
      <c r="A863">
        <f>INDEX(resultados!$A$2:$ZZ$956, 857, MATCH($B$1, resultados!$A$1:$ZZ$1, 0))</f>
        <v/>
      </c>
      <c r="B863">
        <f>INDEX(resultados!$A$2:$ZZ$956, 857, MATCH($B$2, resultados!$A$1:$ZZ$1, 0))</f>
        <v/>
      </c>
      <c r="C863">
        <f>INDEX(resultados!$A$2:$ZZ$956, 857, MATCH($B$3, resultados!$A$1:$ZZ$1, 0))</f>
        <v/>
      </c>
    </row>
    <row r="864">
      <c r="A864">
        <f>INDEX(resultados!$A$2:$ZZ$956, 858, MATCH($B$1, resultados!$A$1:$ZZ$1, 0))</f>
        <v/>
      </c>
      <c r="B864">
        <f>INDEX(resultados!$A$2:$ZZ$956, 858, MATCH($B$2, resultados!$A$1:$ZZ$1, 0))</f>
        <v/>
      </c>
      <c r="C864">
        <f>INDEX(resultados!$A$2:$ZZ$956, 858, MATCH($B$3, resultados!$A$1:$ZZ$1, 0))</f>
        <v/>
      </c>
    </row>
    <row r="865">
      <c r="A865">
        <f>INDEX(resultados!$A$2:$ZZ$956, 859, MATCH($B$1, resultados!$A$1:$ZZ$1, 0))</f>
        <v/>
      </c>
      <c r="B865">
        <f>INDEX(resultados!$A$2:$ZZ$956, 859, MATCH($B$2, resultados!$A$1:$ZZ$1, 0))</f>
        <v/>
      </c>
      <c r="C865">
        <f>INDEX(resultados!$A$2:$ZZ$956, 859, MATCH($B$3, resultados!$A$1:$ZZ$1, 0))</f>
        <v/>
      </c>
    </row>
    <row r="866">
      <c r="A866">
        <f>INDEX(resultados!$A$2:$ZZ$956, 860, MATCH($B$1, resultados!$A$1:$ZZ$1, 0))</f>
        <v/>
      </c>
      <c r="B866">
        <f>INDEX(resultados!$A$2:$ZZ$956, 860, MATCH($B$2, resultados!$A$1:$ZZ$1, 0))</f>
        <v/>
      </c>
      <c r="C866">
        <f>INDEX(resultados!$A$2:$ZZ$956, 860, MATCH($B$3, resultados!$A$1:$ZZ$1, 0))</f>
        <v/>
      </c>
    </row>
    <row r="867">
      <c r="A867">
        <f>INDEX(resultados!$A$2:$ZZ$956, 861, MATCH($B$1, resultados!$A$1:$ZZ$1, 0))</f>
        <v/>
      </c>
      <c r="B867">
        <f>INDEX(resultados!$A$2:$ZZ$956, 861, MATCH($B$2, resultados!$A$1:$ZZ$1, 0))</f>
        <v/>
      </c>
      <c r="C867">
        <f>INDEX(resultados!$A$2:$ZZ$956, 861, MATCH($B$3, resultados!$A$1:$ZZ$1, 0))</f>
        <v/>
      </c>
    </row>
    <row r="868">
      <c r="A868">
        <f>INDEX(resultados!$A$2:$ZZ$956, 862, MATCH($B$1, resultados!$A$1:$ZZ$1, 0))</f>
        <v/>
      </c>
      <c r="B868">
        <f>INDEX(resultados!$A$2:$ZZ$956, 862, MATCH($B$2, resultados!$A$1:$ZZ$1, 0))</f>
        <v/>
      </c>
      <c r="C868">
        <f>INDEX(resultados!$A$2:$ZZ$956, 862, MATCH($B$3, resultados!$A$1:$ZZ$1, 0))</f>
        <v/>
      </c>
    </row>
    <row r="869">
      <c r="A869">
        <f>INDEX(resultados!$A$2:$ZZ$956, 863, MATCH($B$1, resultados!$A$1:$ZZ$1, 0))</f>
        <v/>
      </c>
      <c r="B869">
        <f>INDEX(resultados!$A$2:$ZZ$956, 863, MATCH($B$2, resultados!$A$1:$ZZ$1, 0))</f>
        <v/>
      </c>
      <c r="C869">
        <f>INDEX(resultados!$A$2:$ZZ$956, 863, MATCH($B$3, resultados!$A$1:$ZZ$1, 0))</f>
        <v/>
      </c>
    </row>
    <row r="870">
      <c r="A870">
        <f>INDEX(resultados!$A$2:$ZZ$956, 864, MATCH($B$1, resultados!$A$1:$ZZ$1, 0))</f>
        <v/>
      </c>
      <c r="B870">
        <f>INDEX(resultados!$A$2:$ZZ$956, 864, MATCH($B$2, resultados!$A$1:$ZZ$1, 0))</f>
        <v/>
      </c>
      <c r="C870">
        <f>INDEX(resultados!$A$2:$ZZ$956, 864, MATCH($B$3, resultados!$A$1:$ZZ$1, 0))</f>
        <v/>
      </c>
    </row>
    <row r="871">
      <c r="A871">
        <f>INDEX(resultados!$A$2:$ZZ$956, 865, MATCH($B$1, resultados!$A$1:$ZZ$1, 0))</f>
        <v/>
      </c>
      <c r="B871">
        <f>INDEX(resultados!$A$2:$ZZ$956, 865, MATCH($B$2, resultados!$A$1:$ZZ$1, 0))</f>
        <v/>
      </c>
      <c r="C871">
        <f>INDEX(resultados!$A$2:$ZZ$956, 865, MATCH($B$3, resultados!$A$1:$ZZ$1, 0))</f>
        <v/>
      </c>
    </row>
    <row r="872">
      <c r="A872">
        <f>INDEX(resultados!$A$2:$ZZ$956, 866, MATCH($B$1, resultados!$A$1:$ZZ$1, 0))</f>
        <v/>
      </c>
      <c r="B872">
        <f>INDEX(resultados!$A$2:$ZZ$956, 866, MATCH($B$2, resultados!$A$1:$ZZ$1, 0))</f>
        <v/>
      </c>
      <c r="C872">
        <f>INDEX(resultados!$A$2:$ZZ$956, 866, MATCH($B$3, resultados!$A$1:$ZZ$1, 0))</f>
        <v/>
      </c>
    </row>
    <row r="873">
      <c r="A873">
        <f>INDEX(resultados!$A$2:$ZZ$956, 867, MATCH($B$1, resultados!$A$1:$ZZ$1, 0))</f>
        <v/>
      </c>
      <c r="B873">
        <f>INDEX(resultados!$A$2:$ZZ$956, 867, MATCH($B$2, resultados!$A$1:$ZZ$1, 0))</f>
        <v/>
      </c>
      <c r="C873">
        <f>INDEX(resultados!$A$2:$ZZ$956, 867, MATCH($B$3, resultados!$A$1:$ZZ$1, 0))</f>
        <v/>
      </c>
    </row>
    <row r="874">
      <c r="A874">
        <f>INDEX(resultados!$A$2:$ZZ$956, 868, MATCH($B$1, resultados!$A$1:$ZZ$1, 0))</f>
        <v/>
      </c>
      <c r="B874">
        <f>INDEX(resultados!$A$2:$ZZ$956, 868, MATCH($B$2, resultados!$A$1:$ZZ$1, 0))</f>
        <v/>
      </c>
      <c r="C874">
        <f>INDEX(resultados!$A$2:$ZZ$956, 868, MATCH($B$3, resultados!$A$1:$ZZ$1, 0))</f>
        <v/>
      </c>
    </row>
    <row r="875">
      <c r="A875">
        <f>INDEX(resultados!$A$2:$ZZ$956, 869, MATCH($B$1, resultados!$A$1:$ZZ$1, 0))</f>
        <v/>
      </c>
      <c r="B875">
        <f>INDEX(resultados!$A$2:$ZZ$956, 869, MATCH($B$2, resultados!$A$1:$ZZ$1, 0))</f>
        <v/>
      </c>
      <c r="C875">
        <f>INDEX(resultados!$A$2:$ZZ$956, 869, MATCH($B$3, resultados!$A$1:$ZZ$1, 0))</f>
        <v/>
      </c>
    </row>
    <row r="876">
      <c r="A876">
        <f>INDEX(resultados!$A$2:$ZZ$956, 870, MATCH($B$1, resultados!$A$1:$ZZ$1, 0))</f>
        <v/>
      </c>
      <c r="B876">
        <f>INDEX(resultados!$A$2:$ZZ$956, 870, MATCH($B$2, resultados!$A$1:$ZZ$1, 0))</f>
        <v/>
      </c>
      <c r="C876">
        <f>INDEX(resultados!$A$2:$ZZ$956, 870, MATCH($B$3, resultados!$A$1:$ZZ$1, 0))</f>
        <v/>
      </c>
    </row>
    <row r="877">
      <c r="A877">
        <f>INDEX(resultados!$A$2:$ZZ$956, 871, MATCH($B$1, resultados!$A$1:$ZZ$1, 0))</f>
        <v/>
      </c>
      <c r="B877">
        <f>INDEX(resultados!$A$2:$ZZ$956, 871, MATCH($B$2, resultados!$A$1:$ZZ$1, 0))</f>
        <v/>
      </c>
      <c r="C877">
        <f>INDEX(resultados!$A$2:$ZZ$956, 871, MATCH($B$3, resultados!$A$1:$ZZ$1, 0))</f>
        <v/>
      </c>
    </row>
    <row r="878">
      <c r="A878">
        <f>INDEX(resultados!$A$2:$ZZ$956, 872, MATCH($B$1, resultados!$A$1:$ZZ$1, 0))</f>
        <v/>
      </c>
      <c r="B878">
        <f>INDEX(resultados!$A$2:$ZZ$956, 872, MATCH($B$2, resultados!$A$1:$ZZ$1, 0))</f>
        <v/>
      </c>
      <c r="C878">
        <f>INDEX(resultados!$A$2:$ZZ$956, 872, MATCH($B$3, resultados!$A$1:$ZZ$1, 0))</f>
        <v/>
      </c>
    </row>
    <row r="879">
      <c r="A879">
        <f>INDEX(resultados!$A$2:$ZZ$956, 873, MATCH($B$1, resultados!$A$1:$ZZ$1, 0))</f>
        <v/>
      </c>
      <c r="B879">
        <f>INDEX(resultados!$A$2:$ZZ$956, 873, MATCH($B$2, resultados!$A$1:$ZZ$1, 0))</f>
        <v/>
      </c>
      <c r="C879">
        <f>INDEX(resultados!$A$2:$ZZ$956, 873, MATCH($B$3, resultados!$A$1:$ZZ$1, 0))</f>
        <v/>
      </c>
    </row>
    <row r="880">
      <c r="A880">
        <f>INDEX(resultados!$A$2:$ZZ$956, 874, MATCH($B$1, resultados!$A$1:$ZZ$1, 0))</f>
        <v/>
      </c>
      <c r="B880">
        <f>INDEX(resultados!$A$2:$ZZ$956, 874, MATCH($B$2, resultados!$A$1:$ZZ$1, 0))</f>
        <v/>
      </c>
      <c r="C880">
        <f>INDEX(resultados!$A$2:$ZZ$956, 874, MATCH($B$3, resultados!$A$1:$ZZ$1, 0))</f>
        <v/>
      </c>
    </row>
    <row r="881">
      <c r="A881">
        <f>INDEX(resultados!$A$2:$ZZ$956, 875, MATCH($B$1, resultados!$A$1:$ZZ$1, 0))</f>
        <v/>
      </c>
      <c r="B881">
        <f>INDEX(resultados!$A$2:$ZZ$956, 875, MATCH($B$2, resultados!$A$1:$ZZ$1, 0))</f>
        <v/>
      </c>
      <c r="C881">
        <f>INDEX(resultados!$A$2:$ZZ$956, 875, MATCH($B$3, resultados!$A$1:$ZZ$1, 0))</f>
        <v/>
      </c>
    </row>
    <row r="882">
      <c r="A882">
        <f>INDEX(resultados!$A$2:$ZZ$956, 876, MATCH($B$1, resultados!$A$1:$ZZ$1, 0))</f>
        <v/>
      </c>
      <c r="B882">
        <f>INDEX(resultados!$A$2:$ZZ$956, 876, MATCH($B$2, resultados!$A$1:$ZZ$1, 0))</f>
        <v/>
      </c>
      <c r="C882">
        <f>INDEX(resultados!$A$2:$ZZ$956, 876, MATCH($B$3, resultados!$A$1:$ZZ$1, 0))</f>
        <v/>
      </c>
    </row>
    <row r="883">
      <c r="A883">
        <f>INDEX(resultados!$A$2:$ZZ$956, 877, MATCH($B$1, resultados!$A$1:$ZZ$1, 0))</f>
        <v/>
      </c>
      <c r="B883">
        <f>INDEX(resultados!$A$2:$ZZ$956, 877, MATCH($B$2, resultados!$A$1:$ZZ$1, 0))</f>
        <v/>
      </c>
      <c r="C883">
        <f>INDEX(resultados!$A$2:$ZZ$956, 877, MATCH($B$3, resultados!$A$1:$ZZ$1, 0))</f>
        <v/>
      </c>
    </row>
    <row r="884">
      <c r="A884">
        <f>INDEX(resultados!$A$2:$ZZ$956, 878, MATCH($B$1, resultados!$A$1:$ZZ$1, 0))</f>
        <v/>
      </c>
      <c r="B884">
        <f>INDEX(resultados!$A$2:$ZZ$956, 878, MATCH($B$2, resultados!$A$1:$ZZ$1, 0))</f>
        <v/>
      </c>
      <c r="C884">
        <f>INDEX(resultados!$A$2:$ZZ$956, 878, MATCH($B$3, resultados!$A$1:$ZZ$1, 0))</f>
        <v/>
      </c>
    </row>
    <row r="885">
      <c r="A885">
        <f>INDEX(resultados!$A$2:$ZZ$956, 879, MATCH($B$1, resultados!$A$1:$ZZ$1, 0))</f>
        <v/>
      </c>
      <c r="B885">
        <f>INDEX(resultados!$A$2:$ZZ$956, 879, MATCH($B$2, resultados!$A$1:$ZZ$1, 0))</f>
        <v/>
      </c>
      <c r="C885">
        <f>INDEX(resultados!$A$2:$ZZ$956, 879, MATCH($B$3, resultados!$A$1:$ZZ$1, 0))</f>
        <v/>
      </c>
    </row>
    <row r="886">
      <c r="A886">
        <f>INDEX(resultados!$A$2:$ZZ$956, 880, MATCH($B$1, resultados!$A$1:$ZZ$1, 0))</f>
        <v/>
      </c>
      <c r="B886">
        <f>INDEX(resultados!$A$2:$ZZ$956, 880, MATCH($B$2, resultados!$A$1:$ZZ$1, 0))</f>
        <v/>
      </c>
      <c r="C886">
        <f>INDEX(resultados!$A$2:$ZZ$956, 880, MATCH($B$3, resultados!$A$1:$ZZ$1, 0))</f>
        <v/>
      </c>
    </row>
    <row r="887">
      <c r="A887">
        <f>INDEX(resultados!$A$2:$ZZ$956, 881, MATCH($B$1, resultados!$A$1:$ZZ$1, 0))</f>
        <v/>
      </c>
      <c r="B887">
        <f>INDEX(resultados!$A$2:$ZZ$956, 881, MATCH($B$2, resultados!$A$1:$ZZ$1, 0))</f>
        <v/>
      </c>
      <c r="C887">
        <f>INDEX(resultados!$A$2:$ZZ$956, 881, MATCH($B$3, resultados!$A$1:$ZZ$1, 0))</f>
        <v/>
      </c>
    </row>
    <row r="888">
      <c r="A888">
        <f>INDEX(resultados!$A$2:$ZZ$956, 882, MATCH($B$1, resultados!$A$1:$ZZ$1, 0))</f>
        <v/>
      </c>
      <c r="B888">
        <f>INDEX(resultados!$A$2:$ZZ$956, 882, MATCH($B$2, resultados!$A$1:$ZZ$1, 0))</f>
        <v/>
      </c>
      <c r="C888">
        <f>INDEX(resultados!$A$2:$ZZ$956, 882, MATCH($B$3, resultados!$A$1:$ZZ$1, 0))</f>
        <v/>
      </c>
    </row>
    <row r="889">
      <c r="A889">
        <f>INDEX(resultados!$A$2:$ZZ$956, 883, MATCH($B$1, resultados!$A$1:$ZZ$1, 0))</f>
        <v/>
      </c>
      <c r="B889">
        <f>INDEX(resultados!$A$2:$ZZ$956, 883, MATCH($B$2, resultados!$A$1:$ZZ$1, 0))</f>
        <v/>
      </c>
      <c r="C889">
        <f>INDEX(resultados!$A$2:$ZZ$956, 883, MATCH($B$3, resultados!$A$1:$ZZ$1, 0))</f>
        <v/>
      </c>
    </row>
    <row r="890">
      <c r="A890">
        <f>INDEX(resultados!$A$2:$ZZ$956, 884, MATCH($B$1, resultados!$A$1:$ZZ$1, 0))</f>
        <v/>
      </c>
      <c r="B890">
        <f>INDEX(resultados!$A$2:$ZZ$956, 884, MATCH($B$2, resultados!$A$1:$ZZ$1, 0))</f>
        <v/>
      </c>
      <c r="C890">
        <f>INDEX(resultados!$A$2:$ZZ$956, 884, MATCH($B$3, resultados!$A$1:$ZZ$1, 0))</f>
        <v/>
      </c>
    </row>
    <row r="891">
      <c r="A891">
        <f>INDEX(resultados!$A$2:$ZZ$956, 885, MATCH($B$1, resultados!$A$1:$ZZ$1, 0))</f>
        <v/>
      </c>
      <c r="B891">
        <f>INDEX(resultados!$A$2:$ZZ$956, 885, MATCH($B$2, resultados!$A$1:$ZZ$1, 0))</f>
        <v/>
      </c>
      <c r="C891">
        <f>INDEX(resultados!$A$2:$ZZ$956, 885, MATCH($B$3, resultados!$A$1:$ZZ$1, 0))</f>
        <v/>
      </c>
    </row>
    <row r="892">
      <c r="A892">
        <f>INDEX(resultados!$A$2:$ZZ$956, 886, MATCH($B$1, resultados!$A$1:$ZZ$1, 0))</f>
        <v/>
      </c>
      <c r="B892">
        <f>INDEX(resultados!$A$2:$ZZ$956, 886, MATCH($B$2, resultados!$A$1:$ZZ$1, 0))</f>
        <v/>
      </c>
      <c r="C892">
        <f>INDEX(resultados!$A$2:$ZZ$956, 886, MATCH($B$3, resultados!$A$1:$ZZ$1, 0))</f>
        <v/>
      </c>
    </row>
    <row r="893">
      <c r="A893">
        <f>INDEX(resultados!$A$2:$ZZ$956, 887, MATCH($B$1, resultados!$A$1:$ZZ$1, 0))</f>
        <v/>
      </c>
      <c r="B893">
        <f>INDEX(resultados!$A$2:$ZZ$956, 887, MATCH($B$2, resultados!$A$1:$ZZ$1, 0))</f>
        <v/>
      </c>
      <c r="C893">
        <f>INDEX(resultados!$A$2:$ZZ$956, 887, MATCH($B$3, resultados!$A$1:$ZZ$1, 0))</f>
        <v/>
      </c>
    </row>
    <row r="894">
      <c r="A894">
        <f>INDEX(resultados!$A$2:$ZZ$956, 888, MATCH($B$1, resultados!$A$1:$ZZ$1, 0))</f>
        <v/>
      </c>
      <c r="B894">
        <f>INDEX(resultados!$A$2:$ZZ$956, 888, MATCH($B$2, resultados!$A$1:$ZZ$1, 0))</f>
        <v/>
      </c>
      <c r="C894">
        <f>INDEX(resultados!$A$2:$ZZ$956, 888, MATCH($B$3, resultados!$A$1:$ZZ$1, 0))</f>
        <v/>
      </c>
    </row>
    <row r="895">
      <c r="A895">
        <f>INDEX(resultados!$A$2:$ZZ$956, 889, MATCH($B$1, resultados!$A$1:$ZZ$1, 0))</f>
        <v/>
      </c>
      <c r="B895">
        <f>INDEX(resultados!$A$2:$ZZ$956, 889, MATCH($B$2, resultados!$A$1:$ZZ$1, 0))</f>
        <v/>
      </c>
      <c r="C895">
        <f>INDEX(resultados!$A$2:$ZZ$956, 889, MATCH($B$3, resultados!$A$1:$ZZ$1, 0))</f>
        <v/>
      </c>
    </row>
    <row r="896">
      <c r="A896">
        <f>INDEX(resultados!$A$2:$ZZ$956, 890, MATCH($B$1, resultados!$A$1:$ZZ$1, 0))</f>
        <v/>
      </c>
      <c r="B896">
        <f>INDEX(resultados!$A$2:$ZZ$956, 890, MATCH($B$2, resultados!$A$1:$ZZ$1, 0))</f>
        <v/>
      </c>
      <c r="C896">
        <f>INDEX(resultados!$A$2:$ZZ$956, 890, MATCH($B$3, resultados!$A$1:$ZZ$1, 0))</f>
        <v/>
      </c>
    </row>
    <row r="897">
      <c r="A897">
        <f>INDEX(resultados!$A$2:$ZZ$956, 891, MATCH($B$1, resultados!$A$1:$ZZ$1, 0))</f>
        <v/>
      </c>
      <c r="B897">
        <f>INDEX(resultados!$A$2:$ZZ$956, 891, MATCH($B$2, resultados!$A$1:$ZZ$1, 0))</f>
        <v/>
      </c>
      <c r="C897">
        <f>INDEX(resultados!$A$2:$ZZ$956, 891, MATCH($B$3, resultados!$A$1:$ZZ$1, 0))</f>
        <v/>
      </c>
    </row>
    <row r="898">
      <c r="A898">
        <f>INDEX(resultados!$A$2:$ZZ$956, 892, MATCH($B$1, resultados!$A$1:$ZZ$1, 0))</f>
        <v/>
      </c>
      <c r="B898">
        <f>INDEX(resultados!$A$2:$ZZ$956, 892, MATCH($B$2, resultados!$A$1:$ZZ$1, 0))</f>
        <v/>
      </c>
      <c r="C898">
        <f>INDEX(resultados!$A$2:$ZZ$956, 892, MATCH($B$3, resultados!$A$1:$ZZ$1, 0))</f>
        <v/>
      </c>
    </row>
    <row r="899">
      <c r="A899">
        <f>INDEX(resultados!$A$2:$ZZ$956, 893, MATCH($B$1, resultados!$A$1:$ZZ$1, 0))</f>
        <v/>
      </c>
      <c r="B899">
        <f>INDEX(resultados!$A$2:$ZZ$956, 893, MATCH($B$2, resultados!$A$1:$ZZ$1, 0))</f>
        <v/>
      </c>
      <c r="C899">
        <f>INDEX(resultados!$A$2:$ZZ$956, 893, MATCH($B$3, resultados!$A$1:$ZZ$1, 0))</f>
        <v/>
      </c>
    </row>
    <row r="900">
      <c r="A900">
        <f>INDEX(resultados!$A$2:$ZZ$956, 894, MATCH($B$1, resultados!$A$1:$ZZ$1, 0))</f>
        <v/>
      </c>
      <c r="B900">
        <f>INDEX(resultados!$A$2:$ZZ$956, 894, MATCH($B$2, resultados!$A$1:$ZZ$1, 0))</f>
        <v/>
      </c>
      <c r="C900">
        <f>INDEX(resultados!$A$2:$ZZ$956, 894, MATCH($B$3, resultados!$A$1:$ZZ$1, 0))</f>
        <v/>
      </c>
    </row>
    <row r="901">
      <c r="A901">
        <f>INDEX(resultados!$A$2:$ZZ$956, 895, MATCH($B$1, resultados!$A$1:$ZZ$1, 0))</f>
        <v/>
      </c>
      <c r="B901">
        <f>INDEX(resultados!$A$2:$ZZ$956, 895, MATCH($B$2, resultados!$A$1:$ZZ$1, 0))</f>
        <v/>
      </c>
      <c r="C901">
        <f>INDEX(resultados!$A$2:$ZZ$956, 895, MATCH($B$3, resultados!$A$1:$ZZ$1, 0))</f>
        <v/>
      </c>
    </row>
    <row r="902">
      <c r="A902">
        <f>INDEX(resultados!$A$2:$ZZ$956, 896, MATCH($B$1, resultados!$A$1:$ZZ$1, 0))</f>
        <v/>
      </c>
      <c r="B902">
        <f>INDEX(resultados!$A$2:$ZZ$956, 896, MATCH($B$2, resultados!$A$1:$ZZ$1, 0))</f>
        <v/>
      </c>
      <c r="C902">
        <f>INDEX(resultados!$A$2:$ZZ$956, 896, MATCH($B$3, resultados!$A$1:$ZZ$1, 0))</f>
        <v/>
      </c>
    </row>
    <row r="903">
      <c r="A903">
        <f>INDEX(resultados!$A$2:$ZZ$956, 897, MATCH($B$1, resultados!$A$1:$ZZ$1, 0))</f>
        <v/>
      </c>
      <c r="B903">
        <f>INDEX(resultados!$A$2:$ZZ$956, 897, MATCH($B$2, resultados!$A$1:$ZZ$1, 0))</f>
        <v/>
      </c>
      <c r="C903">
        <f>INDEX(resultados!$A$2:$ZZ$956, 897, MATCH($B$3, resultados!$A$1:$ZZ$1, 0))</f>
        <v/>
      </c>
    </row>
    <row r="904">
      <c r="A904">
        <f>INDEX(resultados!$A$2:$ZZ$956, 898, MATCH($B$1, resultados!$A$1:$ZZ$1, 0))</f>
        <v/>
      </c>
      <c r="B904">
        <f>INDEX(resultados!$A$2:$ZZ$956, 898, MATCH($B$2, resultados!$A$1:$ZZ$1, 0))</f>
        <v/>
      </c>
      <c r="C904">
        <f>INDEX(resultados!$A$2:$ZZ$956, 898, MATCH($B$3, resultados!$A$1:$ZZ$1, 0))</f>
        <v/>
      </c>
    </row>
    <row r="905">
      <c r="A905">
        <f>INDEX(resultados!$A$2:$ZZ$956, 899, MATCH($B$1, resultados!$A$1:$ZZ$1, 0))</f>
        <v/>
      </c>
      <c r="B905">
        <f>INDEX(resultados!$A$2:$ZZ$956, 899, MATCH($B$2, resultados!$A$1:$ZZ$1, 0))</f>
        <v/>
      </c>
      <c r="C905">
        <f>INDEX(resultados!$A$2:$ZZ$956, 899, MATCH($B$3, resultados!$A$1:$ZZ$1, 0))</f>
        <v/>
      </c>
    </row>
    <row r="906">
      <c r="A906">
        <f>INDEX(resultados!$A$2:$ZZ$956, 900, MATCH($B$1, resultados!$A$1:$ZZ$1, 0))</f>
        <v/>
      </c>
      <c r="B906">
        <f>INDEX(resultados!$A$2:$ZZ$956, 900, MATCH($B$2, resultados!$A$1:$ZZ$1, 0))</f>
        <v/>
      </c>
      <c r="C906">
        <f>INDEX(resultados!$A$2:$ZZ$956, 900, MATCH($B$3, resultados!$A$1:$ZZ$1, 0))</f>
        <v/>
      </c>
    </row>
    <row r="907">
      <c r="A907">
        <f>INDEX(resultados!$A$2:$ZZ$956, 901, MATCH($B$1, resultados!$A$1:$ZZ$1, 0))</f>
        <v/>
      </c>
      <c r="B907">
        <f>INDEX(resultados!$A$2:$ZZ$956, 901, MATCH($B$2, resultados!$A$1:$ZZ$1, 0))</f>
        <v/>
      </c>
      <c r="C907">
        <f>INDEX(resultados!$A$2:$ZZ$956, 901, MATCH($B$3, resultados!$A$1:$ZZ$1, 0))</f>
        <v/>
      </c>
    </row>
    <row r="908">
      <c r="A908">
        <f>INDEX(resultados!$A$2:$ZZ$956, 902, MATCH($B$1, resultados!$A$1:$ZZ$1, 0))</f>
        <v/>
      </c>
      <c r="B908">
        <f>INDEX(resultados!$A$2:$ZZ$956, 902, MATCH($B$2, resultados!$A$1:$ZZ$1, 0))</f>
        <v/>
      </c>
      <c r="C908">
        <f>INDEX(resultados!$A$2:$ZZ$956, 902, MATCH($B$3, resultados!$A$1:$ZZ$1, 0))</f>
        <v/>
      </c>
    </row>
    <row r="909">
      <c r="A909">
        <f>INDEX(resultados!$A$2:$ZZ$956, 903, MATCH($B$1, resultados!$A$1:$ZZ$1, 0))</f>
        <v/>
      </c>
      <c r="B909">
        <f>INDEX(resultados!$A$2:$ZZ$956, 903, MATCH($B$2, resultados!$A$1:$ZZ$1, 0))</f>
        <v/>
      </c>
      <c r="C909">
        <f>INDEX(resultados!$A$2:$ZZ$956, 903, MATCH($B$3, resultados!$A$1:$ZZ$1, 0))</f>
        <v/>
      </c>
    </row>
    <row r="910">
      <c r="A910">
        <f>INDEX(resultados!$A$2:$ZZ$956, 904, MATCH($B$1, resultados!$A$1:$ZZ$1, 0))</f>
        <v/>
      </c>
      <c r="B910">
        <f>INDEX(resultados!$A$2:$ZZ$956, 904, MATCH($B$2, resultados!$A$1:$ZZ$1, 0))</f>
        <v/>
      </c>
      <c r="C910">
        <f>INDEX(resultados!$A$2:$ZZ$956, 904, MATCH($B$3, resultados!$A$1:$ZZ$1, 0))</f>
        <v/>
      </c>
    </row>
    <row r="911">
      <c r="A911">
        <f>INDEX(resultados!$A$2:$ZZ$956, 905, MATCH($B$1, resultados!$A$1:$ZZ$1, 0))</f>
        <v/>
      </c>
      <c r="B911">
        <f>INDEX(resultados!$A$2:$ZZ$956, 905, MATCH($B$2, resultados!$A$1:$ZZ$1, 0))</f>
        <v/>
      </c>
      <c r="C911">
        <f>INDEX(resultados!$A$2:$ZZ$956, 905, MATCH($B$3, resultados!$A$1:$ZZ$1, 0))</f>
        <v/>
      </c>
    </row>
    <row r="912">
      <c r="A912">
        <f>INDEX(resultados!$A$2:$ZZ$956, 906, MATCH($B$1, resultados!$A$1:$ZZ$1, 0))</f>
        <v/>
      </c>
      <c r="B912">
        <f>INDEX(resultados!$A$2:$ZZ$956, 906, MATCH($B$2, resultados!$A$1:$ZZ$1, 0))</f>
        <v/>
      </c>
      <c r="C912">
        <f>INDEX(resultados!$A$2:$ZZ$956, 906, MATCH($B$3, resultados!$A$1:$ZZ$1, 0))</f>
        <v/>
      </c>
    </row>
    <row r="913">
      <c r="A913">
        <f>INDEX(resultados!$A$2:$ZZ$956, 907, MATCH($B$1, resultados!$A$1:$ZZ$1, 0))</f>
        <v/>
      </c>
      <c r="B913">
        <f>INDEX(resultados!$A$2:$ZZ$956, 907, MATCH($B$2, resultados!$A$1:$ZZ$1, 0))</f>
        <v/>
      </c>
      <c r="C913">
        <f>INDEX(resultados!$A$2:$ZZ$956, 907, MATCH($B$3, resultados!$A$1:$ZZ$1, 0))</f>
        <v/>
      </c>
    </row>
    <row r="914">
      <c r="A914">
        <f>INDEX(resultados!$A$2:$ZZ$956, 908, MATCH($B$1, resultados!$A$1:$ZZ$1, 0))</f>
        <v/>
      </c>
      <c r="B914">
        <f>INDEX(resultados!$A$2:$ZZ$956, 908, MATCH($B$2, resultados!$A$1:$ZZ$1, 0))</f>
        <v/>
      </c>
      <c r="C914">
        <f>INDEX(resultados!$A$2:$ZZ$956, 908, MATCH($B$3, resultados!$A$1:$ZZ$1, 0))</f>
        <v/>
      </c>
    </row>
    <row r="915">
      <c r="A915">
        <f>INDEX(resultados!$A$2:$ZZ$956, 909, MATCH($B$1, resultados!$A$1:$ZZ$1, 0))</f>
        <v/>
      </c>
      <c r="B915">
        <f>INDEX(resultados!$A$2:$ZZ$956, 909, MATCH($B$2, resultados!$A$1:$ZZ$1, 0))</f>
        <v/>
      </c>
      <c r="C915">
        <f>INDEX(resultados!$A$2:$ZZ$956, 909, MATCH($B$3, resultados!$A$1:$ZZ$1, 0))</f>
        <v/>
      </c>
    </row>
    <row r="916">
      <c r="A916">
        <f>INDEX(resultados!$A$2:$ZZ$956, 910, MATCH($B$1, resultados!$A$1:$ZZ$1, 0))</f>
        <v/>
      </c>
      <c r="B916">
        <f>INDEX(resultados!$A$2:$ZZ$956, 910, MATCH($B$2, resultados!$A$1:$ZZ$1, 0))</f>
        <v/>
      </c>
      <c r="C916">
        <f>INDEX(resultados!$A$2:$ZZ$956, 910, MATCH($B$3, resultados!$A$1:$ZZ$1, 0))</f>
        <v/>
      </c>
    </row>
    <row r="917">
      <c r="A917">
        <f>INDEX(resultados!$A$2:$ZZ$956, 911, MATCH($B$1, resultados!$A$1:$ZZ$1, 0))</f>
        <v/>
      </c>
      <c r="B917">
        <f>INDEX(resultados!$A$2:$ZZ$956, 911, MATCH($B$2, resultados!$A$1:$ZZ$1, 0))</f>
        <v/>
      </c>
      <c r="C917">
        <f>INDEX(resultados!$A$2:$ZZ$956, 911, MATCH($B$3, resultados!$A$1:$ZZ$1, 0))</f>
        <v/>
      </c>
    </row>
    <row r="918">
      <c r="A918">
        <f>INDEX(resultados!$A$2:$ZZ$956, 912, MATCH($B$1, resultados!$A$1:$ZZ$1, 0))</f>
        <v/>
      </c>
      <c r="B918">
        <f>INDEX(resultados!$A$2:$ZZ$956, 912, MATCH($B$2, resultados!$A$1:$ZZ$1, 0))</f>
        <v/>
      </c>
      <c r="C918">
        <f>INDEX(resultados!$A$2:$ZZ$956, 912, MATCH($B$3, resultados!$A$1:$ZZ$1, 0))</f>
        <v/>
      </c>
    </row>
    <row r="919">
      <c r="A919">
        <f>INDEX(resultados!$A$2:$ZZ$956, 913, MATCH($B$1, resultados!$A$1:$ZZ$1, 0))</f>
        <v/>
      </c>
      <c r="B919">
        <f>INDEX(resultados!$A$2:$ZZ$956, 913, MATCH($B$2, resultados!$A$1:$ZZ$1, 0))</f>
        <v/>
      </c>
      <c r="C919">
        <f>INDEX(resultados!$A$2:$ZZ$956, 913, MATCH($B$3, resultados!$A$1:$ZZ$1, 0))</f>
        <v/>
      </c>
    </row>
    <row r="920">
      <c r="A920">
        <f>INDEX(resultados!$A$2:$ZZ$956, 914, MATCH($B$1, resultados!$A$1:$ZZ$1, 0))</f>
        <v/>
      </c>
      <c r="B920">
        <f>INDEX(resultados!$A$2:$ZZ$956, 914, MATCH($B$2, resultados!$A$1:$ZZ$1, 0))</f>
        <v/>
      </c>
      <c r="C920">
        <f>INDEX(resultados!$A$2:$ZZ$956, 914, MATCH($B$3, resultados!$A$1:$ZZ$1, 0))</f>
        <v/>
      </c>
    </row>
    <row r="921">
      <c r="A921">
        <f>INDEX(resultados!$A$2:$ZZ$956, 915, MATCH($B$1, resultados!$A$1:$ZZ$1, 0))</f>
        <v/>
      </c>
      <c r="B921">
        <f>INDEX(resultados!$A$2:$ZZ$956, 915, MATCH($B$2, resultados!$A$1:$ZZ$1, 0))</f>
        <v/>
      </c>
      <c r="C921">
        <f>INDEX(resultados!$A$2:$ZZ$956, 915, MATCH($B$3, resultados!$A$1:$ZZ$1, 0))</f>
        <v/>
      </c>
    </row>
    <row r="922">
      <c r="A922">
        <f>INDEX(resultados!$A$2:$ZZ$956, 916, MATCH($B$1, resultados!$A$1:$ZZ$1, 0))</f>
        <v/>
      </c>
      <c r="B922">
        <f>INDEX(resultados!$A$2:$ZZ$956, 916, MATCH($B$2, resultados!$A$1:$ZZ$1, 0))</f>
        <v/>
      </c>
      <c r="C922">
        <f>INDEX(resultados!$A$2:$ZZ$956, 916, MATCH($B$3, resultados!$A$1:$ZZ$1, 0))</f>
        <v/>
      </c>
    </row>
    <row r="923">
      <c r="A923">
        <f>INDEX(resultados!$A$2:$ZZ$956, 917, MATCH($B$1, resultados!$A$1:$ZZ$1, 0))</f>
        <v/>
      </c>
      <c r="B923">
        <f>INDEX(resultados!$A$2:$ZZ$956, 917, MATCH($B$2, resultados!$A$1:$ZZ$1, 0))</f>
        <v/>
      </c>
      <c r="C923">
        <f>INDEX(resultados!$A$2:$ZZ$956, 917, MATCH($B$3, resultados!$A$1:$ZZ$1, 0))</f>
        <v/>
      </c>
    </row>
    <row r="924">
      <c r="A924">
        <f>INDEX(resultados!$A$2:$ZZ$956, 918, MATCH($B$1, resultados!$A$1:$ZZ$1, 0))</f>
        <v/>
      </c>
      <c r="B924">
        <f>INDEX(resultados!$A$2:$ZZ$956, 918, MATCH($B$2, resultados!$A$1:$ZZ$1, 0))</f>
        <v/>
      </c>
      <c r="C924">
        <f>INDEX(resultados!$A$2:$ZZ$956, 918, MATCH($B$3, resultados!$A$1:$ZZ$1, 0))</f>
        <v/>
      </c>
    </row>
    <row r="925">
      <c r="A925">
        <f>INDEX(resultados!$A$2:$ZZ$956, 919, MATCH($B$1, resultados!$A$1:$ZZ$1, 0))</f>
        <v/>
      </c>
      <c r="B925">
        <f>INDEX(resultados!$A$2:$ZZ$956, 919, MATCH($B$2, resultados!$A$1:$ZZ$1, 0))</f>
        <v/>
      </c>
      <c r="C925">
        <f>INDEX(resultados!$A$2:$ZZ$956, 919, MATCH($B$3, resultados!$A$1:$ZZ$1, 0))</f>
        <v/>
      </c>
    </row>
    <row r="926">
      <c r="A926">
        <f>INDEX(resultados!$A$2:$ZZ$956, 920, MATCH($B$1, resultados!$A$1:$ZZ$1, 0))</f>
        <v/>
      </c>
      <c r="B926">
        <f>INDEX(resultados!$A$2:$ZZ$956, 920, MATCH($B$2, resultados!$A$1:$ZZ$1, 0))</f>
        <v/>
      </c>
      <c r="C926">
        <f>INDEX(resultados!$A$2:$ZZ$956, 920, MATCH($B$3, resultados!$A$1:$ZZ$1, 0))</f>
        <v/>
      </c>
    </row>
    <row r="927">
      <c r="A927">
        <f>INDEX(resultados!$A$2:$ZZ$956, 921, MATCH($B$1, resultados!$A$1:$ZZ$1, 0))</f>
        <v/>
      </c>
      <c r="B927">
        <f>INDEX(resultados!$A$2:$ZZ$956, 921, MATCH($B$2, resultados!$A$1:$ZZ$1, 0))</f>
        <v/>
      </c>
      <c r="C927">
        <f>INDEX(resultados!$A$2:$ZZ$956, 921, MATCH($B$3, resultados!$A$1:$ZZ$1, 0))</f>
        <v/>
      </c>
    </row>
    <row r="928">
      <c r="A928">
        <f>INDEX(resultados!$A$2:$ZZ$956, 922, MATCH($B$1, resultados!$A$1:$ZZ$1, 0))</f>
        <v/>
      </c>
      <c r="B928">
        <f>INDEX(resultados!$A$2:$ZZ$956, 922, MATCH($B$2, resultados!$A$1:$ZZ$1, 0))</f>
        <v/>
      </c>
      <c r="C928">
        <f>INDEX(resultados!$A$2:$ZZ$956, 922, MATCH($B$3, resultados!$A$1:$ZZ$1, 0))</f>
        <v/>
      </c>
    </row>
    <row r="929">
      <c r="A929">
        <f>INDEX(resultados!$A$2:$ZZ$956, 923, MATCH($B$1, resultados!$A$1:$ZZ$1, 0))</f>
        <v/>
      </c>
      <c r="B929">
        <f>INDEX(resultados!$A$2:$ZZ$956, 923, MATCH($B$2, resultados!$A$1:$ZZ$1, 0))</f>
        <v/>
      </c>
      <c r="C929">
        <f>INDEX(resultados!$A$2:$ZZ$956, 923, MATCH($B$3, resultados!$A$1:$ZZ$1, 0))</f>
        <v/>
      </c>
    </row>
    <row r="930">
      <c r="A930">
        <f>INDEX(resultados!$A$2:$ZZ$956, 924, MATCH($B$1, resultados!$A$1:$ZZ$1, 0))</f>
        <v/>
      </c>
      <c r="B930">
        <f>INDEX(resultados!$A$2:$ZZ$956, 924, MATCH($B$2, resultados!$A$1:$ZZ$1, 0))</f>
        <v/>
      </c>
      <c r="C930">
        <f>INDEX(resultados!$A$2:$ZZ$956, 924, MATCH($B$3, resultados!$A$1:$ZZ$1, 0))</f>
        <v/>
      </c>
    </row>
    <row r="931">
      <c r="A931">
        <f>INDEX(resultados!$A$2:$ZZ$956, 925, MATCH($B$1, resultados!$A$1:$ZZ$1, 0))</f>
        <v/>
      </c>
      <c r="B931">
        <f>INDEX(resultados!$A$2:$ZZ$956, 925, MATCH($B$2, resultados!$A$1:$ZZ$1, 0))</f>
        <v/>
      </c>
      <c r="C931">
        <f>INDEX(resultados!$A$2:$ZZ$956, 925, MATCH($B$3, resultados!$A$1:$ZZ$1, 0))</f>
        <v/>
      </c>
    </row>
    <row r="932">
      <c r="A932">
        <f>INDEX(resultados!$A$2:$ZZ$956, 926, MATCH($B$1, resultados!$A$1:$ZZ$1, 0))</f>
        <v/>
      </c>
      <c r="B932">
        <f>INDEX(resultados!$A$2:$ZZ$956, 926, MATCH($B$2, resultados!$A$1:$ZZ$1, 0))</f>
        <v/>
      </c>
      <c r="C932">
        <f>INDEX(resultados!$A$2:$ZZ$956, 926, MATCH($B$3, resultados!$A$1:$ZZ$1, 0))</f>
        <v/>
      </c>
    </row>
    <row r="933">
      <c r="A933">
        <f>INDEX(resultados!$A$2:$ZZ$956, 927, MATCH($B$1, resultados!$A$1:$ZZ$1, 0))</f>
        <v/>
      </c>
      <c r="B933">
        <f>INDEX(resultados!$A$2:$ZZ$956, 927, MATCH($B$2, resultados!$A$1:$ZZ$1, 0))</f>
        <v/>
      </c>
      <c r="C933">
        <f>INDEX(resultados!$A$2:$ZZ$956, 927, MATCH($B$3, resultados!$A$1:$ZZ$1, 0))</f>
        <v/>
      </c>
    </row>
    <row r="934">
      <c r="A934">
        <f>INDEX(resultados!$A$2:$ZZ$956, 928, MATCH($B$1, resultados!$A$1:$ZZ$1, 0))</f>
        <v/>
      </c>
      <c r="B934">
        <f>INDEX(resultados!$A$2:$ZZ$956, 928, MATCH($B$2, resultados!$A$1:$ZZ$1, 0))</f>
        <v/>
      </c>
      <c r="C934">
        <f>INDEX(resultados!$A$2:$ZZ$956, 928, MATCH($B$3, resultados!$A$1:$ZZ$1, 0))</f>
        <v/>
      </c>
    </row>
    <row r="935">
      <c r="A935">
        <f>INDEX(resultados!$A$2:$ZZ$956, 929, MATCH($B$1, resultados!$A$1:$ZZ$1, 0))</f>
        <v/>
      </c>
      <c r="B935">
        <f>INDEX(resultados!$A$2:$ZZ$956, 929, MATCH($B$2, resultados!$A$1:$ZZ$1, 0))</f>
        <v/>
      </c>
      <c r="C935">
        <f>INDEX(resultados!$A$2:$ZZ$956, 929, MATCH($B$3, resultados!$A$1:$ZZ$1, 0))</f>
        <v/>
      </c>
    </row>
    <row r="936">
      <c r="A936">
        <f>INDEX(resultados!$A$2:$ZZ$956, 930, MATCH($B$1, resultados!$A$1:$ZZ$1, 0))</f>
        <v/>
      </c>
      <c r="B936">
        <f>INDEX(resultados!$A$2:$ZZ$956, 930, MATCH($B$2, resultados!$A$1:$ZZ$1, 0))</f>
        <v/>
      </c>
      <c r="C936">
        <f>INDEX(resultados!$A$2:$ZZ$956, 930, MATCH($B$3, resultados!$A$1:$ZZ$1, 0))</f>
        <v/>
      </c>
    </row>
    <row r="937">
      <c r="A937">
        <f>INDEX(resultados!$A$2:$ZZ$956, 931, MATCH($B$1, resultados!$A$1:$ZZ$1, 0))</f>
        <v/>
      </c>
      <c r="B937">
        <f>INDEX(resultados!$A$2:$ZZ$956, 931, MATCH($B$2, resultados!$A$1:$ZZ$1, 0))</f>
        <v/>
      </c>
      <c r="C937">
        <f>INDEX(resultados!$A$2:$ZZ$956, 931, MATCH($B$3, resultados!$A$1:$ZZ$1, 0))</f>
        <v/>
      </c>
    </row>
    <row r="938">
      <c r="A938">
        <f>INDEX(resultados!$A$2:$ZZ$956, 932, MATCH($B$1, resultados!$A$1:$ZZ$1, 0))</f>
        <v/>
      </c>
      <c r="B938">
        <f>INDEX(resultados!$A$2:$ZZ$956, 932, MATCH($B$2, resultados!$A$1:$ZZ$1, 0))</f>
        <v/>
      </c>
      <c r="C938">
        <f>INDEX(resultados!$A$2:$ZZ$956, 932, MATCH($B$3, resultados!$A$1:$ZZ$1, 0))</f>
        <v/>
      </c>
    </row>
    <row r="939">
      <c r="A939">
        <f>INDEX(resultados!$A$2:$ZZ$956, 933, MATCH($B$1, resultados!$A$1:$ZZ$1, 0))</f>
        <v/>
      </c>
      <c r="B939">
        <f>INDEX(resultados!$A$2:$ZZ$956, 933, MATCH($B$2, resultados!$A$1:$ZZ$1, 0))</f>
        <v/>
      </c>
      <c r="C939">
        <f>INDEX(resultados!$A$2:$ZZ$956, 933, MATCH($B$3, resultados!$A$1:$ZZ$1, 0))</f>
        <v/>
      </c>
    </row>
    <row r="940">
      <c r="A940">
        <f>INDEX(resultados!$A$2:$ZZ$956, 934, MATCH($B$1, resultados!$A$1:$ZZ$1, 0))</f>
        <v/>
      </c>
      <c r="B940">
        <f>INDEX(resultados!$A$2:$ZZ$956, 934, MATCH($B$2, resultados!$A$1:$ZZ$1, 0))</f>
        <v/>
      </c>
      <c r="C940">
        <f>INDEX(resultados!$A$2:$ZZ$956, 934, MATCH($B$3, resultados!$A$1:$ZZ$1, 0))</f>
        <v/>
      </c>
    </row>
    <row r="941">
      <c r="A941">
        <f>INDEX(resultados!$A$2:$ZZ$956, 935, MATCH($B$1, resultados!$A$1:$ZZ$1, 0))</f>
        <v/>
      </c>
      <c r="B941">
        <f>INDEX(resultados!$A$2:$ZZ$956, 935, MATCH($B$2, resultados!$A$1:$ZZ$1, 0))</f>
        <v/>
      </c>
      <c r="C941">
        <f>INDEX(resultados!$A$2:$ZZ$956, 935, MATCH($B$3, resultados!$A$1:$ZZ$1, 0))</f>
        <v/>
      </c>
    </row>
    <row r="942">
      <c r="A942">
        <f>INDEX(resultados!$A$2:$ZZ$956, 936, MATCH($B$1, resultados!$A$1:$ZZ$1, 0))</f>
        <v/>
      </c>
      <c r="B942">
        <f>INDEX(resultados!$A$2:$ZZ$956, 936, MATCH($B$2, resultados!$A$1:$ZZ$1, 0))</f>
        <v/>
      </c>
      <c r="C942">
        <f>INDEX(resultados!$A$2:$ZZ$956, 936, MATCH($B$3, resultados!$A$1:$ZZ$1, 0))</f>
        <v/>
      </c>
    </row>
    <row r="943">
      <c r="A943">
        <f>INDEX(resultados!$A$2:$ZZ$956, 937, MATCH($B$1, resultados!$A$1:$ZZ$1, 0))</f>
        <v/>
      </c>
      <c r="B943">
        <f>INDEX(resultados!$A$2:$ZZ$956, 937, MATCH($B$2, resultados!$A$1:$ZZ$1, 0))</f>
        <v/>
      </c>
      <c r="C943">
        <f>INDEX(resultados!$A$2:$ZZ$956, 937, MATCH($B$3, resultados!$A$1:$ZZ$1, 0))</f>
        <v/>
      </c>
    </row>
    <row r="944">
      <c r="A944">
        <f>INDEX(resultados!$A$2:$ZZ$956, 938, MATCH($B$1, resultados!$A$1:$ZZ$1, 0))</f>
        <v/>
      </c>
      <c r="B944">
        <f>INDEX(resultados!$A$2:$ZZ$956, 938, MATCH($B$2, resultados!$A$1:$ZZ$1, 0))</f>
        <v/>
      </c>
      <c r="C944">
        <f>INDEX(resultados!$A$2:$ZZ$956, 938, MATCH($B$3, resultados!$A$1:$ZZ$1, 0))</f>
        <v/>
      </c>
    </row>
    <row r="945">
      <c r="A945">
        <f>INDEX(resultados!$A$2:$ZZ$956, 939, MATCH($B$1, resultados!$A$1:$ZZ$1, 0))</f>
        <v/>
      </c>
      <c r="B945">
        <f>INDEX(resultados!$A$2:$ZZ$956, 939, MATCH($B$2, resultados!$A$1:$ZZ$1, 0))</f>
        <v/>
      </c>
      <c r="C945">
        <f>INDEX(resultados!$A$2:$ZZ$956, 939, MATCH($B$3, resultados!$A$1:$ZZ$1, 0))</f>
        <v/>
      </c>
    </row>
    <row r="946">
      <c r="A946">
        <f>INDEX(resultados!$A$2:$ZZ$956, 940, MATCH($B$1, resultados!$A$1:$ZZ$1, 0))</f>
        <v/>
      </c>
      <c r="B946">
        <f>INDEX(resultados!$A$2:$ZZ$956, 940, MATCH($B$2, resultados!$A$1:$ZZ$1, 0))</f>
        <v/>
      </c>
      <c r="C946">
        <f>INDEX(resultados!$A$2:$ZZ$956, 940, MATCH($B$3, resultados!$A$1:$ZZ$1, 0))</f>
        <v/>
      </c>
    </row>
    <row r="947">
      <c r="A947">
        <f>INDEX(resultados!$A$2:$ZZ$956, 941, MATCH($B$1, resultados!$A$1:$ZZ$1, 0))</f>
        <v/>
      </c>
      <c r="B947">
        <f>INDEX(resultados!$A$2:$ZZ$956, 941, MATCH($B$2, resultados!$A$1:$ZZ$1, 0))</f>
        <v/>
      </c>
      <c r="C947">
        <f>INDEX(resultados!$A$2:$ZZ$956, 941, MATCH($B$3, resultados!$A$1:$ZZ$1, 0))</f>
        <v/>
      </c>
    </row>
    <row r="948">
      <c r="A948">
        <f>INDEX(resultados!$A$2:$ZZ$956, 942, MATCH($B$1, resultados!$A$1:$ZZ$1, 0))</f>
        <v/>
      </c>
      <c r="B948">
        <f>INDEX(resultados!$A$2:$ZZ$956, 942, MATCH($B$2, resultados!$A$1:$ZZ$1, 0))</f>
        <v/>
      </c>
      <c r="C948">
        <f>INDEX(resultados!$A$2:$ZZ$956, 942, MATCH($B$3, resultados!$A$1:$ZZ$1, 0))</f>
        <v/>
      </c>
    </row>
    <row r="949">
      <c r="A949">
        <f>INDEX(resultados!$A$2:$ZZ$956, 943, MATCH($B$1, resultados!$A$1:$ZZ$1, 0))</f>
        <v/>
      </c>
      <c r="B949">
        <f>INDEX(resultados!$A$2:$ZZ$956, 943, MATCH($B$2, resultados!$A$1:$ZZ$1, 0))</f>
        <v/>
      </c>
      <c r="C949">
        <f>INDEX(resultados!$A$2:$ZZ$956, 943, MATCH($B$3, resultados!$A$1:$ZZ$1, 0))</f>
        <v/>
      </c>
    </row>
    <row r="950">
      <c r="A950">
        <f>INDEX(resultados!$A$2:$ZZ$956, 944, MATCH($B$1, resultados!$A$1:$ZZ$1, 0))</f>
        <v/>
      </c>
      <c r="B950">
        <f>INDEX(resultados!$A$2:$ZZ$956, 944, MATCH($B$2, resultados!$A$1:$ZZ$1, 0))</f>
        <v/>
      </c>
      <c r="C950">
        <f>INDEX(resultados!$A$2:$ZZ$956, 944, MATCH($B$3, resultados!$A$1:$ZZ$1, 0))</f>
        <v/>
      </c>
    </row>
    <row r="951">
      <c r="A951">
        <f>INDEX(resultados!$A$2:$ZZ$956, 945, MATCH($B$1, resultados!$A$1:$ZZ$1, 0))</f>
        <v/>
      </c>
      <c r="B951">
        <f>INDEX(resultados!$A$2:$ZZ$956, 945, MATCH($B$2, resultados!$A$1:$ZZ$1, 0))</f>
        <v/>
      </c>
      <c r="C951">
        <f>INDEX(resultados!$A$2:$ZZ$956, 945, MATCH($B$3, resultados!$A$1:$ZZ$1, 0))</f>
        <v/>
      </c>
    </row>
    <row r="952">
      <c r="A952">
        <f>INDEX(resultados!$A$2:$ZZ$956, 946, MATCH($B$1, resultados!$A$1:$ZZ$1, 0))</f>
        <v/>
      </c>
      <c r="B952">
        <f>INDEX(resultados!$A$2:$ZZ$956, 946, MATCH($B$2, resultados!$A$1:$ZZ$1, 0))</f>
        <v/>
      </c>
      <c r="C952">
        <f>INDEX(resultados!$A$2:$ZZ$956, 946, MATCH($B$3, resultados!$A$1:$ZZ$1, 0))</f>
        <v/>
      </c>
    </row>
    <row r="953">
      <c r="A953">
        <f>INDEX(resultados!$A$2:$ZZ$956, 947, MATCH($B$1, resultados!$A$1:$ZZ$1, 0))</f>
        <v/>
      </c>
      <c r="B953">
        <f>INDEX(resultados!$A$2:$ZZ$956, 947, MATCH($B$2, resultados!$A$1:$ZZ$1, 0))</f>
        <v/>
      </c>
      <c r="C953">
        <f>INDEX(resultados!$A$2:$ZZ$956, 947, MATCH($B$3, resultados!$A$1:$ZZ$1, 0))</f>
        <v/>
      </c>
    </row>
    <row r="954">
      <c r="A954">
        <f>INDEX(resultados!$A$2:$ZZ$956, 948, MATCH($B$1, resultados!$A$1:$ZZ$1, 0))</f>
        <v/>
      </c>
      <c r="B954">
        <f>INDEX(resultados!$A$2:$ZZ$956, 948, MATCH($B$2, resultados!$A$1:$ZZ$1, 0))</f>
        <v/>
      </c>
      <c r="C954">
        <f>INDEX(resultados!$A$2:$ZZ$956, 948, MATCH($B$3, resultados!$A$1:$ZZ$1, 0))</f>
        <v/>
      </c>
    </row>
    <row r="955">
      <c r="A955">
        <f>INDEX(resultados!$A$2:$ZZ$956, 949, MATCH($B$1, resultados!$A$1:$ZZ$1, 0))</f>
        <v/>
      </c>
      <c r="B955">
        <f>INDEX(resultados!$A$2:$ZZ$956, 949, MATCH($B$2, resultados!$A$1:$ZZ$1, 0))</f>
        <v/>
      </c>
      <c r="C955">
        <f>INDEX(resultados!$A$2:$ZZ$956, 949, MATCH($B$3, resultados!$A$1:$ZZ$1, 0))</f>
        <v/>
      </c>
    </row>
    <row r="956">
      <c r="A956">
        <f>INDEX(resultados!$A$2:$ZZ$956, 950, MATCH($B$1, resultados!$A$1:$ZZ$1, 0))</f>
        <v/>
      </c>
      <c r="B956">
        <f>INDEX(resultados!$A$2:$ZZ$956, 950, MATCH($B$2, resultados!$A$1:$ZZ$1, 0))</f>
        <v/>
      </c>
      <c r="C956">
        <f>INDEX(resultados!$A$2:$ZZ$956, 950, MATCH($B$3, resultados!$A$1:$ZZ$1, 0))</f>
        <v/>
      </c>
    </row>
    <row r="957">
      <c r="A957">
        <f>INDEX(resultados!$A$2:$ZZ$956, 951, MATCH($B$1, resultados!$A$1:$ZZ$1, 0))</f>
        <v/>
      </c>
      <c r="B957">
        <f>INDEX(resultados!$A$2:$ZZ$956, 951, MATCH($B$2, resultados!$A$1:$ZZ$1, 0))</f>
        <v/>
      </c>
      <c r="C957">
        <f>INDEX(resultados!$A$2:$ZZ$956, 951, MATCH($B$3, resultados!$A$1:$ZZ$1, 0))</f>
        <v/>
      </c>
    </row>
    <row r="958">
      <c r="A958">
        <f>INDEX(resultados!$A$2:$ZZ$956, 952, MATCH($B$1, resultados!$A$1:$ZZ$1, 0))</f>
        <v/>
      </c>
      <c r="B958">
        <f>INDEX(resultados!$A$2:$ZZ$956, 952, MATCH($B$2, resultados!$A$1:$ZZ$1, 0))</f>
        <v/>
      </c>
      <c r="C958">
        <f>INDEX(resultados!$A$2:$ZZ$956, 952, MATCH($B$3, resultados!$A$1:$ZZ$1, 0))</f>
        <v/>
      </c>
    </row>
    <row r="959">
      <c r="A959">
        <f>INDEX(resultados!$A$2:$ZZ$956, 953, MATCH($B$1, resultados!$A$1:$ZZ$1, 0))</f>
        <v/>
      </c>
      <c r="B959">
        <f>INDEX(resultados!$A$2:$ZZ$956, 953, MATCH($B$2, resultados!$A$1:$ZZ$1, 0))</f>
        <v/>
      </c>
      <c r="C959">
        <f>INDEX(resultados!$A$2:$ZZ$956, 953, MATCH($B$3, resultados!$A$1:$ZZ$1, 0))</f>
        <v/>
      </c>
    </row>
    <row r="960">
      <c r="A960">
        <f>INDEX(resultados!$A$2:$ZZ$956, 954, MATCH($B$1, resultados!$A$1:$ZZ$1, 0))</f>
        <v/>
      </c>
      <c r="B960">
        <f>INDEX(resultados!$A$2:$ZZ$956, 954, MATCH($B$2, resultados!$A$1:$ZZ$1, 0))</f>
        <v/>
      </c>
      <c r="C960">
        <f>INDEX(resultados!$A$2:$ZZ$956, 954, MATCH($B$3, resultados!$A$1:$ZZ$1, 0))</f>
        <v/>
      </c>
    </row>
    <row r="961">
      <c r="A961">
        <f>INDEX(resultados!$A$2:$ZZ$956, 955, MATCH($B$1, resultados!$A$1:$ZZ$1, 0))</f>
        <v/>
      </c>
      <c r="B961">
        <f>INDEX(resultados!$A$2:$ZZ$956, 955, MATCH($B$2, resultados!$A$1:$ZZ$1, 0))</f>
        <v/>
      </c>
      <c r="C961">
        <f>INDEX(resultados!$A$2:$ZZ$956, 955,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3.4972</v>
      </c>
      <c r="E2" t="n">
        <v>28.59</v>
      </c>
      <c r="F2" t="n">
        <v>16.72</v>
      </c>
      <c r="G2" t="n">
        <v>5.2</v>
      </c>
      <c r="H2" t="n">
        <v>0.07000000000000001</v>
      </c>
      <c r="I2" t="n">
        <v>193</v>
      </c>
      <c r="J2" t="n">
        <v>242.64</v>
      </c>
      <c r="K2" t="n">
        <v>58.47</v>
      </c>
      <c r="L2" t="n">
        <v>1</v>
      </c>
      <c r="M2" t="n">
        <v>191</v>
      </c>
      <c r="N2" t="n">
        <v>58.17</v>
      </c>
      <c r="O2" t="n">
        <v>30160.1</v>
      </c>
      <c r="P2" t="n">
        <v>267.78</v>
      </c>
      <c r="Q2" t="n">
        <v>988.72</v>
      </c>
      <c r="R2" t="n">
        <v>161.43</v>
      </c>
      <c r="S2" t="n">
        <v>35.43</v>
      </c>
      <c r="T2" t="n">
        <v>61059.02</v>
      </c>
      <c r="U2" t="n">
        <v>0.22</v>
      </c>
      <c r="V2" t="n">
        <v>0.68</v>
      </c>
      <c r="W2" t="n">
        <v>3.28</v>
      </c>
      <c r="X2" t="n">
        <v>3.96</v>
      </c>
      <c r="Y2" t="n">
        <v>1</v>
      </c>
      <c r="Z2" t="n">
        <v>10</v>
      </c>
      <c r="AA2" t="n">
        <v>1143.117963741869</v>
      </c>
      <c r="AB2" t="n">
        <v>1564.064428796959</v>
      </c>
      <c r="AC2" t="n">
        <v>1414.792314890789</v>
      </c>
      <c r="AD2" t="n">
        <v>1143117.963741869</v>
      </c>
      <c r="AE2" t="n">
        <v>1564064.428796959</v>
      </c>
      <c r="AF2" t="n">
        <v>7.453848588949915e-06</v>
      </c>
      <c r="AG2" t="n">
        <v>75</v>
      </c>
      <c r="AH2" t="n">
        <v>1414792.314890789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3.9522</v>
      </c>
      <c r="E3" t="n">
        <v>25.3</v>
      </c>
      <c r="F3" t="n">
        <v>15.7</v>
      </c>
      <c r="G3" t="n">
        <v>6.5</v>
      </c>
      <c r="H3" t="n">
        <v>0.09</v>
      </c>
      <c r="I3" t="n">
        <v>145</v>
      </c>
      <c r="J3" t="n">
        <v>243.08</v>
      </c>
      <c r="K3" t="n">
        <v>58.47</v>
      </c>
      <c r="L3" t="n">
        <v>1.25</v>
      </c>
      <c r="M3" t="n">
        <v>143</v>
      </c>
      <c r="N3" t="n">
        <v>58.36</v>
      </c>
      <c r="O3" t="n">
        <v>30214.33</v>
      </c>
      <c r="P3" t="n">
        <v>250.63</v>
      </c>
      <c r="Q3" t="n">
        <v>988.6799999999999</v>
      </c>
      <c r="R3" t="n">
        <v>129.43</v>
      </c>
      <c r="S3" t="n">
        <v>35.43</v>
      </c>
      <c r="T3" t="n">
        <v>45300.14</v>
      </c>
      <c r="U3" t="n">
        <v>0.27</v>
      </c>
      <c r="V3" t="n">
        <v>0.73</v>
      </c>
      <c r="W3" t="n">
        <v>3.2</v>
      </c>
      <c r="X3" t="n">
        <v>2.94</v>
      </c>
      <c r="Y3" t="n">
        <v>1</v>
      </c>
      <c r="Z3" t="n">
        <v>10</v>
      </c>
      <c r="AA3" t="n">
        <v>981.9425708086642</v>
      </c>
      <c r="AB3" t="n">
        <v>1343.537145629249</v>
      </c>
      <c r="AC3" t="n">
        <v>1215.31184611662</v>
      </c>
      <c r="AD3" t="n">
        <v>981942.5708086642</v>
      </c>
      <c r="AE3" t="n">
        <v>1343537.145629249</v>
      </c>
      <c r="AF3" t="n">
        <v>8.423624726423383e-06</v>
      </c>
      <c r="AG3" t="n">
        <v>66</v>
      </c>
      <c r="AH3" t="n">
        <v>1215311.84611662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4.2869</v>
      </c>
      <c r="E4" t="n">
        <v>23.33</v>
      </c>
      <c r="F4" t="n">
        <v>15.09</v>
      </c>
      <c r="G4" t="n">
        <v>7.81</v>
      </c>
      <c r="H4" t="n">
        <v>0.11</v>
      </c>
      <c r="I4" t="n">
        <v>116</v>
      </c>
      <c r="J4" t="n">
        <v>243.52</v>
      </c>
      <c r="K4" t="n">
        <v>58.47</v>
      </c>
      <c r="L4" t="n">
        <v>1.5</v>
      </c>
      <c r="M4" t="n">
        <v>114</v>
      </c>
      <c r="N4" t="n">
        <v>58.55</v>
      </c>
      <c r="O4" t="n">
        <v>30268.64</v>
      </c>
      <c r="P4" t="n">
        <v>240.13</v>
      </c>
      <c r="Q4" t="n">
        <v>988.47</v>
      </c>
      <c r="R4" t="n">
        <v>110.41</v>
      </c>
      <c r="S4" t="n">
        <v>35.43</v>
      </c>
      <c r="T4" t="n">
        <v>35934.83</v>
      </c>
      <c r="U4" t="n">
        <v>0.32</v>
      </c>
      <c r="V4" t="n">
        <v>0.76</v>
      </c>
      <c r="W4" t="n">
        <v>3.15</v>
      </c>
      <c r="X4" t="n">
        <v>2.33</v>
      </c>
      <c r="Y4" t="n">
        <v>1</v>
      </c>
      <c r="Z4" t="n">
        <v>10</v>
      </c>
      <c r="AA4" t="n">
        <v>891.8625388602977</v>
      </c>
      <c r="AB4" t="n">
        <v>1220.285671866959</v>
      </c>
      <c r="AC4" t="n">
        <v>1103.823320025673</v>
      </c>
      <c r="AD4" t="n">
        <v>891862.5388602978</v>
      </c>
      <c r="AE4" t="n">
        <v>1220285.671866959</v>
      </c>
      <c r="AF4" t="n">
        <v>9.136996315901119e-06</v>
      </c>
      <c r="AG4" t="n">
        <v>61</v>
      </c>
      <c r="AH4" t="n">
        <v>1103823.320025673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4.5371</v>
      </c>
      <c r="E5" t="n">
        <v>22.04</v>
      </c>
      <c r="F5" t="n">
        <v>14.7</v>
      </c>
      <c r="G5" t="n">
        <v>9.09</v>
      </c>
      <c r="H5" t="n">
        <v>0.13</v>
      </c>
      <c r="I5" t="n">
        <v>97</v>
      </c>
      <c r="J5" t="n">
        <v>243.96</v>
      </c>
      <c r="K5" t="n">
        <v>58.47</v>
      </c>
      <c r="L5" t="n">
        <v>1.75</v>
      </c>
      <c r="M5" t="n">
        <v>95</v>
      </c>
      <c r="N5" t="n">
        <v>58.74</v>
      </c>
      <c r="O5" t="n">
        <v>30323.01</v>
      </c>
      <c r="P5" t="n">
        <v>233.16</v>
      </c>
      <c r="Q5" t="n">
        <v>988.37</v>
      </c>
      <c r="R5" t="n">
        <v>98.31</v>
      </c>
      <c r="S5" t="n">
        <v>35.43</v>
      </c>
      <c r="T5" t="n">
        <v>29978.81</v>
      </c>
      <c r="U5" t="n">
        <v>0.36</v>
      </c>
      <c r="V5" t="n">
        <v>0.78</v>
      </c>
      <c r="W5" t="n">
        <v>3.12</v>
      </c>
      <c r="X5" t="n">
        <v>1.94</v>
      </c>
      <c r="Y5" t="n">
        <v>1</v>
      </c>
      <c r="Z5" t="n">
        <v>10</v>
      </c>
      <c r="AA5" t="n">
        <v>836.7158980641024</v>
      </c>
      <c r="AB5" t="n">
        <v>1144.831605031518</v>
      </c>
      <c r="AC5" t="n">
        <v>1035.570483428559</v>
      </c>
      <c r="AD5" t="n">
        <v>836715.8980641024</v>
      </c>
      <c r="AE5" t="n">
        <v>1144831.605031518</v>
      </c>
      <c r="AF5" t="n">
        <v>9.670266622705209e-06</v>
      </c>
      <c r="AG5" t="n">
        <v>58</v>
      </c>
      <c r="AH5" t="n">
        <v>1035570.483428559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4.7451</v>
      </c>
      <c r="E6" t="n">
        <v>21.07</v>
      </c>
      <c r="F6" t="n">
        <v>14.4</v>
      </c>
      <c r="G6" t="n">
        <v>10.41</v>
      </c>
      <c r="H6" t="n">
        <v>0.15</v>
      </c>
      <c r="I6" t="n">
        <v>83</v>
      </c>
      <c r="J6" t="n">
        <v>244.41</v>
      </c>
      <c r="K6" t="n">
        <v>58.47</v>
      </c>
      <c r="L6" t="n">
        <v>2</v>
      </c>
      <c r="M6" t="n">
        <v>81</v>
      </c>
      <c r="N6" t="n">
        <v>58.93</v>
      </c>
      <c r="O6" t="n">
        <v>30377.45</v>
      </c>
      <c r="P6" t="n">
        <v>227.64</v>
      </c>
      <c r="Q6" t="n">
        <v>988.54</v>
      </c>
      <c r="R6" t="n">
        <v>89.02</v>
      </c>
      <c r="S6" t="n">
        <v>35.43</v>
      </c>
      <c r="T6" t="n">
        <v>25405.74</v>
      </c>
      <c r="U6" t="n">
        <v>0.4</v>
      </c>
      <c r="V6" t="n">
        <v>0.79</v>
      </c>
      <c r="W6" t="n">
        <v>3.09</v>
      </c>
      <c r="X6" t="n">
        <v>1.64</v>
      </c>
      <c r="Y6" t="n">
        <v>1</v>
      </c>
      <c r="Z6" t="n">
        <v>10</v>
      </c>
      <c r="AA6" t="n">
        <v>788.9536164420844</v>
      </c>
      <c r="AB6" t="n">
        <v>1079.481144193121</v>
      </c>
      <c r="AC6" t="n">
        <v>976.4569788526305</v>
      </c>
      <c r="AD6" t="n">
        <v>788953.6164420843</v>
      </c>
      <c r="AE6" t="n">
        <v>1079481.144193121</v>
      </c>
      <c r="AF6" t="n">
        <v>1.01135928569788e-05</v>
      </c>
      <c r="AG6" t="n">
        <v>55</v>
      </c>
      <c r="AH6" t="n">
        <v>976456.9788526305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4.9001</v>
      </c>
      <c r="E7" t="n">
        <v>20.41</v>
      </c>
      <c r="F7" t="n">
        <v>14.2</v>
      </c>
      <c r="G7" t="n">
        <v>11.67</v>
      </c>
      <c r="H7" t="n">
        <v>0.16</v>
      </c>
      <c r="I7" t="n">
        <v>73</v>
      </c>
      <c r="J7" t="n">
        <v>244.85</v>
      </c>
      <c r="K7" t="n">
        <v>58.47</v>
      </c>
      <c r="L7" t="n">
        <v>2.25</v>
      </c>
      <c r="M7" t="n">
        <v>71</v>
      </c>
      <c r="N7" t="n">
        <v>59.12</v>
      </c>
      <c r="O7" t="n">
        <v>30431.96</v>
      </c>
      <c r="P7" t="n">
        <v>223.8</v>
      </c>
      <c r="Q7" t="n">
        <v>988.1799999999999</v>
      </c>
      <c r="R7" t="n">
        <v>83.03</v>
      </c>
      <c r="S7" t="n">
        <v>35.43</v>
      </c>
      <c r="T7" t="n">
        <v>22459.11</v>
      </c>
      <c r="U7" t="n">
        <v>0.43</v>
      </c>
      <c r="V7" t="n">
        <v>0.8</v>
      </c>
      <c r="W7" t="n">
        <v>3.08</v>
      </c>
      <c r="X7" t="n">
        <v>1.45</v>
      </c>
      <c r="Y7" t="n">
        <v>1</v>
      </c>
      <c r="Z7" t="n">
        <v>10</v>
      </c>
      <c r="AA7" t="n">
        <v>765.9718125490588</v>
      </c>
      <c r="AB7" t="n">
        <v>1048.036426221052</v>
      </c>
      <c r="AC7" t="n">
        <v>948.0133006308769</v>
      </c>
      <c r="AD7" t="n">
        <v>765971.8125490588</v>
      </c>
      <c r="AE7" t="n">
        <v>1048036.426221052</v>
      </c>
      <c r="AF7" t="n">
        <v>1.044395615655767e-05</v>
      </c>
      <c r="AG7" t="n">
        <v>54</v>
      </c>
      <c r="AH7" t="n">
        <v>948013.3006308769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5.0497</v>
      </c>
      <c r="E8" t="n">
        <v>19.8</v>
      </c>
      <c r="F8" t="n">
        <v>14.02</v>
      </c>
      <c r="G8" t="n">
        <v>13.15</v>
      </c>
      <c r="H8" t="n">
        <v>0.18</v>
      </c>
      <c r="I8" t="n">
        <v>64</v>
      </c>
      <c r="J8" t="n">
        <v>245.29</v>
      </c>
      <c r="K8" t="n">
        <v>58.47</v>
      </c>
      <c r="L8" t="n">
        <v>2.5</v>
      </c>
      <c r="M8" t="n">
        <v>62</v>
      </c>
      <c r="N8" t="n">
        <v>59.32</v>
      </c>
      <c r="O8" t="n">
        <v>30486.54</v>
      </c>
      <c r="P8" t="n">
        <v>220.13</v>
      </c>
      <c r="Q8" t="n">
        <v>988.1900000000001</v>
      </c>
      <c r="R8" t="n">
        <v>77.01000000000001</v>
      </c>
      <c r="S8" t="n">
        <v>35.43</v>
      </c>
      <c r="T8" t="n">
        <v>19494.56</v>
      </c>
      <c r="U8" t="n">
        <v>0.46</v>
      </c>
      <c r="V8" t="n">
        <v>0.8100000000000001</v>
      </c>
      <c r="W8" t="n">
        <v>3.08</v>
      </c>
      <c r="X8" t="n">
        <v>1.27</v>
      </c>
      <c r="Y8" t="n">
        <v>1</v>
      </c>
      <c r="Z8" t="n">
        <v>10</v>
      </c>
      <c r="AA8" t="n">
        <v>735.3695420545272</v>
      </c>
      <c r="AB8" t="n">
        <v>1006.165049653544</v>
      </c>
      <c r="AC8" t="n">
        <v>910.1380694761253</v>
      </c>
      <c r="AD8" t="n">
        <v>735369.5420545272</v>
      </c>
      <c r="AE8" t="n">
        <v>1006165.049653544</v>
      </c>
      <c r="AF8" t="n">
        <v>1.076281002505444e-05</v>
      </c>
      <c r="AG8" t="n">
        <v>52</v>
      </c>
      <c r="AH8" t="n">
        <v>910138.0694761253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5.1556</v>
      </c>
      <c r="E9" t="n">
        <v>19.4</v>
      </c>
      <c r="F9" t="n">
        <v>13.9</v>
      </c>
      <c r="G9" t="n">
        <v>14.38</v>
      </c>
      <c r="H9" t="n">
        <v>0.2</v>
      </c>
      <c r="I9" t="n">
        <v>58</v>
      </c>
      <c r="J9" t="n">
        <v>245.73</v>
      </c>
      <c r="K9" t="n">
        <v>58.47</v>
      </c>
      <c r="L9" t="n">
        <v>2.75</v>
      </c>
      <c r="M9" t="n">
        <v>56</v>
      </c>
      <c r="N9" t="n">
        <v>59.51</v>
      </c>
      <c r="O9" t="n">
        <v>30541.19</v>
      </c>
      <c r="P9" t="n">
        <v>217.67</v>
      </c>
      <c r="Q9" t="n">
        <v>988.17</v>
      </c>
      <c r="R9" t="n">
        <v>73.22</v>
      </c>
      <c r="S9" t="n">
        <v>35.43</v>
      </c>
      <c r="T9" t="n">
        <v>17630.99</v>
      </c>
      <c r="U9" t="n">
        <v>0.48</v>
      </c>
      <c r="V9" t="n">
        <v>0.82</v>
      </c>
      <c r="W9" t="n">
        <v>3.06</v>
      </c>
      <c r="X9" t="n">
        <v>1.15</v>
      </c>
      <c r="Y9" t="n">
        <v>1</v>
      </c>
      <c r="Z9" t="n">
        <v>10</v>
      </c>
      <c r="AA9" t="n">
        <v>718.0480363245081</v>
      </c>
      <c r="AB9" t="n">
        <v>982.4650013428312</v>
      </c>
      <c r="AC9" t="n">
        <v>888.6999205129603</v>
      </c>
      <c r="AD9" t="n">
        <v>718048.036324508</v>
      </c>
      <c r="AE9" t="n">
        <v>982465.0013428312</v>
      </c>
      <c r="AF9" t="n">
        <v>1.098852275683123e-05</v>
      </c>
      <c r="AG9" t="n">
        <v>51</v>
      </c>
      <c r="AH9" t="n">
        <v>888699.9205129603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5.2447</v>
      </c>
      <c r="E10" t="n">
        <v>19.07</v>
      </c>
      <c r="F10" t="n">
        <v>13.81</v>
      </c>
      <c r="G10" t="n">
        <v>15.63</v>
      </c>
      <c r="H10" t="n">
        <v>0.22</v>
      </c>
      <c r="I10" t="n">
        <v>53</v>
      </c>
      <c r="J10" t="n">
        <v>246.18</v>
      </c>
      <c r="K10" t="n">
        <v>58.47</v>
      </c>
      <c r="L10" t="n">
        <v>3</v>
      </c>
      <c r="M10" t="n">
        <v>51</v>
      </c>
      <c r="N10" t="n">
        <v>59.7</v>
      </c>
      <c r="O10" t="n">
        <v>30595.91</v>
      </c>
      <c r="P10" t="n">
        <v>215.44</v>
      </c>
      <c r="Q10" t="n">
        <v>988.22</v>
      </c>
      <c r="R10" t="n">
        <v>70.31</v>
      </c>
      <c r="S10" t="n">
        <v>35.43</v>
      </c>
      <c r="T10" t="n">
        <v>16202.32</v>
      </c>
      <c r="U10" t="n">
        <v>0.5</v>
      </c>
      <c r="V10" t="n">
        <v>0.83</v>
      </c>
      <c r="W10" t="n">
        <v>3.06</v>
      </c>
      <c r="X10" t="n">
        <v>1.05</v>
      </c>
      <c r="Y10" t="n">
        <v>1</v>
      </c>
      <c r="Z10" t="n">
        <v>10</v>
      </c>
      <c r="AA10" t="n">
        <v>702.1651693787717</v>
      </c>
      <c r="AB10" t="n">
        <v>960.7333620850383</v>
      </c>
      <c r="AC10" t="n">
        <v>869.042318405384</v>
      </c>
      <c r="AD10" t="n">
        <v>702165.1693787717</v>
      </c>
      <c r="AE10" t="n">
        <v>960733.3620850382</v>
      </c>
      <c r="AF10" t="n">
        <v>1.117842836968593e-05</v>
      </c>
      <c r="AG10" t="n">
        <v>50</v>
      </c>
      <c r="AH10" t="n">
        <v>869042.318405384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5.343</v>
      </c>
      <c r="E11" t="n">
        <v>18.72</v>
      </c>
      <c r="F11" t="n">
        <v>13.69</v>
      </c>
      <c r="G11" t="n">
        <v>17.12</v>
      </c>
      <c r="H11" t="n">
        <v>0.23</v>
      </c>
      <c r="I11" t="n">
        <v>48</v>
      </c>
      <c r="J11" t="n">
        <v>246.62</v>
      </c>
      <c r="K11" t="n">
        <v>58.47</v>
      </c>
      <c r="L11" t="n">
        <v>3.25</v>
      </c>
      <c r="M11" t="n">
        <v>46</v>
      </c>
      <c r="N11" t="n">
        <v>59.9</v>
      </c>
      <c r="O11" t="n">
        <v>30650.7</v>
      </c>
      <c r="P11" t="n">
        <v>212.85</v>
      </c>
      <c r="Q11" t="n">
        <v>988.14</v>
      </c>
      <c r="R11" t="n">
        <v>66.97</v>
      </c>
      <c r="S11" t="n">
        <v>35.43</v>
      </c>
      <c r="T11" t="n">
        <v>14558.54</v>
      </c>
      <c r="U11" t="n">
        <v>0.53</v>
      </c>
      <c r="V11" t="n">
        <v>0.83</v>
      </c>
      <c r="W11" t="n">
        <v>3.04</v>
      </c>
      <c r="X11" t="n">
        <v>0.9399999999999999</v>
      </c>
      <c r="Y11" t="n">
        <v>1</v>
      </c>
      <c r="Z11" t="n">
        <v>10</v>
      </c>
      <c r="AA11" t="n">
        <v>685.6634834377635</v>
      </c>
      <c r="AB11" t="n">
        <v>938.1550273775467</v>
      </c>
      <c r="AC11" t="n">
        <v>848.6188282734838</v>
      </c>
      <c r="AD11" t="n">
        <v>685663.4834377635</v>
      </c>
      <c r="AE11" t="n">
        <v>938155.0273775468</v>
      </c>
      <c r="AF11" t="n">
        <v>1.138794264290272e-05</v>
      </c>
      <c r="AG11" t="n">
        <v>49</v>
      </c>
      <c r="AH11" t="n">
        <v>848618.8282734838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5.4009</v>
      </c>
      <c r="E12" t="n">
        <v>18.52</v>
      </c>
      <c r="F12" t="n">
        <v>13.63</v>
      </c>
      <c r="G12" t="n">
        <v>18.18</v>
      </c>
      <c r="H12" t="n">
        <v>0.25</v>
      </c>
      <c r="I12" t="n">
        <v>45</v>
      </c>
      <c r="J12" t="n">
        <v>247.07</v>
      </c>
      <c r="K12" t="n">
        <v>58.47</v>
      </c>
      <c r="L12" t="n">
        <v>3.5</v>
      </c>
      <c r="M12" t="n">
        <v>43</v>
      </c>
      <c r="N12" t="n">
        <v>60.09</v>
      </c>
      <c r="O12" t="n">
        <v>30705.56</v>
      </c>
      <c r="P12" t="n">
        <v>211.19</v>
      </c>
      <c r="Q12" t="n">
        <v>988.1900000000001</v>
      </c>
      <c r="R12" t="n">
        <v>65.11</v>
      </c>
      <c r="S12" t="n">
        <v>35.43</v>
      </c>
      <c r="T12" t="n">
        <v>13638.64</v>
      </c>
      <c r="U12" t="n">
        <v>0.54</v>
      </c>
      <c r="V12" t="n">
        <v>0.84</v>
      </c>
      <c r="W12" t="n">
        <v>3.03</v>
      </c>
      <c r="X12" t="n">
        <v>0.88</v>
      </c>
      <c r="Y12" t="n">
        <v>1</v>
      </c>
      <c r="Z12" t="n">
        <v>10</v>
      </c>
      <c r="AA12" t="n">
        <v>681.2523462044476</v>
      </c>
      <c r="AB12" t="n">
        <v>932.1195148092839</v>
      </c>
      <c r="AC12" t="n">
        <v>843.1593365538407</v>
      </c>
      <c r="AD12" t="n">
        <v>681252.3462044476</v>
      </c>
      <c r="AE12" t="n">
        <v>932119.5148092839</v>
      </c>
      <c r="AF12" t="n">
        <v>1.151134932061638e-05</v>
      </c>
      <c r="AG12" t="n">
        <v>49</v>
      </c>
      <c r="AH12" t="n">
        <v>843159.3365538407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5.4761</v>
      </c>
      <c r="E13" t="n">
        <v>18.26</v>
      </c>
      <c r="F13" t="n">
        <v>13.57</v>
      </c>
      <c r="G13" t="n">
        <v>19.86</v>
      </c>
      <c r="H13" t="n">
        <v>0.27</v>
      </c>
      <c r="I13" t="n">
        <v>41</v>
      </c>
      <c r="J13" t="n">
        <v>247.51</v>
      </c>
      <c r="K13" t="n">
        <v>58.47</v>
      </c>
      <c r="L13" t="n">
        <v>3.75</v>
      </c>
      <c r="M13" t="n">
        <v>39</v>
      </c>
      <c r="N13" t="n">
        <v>60.29</v>
      </c>
      <c r="O13" t="n">
        <v>30760.49</v>
      </c>
      <c r="P13" t="n">
        <v>209.54</v>
      </c>
      <c r="Q13" t="n">
        <v>988.12</v>
      </c>
      <c r="R13" t="n">
        <v>62.7</v>
      </c>
      <c r="S13" t="n">
        <v>35.43</v>
      </c>
      <c r="T13" t="n">
        <v>12458.49</v>
      </c>
      <c r="U13" t="n">
        <v>0.57</v>
      </c>
      <c r="V13" t="n">
        <v>0.84</v>
      </c>
      <c r="W13" t="n">
        <v>3.04</v>
      </c>
      <c r="X13" t="n">
        <v>0.8100000000000001</v>
      </c>
      <c r="Y13" t="n">
        <v>1</v>
      </c>
      <c r="Z13" t="n">
        <v>10</v>
      </c>
      <c r="AA13" t="n">
        <v>667.2111275889696</v>
      </c>
      <c r="AB13" t="n">
        <v>912.9077000447404</v>
      </c>
      <c r="AC13" t="n">
        <v>825.7810704264739</v>
      </c>
      <c r="AD13" t="n">
        <v>667211.1275889695</v>
      </c>
      <c r="AE13" t="n">
        <v>912907.7000447405</v>
      </c>
      <c r="AF13" t="n">
        <v>1.167162880531529e-05</v>
      </c>
      <c r="AG13" t="n">
        <v>48</v>
      </c>
      <c r="AH13" t="n">
        <v>825781.0704264739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5.5221</v>
      </c>
      <c r="E14" t="n">
        <v>18.11</v>
      </c>
      <c r="F14" t="n">
        <v>13.51</v>
      </c>
      <c r="G14" t="n">
        <v>20.79</v>
      </c>
      <c r="H14" t="n">
        <v>0.29</v>
      </c>
      <c r="I14" t="n">
        <v>39</v>
      </c>
      <c r="J14" t="n">
        <v>247.96</v>
      </c>
      <c r="K14" t="n">
        <v>58.47</v>
      </c>
      <c r="L14" t="n">
        <v>4</v>
      </c>
      <c r="M14" t="n">
        <v>37</v>
      </c>
      <c r="N14" t="n">
        <v>60.48</v>
      </c>
      <c r="O14" t="n">
        <v>30815.5</v>
      </c>
      <c r="P14" t="n">
        <v>207.88</v>
      </c>
      <c r="Q14" t="n">
        <v>988.22</v>
      </c>
      <c r="R14" t="n">
        <v>61.36</v>
      </c>
      <c r="S14" t="n">
        <v>35.43</v>
      </c>
      <c r="T14" t="n">
        <v>11798.29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663.5021317174529</v>
      </c>
      <c r="AB14" t="n">
        <v>907.832888263982</v>
      </c>
      <c r="AC14" t="n">
        <v>821.1905915595279</v>
      </c>
      <c r="AD14" t="n">
        <v>663502.1317174529</v>
      </c>
      <c r="AE14" t="n">
        <v>907832.888263982</v>
      </c>
      <c r="AF14" t="n">
        <v>1.176967210712579e-05</v>
      </c>
      <c r="AG14" t="n">
        <v>48</v>
      </c>
      <c r="AH14" t="n">
        <v>821190.5915595279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5.5864</v>
      </c>
      <c r="E15" t="n">
        <v>17.9</v>
      </c>
      <c r="F15" t="n">
        <v>13.44</v>
      </c>
      <c r="G15" t="n">
        <v>22.41</v>
      </c>
      <c r="H15" t="n">
        <v>0.3</v>
      </c>
      <c r="I15" t="n">
        <v>36</v>
      </c>
      <c r="J15" t="n">
        <v>248.4</v>
      </c>
      <c r="K15" t="n">
        <v>58.47</v>
      </c>
      <c r="L15" t="n">
        <v>4.25</v>
      </c>
      <c r="M15" t="n">
        <v>34</v>
      </c>
      <c r="N15" t="n">
        <v>60.68</v>
      </c>
      <c r="O15" t="n">
        <v>30870.57</v>
      </c>
      <c r="P15" t="n">
        <v>206.06</v>
      </c>
      <c r="Q15" t="n">
        <v>988.28</v>
      </c>
      <c r="R15" t="n">
        <v>59.01</v>
      </c>
      <c r="S15" t="n">
        <v>35.43</v>
      </c>
      <c r="T15" t="n">
        <v>10637.62</v>
      </c>
      <c r="U15" t="n">
        <v>0.6</v>
      </c>
      <c r="V15" t="n">
        <v>0.85</v>
      </c>
      <c r="W15" t="n">
        <v>3.02</v>
      </c>
      <c r="X15" t="n">
        <v>0.6899999999999999</v>
      </c>
      <c r="Y15" t="n">
        <v>1</v>
      </c>
      <c r="Z15" t="n">
        <v>10</v>
      </c>
      <c r="AA15" t="n">
        <v>649.9447596446929</v>
      </c>
      <c r="AB15" t="n">
        <v>889.2830936849883</v>
      </c>
      <c r="AC15" t="n">
        <v>804.4111633403531</v>
      </c>
      <c r="AD15" t="n">
        <v>649944.7596446929</v>
      </c>
      <c r="AE15" t="n">
        <v>889283.0936849883</v>
      </c>
      <c r="AF15" t="n">
        <v>1.190671959204787e-05</v>
      </c>
      <c r="AG15" t="n">
        <v>47</v>
      </c>
      <c r="AH15" t="n">
        <v>804411.1633403532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5.6224</v>
      </c>
      <c r="E16" t="n">
        <v>17.79</v>
      </c>
      <c r="F16" t="n">
        <v>13.42</v>
      </c>
      <c r="G16" t="n">
        <v>23.69</v>
      </c>
      <c r="H16" t="n">
        <v>0.32</v>
      </c>
      <c r="I16" t="n">
        <v>34</v>
      </c>
      <c r="J16" t="n">
        <v>248.85</v>
      </c>
      <c r="K16" t="n">
        <v>58.47</v>
      </c>
      <c r="L16" t="n">
        <v>4.5</v>
      </c>
      <c r="M16" t="n">
        <v>32</v>
      </c>
      <c r="N16" t="n">
        <v>60.88</v>
      </c>
      <c r="O16" t="n">
        <v>30925.72</v>
      </c>
      <c r="P16" t="n">
        <v>205.15</v>
      </c>
      <c r="Q16" t="n">
        <v>988.13</v>
      </c>
      <c r="R16" t="n">
        <v>58.43</v>
      </c>
      <c r="S16" t="n">
        <v>35.43</v>
      </c>
      <c r="T16" t="n">
        <v>10356.32</v>
      </c>
      <c r="U16" t="n">
        <v>0.61</v>
      </c>
      <c r="V16" t="n">
        <v>0.85</v>
      </c>
      <c r="W16" t="n">
        <v>3.02</v>
      </c>
      <c r="X16" t="n">
        <v>0.67</v>
      </c>
      <c r="Y16" t="n">
        <v>1</v>
      </c>
      <c r="Z16" t="n">
        <v>10</v>
      </c>
      <c r="AA16" t="n">
        <v>647.5749926376568</v>
      </c>
      <c r="AB16" t="n">
        <v>886.0406739192198</v>
      </c>
      <c r="AC16" t="n">
        <v>801.478195566265</v>
      </c>
      <c r="AD16" t="n">
        <v>647574.9926376569</v>
      </c>
      <c r="AE16" t="n">
        <v>886040.6739192198</v>
      </c>
      <c r="AF16" t="n">
        <v>1.198344913259522e-05</v>
      </c>
      <c r="AG16" t="n">
        <v>47</v>
      </c>
      <c r="AH16" t="n">
        <v>801478.1955662649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5.6654</v>
      </c>
      <c r="E17" t="n">
        <v>17.65</v>
      </c>
      <c r="F17" t="n">
        <v>13.38</v>
      </c>
      <c r="G17" t="n">
        <v>25.09</v>
      </c>
      <c r="H17" t="n">
        <v>0.34</v>
      </c>
      <c r="I17" t="n">
        <v>32</v>
      </c>
      <c r="J17" t="n">
        <v>249.3</v>
      </c>
      <c r="K17" t="n">
        <v>58.47</v>
      </c>
      <c r="L17" t="n">
        <v>4.75</v>
      </c>
      <c r="M17" t="n">
        <v>30</v>
      </c>
      <c r="N17" t="n">
        <v>61.07</v>
      </c>
      <c r="O17" t="n">
        <v>30980.93</v>
      </c>
      <c r="P17" t="n">
        <v>203.61</v>
      </c>
      <c r="Q17" t="n">
        <v>988.11</v>
      </c>
      <c r="R17" t="n">
        <v>57.21</v>
      </c>
      <c r="S17" t="n">
        <v>35.43</v>
      </c>
      <c r="T17" t="n">
        <v>9755.280000000001</v>
      </c>
      <c r="U17" t="n">
        <v>0.62</v>
      </c>
      <c r="V17" t="n">
        <v>0.85</v>
      </c>
      <c r="W17" t="n">
        <v>3.02</v>
      </c>
      <c r="X17" t="n">
        <v>0.63</v>
      </c>
      <c r="Y17" t="n">
        <v>1</v>
      </c>
      <c r="Z17" t="n">
        <v>10</v>
      </c>
      <c r="AA17" t="n">
        <v>635.3288421109748</v>
      </c>
      <c r="AB17" t="n">
        <v>869.2849505065819</v>
      </c>
      <c r="AC17" t="n">
        <v>786.3216148793239</v>
      </c>
      <c r="AD17" t="n">
        <v>635328.8421109748</v>
      </c>
      <c r="AE17" t="n">
        <v>869284.9505065819</v>
      </c>
      <c r="AF17" t="n">
        <v>1.207509830602678e-05</v>
      </c>
      <c r="AG17" t="n">
        <v>46</v>
      </c>
      <c r="AH17" t="n">
        <v>786321.6148793239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5.7133</v>
      </c>
      <c r="E18" t="n">
        <v>17.5</v>
      </c>
      <c r="F18" t="n">
        <v>13.33</v>
      </c>
      <c r="G18" t="n">
        <v>26.66</v>
      </c>
      <c r="H18" t="n">
        <v>0.36</v>
      </c>
      <c r="I18" t="n">
        <v>30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202.19</v>
      </c>
      <c r="Q18" t="n">
        <v>988.2</v>
      </c>
      <c r="R18" t="n">
        <v>55.71</v>
      </c>
      <c r="S18" t="n">
        <v>35.43</v>
      </c>
      <c r="T18" t="n">
        <v>9017.67</v>
      </c>
      <c r="U18" t="n">
        <v>0.64</v>
      </c>
      <c r="V18" t="n">
        <v>0.86</v>
      </c>
      <c r="W18" t="n">
        <v>3.01</v>
      </c>
      <c r="X18" t="n">
        <v>0.58</v>
      </c>
      <c r="Y18" t="n">
        <v>1</v>
      </c>
      <c r="Z18" t="n">
        <v>10</v>
      </c>
      <c r="AA18" t="n">
        <v>632.0298396095643</v>
      </c>
      <c r="AB18" t="n">
        <v>864.7711097424333</v>
      </c>
      <c r="AC18" t="n">
        <v>782.2385687424902</v>
      </c>
      <c r="AD18" t="n">
        <v>632029.8396095643</v>
      </c>
      <c r="AE18" t="n">
        <v>864771.1097424333</v>
      </c>
      <c r="AF18" t="n">
        <v>1.217719122247728e-05</v>
      </c>
      <c r="AG18" t="n">
        <v>46</v>
      </c>
      <c r="AH18" t="n">
        <v>782238.5687424903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5.7332</v>
      </c>
      <c r="E19" t="n">
        <v>17.44</v>
      </c>
      <c r="F19" t="n">
        <v>13.32</v>
      </c>
      <c r="G19" t="n">
        <v>27.55</v>
      </c>
      <c r="H19" t="n">
        <v>0.37</v>
      </c>
      <c r="I19" t="n">
        <v>29</v>
      </c>
      <c r="J19" t="n">
        <v>250.2</v>
      </c>
      <c r="K19" t="n">
        <v>58.47</v>
      </c>
      <c r="L19" t="n">
        <v>5.25</v>
      </c>
      <c r="M19" t="n">
        <v>27</v>
      </c>
      <c r="N19" t="n">
        <v>61.47</v>
      </c>
      <c r="O19" t="n">
        <v>31091.59</v>
      </c>
      <c r="P19" t="n">
        <v>201.32</v>
      </c>
      <c r="Q19" t="n">
        <v>988.14</v>
      </c>
      <c r="R19" t="n">
        <v>55.25</v>
      </c>
      <c r="S19" t="n">
        <v>35.43</v>
      </c>
      <c r="T19" t="n">
        <v>8789.639999999999</v>
      </c>
      <c r="U19" t="n">
        <v>0.64</v>
      </c>
      <c r="V19" t="n">
        <v>0.86</v>
      </c>
      <c r="W19" t="n">
        <v>3.01</v>
      </c>
      <c r="X19" t="n">
        <v>0.5600000000000001</v>
      </c>
      <c r="Y19" t="n">
        <v>1</v>
      </c>
      <c r="Z19" t="n">
        <v>10</v>
      </c>
      <c r="AA19" t="n">
        <v>630.4298295443579</v>
      </c>
      <c r="AB19" t="n">
        <v>862.5819053837557</v>
      </c>
      <c r="AC19" t="n">
        <v>780.2582989752372</v>
      </c>
      <c r="AD19" t="n">
        <v>630429.8295443578</v>
      </c>
      <c r="AE19" t="n">
        <v>862581.9053837557</v>
      </c>
      <c r="AF19" t="n">
        <v>1.221960560739096e-05</v>
      </c>
      <c r="AG19" t="n">
        <v>46</v>
      </c>
      <c r="AH19" t="n">
        <v>780258.2989752372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5.7762</v>
      </c>
      <c r="E20" t="n">
        <v>17.31</v>
      </c>
      <c r="F20" t="n">
        <v>13.28</v>
      </c>
      <c r="G20" t="n">
        <v>29.51</v>
      </c>
      <c r="H20" t="n">
        <v>0.39</v>
      </c>
      <c r="I20" t="n">
        <v>27</v>
      </c>
      <c r="J20" t="n">
        <v>250.64</v>
      </c>
      <c r="K20" t="n">
        <v>58.47</v>
      </c>
      <c r="L20" t="n">
        <v>5.5</v>
      </c>
      <c r="M20" t="n">
        <v>25</v>
      </c>
      <c r="N20" t="n">
        <v>61.67</v>
      </c>
      <c r="O20" t="n">
        <v>31147.02</v>
      </c>
      <c r="P20" t="n">
        <v>199.82</v>
      </c>
      <c r="Q20" t="n">
        <v>988.15</v>
      </c>
      <c r="R20" t="n">
        <v>54.31</v>
      </c>
      <c r="S20" t="n">
        <v>35.43</v>
      </c>
      <c r="T20" t="n">
        <v>8332.469999999999</v>
      </c>
      <c r="U20" t="n">
        <v>0.65</v>
      </c>
      <c r="V20" t="n">
        <v>0.86</v>
      </c>
      <c r="W20" t="n">
        <v>3</v>
      </c>
      <c r="X20" t="n">
        <v>0.53</v>
      </c>
      <c r="Y20" t="n">
        <v>1</v>
      </c>
      <c r="Z20" t="n">
        <v>10</v>
      </c>
      <c r="AA20" t="n">
        <v>627.3338818217093</v>
      </c>
      <c r="AB20" t="n">
        <v>858.345893126054</v>
      </c>
      <c r="AC20" t="n">
        <v>776.42656578213</v>
      </c>
      <c r="AD20" t="n">
        <v>627333.8818217092</v>
      </c>
      <c r="AE20" t="n">
        <v>858345.893126054</v>
      </c>
      <c r="AF20" t="n">
        <v>1.231125478082252e-05</v>
      </c>
      <c r="AG20" t="n">
        <v>46</v>
      </c>
      <c r="AH20" t="n">
        <v>776426.56578213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5.8029</v>
      </c>
      <c r="E21" t="n">
        <v>17.23</v>
      </c>
      <c r="F21" t="n">
        <v>13.25</v>
      </c>
      <c r="G21" t="n">
        <v>30.57</v>
      </c>
      <c r="H21" t="n">
        <v>0.41</v>
      </c>
      <c r="I21" t="n">
        <v>26</v>
      </c>
      <c r="J21" t="n">
        <v>251.09</v>
      </c>
      <c r="K21" t="n">
        <v>58.47</v>
      </c>
      <c r="L21" t="n">
        <v>5.75</v>
      </c>
      <c r="M21" t="n">
        <v>24</v>
      </c>
      <c r="N21" t="n">
        <v>61.87</v>
      </c>
      <c r="O21" t="n">
        <v>31202.53</v>
      </c>
      <c r="P21" t="n">
        <v>198.7</v>
      </c>
      <c r="Q21" t="n">
        <v>988.1799999999999</v>
      </c>
      <c r="R21" t="n">
        <v>53.1</v>
      </c>
      <c r="S21" t="n">
        <v>35.43</v>
      </c>
      <c r="T21" t="n">
        <v>7730.9</v>
      </c>
      <c r="U21" t="n">
        <v>0.67</v>
      </c>
      <c r="V21" t="n">
        <v>0.86</v>
      </c>
      <c r="W21" t="n">
        <v>3.01</v>
      </c>
      <c r="X21" t="n">
        <v>0.49</v>
      </c>
      <c r="Y21" t="n">
        <v>1</v>
      </c>
      <c r="Z21" t="n">
        <v>10</v>
      </c>
      <c r="AA21" t="n">
        <v>616.258843809372</v>
      </c>
      <c r="AB21" t="n">
        <v>843.1925375213807</v>
      </c>
      <c r="AC21" t="n">
        <v>762.7194251684984</v>
      </c>
      <c r="AD21" t="n">
        <v>616258.843809372</v>
      </c>
      <c r="AE21" t="n">
        <v>843192.5375213807</v>
      </c>
      <c r="AF21" t="n">
        <v>1.236816252339514e-05</v>
      </c>
      <c r="AG21" t="n">
        <v>45</v>
      </c>
      <c r="AH21" t="n">
        <v>762719.4251684984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5.8228</v>
      </c>
      <c r="E22" t="n">
        <v>17.17</v>
      </c>
      <c r="F22" t="n">
        <v>13.24</v>
      </c>
      <c r="G22" t="n">
        <v>31.77</v>
      </c>
      <c r="H22" t="n">
        <v>0.42</v>
      </c>
      <c r="I22" t="n">
        <v>25</v>
      </c>
      <c r="J22" t="n">
        <v>251.55</v>
      </c>
      <c r="K22" t="n">
        <v>58.47</v>
      </c>
      <c r="L22" t="n">
        <v>6</v>
      </c>
      <c r="M22" t="n">
        <v>23</v>
      </c>
      <c r="N22" t="n">
        <v>62.07</v>
      </c>
      <c r="O22" t="n">
        <v>31258.11</v>
      </c>
      <c r="P22" t="n">
        <v>197.83</v>
      </c>
      <c r="Q22" t="n">
        <v>988.25</v>
      </c>
      <c r="R22" t="n">
        <v>52.85</v>
      </c>
      <c r="S22" t="n">
        <v>35.43</v>
      </c>
      <c r="T22" t="n">
        <v>7608.67</v>
      </c>
      <c r="U22" t="n">
        <v>0.67</v>
      </c>
      <c r="V22" t="n">
        <v>0.86</v>
      </c>
      <c r="W22" t="n">
        <v>3</v>
      </c>
      <c r="X22" t="n">
        <v>0.48</v>
      </c>
      <c r="Y22" t="n">
        <v>1</v>
      </c>
      <c r="Z22" t="n">
        <v>10</v>
      </c>
      <c r="AA22" t="n">
        <v>614.7066313769513</v>
      </c>
      <c r="AB22" t="n">
        <v>841.0687319925631</v>
      </c>
      <c r="AC22" t="n">
        <v>760.7983126585714</v>
      </c>
      <c r="AD22" t="n">
        <v>614706.6313769514</v>
      </c>
      <c r="AE22" t="n">
        <v>841068.7319925631</v>
      </c>
      <c r="AF22" t="n">
        <v>1.241057690830881e-05</v>
      </c>
      <c r="AG22" t="n">
        <v>45</v>
      </c>
      <c r="AH22" t="n">
        <v>760798.3126585714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5.8517</v>
      </c>
      <c r="E23" t="n">
        <v>17.09</v>
      </c>
      <c r="F23" t="n">
        <v>13.2</v>
      </c>
      <c r="G23" t="n">
        <v>33</v>
      </c>
      <c r="H23" t="n">
        <v>0.44</v>
      </c>
      <c r="I23" t="n">
        <v>24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196.42</v>
      </c>
      <c r="Q23" t="n">
        <v>988.09</v>
      </c>
      <c r="R23" t="n">
        <v>51.63</v>
      </c>
      <c r="S23" t="n">
        <v>35.43</v>
      </c>
      <c r="T23" t="n">
        <v>7007.37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612.2881697225573</v>
      </c>
      <c r="AB23" t="n">
        <v>837.7596860620232</v>
      </c>
      <c r="AC23" t="n">
        <v>757.8050774273671</v>
      </c>
      <c r="AD23" t="n">
        <v>612288.1697225573</v>
      </c>
      <c r="AE23" t="n">
        <v>837759.6860620232</v>
      </c>
      <c r="AF23" t="n">
        <v>1.247217367835932e-05</v>
      </c>
      <c r="AG23" t="n">
        <v>45</v>
      </c>
      <c r="AH23" t="n">
        <v>757805.0774273671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5.8716</v>
      </c>
      <c r="E24" t="n">
        <v>17.03</v>
      </c>
      <c r="F24" t="n">
        <v>13.19</v>
      </c>
      <c r="G24" t="n">
        <v>34.4</v>
      </c>
      <c r="H24" t="n">
        <v>0.46</v>
      </c>
      <c r="I24" t="n">
        <v>23</v>
      </c>
      <c r="J24" t="n">
        <v>252.45</v>
      </c>
      <c r="K24" t="n">
        <v>58.47</v>
      </c>
      <c r="L24" t="n">
        <v>6.5</v>
      </c>
      <c r="M24" t="n">
        <v>21</v>
      </c>
      <c r="N24" t="n">
        <v>62.47</v>
      </c>
      <c r="O24" t="n">
        <v>31369.49</v>
      </c>
      <c r="P24" t="n">
        <v>195.63</v>
      </c>
      <c r="Q24" t="n">
        <v>988.1</v>
      </c>
      <c r="R24" t="n">
        <v>51.27</v>
      </c>
      <c r="S24" t="n">
        <v>35.43</v>
      </c>
      <c r="T24" t="n">
        <v>6829.29</v>
      </c>
      <c r="U24" t="n">
        <v>0.6899999999999999</v>
      </c>
      <c r="V24" t="n">
        <v>0.86</v>
      </c>
      <c r="W24" t="n">
        <v>3</v>
      </c>
      <c r="X24" t="n">
        <v>0.43</v>
      </c>
      <c r="Y24" t="n">
        <v>1</v>
      </c>
      <c r="Z24" t="n">
        <v>10</v>
      </c>
      <c r="AA24" t="n">
        <v>610.8364615932885</v>
      </c>
      <c r="AB24" t="n">
        <v>835.7733949547149</v>
      </c>
      <c r="AC24" t="n">
        <v>756.0083551555632</v>
      </c>
      <c r="AD24" t="n">
        <v>610836.4615932885</v>
      </c>
      <c r="AE24" t="n">
        <v>835773.3949547149</v>
      </c>
      <c r="AF24" t="n">
        <v>1.2514588063273e-05</v>
      </c>
      <c r="AG24" t="n">
        <v>45</v>
      </c>
      <c r="AH24" t="n">
        <v>756008.3551555632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5.8951</v>
      </c>
      <c r="E25" t="n">
        <v>16.96</v>
      </c>
      <c r="F25" t="n">
        <v>13.17</v>
      </c>
      <c r="G25" t="n">
        <v>35.91</v>
      </c>
      <c r="H25" t="n">
        <v>0.47</v>
      </c>
      <c r="I25" t="n">
        <v>22</v>
      </c>
      <c r="J25" t="n">
        <v>252.9</v>
      </c>
      <c r="K25" t="n">
        <v>58.47</v>
      </c>
      <c r="L25" t="n">
        <v>6.75</v>
      </c>
      <c r="M25" t="n">
        <v>20</v>
      </c>
      <c r="N25" t="n">
        <v>62.68</v>
      </c>
      <c r="O25" t="n">
        <v>31425.3</v>
      </c>
      <c r="P25" t="n">
        <v>194.64</v>
      </c>
      <c r="Q25" t="n">
        <v>988.12</v>
      </c>
      <c r="R25" t="n">
        <v>50.67</v>
      </c>
      <c r="S25" t="n">
        <v>35.43</v>
      </c>
      <c r="T25" t="n">
        <v>6536.69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609.0671305639119</v>
      </c>
      <c r="AB25" t="n">
        <v>833.3525181829458</v>
      </c>
      <c r="AC25" t="n">
        <v>753.8185234651698</v>
      </c>
      <c r="AD25" t="n">
        <v>609067.1305639119</v>
      </c>
      <c r="AE25" t="n">
        <v>833352.5181829458</v>
      </c>
      <c r="AF25" t="n">
        <v>1.256467540224141e-05</v>
      </c>
      <c r="AG25" t="n">
        <v>45</v>
      </c>
      <c r="AH25" t="n">
        <v>753818.5234651698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5.9145</v>
      </c>
      <c r="E26" t="n">
        <v>16.91</v>
      </c>
      <c r="F26" t="n">
        <v>13.16</v>
      </c>
      <c r="G26" t="n">
        <v>37.6</v>
      </c>
      <c r="H26" t="n">
        <v>0.49</v>
      </c>
      <c r="I26" t="n">
        <v>21</v>
      </c>
      <c r="J26" t="n">
        <v>253.35</v>
      </c>
      <c r="K26" t="n">
        <v>58.47</v>
      </c>
      <c r="L26" t="n">
        <v>7</v>
      </c>
      <c r="M26" t="n">
        <v>19</v>
      </c>
      <c r="N26" t="n">
        <v>62.88</v>
      </c>
      <c r="O26" t="n">
        <v>31481.17</v>
      </c>
      <c r="P26" t="n">
        <v>193.73</v>
      </c>
      <c r="Q26" t="n">
        <v>988.1799999999999</v>
      </c>
      <c r="R26" t="n">
        <v>50.26</v>
      </c>
      <c r="S26" t="n">
        <v>35.43</v>
      </c>
      <c r="T26" t="n">
        <v>6334.99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607.5435956765273</v>
      </c>
      <c r="AB26" t="n">
        <v>831.2679505364107</v>
      </c>
      <c r="AC26" t="n">
        <v>751.932904029111</v>
      </c>
      <c r="AD26" t="n">
        <v>607543.5956765272</v>
      </c>
      <c r="AE26" t="n">
        <v>831267.9505364107</v>
      </c>
      <c r="AF26" t="n">
        <v>1.260602409909192e-05</v>
      </c>
      <c r="AG26" t="n">
        <v>45</v>
      </c>
      <c r="AH26" t="n">
        <v>751932.904029111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5.9395</v>
      </c>
      <c r="E27" t="n">
        <v>16.84</v>
      </c>
      <c r="F27" t="n">
        <v>13.13</v>
      </c>
      <c r="G27" t="n">
        <v>39.41</v>
      </c>
      <c r="H27" t="n">
        <v>0.51</v>
      </c>
      <c r="I27" t="n">
        <v>20</v>
      </c>
      <c r="J27" t="n">
        <v>253.81</v>
      </c>
      <c r="K27" t="n">
        <v>58.47</v>
      </c>
      <c r="L27" t="n">
        <v>7.25</v>
      </c>
      <c r="M27" t="n">
        <v>18</v>
      </c>
      <c r="N27" t="n">
        <v>63.08</v>
      </c>
      <c r="O27" t="n">
        <v>31537.13</v>
      </c>
      <c r="P27" t="n">
        <v>192.51</v>
      </c>
      <c r="Q27" t="n">
        <v>988.15</v>
      </c>
      <c r="R27" t="n">
        <v>49.5</v>
      </c>
      <c r="S27" t="n">
        <v>35.43</v>
      </c>
      <c r="T27" t="n">
        <v>5958.65</v>
      </c>
      <c r="U27" t="n">
        <v>0.72</v>
      </c>
      <c r="V27" t="n">
        <v>0.87</v>
      </c>
      <c r="W27" t="n">
        <v>3</v>
      </c>
      <c r="X27" t="n">
        <v>0.38</v>
      </c>
      <c r="Y27" t="n">
        <v>1</v>
      </c>
      <c r="Z27" t="n">
        <v>10</v>
      </c>
      <c r="AA27" t="n">
        <v>596.5313169922558</v>
      </c>
      <c r="AB27" t="n">
        <v>816.2004650131429</v>
      </c>
      <c r="AC27" t="n">
        <v>738.3034381768352</v>
      </c>
      <c r="AD27" t="n">
        <v>596531.3169922559</v>
      </c>
      <c r="AE27" t="n">
        <v>816200.4650131429</v>
      </c>
      <c r="AF27" t="n">
        <v>1.265930850224981e-05</v>
      </c>
      <c r="AG27" t="n">
        <v>44</v>
      </c>
      <c r="AH27" t="n">
        <v>738303.4381768352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5.9432</v>
      </c>
      <c r="E28" t="n">
        <v>16.83</v>
      </c>
      <c r="F28" t="n">
        <v>13.12</v>
      </c>
      <c r="G28" t="n">
        <v>39.37</v>
      </c>
      <c r="H28" t="n">
        <v>0.52</v>
      </c>
      <c r="I28" t="n">
        <v>20</v>
      </c>
      <c r="J28" t="n">
        <v>254.26</v>
      </c>
      <c r="K28" t="n">
        <v>58.47</v>
      </c>
      <c r="L28" t="n">
        <v>7.5</v>
      </c>
      <c r="M28" t="n">
        <v>18</v>
      </c>
      <c r="N28" t="n">
        <v>63.29</v>
      </c>
      <c r="O28" t="n">
        <v>31593.16</v>
      </c>
      <c r="P28" t="n">
        <v>191.7</v>
      </c>
      <c r="Q28" t="n">
        <v>988.29</v>
      </c>
      <c r="R28" t="n">
        <v>49.12</v>
      </c>
      <c r="S28" t="n">
        <v>35.43</v>
      </c>
      <c r="T28" t="n">
        <v>5771.68</v>
      </c>
      <c r="U28" t="n">
        <v>0.72</v>
      </c>
      <c r="V28" t="n">
        <v>0.87</v>
      </c>
      <c r="W28" t="n">
        <v>3</v>
      </c>
      <c r="X28" t="n">
        <v>0.37</v>
      </c>
      <c r="Y28" t="n">
        <v>1</v>
      </c>
      <c r="Z28" t="n">
        <v>10</v>
      </c>
      <c r="AA28" t="n">
        <v>595.646962809816</v>
      </c>
      <c r="AB28" t="n">
        <v>814.9904526057758</v>
      </c>
      <c r="AC28" t="n">
        <v>737.2089076553639</v>
      </c>
      <c r="AD28" t="n">
        <v>595646.962809816</v>
      </c>
      <c r="AE28" t="n">
        <v>814990.4526057758</v>
      </c>
      <c r="AF28" t="n">
        <v>1.266719459391717e-05</v>
      </c>
      <c r="AG28" t="n">
        <v>44</v>
      </c>
      <c r="AH28" t="n">
        <v>737208.9076553639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5.9652</v>
      </c>
      <c r="E29" t="n">
        <v>16.76</v>
      </c>
      <c r="F29" t="n">
        <v>13.11</v>
      </c>
      <c r="G29" t="n">
        <v>41.4</v>
      </c>
      <c r="H29" t="n">
        <v>0.54</v>
      </c>
      <c r="I29" t="n">
        <v>19</v>
      </c>
      <c r="J29" t="n">
        <v>254.72</v>
      </c>
      <c r="K29" t="n">
        <v>58.47</v>
      </c>
      <c r="L29" t="n">
        <v>7.75</v>
      </c>
      <c r="M29" t="n">
        <v>17</v>
      </c>
      <c r="N29" t="n">
        <v>63.49</v>
      </c>
      <c r="O29" t="n">
        <v>31649.26</v>
      </c>
      <c r="P29" t="n">
        <v>190.71</v>
      </c>
      <c r="Q29" t="n">
        <v>988.09</v>
      </c>
      <c r="R29" t="n">
        <v>48.87</v>
      </c>
      <c r="S29" t="n">
        <v>35.43</v>
      </c>
      <c r="T29" t="n">
        <v>5649.45</v>
      </c>
      <c r="U29" t="n">
        <v>0.73</v>
      </c>
      <c r="V29" t="n">
        <v>0.87</v>
      </c>
      <c r="W29" t="n">
        <v>2.99</v>
      </c>
      <c r="X29" t="n">
        <v>0.36</v>
      </c>
      <c r="Y29" t="n">
        <v>1</v>
      </c>
      <c r="Z29" t="n">
        <v>10</v>
      </c>
      <c r="AA29" t="n">
        <v>593.9909602234176</v>
      </c>
      <c r="AB29" t="n">
        <v>812.7246368093874</v>
      </c>
      <c r="AC29" t="n">
        <v>735.1593381384907</v>
      </c>
      <c r="AD29" t="n">
        <v>593990.9602234176</v>
      </c>
      <c r="AE29" t="n">
        <v>812724.6368093875</v>
      </c>
      <c r="AF29" t="n">
        <v>1.271408486869611e-05</v>
      </c>
      <c r="AG29" t="n">
        <v>44</v>
      </c>
      <c r="AH29" t="n">
        <v>735159.3381384907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5.986</v>
      </c>
      <c r="E30" t="n">
        <v>16.71</v>
      </c>
      <c r="F30" t="n">
        <v>13.1</v>
      </c>
      <c r="G30" t="n">
        <v>43.66</v>
      </c>
      <c r="H30" t="n">
        <v>0.5600000000000001</v>
      </c>
      <c r="I30" t="n">
        <v>18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189.43</v>
      </c>
      <c r="Q30" t="n">
        <v>988.15</v>
      </c>
      <c r="R30" t="n">
        <v>48.41</v>
      </c>
      <c r="S30" t="n">
        <v>35.43</v>
      </c>
      <c r="T30" t="n">
        <v>5428.23</v>
      </c>
      <c r="U30" t="n">
        <v>0.73</v>
      </c>
      <c r="V30" t="n">
        <v>0.87</v>
      </c>
      <c r="W30" t="n">
        <v>3</v>
      </c>
      <c r="X30" t="n">
        <v>0.34</v>
      </c>
      <c r="Y30" t="n">
        <v>1</v>
      </c>
      <c r="Z30" t="n">
        <v>10</v>
      </c>
      <c r="AA30" t="n">
        <v>592.1227654585282</v>
      </c>
      <c r="AB30" t="n">
        <v>810.1684903131297</v>
      </c>
      <c r="AC30" t="n">
        <v>732.8471466762614</v>
      </c>
      <c r="AD30" t="n">
        <v>592122.7654585282</v>
      </c>
      <c r="AE30" t="n">
        <v>810168.4903131297</v>
      </c>
      <c r="AF30" t="n">
        <v>1.275841749212347e-05</v>
      </c>
      <c r="AG30" t="n">
        <v>44</v>
      </c>
      <c r="AH30" t="n">
        <v>732847.1466762614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5.9869</v>
      </c>
      <c r="E31" t="n">
        <v>16.7</v>
      </c>
      <c r="F31" t="n">
        <v>13.1</v>
      </c>
      <c r="G31" t="n">
        <v>43.65</v>
      </c>
      <c r="H31" t="n">
        <v>0.57</v>
      </c>
      <c r="I31" t="n">
        <v>18</v>
      </c>
      <c r="J31" t="n">
        <v>255.63</v>
      </c>
      <c r="K31" t="n">
        <v>58.47</v>
      </c>
      <c r="L31" t="n">
        <v>8.25</v>
      </c>
      <c r="M31" t="n">
        <v>16</v>
      </c>
      <c r="N31" t="n">
        <v>63.91</v>
      </c>
      <c r="O31" t="n">
        <v>31761.69</v>
      </c>
      <c r="P31" t="n">
        <v>188.84</v>
      </c>
      <c r="Q31" t="n">
        <v>988.1900000000001</v>
      </c>
      <c r="R31" t="n">
        <v>48.45</v>
      </c>
      <c r="S31" t="n">
        <v>35.43</v>
      </c>
      <c r="T31" t="n">
        <v>5445.05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591.5570460212282</v>
      </c>
      <c r="AB31" t="n">
        <v>809.3944480212357</v>
      </c>
      <c r="AC31" t="n">
        <v>732.1469778943306</v>
      </c>
      <c r="AD31" t="n">
        <v>591557.0460212282</v>
      </c>
      <c r="AE31" t="n">
        <v>809394.4480212356</v>
      </c>
      <c r="AF31" t="n">
        <v>1.276033573063715e-05</v>
      </c>
      <c r="AG31" t="n">
        <v>44</v>
      </c>
      <c r="AH31" t="n">
        <v>732146.9778943306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6.0133</v>
      </c>
      <c r="E32" t="n">
        <v>16.63</v>
      </c>
      <c r="F32" t="n">
        <v>13.07</v>
      </c>
      <c r="G32" t="n">
        <v>46.13</v>
      </c>
      <c r="H32" t="n">
        <v>0.59</v>
      </c>
      <c r="I32" t="n">
        <v>17</v>
      </c>
      <c r="J32" t="n">
        <v>256.09</v>
      </c>
      <c r="K32" t="n">
        <v>58.47</v>
      </c>
      <c r="L32" t="n">
        <v>8.5</v>
      </c>
      <c r="M32" t="n">
        <v>15</v>
      </c>
      <c r="N32" t="n">
        <v>64.11</v>
      </c>
      <c r="O32" t="n">
        <v>31818.02</v>
      </c>
      <c r="P32" t="n">
        <v>186.67</v>
      </c>
      <c r="Q32" t="n">
        <v>988.15</v>
      </c>
      <c r="R32" t="n">
        <v>47.58</v>
      </c>
      <c r="S32" t="n">
        <v>35.43</v>
      </c>
      <c r="T32" t="n">
        <v>5014.6</v>
      </c>
      <c r="U32" t="n">
        <v>0.74</v>
      </c>
      <c r="V32" t="n">
        <v>0.87</v>
      </c>
      <c r="W32" t="n">
        <v>2.99</v>
      </c>
      <c r="X32" t="n">
        <v>0.32</v>
      </c>
      <c r="Y32" t="n">
        <v>1</v>
      </c>
      <c r="Z32" t="n">
        <v>10</v>
      </c>
      <c r="AA32" t="n">
        <v>588.682841400144</v>
      </c>
      <c r="AB32" t="n">
        <v>805.4618344577094</v>
      </c>
      <c r="AC32" t="n">
        <v>728.5896874498496</v>
      </c>
      <c r="AD32" t="n">
        <v>588682.8414001439</v>
      </c>
      <c r="AE32" t="n">
        <v>805461.8344577095</v>
      </c>
      <c r="AF32" t="n">
        <v>1.281660406037188e-05</v>
      </c>
      <c r="AG32" t="n">
        <v>44</v>
      </c>
      <c r="AH32" t="n">
        <v>728589.6874498497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6.012</v>
      </c>
      <c r="E33" t="n">
        <v>16.63</v>
      </c>
      <c r="F33" t="n">
        <v>13.07</v>
      </c>
      <c r="G33" t="n">
        <v>46.14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186.33</v>
      </c>
      <c r="Q33" t="n">
        <v>988.09</v>
      </c>
      <c r="R33" t="n">
        <v>47.86</v>
      </c>
      <c r="S33" t="n">
        <v>35.43</v>
      </c>
      <c r="T33" t="n">
        <v>5156.54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588.4166573156145</v>
      </c>
      <c r="AB33" t="n">
        <v>805.0976296500434</v>
      </c>
      <c r="AC33" t="n">
        <v>728.2602418378624</v>
      </c>
      <c r="AD33" t="n">
        <v>588416.6573156145</v>
      </c>
      <c r="AE33" t="n">
        <v>805097.6296500433</v>
      </c>
      <c r="AF33" t="n">
        <v>1.281383327140767e-05</v>
      </c>
      <c r="AG33" t="n">
        <v>44</v>
      </c>
      <c r="AH33" t="n">
        <v>728260.2418378624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6.0365</v>
      </c>
      <c r="E34" t="n">
        <v>16.57</v>
      </c>
      <c r="F34" t="n">
        <v>13.05</v>
      </c>
      <c r="G34" t="n">
        <v>48.95</v>
      </c>
      <c r="H34" t="n">
        <v>0.62</v>
      </c>
      <c r="I34" t="n">
        <v>16</v>
      </c>
      <c r="J34" t="n">
        <v>257</v>
      </c>
      <c r="K34" t="n">
        <v>58.47</v>
      </c>
      <c r="L34" t="n">
        <v>9</v>
      </c>
      <c r="M34" t="n">
        <v>14</v>
      </c>
      <c r="N34" t="n">
        <v>64.53</v>
      </c>
      <c r="O34" t="n">
        <v>31931.04</v>
      </c>
      <c r="P34" t="n">
        <v>185.61</v>
      </c>
      <c r="Q34" t="n">
        <v>988.09</v>
      </c>
      <c r="R34" t="n">
        <v>46.91</v>
      </c>
      <c r="S34" t="n">
        <v>35.43</v>
      </c>
      <c r="T34" t="n">
        <v>4685.95</v>
      </c>
      <c r="U34" t="n">
        <v>0.76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586.95265422414</v>
      </c>
      <c r="AB34" t="n">
        <v>803.0945160330298</v>
      </c>
      <c r="AC34" t="n">
        <v>726.4483025730691</v>
      </c>
      <c r="AD34" t="n">
        <v>586952.65422414</v>
      </c>
      <c r="AE34" t="n">
        <v>803094.5160330298</v>
      </c>
      <c r="AF34" t="n">
        <v>1.286605198650239e-05</v>
      </c>
      <c r="AG34" t="n">
        <v>44</v>
      </c>
      <c r="AH34" t="n">
        <v>726448.3025730691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6.0348</v>
      </c>
      <c r="E35" t="n">
        <v>16.57</v>
      </c>
      <c r="F35" t="n">
        <v>13.06</v>
      </c>
      <c r="G35" t="n">
        <v>48.97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184.96</v>
      </c>
      <c r="Q35" t="n">
        <v>988.08</v>
      </c>
      <c r="R35" t="n">
        <v>47.36</v>
      </c>
      <c r="S35" t="n">
        <v>35.43</v>
      </c>
      <c r="T35" t="n">
        <v>4910.04</v>
      </c>
      <c r="U35" t="n">
        <v>0.75</v>
      </c>
      <c r="V35" t="n">
        <v>0.87</v>
      </c>
      <c r="W35" t="n">
        <v>2.99</v>
      </c>
      <c r="X35" t="n">
        <v>0.3</v>
      </c>
      <c r="Y35" t="n">
        <v>1</v>
      </c>
      <c r="Z35" t="n">
        <v>10</v>
      </c>
      <c r="AA35" t="n">
        <v>586.437987403967</v>
      </c>
      <c r="AB35" t="n">
        <v>802.3903261841715</v>
      </c>
      <c r="AC35" t="n">
        <v>725.8113196150493</v>
      </c>
      <c r="AD35" t="n">
        <v>586437.987403967</v>
      </c>
      <c r="AE35" t="n">
        <v>802390.3261841715</v>
      </c>
      <c r="AF35" t="n">
        <v>1.286242864708765e-05</v>
      </c>
      <c r="AG35" t="n">
        <v>44</v>
      </c>
      <c r="AH35" t="n">
        <v>725811.3196150493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6.0588</v>
      </c>
      <c r="E36" t="n">
        <v>16.5</v>
      </c>
      <c r="F36" t="n">
        <v>13.04</v>
      </c>
      <c r="G36" t="n">
        <v>52.16</v>
      </c>
      <c r="H36" t="n">
        <v>0.66</v>
      </c>
      <c r="I36" t="n">
        <v>15</v>
      </c>
      <c r="J36" t="n">
        <v>257.92</v>
      </c>
      <c r="K36" t="n">
        <v>58.47</v>
      </c>
      <c r="L36" t="n">
        <v>9.5</v>
      </c>
      <c r="M36" t="n">
        <v>13</v>
      </c>
      <c r="N36" t="n">
        <v>64.95</v>
      </c>
      <c r="O36" t="n">
        <v>32044.25</v>
      </c>
      <c r="P36" t="n">
        <v>183.81</v>
      </c>
      <c r="Q36" t="n">
        <v>988.14</v>
      </c>
      <c r="R36" t="n">
        <v>46.81</v>
      </c>
      <c r="S36" t="n">
        <v>35.43</v>
      </c>
      <c r="T36" t="n">
        <v>4642.77</v>
      </c>
      <c r="U36" t="n">
        <v>0.76</v>
      </c>
      <c r="V36" t="n">
        <v>0.87</v>
      </c>
      <c r="W36" t="n">
        <v>2.99</v>
      </c>
      <c r="X36" t="n">
        <v>0.29</v>
      </c>
      <c r="Y36" t="n">
        <v>1</v>
      </c>
      <c r="Z36" t="n">
        <v>10</v>
      </c>
      <c r="AA36" t="n">
        <v>575.6275048435662</v>
      </c>
      <c r="AB36" t="n">
        <v>787.5989470201999</v>
      </c>
      <c r="AC36" t="n">
        <v>712.4316089186561</v>
      </c>
      <c r="AD36" t="n">
        <v>575627.5048435661</v>
      </c>
      <c r="AE36" t="n">
        <v>787598.9470202</v>
      </c>
      <c r="AF36" t="n">
        <v>1.291358167411922e-05</v>
      </c>
      <c r="AG36" t="n">
        <v>43</v>
      </c>
      <c r="AH36" t="n">
        <v>712431.6089186561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6.0616</v>
      </c>
      <c r="E37" t="n">
        <v>16.5</v>
      </c>
      <c r="F37" t="n">
        <v>13.03</v>
      </c>
      <c r="G37" t="n">
        <v>52.13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182.72</v>
      </c>
      <c r="Q37" t="n">
        <v>988.16</v>
      </c>
      <c r="R37" t="n">
        <v>46.44</v>
      </c>
      <c r="S37" t="n">
        <v>35.43</v>
      </c>
      <c r="T37" t="n">
        <v>4456.99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574.5442654704517</v>
      </c>
      <c r="AB37" t="n">
        <v>786.1168111207564</v>
      </c>
      <c r="AC37" t="n">
        <v>711.0909259892647</v>
      </c>
      <c r="AD37" t="n">
        <v>574544.2654704517</v>
      </c>
      <c r="AE37" t="n">
        <v>786116.8111207564</v>
      </c>
      <c r="AF37" t="n">
        <v>1.291954952727291e-05</v>
      </c>
      <c r="AG37" t="n">
        <v>43</v>
      </c>
      <c r="AH37" t="n">
        <v>711090.9259892647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6.0832</v>
      </c>
      <c r="E38" t="n">
        <v>16.44</v>
      </c>
      <c r="F38" t="n">
        <v>13.02</v>
      </c>
      <c r="G38" t="n">
        <v>55.8</v>
      </c>
      <c r="H38" t="n">
        <v>0.6899999999999999</v>
      </c>
      <c r="I38" t="n">
        <v>14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181.69</v>
      </c>
      <c r="Q38" t="n">
        <v>988.1</v>
      </c>
      <c r="R38" t="n">
        <v>46</v>
      </c>
      <c r="S38" t="n">
        <v>35.43</v>
      </c>
      <c r="T38" t="n">
        <v>4241.86</v>
      </c>
      <c r="U38" t="n">
        <v>0.77</v>
      </c>
      <c r="V38" t="n">
        <v>0.88</v>
      </c>
      <c r="W38" t="n">
        <v>2.99</v>
      </c>
      <c r="X38" t="n">
        <v>0.27</v>
      </c>
      <c r="Y38" t="n">
        <v>1</v>
      </c>
      <c r="Z38" t="n">
        <v>10</v>
      </c>
      <c r="AA38" t="n">
        <v>572.9407151023776</v>
      </c>
      <c r="AB38" t="n">
        <v>783.9227627635081</v>
      </c>
      <c r="AC38" t="n">
        <v>709.1062745278659</v>
      </c>
      <c r="AD38" t="n">
        <v>572940.7151023776</v>
      </c>
      <c r="AE38" t="n">
        <v>783922.7627635081</v>
      </c>
      <c r="AF38" t="n">
        <v>1.296558725160132e-05</v>
      </c>
      <c r="AG38" t="n">
        <v>43</v>
      </c>
      <c r="AH38" t="n">
        <v>709106.2745278659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6.0891</v>
      </c>
      <c r="E39" t="n">
        <v>16.42</v>
      </c>
      <c r="F39" t="n">
        <v>13</v>
      </c>
      <c r="G39" t="n">
        <v>55.73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181.13</v>
      </c>
      <c r="Q39" t="n">
        <v>988.08</v>
      </c>
      <c r="R39" t="n">
        <v>45.51</v>
      </c>
      <c r="S39" t="n">
        <v>35.43</v>
      </c>
      <c r="T39" t="n">
        <v>3996.48</v>
      </c>
      <c r="U39" t="n">
        <v>0.78</v>
      </c>
      <c r="V39" t="n">
        <v>0.88</v>
      </c>
      <c r="W39" t="n">
        <v>2.99</v>
      </c>
      <c r="X39" t="n">
        <v>0.25</v>
      </c>
      <c r="Y39" t="n">
        <v>1</v>
      </c>
      <c r="Z39" t="n">
        <v>10</v>
      </c>
      <c r="AA39" t="n">
        <v>572.2251795444421</v>
      </c>
      <c r="AB39" t="n">
        <v>782.94373544594</v>
      </c>
      <c r="AC39" t="n">
        <v>708.2206842034129</v>
      </c>
      <c r="AD39" t="n">
        <v>572225.1795444421</v>
      </c>
      <c r="AE39" t="n">
        <v>782943.7354459399</v>
      </c>
      <c r="AF39" t="n">
        <v>1.297816237074658e-05</v>
      </c>
      <c r="AG39" t="n">
        <v>43</v>
      </c>
      <c r="AH39" t="n">
        <v>708220.684203413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6.091</v>
      </c>
      <c r="E40" t="n">
        <v>16.42</v>
      </c>
      <c r="F40" t="n">
        <v>13</v>
      </c>
      <c r="G40" t="n">
        <v>55.71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12</v>
      </c>
      <c r="N40" t="n">
        <v>65.79000000000001</v>
      </c>
      <c r="O40" t="n">
        <v>32271.6</v>
      </c>
      <c r="P40" t="n">
        <v>180.04</v>
      </c>
      <c r="Q40" t="n">
        <v>988.22</v>
      </c>
      <c r="R40" t="n">
        <v>45.31</v>
      </c>
      <c r="S40" t="n">
        <v>35.43</v>
      </c>
      <c r="T40" t="n">
        <v>3898.56</v>
      </c>
      <c r="U40" t="n">
        <v>0.78</v>
      </c>
      <c r="V40" t="n">
        <v>0.88</v>
      </c>
      <c r="W40" t="n">
        <v>2.99</v>
      </c>
      <c r="X40" t="n">
        <v>0.25</v>
      </c>
      <c r="Y40" t="n">
        <v>1</v>
      </c>
      <c r="Z40" t="n">
        <v>10</v>
      </c>
      <c r="AA40" t="n">
        <v>571.1936770524201</v>
      </c>
      <c r="AB40" t="n">
        <v>781.5323882296772</v>
      </c>
      <c r="AC40" t="n">
        <v>706.944033984632</v>
      </c>
      <c r="AD40" t="n">
        <v>571193.6770524201</v>
      </c>
      <c r="AE40" t="n">
        <v>781532.3882296772</v>
      </c>
      <c r="AF40" t="n">
        <v>1.298221198538658e-05</v>
      </c>
      <c r="AG40" t="n">
        <v>43</v>
      </c>
      <c r="AH40" t="n">
        <v>706944.033984632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6.1105</v>
      </c>
      <c r="E41" t="n">
        <v>16.37</v>
      </c>
      <c r="F41" t="n">
        <v>12.99</v>
      </c>
      <c r="G41" t="n">
        <v>59.97</v>
      </c>
      <c r="H41" t="n">
        <v>0.74</v>
      </c>
      <c r="I41" t="n">
        <v>13</v>
      </c>
      <c r="J41" t="n">
        <v>260.23</v>
      </c>
      <c r="K41" t="n">
        <v>58.47</v>
      </c>
      <c r="L41" t="n">
        <v>10.75</v>
      </c>
      <c r="M41" t="n">
        <v>11</v>
      </c>
      <c r="N41" t="n">
        <v>66</v>
      </c>
      <c r="O41" t="n">
        <v>32328.64</v>
      </c>
      <c r="P41" t="n">
        <v>178.52</v>
      </c>
      <c r="Q41" t="n">
        <v>988.08</v>
      </c>
      <c r="R41" t="n">
        <v>45.32</v>
      </c>
      <c r="S41" t="n">
        <v>35.43</v>
      </c>
      <c r="T41" t="n">
        <v>3906.93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569.2359058264974</v>
      </c>
      <c r="AB41" t="n">
        <v>778.853679267599</v>
      </c>
      <c r="AC41" t="n">
        <v>704.5209772463031</v>
      </c>
      <c r="AD41" t="n">
        <v>569235.9058264974</v>
      </c>
      <c r="AE41" t="n">
        <v>778853.679267599</v>
      </c>
      <c r="AF41" t="n">
        <v>1.302377381984972e-05</v>
      </c>
      <c r="AG41" t="n">
        <v>43</v>
      </c>
      <c r="AH41" t="n">
        <v>704520.9772463031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6.1097</v>
      </c>
      <c r="E42" t="n">
        <v>16.37</v>
      </c>
      <c r="F42" t="n">
        <v>13</v>
      </c>
      <c r="G42" t="n">
        <v>59.98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11</v>
      </c>
      <c r="N42" t="n">
        <v>66.20999999999999</v>
      </c>
      <c r="O42" t="n">
        <v>32385.75</v>
      </c>
      <c r="P42" t="n">
        <v>178.14</v>
      </c>
      <c r="Q42" t="n">
        <v>988.08</v>
      </c>
      <c r="R42" t="n">
        <v>45.27</v>
      </c>
      <c r="S42" t="n">
        <v>35.43</v>
      </c>
      <c r="T42" t="n">
        <v>3883.46</v>
      </c>
      <c r="U42" t="n">
        <v>0.78</v>
      </c>
      <c r="V42" t="n">
        <v>0.88</v>
      </c>
      <c r="W42" t="n">
        <v>2.99</v>
      </c>
      <c r="X42" t="n">
        <v>0.24</v>
      </c>
      <c r="Y42" t="n">
        <v>1</v>
      </c>
      <c r="Z42" t="n">
        <v>10</v>
      </c>
      <c r="AA42" t="n">
        <v>568.9388271658804</v>
      </c>
      <c r="AB42" t="n">
        <v>778.4472031379572</v>
      </c>
      <c r="AC42" t="n">
        <v>704.1532946279815</v>
      </c>
      <c r="AD42" t="n">
        <v>568938.8271658804</v>
      </c>
      <c r="AE42" t="n">
        <v>778447.2031379573</v>
      </c>
      <c r="AF42" t="n">
        <v>1.302206871894867e-05</v>
      </c>
      <c r="AG42" t="n">
        <v>43</v>
      </c>
      <c r="AH42" t="n">
        <v>704153.2946279815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6.1148</v>
      </c>
      <c r="E43" t="n">
        <v>16.35</v>
      </c>
      <c r="F43" t="n">
        <v>12.98</v>
      </c>
      <c r="G43" t="n">
        <v>59.92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11</v>
      </c>
      <c r="N43" t="n">
        <v>66.43000000000001</v>
      </c>
      <c r="O43" t="n">
        <v>32442.95</v>
      </c>
      <c r="P43" t="n">
        <v>177.14</v>
      </c>
      <c r="Q43" t="n">
        <v>988.13</v>
      </c>
      <c r="R43" t="n">
        <v>44.82</v>
      </c>
      <c r="S43" t="n">
        <v>35.43</v>
      </c>
      <c r="T43" t="n">
        <v>3655.83</v>
      </c>
      <c r="U43" t="n">
        <v>0.79</v>
      </c>
      <c r="V43" t="n">
        <v>0.88</v>
      </c>
      <c r="W43" t="n">
        <v>2.99</v>
      </c>
      <c r="X43" t="n">
        <v>0.23</v>
      </c>
      <c r="Y43" t="n">
        <v>1</v>
      </c>
      <c r="Z43" t="n">
        <v>10</v>
      </c>
      <c r="AA43" t="n">
        <v>567.8623249128347</v>
      </c>
      <c r="AB43" t="n">
        <v>776.9742852634126</v>
      </c>
      <c r="AC43" t="n">
        <v>702.8209499681301</v>
      </c>
      <c r="AD43" t="n">
        <v>567862.3249128347</v>
      </c>
      <c r="AE43" t="n">
        <v>776974.2852634126</v>
      </c>
      <c r="AF43" t="n">
        <v>1.303293873719288e-05</v>
      </c>
      <c r="AG43" t="n">
        <v>43</v>
      </c>
      <c r="AH43" t="n">
        <v>702820.9499681301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6.1378</v>
      </c>
      <c r="E44" t="n">
        <v>16.29</v>
      </c>
      <c r="F44" t="n">
        <v>12.97</v>
      </c>
      <c r="G44" t="n">
        <v>64.84</v>
      </c>
      <c r="H44" t="n">
        <v>0.78</v>
      </c>
      <c r="I44" t="n">
        <v>12</v>
      </c>
      <c r="J44" t="n">
        <v>261.62</v>
      </c>
      <c r="K44" t="n">
        <v>58.47</v>
      </c>
      <c r="L44" t="n">
        <v>11.5</v>
      </c>
      <c r="M44" t="n">
        <v>10</v>
      </c>
      <c r="N44" t="n">
        <v>66.64</v>
      </c>
      <c r="O44" t="n">
        <v>32500.22</v>
      </c>
      <c r="P44" t="n">
        <v>175.39</v>
      </c>
      <c r="Q44" t="n">
        <v>988.1</v>
      </c>
      <c r="R44" t="n">
        <v>44.43</v>
      </c>
      <c r="S44" t="n">
        <v>35.43</v>
      </c>
      <c r="T44" t="n">
        <v>3463.69</v>
      </c>
      <c r="U44" t="n">
        <v>0.8</v>
      </c>
      <c r="V44" t="n">
        <v>0.88</v>
      </c>
      <c r="W44" t="n">
        <v>2.98</v>
      </c>
      <c r="X44" t="n">
        <v>0.21</v>
      </c>
      <c r="Y44" t="n">
        <v>1</v>
      </c>
      <c r="Z44" t="n">
        <v>10</v>
      </c>
      <c r="AA44" t="n">
        <v>565.6170204662463</v>
      </c>
      <c r="AB44" t="n">
        <v>773.9021606637491</v>
      </c>
      <c r="AC44" t="n">
        <v>700.0420246285047</v>
      </c>
      <c r="AD44" t="n">
        <v>565617.0204662463</v>
      </c>
      <c r="AE44" t="n">
        <v>773902.1606637491</v>
      </c>
      <c r="AF44" t="n">
        <v>1.308196038809813e-05</v>
      </c>
      <c r="AG44" t="n">
        <v>43</v>
      </c>
      <c r="AH44" t="n">
        <v>700042.0246285046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6.1372</v>
      </c>
      <c r="E45" t="n">
        <v>16.29</v>
      </c>
      <c r="F45" t="n">
        <v>12.97</v>
      </c>
      <c r="G45" t="n">
        <v>64.84999999999999</v>
      </c>
      <c r="H45" t="n">
        <v>0.8</v>
      </c>
      <c r="I45" t="n">
        <v>12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174.48</v>
      </c>
      <c r="Q45" t="n">
        <v>988.14</v>
      </c>
      <c r="R45" t="n">
        <v>44.46</v>
      </c>
      <c r="S45" t="n">
        <v>35.43</v>
      </c>
      <c r="T45" t="n">
        <v>3479.04</v>
      </c>
      <c r="U45" t="n">
        <v>0.8</v>
      </c>
      <c r="V45" t="n">
        <v>0.88</v>
      </c>
      <c r="W45" t="n">
        <v>2.98</v>
      </c>
      <c r="X45" t="n">
        <v>0.22</v>
      </c>
      <c r="Y45" t="n">
        <v>1</v>
      </c>
      <c r="Z45" t="n">
        <v>10</v>
      </c>
      <c r="AA45" t="n">
        <v>564.8275303542573</v>
      </c>
      <c r="AB45" t="n">
        <v>772.8219454626802</v>
      </c>
      <c r="AC45" t="n">
        <v>699.0649036501341</v>
      </c>
      <c r="AD45" t="n">
        <v>564827.5303542573</v>
      </c>
      <c r="AE45" t="n">
        <v>772821.9454626802</v>
      </c>
      <c r="AF45" t="n">
        <v>1.308068156242234e-05</v>
      </c>
      <c r="AG45" t="n">
        <v>43</v>
      </c>
      <c r="AH45" t="n">
        <v>699064.9036501341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6.1409</v>
      </c>
      <c r="E46" t="n">
        <v>16.28</v>
      </c>
      <c r="F46" t="n">
        <v>12.96</v>
      </c>
      <c r="G46" t="n">
        <v>64.8</v>
      </c>
      <c r="H46" t="n">
        <v>0.8100000000000001</v>
      </c>
      <c r="I46" t="n">
        <v>12</v>
      </c>
      <c r="J46" t="n">
        <v>262.55</v>
      </c>
      <c r="K46" t="n">
        <v>58.47</v>
      </c>
      <c r="L46" t="n">
        <v>12</v>
      </c>
      <c r="M46" t="n">
        <v>10</v>
      </c>
      <c r="N46" t="n">
        <v>67.06999999999999</v>
      </c>
      <c r="O46" t="n">
        <v>32615.02</v>
      </c>
      <c r="P46" t="n">
        <v>173.98</v>
      </c>
      <c r="Q46" t="n">
        <v>988.08</v>
      </c>
      <c r="R46" t="n">
        <v>44.11</v>
      </c>
      <c r="S46" t="n">
        <v>35.43</v>
      </c>
      <c r="T46" t="n">
        <v>3306.96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564.260049507664</v>
      </c>
      <c r="AB46" t="n">
        <v>772.0454931328833</v>
      </c>
      <c r="AC46" t="n">
        <v>698.3625548409354</v>
      </c>
      <c r="AD46" t="n">
        <v>564260.0495076641</v>
      </c>
      <c r="AE46" t="n">
        <v>772045.4931328833</v>
      </c>
      <c r="AF46" t="n">
        <v>1.308856765408971e-05</v>
      </c>
      <c r="AG46" t="n">
        <v>43</v>
      </c>
      <c r="AH46" t="n">
        <v>698362.5548409354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6.1362</v>
      </c>
      <c r="E47" t="n">
        <v>16.3</v>
      </c>
      <c r="F47" t="n">
        <v>12.97</v>
      </c>
      <c r="G47" t="n">
        <v>64.87</v>
      </c>
      <c r="H47" t="n">
        <v>0.83</v>
      </c>
      <c r="I47" t="n">
        <v>12</v>
      </c>
      <c r="J47" t="n">
        <v>263.01</v>
      </c>
      <c r="K47" t="n">
        <v>58.47</v>
      </c>
      <c r="L47" t="n">
        <v>12.25</v>
      </c>
      <c r="M47" t="n">
        <v>10</v>
      </c>
      <c r="N47" t="n">
        <v>67.29000000000001</v>
      </c>
      <c r="O47" t="n">
        <v>32672.53</v>
      </c>
      <c r="P47" t="n">
        <v>173.46</v>
      </c>
      <c r="Q47" t="n">
        <v>988.17</v>
      </c>
      <c r="R47" t="n">
        <v>44.51</v>
      </c>
      <c r="S47" t="n">
        <v>35.43</v>
      </c>
      <c r="T47" t="n">
        <v>3504.64</v>
      </c>
      <c r="U47" t="n">
        <v>0.8</v>
      </c>
      <c r="V47" t="n">
        <v>0.88</v>
      </c>
      <c r="W47" t="n">
        <v>2.99</v>
      </c>
      <c r="X47" t="n">
        <v>0.22</v>
      </c>
      <c r="Y47" t="n">
        <v>1</v>
      </c>
      <c r="Z47" t="n">
        <v>10</v>
      </c>
      <c r="AA47" t="n">
        <v>563.9518448712731</v>
      </c>
      <c r="AB47" t="n">
        <v>771.6237939523445</v>
      </c>
      <c r="AC47" t="n">
        <v>697.9811020383286</v>
      </c>
      <c r="AD47" t="n">
        <v>563951.8448712731</v>
      </c>
      <c r="AE47" t="n">
        <v>771623.7939523445</v>
      </c>
      <c r="AF47" t="n">
        <v>1.307855018629603e-05</v>
      </c>
      <c r="AG47" t="n">
        <v>43</v>
      </c>
      <c r="AH47" t="n">
        <v>697981.1020383285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6.158</v>
      </c>
      <c r="E48" t="n">
        <v>16.24</v>
      </c>
      <c r="F48" t="n">
        <v>12.96</v>
      </c>
      <c r="G48" t="n">
        <v>70.70999999999999</v>
      </c>
      <c r="H48" t="n">
        <v>0.84</v>
      </c>
      <c r="I48" t="n">
        <v>11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172.12</v>
      </c>
      <c r="Q48" t="n">
        <v>988.16</v>
      </c>
      <c r="R48" t="n">
        <v>44.23</v>
      </c>
      <c r="S48" t="n">
        <v>35.43</v>
      </c>
      <c r="T48" t="n">
        <v>3370.77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562.1252393778809</v>
      </c>
      <c r="AB48" t="n">
        <v>769.1245517321382</v>
      </c>
      <c r="AC48" t="n">
        <v>695.7203839879104</v>
      </c>
      <c r="AD48" t="n">
        <v>562125.2393778809</v>
      </c>
      <c r="AE48" t="n">
        <v>769124.5517321383</v>
      </c>
      <c r="AF48" t="n">
        <v>1.31250141858497e-05</v>
      </c>
      <c r="AG48" t="n">
        <v>43</v>
      </c>
      <c r="AH48" t="n">
        <v>695720.3839879103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6.1632</v>
      </c>
      <c r="E49" t="n">
        <v>16.23</v>
      </c>
      <c r="F49" t="n">
        <v>12.95</v>
      </c>
      <c r="G49" t="n">
        <v>70.63</v>
      </c>
      <c r="H49" t="n">
        <v>0.86</v>
      </c>
      <c r="I49" t="n">
        <v>11</v>
      </c>
      <c r="J49" t="n">
        <v>263.95</v>
      </c>
      <c r="K49" t="n">
        <v>58.47</v>
      </c>
      <c r="L49" t="n">
        <v>12.75</v>
      </c>
      <c r="M49" t="n">
        <v>9</v>
      </c>
      <c r="N49" t="n">
        <v>67.72</v>
      </c>
      <c r="O49" t="n">
        <v>32787.82</v>
      </c>
      <c r="P49" t="n">
        <v>171.43</v>
      </c>
      <c r="Q49" t="n">
        <v>988.08</v>
      </c>
      <c r="R49" t="n">
        <v>43.77</v>
      </c>
      <c r="S49" t="n">
        <v>35.43</v>
      </c>
      <c r="T49" t="n">
        <v>3142.82</v>
      </c>
      <c r="U49" t="n">
        <v>0.8100000000000001</v>
      </c>
      <c r="V49" t="n">
        <v>0.88</v>
      </c>
      <c r="W49" t="n">
        <v>2.98</v>
      </c>
      <c r="X49" t="n">
        <v>0.2</v>
      </c>
      <c r="Y49" t="n">
        <v>1</v>
      </c>
      <c r="Z49" t="n">
        <v>10</v>
      </c>
      <c r="AA49" t="n">
        <v>561.351146688709</v>
      </c>
      <c r="AB49" t="n">
        <v>768.0654039642538</v>
      </c>
      <c r="AC49" t="n">
        <v>694.7623197964698</v>
      </c>
      <c r="AD49" t="n">
        <v>561351.146688709</v>
      </c>
      <c r="AE49" t="n">
        <v>768065.4039642538</v>
      </c>
      <c r="AF49" t="n">
        <v>1.313609734170654e-05</v>
      </c>
      <c r="AG49" t="n">
        <v>43</v>
      </c>
      <c r="AH49" t="n">
        <v>694762.3197964698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6.1622</v>
      </c>
      <c r="E50" t="n">
        <v>16.23</v>
      </c>
      <c r="F50" t="n">
        <v>12.95</v>
      </c>
      <c r="G50" t="n">
        <v>70.65000000000001</v>
      </c>
      <c r="H50" t="n">
        <v>0.87</v>
      </c>
      <c r="I50" t="n">
        <v>11</v>
      </c>
      <c r="J50" t="n">
        <v>264.42</v>
      </c>
      <c r="K50" t="n">
        <v>58.47</v>
      </c>
      <c r="L50" t="n">
        <v>13</v>
      </c>
      <c r="M50" t="n">
        <v>9</v>
      </c>
      <c r="N50" t="n">
        <v>67.94</v>
      </c>
      <c r="O50" t="n">
        <v>32845.58</v>
      </c>
      <c r="P50" t="n">
        <v>170.39</v>
      </c>
      <c r="Q50" t="n">
        <v>988.09</v>
      </c>
      <c r="R50" t="n">
        <v>43.91</v>
      </c>
      <c r="S50" t="n">
        <v>35.43</v>
      </c>
      <c r="T50" t="n">
        <v>3210.74</v>
      </c>
      <c r="U50" t="n">
        <v>0.8100000000000001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560.4609294260931</v>
      </c>
      <c r="AB50" t="n">
        <v>766.8473694319289</v>
      </c>
      <c r="AC50" t="n">
        <v>693.6605327703876</v>
      </c>
      <c r="AD50" t="n">
        <v>560460.9294260931</v>
      </c>
      <c r="AE50" t="n">
        <v>766847.3694319288</v>
      </c>
      <c r="AF50" t="n">
        <v>1.313396596558023e-05</v>
      </c>
      <c r="AG50" t="n">
        <v>43</v>
      </c>
      <c r="AH50" t="n">
        <v>693660.5327703876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6.164</v>
      </c>
      <c r="E51" t="n">
        <v>16.22</v>
      </c>
      <c r="F51" t="n">
        <v>12.95</v>
      </c>
      <c r="G51" t="n">
        <v>70.62</v>
      </c>
      <c r="H51" t="n">
        <v>0.89</v>
      </c>
      <c r="I51" t="n">
        <v>11</v>
      </c>
      <c r="J51" t="n">
        <v>264.89</v>
      </c>
      <c r="K51" t="n">
        <v>58.47</v>
      </c>
      <c r="L51" t="n">
        <v>13.25</v>
      </c>
      <c r="M51" t="n">
        <v>9</v>
      </c>
      <c r="N51" t="n">
        <v>68.16</v>
      </c>
      <c r="O51" t="n">
        <v>32903.43</v>
      </c>
      <c r="P51" t="n">
        <v>168.03</v>
      </c>
      <c r="Q51" t="n">
        <v>988.13</v>
      </c>
      <c r="R51" t="n">
        <v>43.78</v>
      </c>
      <c r="S51" t="n">
        <v>35.43</v>
      </c>
      <c r="T51" t="n">
        <v>3147.08</v>
      </c>
      <c r="U51" t="n">
        <v>0.8100000000000001</v>
      </c>
      <c r="V51" t="n">
        <v>0.88</v>
      </c>
      <c r="W51" t="n">
        <v>2.98</v>
      </c>
      <c r="X51" t="n">
        <v>0.19</v>
      </c>
      <c r="Y51" t="n">
        <v>1</v>
      </c>
      <c r="Z51" t="n">
        <v>10</v>
      </c>
      <c r="AA51" t="n">
        <v>558.3268424702121</v>
      </c>
      <c r="AB51" t="n">
        <v>763.9274175096208</v>
      </c>
      <c r="AC51" t="n">
        <v>691.0192569613664</v>
      </c>
      <c r="AD51" t="n">
        <v>558326.8424702121</v>
      </c>
      <c r="AE51" t="n">
        <v>763927.4175096208</v>
      </c>
      <c r="AF51" t="n">
        <v>1.313780244260759e-05</v>
      </c>
      <c r="AG51" t="n">
        <v>43</v>
      </c>
      <c r="AH51" t="n">
        <v>691019.2569613664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6.1923</v>
      </c>
      <c r="E52" t="n">
        <v>16.15</v>
      </c>
      <c r="F52" t="n">
        <v>12.92</v>
      </c>
      <c r="G52" t="n">
        <v>77.52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167.33</v>
      </c>
      <c r="Q52" t="n">
        <v>988.08</v>
      </c>
      <c r="R52" t="n">
        <v>43.01</v>
      </c>
      <c r="S52" t="n">
        <v>35.43</v>
      </c>
      <c r="T52" t="n">
        <v>2767.56</v>
      </c>
      <c r="U52" t="n">
        <v>0.82</v>
      </c>
      <c r="V52" t="n">
        <v>0.88</v>
      </c>
      <c r="W52" t="n">
        <v>2.98</v>
      </c>
      <c r="X52" t="n">
        <v>0.17</v>
      </c>
      <c r="Y52" t="n">
        <v>1</v>
      </c>
      <c r="Z52" t="n">
        <v>10</v>
      </c>
      <c r="AA52" t="n">
        <v>556.878502356402</v>
      </c>
      <c r="AB52" t="n">
        <v>761.9457346696495</v>
      </c>
      <c r="AC52" t="n">
        <v>689.2267031503326</v>
      </c>
      <c r="AD52" t="n">
        <v>556878.502356402</v>
      </c>
      <c r="AE52" t="n">
        <v>761945.7346696495</v>
      </c>
      <c r="AF52" t="n">
        <v>1.319812038698232e-05</v>
      </c>
      <c r="AG52" t="n">
        <v>43</v>
      </c>
      <c r="AH52" t="n">
        <v>689226.7031503326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6.1892</v>
      </c>
      <c r="E53" t="n">
        <v>16.16</v>
      </c>
      <c r="F53" t="n">
        <v>12.93</v>
      </c>
      <c r="G53" t="n">
        <v>77.56999999999999</v>
      </c>
      <c r="H53" t="n">
        <v>0.92</v>
      </c>
      <c r="I53" t="n">
        <v>10</v>
      </c>
      <c r="J53" t="n">
        <v>265.83</v>
      </c>
      <c r="K53" t="n">
        <v>58.47</v>
      </c>
      <c r="L53" t="n">
        <v>13.75</v>
      </c>
      <c r="M53" t="n">
        <v>7</v>
      </c>
      <c r="N53" t="n">
        <v>68.59999999999999</v>
      </c>
      <c r="O53" t="n">
        <v>33019.37</v>
      </c>
      <c r="P53" t="n">
        <v>165.66</v>
      </c>
      <c r="Q53" t="n">
        <v>988.1900000000001</v>
      </c>
      <c r="R53" t="n">
        <v>43.1</v>
      </c>
      <c r="S53" t="n">
        <v>35.43</v>
      </c>
      <c r="T53" t="n">
        <v>2813.49</v>
      </c>
      <c r="U53" t="n">
        <v>0.82</v>
      </c>
      <c r="V53" t="n">
        <v>0.88</v>
      </c>
      <c r="W53" t="n">
        <v>2.98</v>
      </c>
      <c r="X53" t="n">
        <v>0.17</v>
      </c>
      <c r="Y53" t="n">
        <v>1</v>
      </c>
      <c r="Z53" t="n">
        <v>10</v>
      </c>
      <c r="AA53" t="n">
        <v>555.5123647565805</v>
      </c>
      <c r="AB53" t="n">
        <v>760.0765249358365</v>
      </c>
      <c r="AC53" t="n">
        <v>687.5358881700623</v>
      </c>
      <c r="AD53" t="n">
        <v>555512.3647565804</v>
      </c>
      <c r="AE53" t="n">
        <v>760076.5249358364</v>
      </c>
      <c r="AF53" t="n">
        <v>1.319151312099074e-05</v>
      </c>
      <c r="AG53" t="n">
        <v>43</v>
      </c>
      <c r="AH53" t="n">
        <v>687535.8881700623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6.1863</v>
      </c>
      <c r="E54" t="n">
        <v>16.16</v>
      </c>
      <c r="F54" t="n">
        <v>12.94</v>
      </c>
      <c r="G54" t="n">
        <v>77.61</v>
      </c>
      <c r="H54" t="n">
        <v>0.9399999999999999</v>
      </c>
      <c r="I54" t="n">
        <v>10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165.68</v>
      </c>
      <c r="Q54" t="n">
        <v>988.15</v>
      </c>
      <c r="R54" t="n">
        <v>43.27</v>
      </c>
      <c r="S54" t="n">
        <v>35.43</v>
      </c>
      <c r="T54" t="n">
        <v>2896.97</v>
      </c>
      <c r="U54" t="n">
        <v>0.82</v>
      </c>
      <c r="V54" t="n">
        <v>0.88</v>
      </c>
      <c r="W54" t="n">
        <v>2.99</v>
      </c>
      <c r="X54" t="n">
        <v>0.18</v>
      </c>
      <c r="Y54" t="n">
        <v>1</v>
      </c>
      <c r="Z54" t="n">
        <v>10</v>
      </c>
      <c r="AA54" t="n">
        <v>555.6261251394236</v>
      </c>
      <c r="AB54" t="n">
        <v>760.2321769103964</v>
      </c>
      <c r="AC54" t="n">
        <v>687.676684938629</v>
      </c>
      <c r="AD54" t="n">
        <v>555626.1251394236</v>
      </c>
      <c r="AE54" t="n">
        <v>760232.1769103964</v>
      </c>
      <c r="AF54" t="n">
        <v>1.318533213022443e-05</v>
      </c>
      <c r="AG54" t="n">
        <v>43</v>
      </c>
      <c r="AH54" t="n">
        <v>687676.684938629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6.1884</v>
      </c>
      <c r="E55" t="n">
        <v>16.16</v>
      </c>
      <c r="F55" t="n">
        <v>12.93</v>
      </c>
      <c r="G55" t="n">
        <v>77.58</v>
      </c>
      <c r="H55" t="n">
        <v>0.95</v>
      </c>
      <c r="I55" t="n">
        <v>10</v>
      </c>
      <c r="J55" t="n">
        <v>266.77</v>
      </c>
      <c r="K55" t="n">
        <v>58.47</v>
      </c>
      <c r="L55" t="n">
        <v>14.25</v>
      </c>
      <c r="M55" t="n">
        <v>5</v>
      </c>
      <c r="N55" t="n">
        <v>69.04000000000001</v>
      </c>
      <c r="O55" t="n">
        <v>33135.65</v>
      </c>
      <c r="P55" t="n">
        <v>165.27</v>
      </c>
      <c r="Q55" t="n">
        <v>988.08</v>
      </c>
      <c r="R55" t="n">
        <v>43.13</v>
      </c>
      <c r="S55" t="n">
        <v>35.43</v>
      </c>
      <c r="T55" t="n">
        <v>2825.7</v>
      </c>
      <c r="U55" t="n">
        <v>0.82</v>
      </c>
      <c r="V55" t="n">
        <v>0.88</v>
      </c>
      <c r="W55" t="n">
        <v>2.98</v>
      </c>
      <c r="X55" t="n">
        <v>0.18</v>
      </c>
      <c r="Y55" t="n">
        <v>1</v>
      </c>
      <c r="Z55" t="n">
        <v>10</v>
      </c>
      <c r="AA55" t="n">
        <v>555.1911374940403</v>
      </c>
      <c r="AB55" t="n">
        <v>759.6370076236824</v>
      </c>
      <c r="AC55" t="n">
        <v>687.1383177733137</v>
      </c>
      <c r="AD55" t="n">
        <v>555191.1374940403</v>
      </c>
      <c r="AE55" t="n">
        <v>759637.0076236824</v>
      </c>
      <c r="AF55" t="n">
        <v>1.318980802008969e-05</v>
      </c>
      <c r="AG55" t="n">
        <v>43</v>
      </c>
      <c r="AH55" t="n">
        <v>687138.3177733137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6.1852</v>
      </c>
      <c r="E56" t="n">
        <v>16.17</v>
      </c>
      <c r="F56" t="n">
        <v>12.94</v>
      </c>
      <c r="G56" t="n">
        <v>77.63</v>
      </c>
      <c r="H56" t="n">
        <v>0.97</v>
      </c>
      <c r="I56" t="n">
        <v>10</v>
      </c>
      <c r="J56" t="n">
        <v>267.24</v>
      </c>
      <c r="K56" t="n">
        <v>58.47</v>
      </c>
      <c r="L56" t="n">
        <v>14.5</v>
      </c>
      <c r="M56" t="n">
        <v>5</v>
      </c>
      <c r="N56" t="n">
        <v>69.27</v>
      </c>
      <c r="O56" t="n">
        <v>33193.92</v>
      </c>
      <c r="P56" t="n">
        <v>164.71</v>
      </c>
      <c r="Q56" t="n">
        <v>988.09</v>
      </c>
      <c r="R56" t="n">
        <v>43.31</v>
      </c>
      <c r="S56" t="n">
        <v>35.43</v>
      </c>
      <c r="T56" t="n">
        <v>2916.8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554.8026007214072</v>
      </c>
      <c r="AB56" t="n">
        <v>759.1053944703331</v>
      </c>
      <c r="AC56" t="n">
        <v>686.6574410331965</v>
      </c>
      <c r="AD56" t="n">
        <v>554802.6007214072</v>
      </c>
      <c r="AE56" t="n">
        <v>759105.3944703331</v>
      </c>
      <c r="AF56" t="n">
        <v>1.318298761648548e-05</v>
      </c>
      <c r="AG56" t="n">
        <v>43</v>
      </c>
      <c r="AH56" t="n">
        <v>686657.4410331965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6.1861</v>
      </c>
      <c r="E57" t="n">
        <v>16.17</v>
      </c>
      <c r="F57" t="n">
        <v>12.94</v>
      </c>
      <c r="G57" t="n">
        <v>77.62</v>
      </c>
      <c r="H57" t="n">
        <v>0.98</v>
      </c>
      <c r="I57" t="n">
        <v>10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163.88</v>
      </c>
      <c r="Q57" t="n">
        <v>988.08</v>
      </c>
      <c r="R57" t="n">
        <v>43.22</v>
      </c>
      <c r="S57" t="n">
        <v>35.43</v>
      </c>
      <c r="T57" t="n">
        <v>2871.21</v>
      </c>
      <c r="U57" t="n">
        <v>0.82</v>
      </c>
      <c r="V57" t="n">
        <v>0.88</v>
      </c>
      <c r="W57" t="n">
        <v>2.99</v>
      </c>
      <c r="X57" t="n">
        <v>0.18</v>
      </c>
      <c r="Y57" t="n">
        <v>1</v>
      </c>
      <c r="Z57" t="n">
        <v>10</v>
      </c>
      <c r="AA57" t="n">
        <v>554.0480901244632</v>
      </c>
      <c r="AB57" t="n">
        <v>758.0730397849361</v>
      </c>
      <c r="AC57" t="n">
        <v>685.7236128300547</v>
      </c>
      <c r="AD57" t="n">
        <v>554048.0901244632</v>
      </c>
      <c r="AE57" t="n">
        <v>758073.0397849361</v>
      </c>
      <c r="AF57" t="n">
        <v>1.318490585499916e-05</v>
      </c>
      <c r="AG57" t="n">
        <v>43</v>
      </c>
      <c r="AH57" t="n">
        <v>685723.6128300547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6.213</v>
      </c>
      <c r="E58" t="n">
        <v>16.1</v>
      </c>
      <c r="F58" t="n">
        <v>12.91</v>
      </c>
      <c r="G58" t="n">
        <v>86.09</v>
      </c>
      <c r="H58" t="n">
        <v>1</v>
      </c>
      <c r="I58" t="n">
        <v>9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162.89</v>
      </c>
      <c r="Q58" t="n">
        <v>988.12</v>
      </c>
      <c r="R58" t="n">
        <v>42.52</v>
      </c>
      <c r="S58" t="n">
        <v>35.43</v>
      </c>
      <c r="T58" t="n">
        <v>2525.49</v>
      </c>
      <c r="U58" t="n">
        <v>0.83</v>
      </c>
      <c r="V58" t="n">
        <v>0.88</v>
      </c>
      <c r="W58" t="n">
        <v>2.98</v>
      </c>
      <c r="X58" t="n">
        <v>0.16</v>
      </c>
      <c r="Y58" t="n">
        <v>1</v>
      </c>
      <c r="Z58" t="n">
        <v>10</v>
      </c>
      <c r="AA58" t="n">
        <v>543.4182736618671</v>
      </c>
      <c r="AB58" t="n">
        <v>743.5288559464069</v>
      </c>
      <c r="AC58" t="n">
        <v>672.5675054841845</v>
      </c>
      <c r="AD58" t="n">
        <v>543418.2736618671</v>
      </c>
      <c r="AE58" t="n">
        <v>743528.855946407</v>
      </c>
      <c r="AF58" t="n">
        <v>1.324223987279705e-05</v>
      </c>
      <c r="AG58" t="n">
        <v>42</v>
      </c>
      <c r="AH58" t="n">
        <v>672567.5054841845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6.2103</v>
      </c>
      <c r="E59" t="n">
        <v>16.1</v>
      </c>
      <c r="F59" t="n">
        <v>12.92</v>
      </c>
      <c r="G59" t="n">
        <v>86.14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162.99</v>
      </c>
      <c r="Q59" t="n">
        <v>988.08</v>
      </c>
      <c r="R59" t="n">
        <v>42.67</v>
      </c>
      <c r="S59" t="n">
        <v>35.43</v>
      </c>
      <c r="T59" t="n">
        <v>2599.11</v>
      </c>
      <c r="U59" t="n">
        <v>0.83</v>
      </c>
      <c r="V59" t="n">
        <v>0.88</v>
      </c>
      <c r="W59" t="n">
        <v>2.99</v>
      </c>
      <c r="X59" t="n">
        <v>0.17</v>
      </c>
      <c r="Y59" t="n">
        <v>1</v>
      </c>
      <c r="Z59" t="n">
        <v>10</v>
      </c>
      <c r="AA59" t="n">
        <v>543.5949333117574</v>
      </c>
      <c r="AB59" t="n">
        <v>743.7705694730605</v>
      </c>
      <c r="AC59" t="n">
        <v>672.7861502111014</v>
      </c>
      <c r="AD59" t="n">
        <v>543594.9333117574</v>
      </c>
      <c r="AE59" t="n">
        <v>743770.5694730605</v>
      </c>
      <c r="AF59" t="n">
        <v>1.323648515725599e-05</v>
      </c>
      <c r="AG59" t="n">
        <v>42</v>
      </c>
      <c r="AH59" t="n">
        <v>672786.1502111014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5.8789</v>
      </c>
      <c r="E2" t="n">
        <v>17.01</v>
      </c>
      <c r="F2" t="n">
        <v>14.11</v>
      </c>
      <c r="G2" t="n">
        <v>12.45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92.47</v>
      </c>
      <c r="Q2" t="n">
        <v>988.22</v>
      </c>
      <c r="R2" t="n">
        <v>79.95</v>
      </c>
      <c r="S2" t="n">
        <v>35.43</v>
      </c>
      <c r="T2" t="n">
        <v>20944.2</v>
      </c>
      <c r="U2" t="n">
        <v>0.44</v>
      </c>
      <c r="V2" t="n">
        <v>0.8100000000000001</v>
      </c>
      <c r="W2" t="n">
        <v>3.07</v>
      </c>
      <c r="X2" t="n">
        <v>1.35</v>
      </c>
      <c r="Y2" t="n">
        <v>1</v>
      </c>
      <c r="Z2" t="n">
        <v>10</v>
      </c>
      <c r="AA2" t="n">
        <v>498.4987222421979</v>
      </c>
      <c r="AB2" t="n">
        <v>682.0679439832691</v>
      </c>
      <c r="AC2" t="n">
        <v>616.9723366978768</v>
      </c>
      <c r="AD2" t="n">
        <v>498498.7222421978</v>
      </c>
      <c r="AE2" t="n">
        <v>682067.943983269</v>
      </c>
      <c r="AF2" t="n">
        <v>2.228327166132455e-05</v>
      </c>
      <c r="AG2" t="n">
        <v>45</v>
      </c>
      <c r="AH2" t="n">
        <v>616972.3366978768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6.0917</v>
      </c>
      <c r="E3" t="n">
        <v>16.42</v>
      </c>
      <c r="F3" t="n">
        <v>13.78</v>
      </c>
      <c r="G3" t="n">
        <v>16.21</v>
      </c>
      <c r="H3" t="n">
        <v>0.3</v>
      </c>
      <c r="I3" t="n">
        <v>51</v>
      </c>
      <c r="J3" t="n">
        <v>71.81</v>
      </c>
      <c r="K3" t="n">
        <v>32.27</v>
      </c>
      <c r="L3" t="n">
        <v>1.25</v>
      </c>
      <c r="M3" t="n">
        <v>49</v>
      </c>
      <c r="N3" t="n">
        <v>8.289999999999999</v>
      </c>
      <c r="O3" t="n">
        <v>9090.98</v>
      </c>
      <c r="P3" t="n">
        <v>86.77</v>
      </c>
      <c r="Q3" t="n">
        <v>988.1799999999999</v>
      </c>
      <c r="R3" t="n">
        <v>69.70999999999999</v>
      </c>
      <c r="S3" t="n">
        <v>35.43</v>
      </c>
      <c r="T3" t="n">
        <v>15911.22</v>
      </c>
      <c r="U3" t="n">
        <v>0.51</v>
      </c>
      <c r="V3" t="n">
        <v>0.83</v>
      </c>
      <c r="W3" t="n">
        <v>3.05</v>
      </c>
      <c r="X3" t="n">
        <v>1.02</v>
      </c>
      <c r="Y3" t="n">
        <v>1</v>
      </c>
      <c r="Z3" t="n">
        <v>10</v>
      </c>
      <c r="AA3" t="n">
        <v>471.9146920210942</v>
      </c>
      <c r="AB3" t="n">
        <v>645.6945010301139</v>
      </c>
      <c r="AC3" t="n">
        <v>584.070324089723</v>
      </c>
      <c r="AD3" t="n">
        <v>471914.6920210942</v>
      </c>
      <c r="AE3" t="n">
        <v>645694.5010301139</v>
      </c>
      <c r="AF3" t="n">
        <v>2.308986476709772e-05</v>
      </c>
      <c r="AG3" t="n">
        <v>43</v>
      </c>
      <c r="AH3" t="n">
        <v>584070.3240897231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6.2343</v>
      </c>
      <c r="E4" t="n">
        <v>16.04</v>
      </c>
      <c r="F4" t="n">
        <v>13.56</v>
      </c>
      <c r="G4" t="n">
        <v>19.84</v>
      </c>
      <c r="H4" t="n">
        <v>0.36</v>
      </c>
      <c r="I4" t="n">
        <v>41</v>
      </c>
      <c r="J4" t="n">
        <v>72.11</v>
      </c>
      <c r="K4" t="n">
        <v>32.27</v>
      </c>
      <c r="L4" t="n">
        <v>1.5</v>
      </c>
      <c r="M4" t="n">
        <v>35</v>
      </c>
      <c r="N4" t="n">
        <v>8.34</v>
      </c>
      <c r="O4" t="n">
        <v>9127.379999999999</v>
      </c>
      <c r="P4" t="n">
        <v>82.16</v>
      </c>
      <c r="Q4" t="n">
        <v>988.17</v>
      </c>
      <c r="R4" t="n">
        <v>62.66</v>
      </c>
      <c r="S4" t="n">
        <v>35.43</v>
      </c>
      <c r="T4" t="n">
        <v>12434.02</v>
      </c>
      <c r="U4" t="n">
        <v>0.57</v>
      </c>
      <c r="V4" t="n">
        <v>0.84</v>
      </c>
      <c r="W4" t="n">
        <v>3.03</v>
      </c>
      <c r="X4" t="n">
        <v>0.8</v>
      </c>
      <c r="Y4" t="n">
        <v>1</v>
      </c>
      <c r="Z4" t="n">
        <v>10</v>
      </c>
      <c r="AA4" t="n">
        <v>456.7577655174197</v>
      </c>
      <c r="AB4" t="n">
        <v>624.956125511382</v>
      </c>
      <c r="AC4" t="n">
        <v>565.3111900240059</v>
      </c>
      <c r="AD4" t="n">
        <v>456757.7655174197</v>
      </c>
      <c r="AE4" t="n">
        <v>624956.125511382</v>
      </c>
      <c r="AF4" t="n">
        <v>2.363037311711301e-05</v>
      </c>
      <c r="AG4" t="n">
        <v>42</v>
      </c>
      <c r="AH4" t="n">
        <v>565311.1900240059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6.3097</v>
      </c>
      <c r="E5" t="n">
        <v>15.85</v>
      </c>
      <c r="F5" t="n">
        <v>13.46</v>
      </c>
      <c r="G5" t="n">
        <v>23.07</v>
      </c>
      <c r="H5" t="n">
        <v>0.42</v>
      </c>
      <c r="I5" t="n">
        <v>35</v>
      </c>
      <c r="J5" t="n">
        <v>72.40000000000001</v>
      </c>
      <c r="K5" t="n">
        <v>32.27</v>
      </c>
      <c r="L5" t="n">
        <v>1.75</v>
      </c>
      <c r="M5" t="n">
        <v>12</v>
      </c>
      <c r="N5" t="n">
        <v>8.380000000000001</v>
      </c>
      <c r="O5" t="n">
        <v>9163.799999999999</v>
      </c>
      <c r="P5" t="n">
        <v>79.05</v>
      </c>
      <c r="Q5" t="n">
        <v>988.4400000000001</v>
      </c>
      <c r="R5" t="n">
        <v>58.85</v>
      </c>
      <c r="S5" t="n">
        <v>35.43</v>
      </c>
      <c r="T5" t="n">
        <v>10562.98</v>
      </c>
      <c r="U5" t="n">
        <v>0.6</v>
      </c>
      <c r="V5" t="n">
        <v>0.85</v>
      </c>
      <c r="W5" t="n">
        <v>3.05</v>
      </c>
      <c r="X5" t="n">
        <v>0.7</v>
      </c>
      <c r="Y5" t="n">
        <v>1</v>
      </c>
      <c r="Z5" t="n">
        <v>10</v>
      </c>
      <c r="AA5" t="n">
        <v>452.9657118968343</v>
      </c>
      <c r="AB5" t="n">
        <v>619.7676704540983</v>
      </c>
      <c r="AC5" t="n">
        <v>560.6179138353469</v>
      </c>
      <c r="AD5" t="n">
        <v>452965.7118968343</v>
      </c>
      <c r="AE5" t="n">
        <v>619767.6704540983</v>
      </c>
      <c r="AF5" t="n">
        <v>2.391616785477887e-05</v>
      </c>
      <c r="AG5" t="n">
        <v>42</v>
      </c>
      <c r="AH5" t="n">
        <v>560617.9138353469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6.3223</v>
      </c>
      <c r="E6" t="n">
        <v>15.82</v>
      </c>
      <c r="F6" t="n">
        <v>13.44</v>
      </c>
      <c r="G6" t="n">
        <v>23.73</v>
      </c>
      <c r="H6" t="n">
        <v>0.48</v>
      </c>
      <c r="I6" t="n">
        <v>34</v>
      </c>
      <c r="J6" t="n">
        <v>72.7</v>
      </c>
      <c r="K6" t="n">
        <v>32.27</v>
      </c>
      <c r="L6" t="n">
        <v>2</v>
      </c>
      <c r="M6" t="n">
        <v>2</v>
      </c>
      <c r="N6" t="n">
        <v>8.43</v>
      </c>
      <c r="O6" t="n">
        <v>9200.25</v>
      </c>
      <c r="P6" t="n">
        <v>78.45999999999999</v>
      </c>
      <c r="Q6" t="n">
        <v>988.3</v>
      </c>
      <c r="R6" t="n">
        <v>58.07</v>
      </c>
      <c r="S6" t="n">
        <v>35.43</v>
      </c>
      <c r="T6" t="n">
        <v>10174.22</v>
      </c>
      <c r="U6" t="n">
        <v>0.61</v>
      </c>
      <c r="V6" t="n">
        <v>0.85</v>
      </c>
      <c r="W6" t="n">
        <v>3.06</v>
      </c>
      <c r="X6" t="n">
        <v>0.6899999999999999</v>
      </c>
      <c r="Y6" t="n">
        <v>1</v>
      </c>
      <c r="Z6" t="n">
        <v>10</v>
      </c>
      <c r="AA6" t="n">
        <v>452.2772001931403</v>
      </c>
      <c r="AB6" t="n">
        <v>618.8256183661116</v>
      </c>
      <c r="AC6" t="n">
        <v>559.7657698764593</v>
      </c>
      <c r="AD6" t="n">
        <v>452277.2001931403</v>
      </c>
      <c r="AE6" t="n">
        <v>618825.6183661117</v>
      </c>
      <c r="AF6" t="n">
        <v>2.396392665709439e-05</v>
      </c>
      <c r="AG6" t="n">
        <v>42</v>
      </c>
      <c r="AH6" t="n">
        <v>559765.7698764594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6.3228</v>
      </c>
      <c r="E7" t="n">
        <v>15.82</v>
      </c>
      <c r="F7" t="n">
        <v>13.44</v>
      </c>
      <c r="G7" t="n">
        <v>23.72</v>
      </c>
      <c r="H7" t="n">
        <v>0.54</v>
      </c>
      <c r="I7" t="n">
        <v>34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78.77</v>
      </c>
      <c r="Q7" t="n">
        <v>988.29</v>
      </c>
      <c r="R7" t="n">
        <v>58.08</v>
      </c>
      <c r="S7" t="n">
        <v>35.43</v>
      </c>
      <c r="T7" t="n">
        <v>10183.37</v>
      </c>
      <c r="U7" t="n">
        <v>0.61</v>
      </c>
      <c r="V7" t="n">
        <v>0.85</v>
      </c>
      <c r="W7" t="n">
        <v>3.06</v>
      </c>
      <c r="X7" t="n">
        <v>0.6899999999999999</v>
      </c>
      <c r="Y7" t="n">
        <v>1</v>
      </c>
      <c r="Z7" t="n">
        <v>10</v>
      </c>
      <c r="AA7" t="n">
        <v>452.5376574592474</v>
      </c>
      <c r="AB7" t="n">
        <v>619.1819874881629</v>
      </c>
      <c r="AC7" t="n">
        <v>560.0881276296694</v>
      </c>
      <c r="AD7" t="n">
        <v>452537.6574592474</v>
      </c>
      <c r="AE7" t="n">
        <v>619181.9874881629</v>
      </c>
      <c r="AF7" t="n">
        <v>2.396582184766247e-05</v>
      </c>
      <c r="AG7" t="n">
        <v>42</v>
      </c>
      <c r="AH7" t="n">
        <v>560088.1276296694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6.0269</v>
      </c>
      <c r="E2" t="n">
        <v>16.59</v>
      </c>
      <c r="F2" t="n">
        <v>14.15</v>
      </c>
      <c r="G2" t="n">
        <v>12.67</v>
      </c>
      <c r="H2" t="n">
        <v>0.43</v>
      </c>
      <c r="I2" t="n">
        <v>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56.04</v>
      </c>
      <c r="Q2" t="n">
        <v>988.4</v>
      </c>
      <c r="R2" t="n">
        <v>78.67</v>
      </c>
      <c r="S2" t="n">
        <v>35.43</v>
      </c>
      <c r="T2" t="n">
        <v>20311.91</v>
      </c>
      <c r="U2" t="n">
        <v>0.45</v>
      </c>
      <c r="V2" t="n">
        <v>0.8100000000000001</v>
      </c>
      <c r="W2" t="n">
        <v>3.15</v>
      </c>
      <c r="X2" t="n">
        <v>1.39</v>
      </c>
      <c r="Y2" t="n">
        <v>1</v>
      </c>
      <c r="Z2" t="n">
        <v>10</v>
      </c>
      <c r="AA2" t="n">
        <v>448.7524397067972</v>
      </c>
      <c r="AB2" t="n">
        <v>614.0028855672389</v>
      </c>
      <c r="AC2" t="n">
        <v>555.4033119271631</v>
      </c>
      <c r="AD2" t="n">
        <v>448752.4397067972</v>
      </c>
      <c r="AE2" t="n">
        <v>614002.8855672389</v>
      </c>
      <c r="AF2" t="n">
        <v>3.02142882291459e-05</v>
      </c>
      <c r="AG2" t="n">
        <v>44</v>
      </c>
      <c r="AH2" t="n">
        <v>555403.3119271632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4.7598</v>
      </c>
      <c r="E2" t="n">
        <v>21.01</v>
      </c>
      <c r="F2" t="n">
        <v>15.23</v>
      </c>
      <c r="G2" t="n">
        <v>7.43</v>
      </c>
      <c r="H2" t="n">
        <v>0.12</v>
      </c>
      <c r="I2" t="n">
        <v>123</v>
      </c>
      <c r="J2" t="n">
        <v>141.81</v>
      </c>
      <c r="K2" t="n">
        <v>47.83</v>
      </c>
      <c r="L2" t="n">
        <v>1</v>
      </c>
      <c r="M2" t="n">
        <v>121</v>
      </c>
      <c r="N2" t="n">
        <v>22.98</v>
      </c>
      <c r="O2" t="n">
        <v>17723.39</v>
      </c>
      <c r="P2" t="n">
        <v>170.38</v>
      </c>
      <c r="Q2" t="n">
        <v>988.39</v>
      </c>
      <c r="R2" t="n">
        <v>115.01</v>
      </c>
      <c r="S2" t="n">
        <v>35.43</v>
      </c>
      <c r="T2" t="n">
        <v>38200.59</v>
      </c>
      <c r="U2" t="n">
        <v>0.31</v>
      </c>
      <c r="V2" t="n">
        <v>0.75</v>
      </c>
      <c r="W2" t="n">
        <v>3.16</v>
      </c>
      <c r="X2" t="n">
        <v>2.47</v>
      </c>
      <c r="Y2" t="n">
        <v>1</v>
      </c>
      <c r="Z2" t="n">
        <v>10</v>
      </c>
      <c r="AA2" t="n">
        <v>713.2162770135824</v>
      </c>
      <c r="AB2" t="n">
        <v>975.8539750914459</v>
      </c>
      <c r="AC2" t="n">
        <v>882.7198413283738</v>
      </c>
      <c r="AD2" t="n">
        <v>713216.2770135824</v>
      </c>
      <c r="AE2" t="n">
        <v>975853.975091446</v>
      </c>
      <c r="AF2" t="n">
        <v>1.281827992585162e-05</v>
      </c>
      <c r="AG2" t="n">
        <v>55</v>
      </c>
      <c r="AH2" t="n">
        <v>882719.8413283739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5.0925</v>
      </c>
      <c r="E3" t="n">
        <v>19.64</v>
      </c>
      <c r="F3" t="n">
        <v>14.66</v>
      </c>
      <c r="G3" t="n">
        <v>9.26</v>
      </c>
      <c r="H3" t="n">
        <v>0.16</v>
      </c>
      <c r="I3" t="n">
        <v>95</v>
      </c>
      <c r="J3" t="n">
        <v>142.15</v>
      </c>
      <c r="K3" t="n">
        <v>47.83</v>
      </c>
      <c r="L3" t="n">
        <v>1.25</v>
      </c>
      <c r="M3" t="n">
        <v>93</v>
      </c>
      <c r="N3" t="n">
        <v>23.07</v>
      </c>
      <c r="O3" t="n">
        <v>17765.46</v>
      </c>
      <c r="P3" t="n">
        <v>162.75</v>
      </c>
      <c r="Q3" t="n">
        <v>988.42</v>
      </c>
      <c r="R3" t="n">
        <v>97.05</v>
      </c>
      <c r="S3" t="n">
        <v>35.43</v>
      </c>
      <c r="T3" t="n">
        <v>29361.1</v>
      </c>
      <c r="U3" t="n">
        <v>0.37</v>
      </c>
      <c r="V3" t="n">
        <v>0.78</v>
      </c>
      <c r="W3" t="n">
        <v>3.12</v>
      </c>
      <c r="X3" t="n">
        <v>1.91</v>
      </c>
      <c r="Y3" t="n">
        <v>1</v>
      </c>
      <c r="Z3" t="n">
        <v>10</v>
      </c>
      <c r="AA3" t="n">
        <v>662.8613257860236</v>
      </c>
      <c r="AB3" t="n">
        <v>906.956109318238</v>
      </c>
      <c r="AC3" t="n">
        <v>820.3974911657989</v>
      </c>
      <c r="AD3" t="n">
        <v>662861.3257860236</v>
      </c>
      <c r="AE3" t="n">
        <v>906956.109318238</v>
      </c>
      <c r="AF3" t="n">
        <v>1.371425070851704e-05</v>
      </c>
      <c r="AG3" t="n">
        <v>52</v>
      </c>
      <c r="AH3" t="n">
        <v>820397.4911657989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5.3462</v>
      </c>
      <c r="E4" t="n">
        <v>18.7</v>
      </c>
      <c r="F4" t="n">
        <v>14.28</v>
      </c>
      <c r="G4" t="n">
        <v>11.27</v>
      </c>
      <c r="H4" t="n">
        <v>0.19</v>
      </c>
      <c r="I4" t="n">
        <v>76</v>
      </c>
      <c r="J4" t="n">
        <v>142.49</v>
      </c>
      <c r="K4" t="n">
        <v>47.83</v>
      </c>
      <c r="L4" t="n">
        <v>1.5</v>
      </c>
      <c r="M4" t="n">
        <v>74</v>
      </c>
      <c r="N4" t="n">
        <v>23.16</v>
      </c>
      <c r="O4" t="n">
        <v>17807.56</v>
      </c>
      <c r="P4" t="n">
        <v>156.98</v>
      </c>
      <c r="Q4" t="n">
        <v>988.23</v>
      </c>
      <c r="R4" t="n">
        <v>85.15000000000001</v>
      </c>
      <c r="S4" t="n">
        <v>35.43</v>
      </c>
      <c r="T4" t="n">
        <v>23507.29</v>
      </c>
      <c r="U4" t="n">
        <v>0.42</v>
      </c>
      <c r="V4" t="n">
        <v>0.8</v>
      </c>
      <c r="W4" t="n">
        <v>3.09</v>
      </c>
      <c r="X4" t="n">
        <v>1.53</v>
      </c>
      <c r="Y4" t="n">
        <v>1</v>
      </c>
      <c r="Z4" t="n">
        <v>10</v>
      </c>
      <c r="AA4" t="n">
        <v>620.223015590661</v>
      </c>
      <c r="AB4" t="n">
        <v>848.6164922394561</v>
      </c>
      <c r="AC4" t="n">
        <v>767.6257252608489</v>
      </c>
      <c r="AD4" t="n">
        <v>620223.015590661</v>
      </c>
      <c r="AE4" t="n">
        <v>848616.492239456</v>
      </c>
      <c r="AF4" t="n">
        <v>1.439747219202234e-05</v>
      </c>
      <c r="AG4" t="n">
        <v>49</v>
      </c>
      <c r="AH4" t="n">
        <v>767625.7252608489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5.5239</v>
      </c>
      <c r="E5" t="n">
        <v>18.1</v>
      </c>
      <c r="F5" t="n">
        <v>14.03</v>
      </c>
      <c r="G5" t="n">
        <v>13.15</v>
      </c>
      <c r="H5" t="n">
        <v>0.22</v>
      </c>
      <c r="I5" t="n">
        <v>64</v>
      </c>
      <c r="J5" t="n">
        <v>142.83</v>
      </c>
      <c r="K5" t="n">
        <v>47.83</v>
      </c>
      <c r="L5" t="n">
        <v>1.75</v>
      </c>
      <c r="M5" t="n">
        <v>62</v>
      </c>
      <c r="N5" t="n">
        <v>23.25</v>
      </c>
      <c r="O5" t="n">
        <v>17849.7</v>
      </c>
      <c r="P5" t="n">
        <v>152.85</v>
      </c>
      <c r="Q5" t="n">
        <v>988.33</v>
      </c>
      <c r="R5" t="n">
        <v>77.37</v>
      </c>
      <c r="S5" t="n">
        <v>35.43</v>
      </c>
      <c r="T5" t="n">
        <v>19675.18</v>
      </c>
      <c r="U5" t="n">
        <v>0.46</v>
      </c>
      <c r="V5" t="n">
        <v>0.8100000000000001</v>
      </c>
      <c r="W5" t="n">
        <v>3.07</v>
      </c>
      <c r="X5" t="n">
        <v>1.27</v>
      </c>
      <c r="Y5" t="n">
        <v>1</v>
      </c>
      <c r="Z5" t="n">
        <v>10</v>
      </c>
      <c r="AA5" t="n">
        <v>600.9832251409327</v>
      </c>
      <c r="AB5" t="n">
        <v>822.2917621464883</v>
      </c>
      <c r="AC5" t="n">
        <v>743.8133904609635</v>
      </c>
      <c r="AD5" t="n">
        <v>600983.2251409327</v>
      </c>
      <c r="AE5" t="n">
        <v>822291.7621464883</v>
      </c>
      <c r="AF5" t="n">
        <v>1.487602346367742e-05</v>
      </c>
      <c r="AG5" t="n">
        <v>48</v>
      </c>
      <c r="AH5" t="n">
        <v>743813.3904609636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5.6658</v>
      </c>
      <c r="E6" t="n">
        <v>17.65</v>
      </c>
      <c r="F6" t="n">
        <v>13.83</v>
      </c>
      <c r="G6" t="n">
        <v>15.09</v>
      </c>
      <c r="H6" t="n">
        <v>0.25</v>
      </c>
      <c r="I6" t="n">
        <v>55</v>
      </c>
      <c r="J6" t="n">
        <v>143.17</v>
      </c>
      <c r="K6" t="n">
        <v>47.83</v>
      </c>
      <c r="L6" t="n">
        <v>2</v>
      </c>
      <c r="M6" t="n">
        <v>53</v>
      </c>
      <c r="N6" t="n">
        <v>23.34</v>
      </c>
      <c r="O6" t="n">
        <v>17891.86</v>
      </c>
      <c r="P6" t="n">
        <v>149.29</v>
      </c>
      <c r="Q6" t="n">
        <v>988.14</v>
      </c>
      <c r="R6" t="n">
        <v>71.23</v>
      </c>
      <c r="S6" t="n">
        <v>35.43</v>
      </c>
      <c r="T6" t="n">
        <v>16652.96</v>
      </c>
      <c r="U6" t="n">
        <v>0.5</v>
      </c>
      <c r="V6" t="n">
        <v>0.82</v>
      </c>
      <c r="W6" t="n">
        <v>3.05</v>
      </c>
      <c r="X6" t="n">
        <v>1.08</v>
      </c>
      <c r="Y6" t="n">
        <v>1</v>
      </c>
      <c r="Z6" t="n">
        <v>10</v>
      </c>
      <c r="AA6" t="n">
        <v>575.1208927366645</v>
      </c>
      <c r="AB6" t="n">
        <v>786.9057779853886</v>
      </c>
      <c r="AC6" t="n">
        <v>711.8045949636581</v>
      </c>
      <c r="AD6" t="n">
        <v>575120.8927366645</v>
      </c>
      <c r="AE6" t="n">
        <v>786905.7779853885</v>
      </c>
      <c r="AF6" t="n">
        <v>1.525816429343462e-05</v>
      </c>
      <c r="AG6" t="n">
        <v>46</v>
      </c>
      <c r="AH6" t="n">
        <v>711804.5949636581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5.777</v>
      </c>
      <c r="E7" t="n">
        <v>17.31</v>
      </c>
      <c r="F7" t="n">
        <v>13.7</v>
      </c>
      <c r="G7" t="n">
        <v>17.12</v>
      </c>
      <c r="H7" t="n">
        <v>0.28</v>
      </c>
      <c r="I7" t="n">
        <v>48</v>
      </c>
      <c r="J7" t="n">
        <v>143.51</v>
      </c>
      <c r="K7" t="n">
        <v>47.83</v>
      </c>
      <c r="L7" t="n">
        <v>2.25</v>
      </c>
      <c r="M7" t="n">
        <v>46</v>
      </c>
      <c r="N7" t="n">
        <v>23.44</v>
      </c>
      <c r="O7" t="n">
        <v>17934.06</v>
      </c>
      <c r="P7" t="n">
        <v>146.25</v>
      </c>
      <c r="Q7" t="n">
        <v>988.27</v>
      </c>
      <c r="R7" t="n">
        <v>67.05</v>
      </c>
      <c r="S7" t="n">
        <v>35.43</v>
      </c>
      <c r="T7" t="n">
        <v>14596.83</v>
      </c>
      <c r="U7" t="n">
        <v>0.53</v>
      </c>
      <c r="V7" t="n">
        <v>0.83</v>
      </c>
      <c r="W7" t="n">
        <v>3.04</v>
      </c>
      <c r="X7" t="n">
        <v>0.9399999999999999</v>
      </c>
      <c r="Y7" t="n">
        <v>1</v>
      </c>
      <c r="Z7" t="n">
        <v>10</v>
      </c>
      <c r="AA7" t="n">
        <v>568.9063012491474</v>
      </c>
      <c r="AB7" t="n">
        <v>778.402699743741</v>
      </c>
      <c r="AC7" t="n">
        <v>704.1130385752482</v>
      </c>
      <c r="AD7" t="n">
        <v>568906.3012491474</v>
      </c>
      <c r="AE7" t="n">
        <v>778402.699743741</v>
      </c>
      <c r="AF7" t="n">
        <v>1.555762912972075e-05</v>
      </c>
      <c r="AG7" t="n">
        <v>46</v>
      </c>
      <c r="AH7" t="n">
        <v>704113.0385752482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5.8806</v>
      </c>
      <c r="E8" t="n">
        <v>17</v>
      </c>
      <c r="F8" t="n">
        <v>13.56</v>
      </c>
      <c r="G8" t="n">
        <v>19.38</v>
      </c>
      <c r="H8" t="n">
        <v>0.31</v>
      </c>
      <c r="I8" t="n">
        <v>42</v>
      </c>
      <c r="J8" t="n">
        <v>143.86</v>
      </c>
      <c r="K8" t="n">
        <v>47.83</v>
      </c>
      <c r="L8" t="n">
        <v>2.5</v>
      </c>
      <c r="M8" t="n">
        <v>40</v>
      </c>
      <c r="N8" t="n">
        <v>23.53</v>
      </c>
      <c r="O8" t="n">
        <v>17976.29</v>
      </c>
      <c r="P8" t="n">
        <v>143.08</v>
      </c>
      <c r="Q8" t="n">
        <v>988.12</v>
      </c>
      <c r="R8" t="n">
        <v>63.28</v>
      </c>
      <c r="S8" t="n">
        <v>35.43</v>
      </c>
      <c r="T8" t="n">
        <v>12740.6</v>
      </c>
      <c r="U8" t="n">
        <v>0.5600000000000001</v>
      </c>
      <c r="V8" t="n">
        <v>0.84</v>
      </c>
      <c r="W8" t="n">
        <v>3.02</v>
      </c>
      <c r="X8" t="n">
        <v>0.8100000000000001</v>
      </c>
      <c r="Y8" t="n">
        <v>1</v>
      </c>
      <c r="Z8" t="n">
        <v>10</v>
      </c>
      <c r="AA8" t="n">
        <v>554.0727012881349</v>
      </c>
      <c r="AB8" t="n">
        <v>758.1067138648397</v>
      </c>
      <c r="AC8" t="n">
        <v>685.7540731030341</v>
      </c>
      <c r="AD8" t="n">
        <v>554072.7012881349</v>
      </c>
      <c r="AE8" t="n">
        <v>758106.7138648396</v>
      </c>
      <c r="AF8" t="n">
        <v>1.583662694482186e-05</v>
      </c>
      <c r="AG8" t="n">
        <v>45</v>
      </c>
      <c r="AH8" t="n">
        <v>685754.0731030341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5.9463</v>
      </c>
      <c r="E9" t="n">
        <v>16.82</v>
      </c>
      <c r="F9" t="n">
        <v>13.49</v>
      </c>
      <c r="G9" t="n">
        <v>21.3</v>
      </c>
      <c r="H9" t="n">
        <v>0.34</v>
      </c>
      <c r="I9" t="n">
        <v>38</v>
      </c>
      <c r="J9" t="n">
        <v>144.2</v>
      </c>
      <c r="K9" t="n">
        <v>47.83</v>
      </c>
      <c r="L9" t="n">
        <v>2.75</v>
      </c>
      <c r="M9" t="n">
        <v>36</v>
      </c>
      <c r="N9" t="n">
        <v>23.62</v>
      </c>
      <c r="O9" t="n">
        <v>18018.55</v>
      </c>
      <c r="P9" t="n">
        <v>141.2</v>
      </c>
      <c r="Q9" t="n">
        <v>988.14</v>
      </c>
      <c r="R9" t="n">
        <v>60.53</v>
      </c>
      <c r="S9" t="n">
        <v>35.43</v>
      </c>
      <c r="T9" t="n">
        <v>11388.32</v>
      </c>
      <c r="U9" t="n">
        <v>0.59</v>
      </c>
      <c r="V9" t="n">
        <v>0.84</v>
      </c>
      <c r="W9" t="n">
        <v>3.03</v>
      </c>
      <c r="X9" t="n">
        <v>0.74</v>
      </c>
      <c r="Y9" t="n">
        <v>1</v>
      </c>
      <c r="Z9" t="n">
        <v>10</v>
      </c>
      <c r="AA9" t="n">
        <v>541.6571544426305</v>
      </c>
      <c r="AB9" t="n">
        <v>741.1192149355506</v>
      </c>
      <c r="AC9" t="n">
        <v>670.3878372294521</v>
      </c>
      <c r="AD9" t="n">
        <v>541657.1544426305</v>
      </c>
      <c r="AE9" t="n">
        <v>741119.2149355507</v>
      </c>
      <c r="AF9" t="n">
        <v>1.601355895690817e-05</v>
      </c>
      <c r="AG9" t="n">
        <v>44</v>
      </c>
      <c r="AH9" t="n">
        <v>670387.8372294521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5.9979</v>
      </c>
      <c r="E10" t="n">
        <v>16.67</v>
      </c>
      <c r="F10" t="n">
        <v>13.43</v>
      </c>
      <c r="G10" t="n">
        <v>23.03</v>
      </c>
      <c r="H10" t="n">
        <v>0.37</v>
      </c>
      <c r="I10" t="n">
        <v>35</v>
      </c>
      <c r="J10" t="n">
        <v>144.54</v>
      </c>
      <c r="K10" t="n">
        <v>47.83</v>
      </c>
      <c r="L10" t="n">
        <v>3</v>
      </c>
      <c r="M10" t="n">
        <v>33</v>
      </c>
      <c r="N10" t="n">
        <v>23.71</v>
      </c>
      <c r="O10" t="n">
        <v>18060.85</v>
      </c>
      <c r="P10" t="n">
        <v>138.99</v>
      </c>
      <c r="Q10" t="n">
        <v>988.28</v>
      </c>
      <c r="R10" t="n">
        <v>58.86</v>
      </c>
      <c r="S10" t="n">
        <v>35.43</v>
      </c>
      <c r="T10" t="n">
        <v>10564.85</v>
      </c>
      <c r="U10" t="n">
        <v>0.6</v>
      </c>
      <c r="V10" t="n">
        <v>0.85</v>
      </c>
      <c r="W10" t="n">
        <v>3.02</v>
      </c>
      <c r="X10" t="n">
        <v>0.68</v>
      </c>
      <c r="Y10" t="n">
        <v>1</v>
      </c>
      <c r="Z10" t="n">
        <v>10</v>
      </c>
      <c r="AA10" t="n">
        <v>538.2893013365767</v>
      </c>
      <c r="AB10" t="n">
        <v>736.5111697366552</v>
      </c>
      <c r="AC10" t="n">
        <v>666.2195773969071</v>
      </c>
      <c r="AD10" t="n">
        <v>538289.3013365767</v>
      </c>
      <c r="AE10" t="n">
        <v>736511.1697366552</v>
      </c>
      <c r="AF10" t="n">
        <v>1.615251925863806e-05</v>
      </c>
      <c r="AG10" t="n">
        <v>44</v>
      </c>
      <c r="AH10" t="n">
        <v>666219.577396907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6.0512</v>
      </c>
      <c r="E11" t="n">
        <v>16.53</v>
      </c>
      <c r="F11" t="n">
        <v>13.37</v>
      </c>
      <c r="G11" t="n">
        <v>25.07</v>
      </c>
      <c r="H11" t="n">
        <v>0.4</v>
      </c>
      <c r="I11" t="n">
        <v>32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136.63</v>
      </c>
      <c r="Q11" t="n">
        <v>988.1900000000001</v>
      </c>
      <c r="R11" t="n">
        <v>57.2</v>
      </c>
      <c r="S11" t="n">
        <v>35.43</v>
      </c>
      <c r="T11" t="n">
        <v>9749.02</v>
      </c>
      <c r="U11" t="n">
        <v>0.62</v>
      </c>
      <c r="V11" t="n">
        <v>0.85</v>
      </c>
      <c r="W11" t="n">
        <v>3.01</v>
      </c>
      <c r="X11" t="n">
        <v>0.62</v>
      </c>
      <c r="Y11" t="n">
        <v>1</v>
      </c>
      <c r="Z11" t="n">
        <v>10</v>
      </c>
      <c r="AA11" t="n">
        <v>534.8041573560731</v>
      </c>
      <c r="AB11" t="n">
        <v>731.7426419888292</v>
      </c>
      <c r="AC11" t="n">
        <v>661.9061512446629</v>
      </c>
      <c r="AD11" t="n">
        <v>534804.1573560731</v>
      </c>
      <c r="AE11" t="n">
        <v>731742.6419888291</v>
      </c>
      <c r="AF11" t="n">
        <v>1.629605770984355e-05</v>
      </c>
      <c r="AG11" t="n">
        <v>44</v>
      </c>
      <c r="AH11" t="n">
        <v>661906.1512446628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6.1046</v>
      </c>
      <c r="E12" t="n">
        <v>16.38</v>
      </c>
      <c r="F12" t="n">
        <v>13.31</v>
      </c>
      <c r="G12" t="n">
        <v>27.55</v>
      </c>
      <c r="H12" t="n">
        <v>0.43</v>
      </c>
      <c r="I12" t="n">
        <v>29</v>
      </c>
      <c r="J12" t="n">
        <v>145.23</v>
      </c>
      <c r="K12" t="n">
        <v>47.83</v>
      </c>
      <c r="L12" t="n">
        <v>3.5</v>
      </c>
      <c r="M12" t="n">
        <v>27</v>
      </c>
      <c r="N12" t="n">
        <v>23.9</v>
      </c>
      <c r="O12" t="n">
        <v>18145.54</v>
      </c>
      <c r="P12" t="n">
        <v>134.69</v>
      </c>
      <c r="Q12" t="n">
        <v>988.1900000000001</v>
      </c>
      <c r="R12" t="n">
        <v>55.21</v>
      </c>
      <c r="S12" t="n">
        <v>35.43</v>
      </c>
      <c r="T12" t="n">
        <v>8772.16</v>
      </c>
      <c r="U12" t="n">
        <v>0.64</v>
      </c>
      <c r="V12" t="n">
        <v>0.86</v>
      </c>
      <c r="W12" t="n">
        <v>3.01</v>
      </c>
      <c r="X12" t="n">
        <v>0.5600000000000001</v>
      </c>
      <c r="Y12" t="n">
        <v>1</v>
      </c>
      <c r="Z12" t="n">
        <v>10</v>
      </c>
      <c r="AA12" t="n">
        <v>522.8366642142049</v>
      </c>
      <c r="AB12" t="n">
        <v>715.3681899035896</v>
      </c>
      <c r="AC12" t="n">
        <v>647.0944538847507</v>
      </c>
      <c r="AD12" t="n">
        <v>522836.6642142049</v>
      </c>
      <c r="AE12" t="n">
        <v>715368.1899035897</v>
      </c>
      <c r="AF12" t="n">
        <v>1.643986546395937e-05</v>
      </c>
      <c r="AG12" t="n">
        <v>43</v>
      </c>
      <c r="AH12" t="n">
        <v>647094.4538847507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6.1427</v>
      </c>
      <c r="E13" t="n">
        <v>16.28</v>
      </c>
      <c r="F13" t="n">
        <v>13.27</v>
      </c>
      <c r="G13" t="n">
        <v>29.49</v>
      </c>
      <c r="H13" t="n">
        <v>0.46</v>
      </c>
      <c r="I13" t="n">
        <v>27</v>
      </c>
      <c r="J13" t="n">
        <v>145.57</v>
      </c>
      <c r="K13" t="n">
        <v>47.83</v>
      </c>
      <c r="L13" t="n">
        <v>3.75</v>
      </c>
      <c r="M13" t="n">
        <v>25</v>
      </c>
      <c r="N13" t="n">
        <v>23.99</v>
      </c>
      <c r="O13" t="n">
        <v>18187.93</v>
      </c>
      <c r="P13" t="n">
        <v>132.59</v>
      </c>
      <c r="Q13" t="n">
        <v>988.1799999999999</v>
      </c>
      <c r="R13" t="n">
        <v>53.59</v>
      </c>
      <c r="S13" t="n">
        <v>35.43</v>
      </c>
      <c r="T13" t="n">
        <v>7972.3</v>
      </c>
      <c r="U13" t="n">
        <v>0.66</v>
      </c>
      <c r="V13" t="n">
        <v>0.86</v>
      </c>
      <c r="W13" t="n">
        <v>3.01</v>
      </c>
      <c r="X13" t="n">
        <v>0.52</v>
      </c>
      <c r="Y13" t="n">
        <v>1</v>
      </c>
      <c r="Z13" t="n">
        <v>10</v>
      </c>
      <c r="AA13" t="n">
        <v>520.0611584791905</v>
      </c>
      <c r="AB13" t="n">
        <v>711.5706205102717</v>
      </c>
      <c r="AC13" t="n">
        <v>643.659319184409</v>
      </c>
      <c r="AD13" t="n">
        <v>520061.1584791904</v>
      </c>
      <c r="AE13" t="n">
        <v>711570.6205102718</v>
      </c>
      <c r="AF13" t="n">
        <v>1.654246987279482e-05</v>
      </c>
      <c r="AG13" t="n">
        <v>43</v>
      </c>
      <c r="AH13" t="n">
        <v>643659.319184409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6.1774</v>
      </c>
      <c r="E14" t="n">
        <v>16.19</v>
      </c>
      <c r="F14" t="n">
        <v>13.24</v>
      </c>
      <c r="G14" t="n">
        <v>31.77</v>
      </c>
      <c r="H14" t="n">
        <v>0.49</v>
      </c>
      <c r="I14" t="n">
        <v>25</v>
      </c>
      <c r="J14" t="n">
        <v>145.92</v>
      </c>
      <c r="K14" t="n">
        <v>47.83</v>
      </c>
      <c r="L14" t="n">
        <v>4</v>
      </c>
      <c r="M14" t="n">
        <v>23</v>
      </c>
      <c r="N14" t="n">
        <v>24.09</v>
      </c>
      <c r="O14" t="n">
        <v>18230.35</v>
      </c>
      <c r="P14" t="n">
        <v>130.52</v>
      </c>
      <c r="Q14" t="n">
        <v>988.14</v>
      </c>
      <c r="R14" t="n">
        <v>52.93</v>
      </c>
      <c r="S14" t="n">
        <v>35.43</v>
      </c>
      <c r="T14" t="n">
        <v>7648.86</v>
      </c>
      <c r="U14" t="n">
        <v>0.67</v>
      </c>
      <c r="V14" t="n">
        <v>0.86</v>
      </c>
      <c r="W14" t="n">
        <v>3</v>
      </c>
      <c r="X14" t="n">
        <v>0.48</v>
      </c>
      <c r="Y14" t="n">
        <v>1</v>
      </c>
      <c r="Z14" t="n">
        <v>10</v>
      </c>
      <c r="AA14" t="n">
        <v>517.4333135972366</v>
      </c>
      <c r="AB14" t="n">
        <v>707.9750872104486</v>
      </c>
      <c r="AC14" t="n">
        <v>640.4069385363583</v>
      </c>
      <c r="AD14" t="n">
        <v>517433.3135972366</v>
      </c>
      <c r="AE14" t="n">
        <v>707975.0872104486</v>
      </c>
      <c r="AF14" t="n">
        <v>1.663591798267906e-05</v>
      </c>
      <c r="AG14" t="n">
        <v>43</v>
      </c>
      <c r="AH14" t="n">
        <v>640406.9385363583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6.2183</v>
      </c>
      <c r="E15" t="n">
        <v>16.08</v>
      </c>
      <c r="F15" t="n">
        <v>13.19</v>
      </c>
      <c r="G15" t="n">
        <v>34.41</v>
      </c>
      <c r="H15" t="n">
        <v>0.51</v>
      </c>
      <c r="I15" t="n">
        <v>23</v>
      </c>
      <c r="J15" t="n">
        <v>146.26</v>
      </c>
      <c r="K15" t="n">
        <v>47.83</v>
      </c>
      <c r="L15" t="n">
        <v>4.25</v>
      </c>
      <c r="M15" t="n">
        <v>21</v>
      </c>
      <c r="N15" t="n">
        <v>24.18</v>
      </c>
      <c r="O15" t="n">
        <v>18272.81</v>
      </c>
      <c r="P15" t="n">
        <v>128.51</v>
      </c>
      <c r="Q15" t="n">
        <v>988.13</v>
      </c>
      <c r="R15" t="n">
        <v>51.36</v>
      </c>
      <c r="S15" t="n">
        <v>35.43</v>
      </c>
      <c r="T15" t="n">
        <v>6874.7</v>
      </c>
      <c r="U15" t="n">
        <v>0.6899999999999999</v>
      </c>
      <c r="V15" t="n">
        <v>0.86</v>
      </c>
      <c r="W15" t="n">
        <v>3</v>
      </c>
      <c r="X15" t="n">
        <v>0.43</v>
      </c>
      <c r="Y15" t="n">
        <v>1</v>
      </c>
      <c r="Z15" t="n">
        <v>10</v>
      </c>
      <c r="AA15" t="n">
        <v>505.8144162843308</v>
      </c>
      <c r="AB15" t="n">
        <v>692.077599317358</v>
      </c>
      <c r="AC15" t="n">
        <v>626.0266845755199</v>
      </c>
      <c r="AD15" t="n">
        <v>505814.4162843308</v>
      </c>
      <c r="AE15" t="n">
        <v>692077.599317358</v>
      </c>
      <c r="AF15" t="n">
        <v>1.674606287300373e-05</v>
      </c>
      <c r="AG15" t="n">
        <v>42</v>
      </c>
      <c r="AH15" t="n">
        <v>626026.6845755199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6.2371</v>
      </c>
      <c r="E16" t="n">
        <v>16.03</v>
      </c>
      <c r="F16" t="n">
        <v>13.17</v>
      </c>
      <c r="G16" t="n">
        <v>35.92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20</v>
      </c>
      <c r="N16" t="n">
        <v>24.28</v>
      </c>
      <c r="O16" t="n">
        <v>18315.3</v>
      </c>
      <c r="P16" t="n">
        <v>126.49</v>
      </c>
      <c r="Q16" t="n">
        <v>988.16</v>
      </c>
      <c r="R16" t="n">
        <v>50.71</v>
      </c>
      <c r="S16" t="n">
        <v>35.43</v>
      </c>
      <c r="T16" t="n">
        <v>6554.81</v>
      </c>
      <c r="U16" t="n">
        <v>0.7</v>
      </c>
      <c r="V16" t="n">
        <v>0.87</v>
      </c>
      <c r="W16" t="n">
        <v>3</v>
      </c>
      <c r="X16" t="n">
        <v>0.41</v>
      </c>
      <c r="Y16" t="n">
        <v>1</v>
      </c>
      <c r="Z16" t="n">
        <v>10</v>
      </c>
      <c r="AA16" t="n">
        <v>503.631320277803</v>
      </c>
      <c r="AB16" t="n">
        <v>689.090591049828</v>
      </c>
      <c r="AC16" t="n">
        <v>623.3247521847507</v>
      </c>
      <c r="AD16" t="n">
        <v>503631.320277803</v>
      </c>
      <c r="AE16" t="n">
        <v>689090.5910498281</v>
      </c>
      <c r="AF16" t="n">
        <v>1.679669182014563e-05</v>
      </c>
      <c r="AG16" t="n">
        <v>42</v>
      </c>
      <c r="AH16" t="n">
        <v>623324.7521847506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6.2793</v>
      </c>
      <c r="E17" t="n">
        <v>15.93</v>
      </c>
      <c r="F17" t="n">
        <v>13.12</v>
      </c>
      <c r="G17" t="n">
        <v>39.36</v>
      </c>
      <c r="H17" t="n">
        <v>0.57</v>
      </c>
      <c r="I17" t="n">
        <v>20</v>
      </c>
      <c r="J17" t="n">
        <v>146.95</v>
      </c>
      <c r="K17" t="n">
        <v>47.83</v>
      </c>
      <c r="L17" t="n">
        <v>4.75</v>
      </c>
      <c r="M17" t="n">
        <v>18</v>
      </c>
      <c r="N17" t="n">
        <v>24.37</v>
      </c>
      <c r="O17" t="n">
        <v>18357.82</v>
      </c>
      <c r="P17" t="n">
        <v>124.59</v>
      </c>
      <c r="Q17" t="n">
        <v>988.1</v>
      </c>
      <c r="R17" t="n">
        <v>49.07</v>
      </c>
      <c r="S17" t="n">
        <v>35.43</v>
      </c>
      <c r="T17" t="n">
        <v>5745.18</v>
      </c>
      <c r="U17" t="n">
        <v>0.72</v>
      </c>
      <c r="V17" t="n">
        <v>0.87</v>
      </c>
      <c r="W17" t="n">
        <v>3</v>
      </c>
      <c r="X17" t="n">
        <v>0.37</v>
      </c>
      <c r="Y17" t="n">
        <v>1</v>
      </c>
      <c r="Z17" t="n">
        <v>10</v>
      </c>
      <c r="AA17" t="n">
        <v>501.0546356653247</v>
      </c>
      <c r="AB17" t="n">
        <v>685.5650574877332</v>
      </c>
      <c r="AC17" t="n">
        <v>620.1356905977046</v>
      </c>
      <c r="AD17" t="n">
        <v>501054.6356653247</v>
      </c>
      <c r="AE17" t="n">
        <v>685565.0574877332</v>
      </c>
      <c r="AF17" t="n">
        <v>1.691033764830457e-05</v>
      </c>
      <c r="AG17" t="n">
        <v>42</v>
      </c>
      <c r="AH17" t="n">
        <v>620135.6905977046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6.2945</v>
      </c>
      <c r="E18" t="n">
        <v>15.89</v>
      </c>
      <c r="F18" t="n">
        <v>13.11</v>
      </c>
      <c r="G18" t="n">
        <v>41.4</v>
      </c>
      <c r="H18" t="n">
        <v>0.6</v>
      </c>
      <c r="I18" t="n">
        <v>19</v>
      </c>
      <c r="J18" t="n">
        <v>147.3</v>
      </c>
      <c r="K18" t="n">
        <v>47.83</v>
      </c>
      <c r="L18" t="n">
        <v>5</v>
      </c>
      <c r="M18" t="n">
        <v>17</v>
      </c>
      <c r="N18" t="n">
        <v>24.47</v>
      </c>
      <c r="O18" t="n">
        <v>18400.38</v>
      </c>
      <c r="P18" t="n">
        <v>121.77</v>
      </c>
      <c r="Q18" t="n">
        <v>988.1799999999999</v>
      </c>
      <c r="R18" t="n">
        <v>48.94</v>
      </c>
      <c r="S18" t="n">
        <v>35.43</v>
      </c>
      <c r="T18" t="n">
        <v>5687.87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498.2994385096522</v>
      </c>
      <c r="AB18" t="n">
        <v>681.7952751886222</v>
      </c>
      <c r="AC18" t="n">
        <v>616.7256910302981</v>
      </c>
      <c r="AD18" t="n">
        <v>498299.4385096523</v>
      </c>
      <c r="AE18" t="n">
        <v>681795.2751886222</v>
      </c>
      <c r="AF18" t="n">
        <v>1.695127169067462e-05</v>
      </c>
      <c r="AG18" t="n">
        <v>42</v>
      </c>
      <c r="AH18" t="n">
        <v>616725.6910302981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6.3121</v>
      </c>
      <c r="E19" t="n">
        <v>15.84</v>
      </c>
      <c r="F19" t="n">
        <v>13.09</v>
      </c>
      <c r="G19" t="n">
        <v>43.65</v>
      </c>
      <c r="H19" t="n">
        <v>0.63</v>
      </c>
      <c r="I19" t="n">
        <v>18</v>
      </c>
      <c r="J19" t="n">
        <v>147.64</v>
      </c>
      <c r="K19" t="n">
        <v>47.83</v>
      </c>
      <c r="L19" t="n">
        <v>5.25</v>
      </c>
      <c r="M19" t="n">
        <v>16</v>
      </c>
      <c r="N19" t="n">
        <v>24.56</v>
      </c>
      <c r="O19" t="n">
        <v>18442.97</v>
      </c>
      <c r="P19" t="n">
        <v>120.25</v>
      </c>
      <c r="Q19" t="n">
        <v>988.08</v>
      </c>
      <c r="R19" t="n">
        <v>48.27</v>
      </c>
      <c r="S19" t="n">
        <v>35.43</v>
      </c>
      <c r="T19" t="n">
        <v>5356.05</v>
      </c>
      <c r="U19" t="n">
        <v>0.73</v>
      </c>
      <c r="V19" t="n">
        <v>0.87</v>
      </c>
      <c r="W19" t="n">
        <v>3</v>
      </c>
      <c r="X19" t="n">
        <v>0.34</v>
      </c>
      <c r="Y19" t="n">
        <v>1</v>
      </c>
      <c r="Z19" t="n">
        <v>10</v>
      </c>
      <c r="AA19" t="n">
        <v>496.6191188692495</v>
      </c>
      <c r="AB19" t="n">
        <v>679.4961877261524</v>
      </c>
      <c r="AC19" t="n">
        <v>614.6460252484569</v>
      </c>
      <c r="AD19" t="n">
        <v>496619.1188692495</v>
      </c>
      <c r="AE19" t="n">
        <v>679496.1877261524</v>
      </c>
      <c r="AF19" t="n">
        <v>1.699866900289257e-05</v>
      </c>
      <c r="AG19" t="n">
        <v>42</v>
      </c>
      <c r="AH19" t="n">
        <v>614646.0252484569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6.3293</v>
      </c>
      <c r="E20" t="n">
        <v>15.8</v>
      </c>
      <c r="F20" t="n">
        <v>13.08</v>
      </c>
      <c r="G20" t="n">
        <v>46.16</v>
      </c>
      <c r="H20" t="n">
        <v>0.66</v>
      </c>
      <c r="I20" t="n">
        <v>17</v>
      </c>
      <c r="J20" t="n">
        <v>147.99</v>
      </c>
      <c r="K20" t="n">
        <v>47.83</v>
      </c>
      <c r="L20" t="n">
        <v>5.5</v>
      </c>
      <c r="M20" t="n">
        <v>13</v>
      </c>
      <c r="N20" t="n">
        <v>24.66</v>
      </c>
      <c r="O20" t="n">
        <v>18485.59</v>
      </c>
      <c r="P20" t="n">
        <v>117.76</v>
      </c>
      <c r="Q20" t="n">
        <v>988.15</v>
      </c>
      <c r="R20" t="n">
        <v>47.98</v>
      </c>
      <c r="S20" t="n">
        <v>35.43</v>
      </c>
      <c r="T20" t="n">
        <v>5215.12</v>
      </c>
      <c r="U20" t="n">
        <v>0.74</v>
      </c>
      <c r="V20" t="n">
        <v>0.87</v>
      </c>
      <c r="W20" t="n">
        <v>2.99</v>
      </c>
      <c r="X20" t="n">
        <v>0.33</v>
      </c>
      <c r="Y20" t="n">
        <v>1</v>
      </c>
      <c r="Z20" t="n">
        <v>10</v>
      </c>
      <c r="AA20" t="n">
        <v>494.135126790266</v>
      </c>
      <c r="AB20" t="n">
        <v>676.0974801776908</v>
      </c>
      <c r="AC20" t="n">
        <v>611.5716855783045</v>
      </c>
      <c r="AD20" t="n">
        <v>494135.126790266</v>
      </c>
      <c r="AE20" t="n">
        <v>676097.4801776909</v>
      </c>
      <c r="AF20" t="n">
        <v>1.70449891034692e-05</v>
      </c>
      <c r="AG20" t="n">
        <v>42</v>
      </c>
      <c r="AH20" t="n">
        <v>611571.6855783045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6.3489</v>
      </c>
      <c r="E21" t="n">
        <v>15.75</v>
      </c>
      <c r="F21" t="n">
        <v>13.06</v>
      </c>
      <c r="G21" t="n">
        <v>48.98</v>
      </c>
      <c r="H21" t="n">
        <v>0.6899999999999999</v>
      </c>
      <c r="I21" t="n">
        <v>16</v>
      </c>
      <c r="J21" t="n">
        <v>148.33</v>
      </c>
      <c r="K21" t="n">
        <v>47.83</v>
      </c>
      <c r="L21" t="n">
        <v>5.75</v>
      </c>
      <c r="M21" t="n">
        <v>8</v>
      </c>
      <c r="N21" t="n">
        <v>24.75</v>
      </c>
      <c r="O21" t="n">
        <v>18528.25</v>
      </c>
      <c r="P21" t="n">
        <v>116.81</v>
      </c>
      <c r="Q21" t="n">
        <v>988.1</v>
      </c>
      <c r="R21" t="n">
        <v>46.97</v>
      </c>
      <c r="S21" t="n">
        <v>35.43</v>
      </c>
      <c r="T21" t="n">
        <v>4714.33</v>
      </c>
      <c r="U21" t="n">
        <v>0.75</v>
      </c>
      <c r="V21" t="n">
        <v>0.87</v>
      </c>
      <c r="W21" t="n">
        <v>3</v>
      </c>
      <c r="X21" t="n">
        <v>0.31</v>
      </c>
      <c r="Y21" t="n">
        <v>1</v>
      </c>
      <c r="Z21" t="n">
        <v>10</v>
      </c>
      <c r="AA21" t="n">
        <v>492.927235958763</v>
      </c>
      <c r="AB21" t="n">
        <v>674.444790653646</v>
      </c>
      <c r="AC21" t="n">
        <v>610.0767264228701</v>
      </c>
      <c r="AD21" t="n">
        <v>492927.235958763</v>
      </c>
      <c r="AE21" t="n">
        <v>674444.790653646</v>
      </c>
      <c r="AF21" t="n">
        <v>1.709777247389373e-05</v>
      </c>
      <c r="AG21" t="n">
        <v>42</v>
      </c>
      <c r="AH21" t="n">
        <v>610076.7264228702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6.3398</v>
      </c>
      <c r="E22" t="n">
        <v>15.77</v>
      </c>
      <c r="F22" t="n">
        <v>13.08</v>
      </c>
      <c r="G22" t="n">
        <v>49.06</v>
      </c>
      <c r="H22" t="n">
        <v>0.71</v>
      </c>
      <c r="I22" t="n">
        <v>16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115.97</v>
      </c>
      <c r="Q22" t="n">
        <v>988.09</v>
      </c>
      <c r="R22" t="n">
        <v>47.51</v>
      </c>
      <c r="S22" t="n">
        <v>35.43</v>
      </c>
      <c r="T22" t="n">
        <v>4986.78</v>
      </c>
      <c r="U22" t="n">
        <v>0.75</v>
      </c>
      <c r="V22" t="n">
        <v>0.87</v>
      </c>
      <c r="W22" t="n">
        <v>3.01</v>
      </c>
      <c r="X22" t="n">
        <v>0.33</v>
      </c>
      <c r="Y22" t="n">
        <v>1</v>
      </c>
      <c r="Z22" t="n">
        <v>10</v>
      </c>
      <c r="AA22" t="n">
        <v>492.4018355407716</v>
      </c>
      <c r="AB22" t="n">
        <v>673.7259146227195</v>
      </c>
      <c r="AC22" t="n">
        <v>609.4264589113865</v>
      </c>
      <c r="AD22" t="n">
        <v>492401.8355407716</v>
      </c>
      <c r="AE22" t="n">
        <v>673725.9146227195</v>
      </c>
      <c r="AF22" t="n">
        <v>1.707326590905377e-05</v>
      </c>
      <c r="AG22" t="n">
        <v>42</v>
      </c>
      <c r="AH22" t="n">
        <v>609426.4589113864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6.3426</v>
      </c>
      <c r="E23" t="n">
        <v>15.77</v>
      </c>
      <c r="F23" t="n">
        <v>13.08</v>
      </c>
      <c r="G23" t="n">
        <v>49.03</v>
      </c>
      <c r="H23" t="n">
        <v>0.74</v>
      </c>
      <c r="I23" t="n">
        <v>16</v>
      </c>
      <c r="J23" t="n">
        <v>149.02</v>
      </c>
      <c r="K23" t="n">
        <v>47.83</v>
      </c>
      <c r="L23" t="n">
        <v>6.25</v>
      </c>
      <c r="M23" t="n">
        <v>1</v>
      </c>
      <c r="N23" t="n">
        <v>24.95</v>
      </c>
      <c r="O23" t="n">
        <v>18613.66</v>
      </c>
      <c r="P23" t="n">
        <v>116.03</v>
      </c>
      <c r="Q23" t="n">
        <v>988.17</v>
      </c>
      <c r="R23" t="n">
        <v>47.29</v>
      </c>
      <c r="S23" t="n">
        <v>35.43</v>
      </c>
      <c r="T23" t="n">
        <v>4876.43</v>
      </c>
      <c r="U23" t="n">
        <v>0.75</v>
      </c>
      <c r="V23" t="n">
        <v>0.87</v>
      </c>
      <c r="W23" t="n">
        <v>3.01</v>
      </c>
      <c r="X23" t="n">
        <v>0.32</v>
      </c>
      <c r="Y23" t="n">
        <v>1</v>
      </c>
      <c r="Z23" t="n">
        <v>10</v>
      </c>
      <c r="AA23" t="n">
        <v>492.4016264238793</v>
      </c>
      <c r="AB23" t="n">
        <v>673.7256284997619</v>
      </c>
      <c r="AC23" t="n">
        <v>609.4262000956024</v>
      </c>
      <c r="AD23" t="n">
        <v>492401.6264238794</v>
      </c>
      <c r="AE23" t="n">
        <v>673725.6284997619</v>
      </c>
      <c r="AF23" t="n">
        <v>1.708080639054299e-05</v>
      </c>
      <c r="AG23" t="n">
        <v>42</v>
      </c>
      <c r="AH23" t="n">
        <v>609426.2000956024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6.3427</v>
      </c>
      <c r="E24" t="n">
        <v>15.77</v>
      </c>
      <c r="F24" t="n">
        <v>13.08</v>
      </c>
      <c r="G24" t="n">
        <v>49.03</v>
      </c>
      <c r="H24" t="n">
        <v>0.77</v>
      </c>
      <c r="I24" t="n">
        <v>16</v>
      </c>
      <c r="J24" t="n">
        <v>149.37</v>
      </c>
      <c r="K24" t="n">
        <v>47.83</v>
      </c>
      <c r="L24" t="n">
        <v>6.5</v>
      </c>
      <c r="M24" t="n">
        <v>1</v>
      </c>
      <c r="N24" t="n">
        <v>25.04</v>
      </c>
      <c r="O24" t="n">
        <v>18656.42</v>
      </c>
      <c r="P24" t="n">
        <v>116.07</v>
      </c>
      <c r="Q24" t="n">
        <v>988.17</v>
      </c>
      <c r="R24" t="n">
        <v>47.33</v>
      </c>
      <c r="S24" t="n">
        <v>35.43</v>
      </c>
      <c r="T24" t="n">
        <v>4898.13</v>
      </c>
      <c r="U24" t="n">
        <v>0.75</v>
      </c>
      <c r="V24" t="n">
        <v>0.87</v>
      </c>
      <c r="W24" t="n">
        <v>3.01</v>
      </c>
      <c r="X24" t="n">
        <v>0.32</v>
      </c>
      <c r="Y24" t="n">
        <v>1</v>
      </c>
      <c r="Z24" t="n">
        <v>10</v>
      </c>
      <c r="AA24" t="n">
        <v>492.4340999216558</v>
      </c>
      <c r="AB24" t="n">
        <v>673.7700601720493</v>
      </c>
      <c r="AC24" t="n">
        <v>609.4663912714468</v>
      </c>
      <c r="AD24" t="n">
        <v>492434.0999216558</v>
      </c>
      <c r="AE24" t="n">
        <v>673770.0601720493</v>
      </c>
      <c r="AF24" t="n">
        <v>1.708107569345331e-05</v>
      </c>
      <c r="AG24" t="n">
        <v>42</v>
      </c>
      <c r="AH24" t="n">
        <v>609466.3912714468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6.3416</v>
      </c>
      <c r="E25" t="n">
        <v>15.77</v>
      </c>
      <c r="F25" t="n">
        <v>13.08</v>
      </c>
      <c r="G25" t="n">
        <v>49.04</v>
      </c>
      <c r="H25" t="n">
        <v>0.8</v>
      </c>
      <c r="I25" t="n">
        <v>16</v>
      </c>
      <c r="J25" t="n">
        <v>149.72</v>
      </c>
      <c r="K25" t="n">
        <v>47.83</v>
      </c>
      <c r="L25" t="n">
        <v>6.75</v>
      </c>
      <c r="M25" t="n">
        <v>0</v>
      </c>
      <c r="N25" t="n">
        <v>25.14</v>
      </c>
      <c r="O25" t="n">
        <v>18699.2</v>
      </c>
      <c r="P25" t="n">
        <v>116.09</v>
      </c>
      <c r="Q25" t="n">
        <v>988.17</v>
      </c>
      <c r="R25" t="n">
        <v>47.37</v>
      </c>
      <c r="S25" t="n">
        <v>35.43</v>
      </c>
      <c r="T25" t="n">
        <v>4918.17</v>
      </c>
      <c r="U25" t="n">
        <v>0.75</v>
      </c>
      <c r="V25" t="n">
        <v>0.87</v>
      </c>
      <c r="W25" t="n">
        <v>3.01</v>
      </c>
      <c r="X25" t="n">
        <v>0.32</v>
      </c>
      <c r="Y25" t="n">
        <v>1</v>
      </c>
      <c r="Z25" t="n">
        <v>10</v>
      </c>
      <c r="AA25" t="n">
        <v>492.4715779183501</v>
      </c>
      <c r="AB25" t="n">
        <v>673.821339220539</v>
      </c>
      <c r="AC25" t="n">
        <v>609.5127763195193</v>
      </c>
      <c r="AD25" t="n">
        <v>492471.5779183501</v>
      </c>
      <c r="AE25" t="n">
        <v>673821.339220539</v>
      </c>
      <c r="AF25" t="n">
        <v>1.707811336143969e-05</v>
      </c>
      <c r="AG25" t="n">
        <v>42</v>
      </c>
      <c r="AH25" t="n">
        <v>609512.7763195193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4.2602</v>
      </c>
      <c r="E2" t="n">
        <v>23.47</v>
      </c>
      <c r="F2" t="n">
        <v>15.79</v>
      </c>
      <c r="G2" t="n">
        <v>6.4</v>
      </c>
      <c r="H2" t="n">
        <v>0.1</v>
      </c>
      <c r="I2" t="n">
        <v>148</v>
      </c>
      <c r="J2" t="n">
        <v>176.73</v>
      </c>
      <c r="K2" t="n">
        <v>52.44</v>
      </c>
      <c r="L2" t="n">
        <v>1</v>
      </c>
      <c r="M2" t="n">
        <v>146</v>
      </c>
      <c r="N2" t="n">
        <v>33.29</v>
      </c>
      <c r="O2" t="n">
        <v>22031.19</v>
      </c>
      <c r="P2" t="n">
        <v>205.44</v>
      </c>
      <c r="Q2" t="n">
        <v>988.72</v>
      </c>
      <c r="R2" t="n">
        <v>131.74</v>
      </c>
      <c r="S2" t="n">
        <v>35.43</v>
      </c>
      <c r="T2" t="n">
        <v>46441.94</v>
      </c>
      <c r="U2" t="n">
        <v>0.27</v>
      </c>
      <c r="V2" t="n">
        <v>0.72</v>
      </c>
      <c r="W2" t="n">
        <v>3.22</v>
      </c>
      <c r="X2" t="n">
        <v>3.03</v>
      </c>
      <c r="Y2" t="n">
        <v>1</v>
      </c>
      <c r="Z2" t="n">
        <v>10</v>
      </c>
      <c r="AA2" t="n">
        <v>852.7805408254527</v>
      </c>
      <c r="AB2" t="n">
        <v>1166.811957979617</v>
      </c>
      <c r="AC2" t="n">
        <v>1055.45306234091</v>
      </c>
      <c r="AD2" t="n">
        <v>852780.5408254527</v>
      </c>
      <c r="AE2" t="n">
        <v>1166811.957979617</v>
      </c>
      <c r="AF2" t="n">
        <v>1.036673879234704e-05</v>
      </c>
      <c r="AG2" t="n">
        <v>62</v>
      </c>
      <c r="AH2" t="n">
        <v>1055453.06234091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4.6593</v>
      </c>
      <c r="E3" t="n">
        <v>21.46</v>
      </c>
      <c r="F3" t="n">
        <v>15.02</v>
      </c>
      <c r="G3" t="n">
        <v>7.98</v>
      </c>
      <c r="H3" t="n">
        <v>0.13</v>
      </c>
      <c r="I3" t="n">
        <v>113</v>
      </c>
      <c r="J3" t="n">
        <v>177.1</v>
      </c>
      <c r="K3" t="n">
        <v>52.44</v>
      </c>
      <c r="L3" t="n">
        <v>1.25</v>
      </c>
      <c r="M3" t="n">
        <v>111</v>
      </c>
      <c r="N3" t="n">
        <v>33.41</v>
      </c>
      <c r="O3" t="n">
        <v>22076.81</v>
      </c>
      <c r="P3" t="n">
        <v>194.3</v>
      </c>
      <c r="Q3" t="n">
        <v>988.47</v>
      </c>
      <c r="R3" t="n">
        <v>108.49</v>
      </c>
      <c r="S3" t="n">
        <v>35.43</v>
      </c>
      <c r="T3" t="n">
        <v>34990.16</v>
      </c>
      <c r="U3" t="n">
        <v>0.33</v>
      </c>
      <c r="V3" t="n">
        <v>0.76</v>
      </c>
      <c r="W3" t="n">
        <v>3.14</v>
      </c>
      <c r="X3" t="n">
        <v>2.27</v>
      </c>
      <c r="Y3" t="n">
        <v>1</v>
      </c>
      <c r="Z3" t="n">
        <v>10</v>
      </c>
      <c r="AA3" t="n">
        <v>759.0766231525387</v>
      </c>
      <c r="AB3" t="n">
        <v>1038.602123894446</v>
      </c>
      <c r="AC3" t="n">
        <v>939.4793948771957</v>
      </c>
      <c r="AD3" t="n">
        <v>759076.6231525387</v>
      </c>
      <c r="AE3" t="n">
        <v>1038602.123894446</v>
      </c>
      <c r="AF3" t="n">
        <v>1.13379057450783e-05</v>
      </c>
      <c r="AG3" t="n">
        <v>56</v>
      </c>
      <c r="AH3" t="n">
        <v>939479.3948771957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4.9433</v>
      </c>
      <c r="E4" t="n">
        <v>20.23</v>
      </c>
      <c r="F4" t="n">
        <v>14.57</v>
      </c>
      <c r="G4" t="n">
        <v>9.609999999999999</v>
      </c>
      <c r="H4" t="n">
        <v>0.15</v>
      </c>
      <c r="I4" t="n">
        <v>91</v>
      </c>
      <c r="J4" t="n">
        <v>177.47</v>
      </c>
      <c r="K4" t="n">
        <v>52.44</v>
      </c>
      <c r="L4" t="n">
        <v>1.5</v>
      </c>
      <c r="M4" t="n">
        <v>89</v>
      </c>
      <c r="N4" t="n">
        <v>33.53</v>
      </c>
      <c r="O4" t="n">
        <v>22122.46</v>
      </c>
      <c r="P4" t="n">
        <v>187.47</v>
      </c>
      <c r="Q4" t="n">
        <v>988.38</v>
      </c>
      <c r="R4" t="n">
        <v>94.31</v>
      </c>
      <c r="S4" t="n">
        <v>35.43</v>
      </c>
      <c r="T4" t="n">
        <v>28012.12</v>
      </c>
      <c r="U4" t="n">
        <v>0.38</v>
      </c>
      <c r="V4" t="n">
        <v>0.78</v>
      </c>
      <c r="W4" t="n">
        <v>3.11</v>
      </c>
      <c r="X4" t="n">
        <v>1.82</v>
      </c>
      <c r="Y4" t="n">
        <v>1</v>
      </c>
      <c r="Z4" t="n">
        <v>10</v>
      </c>
      <c r="AA4" t="n">
        <v>709.0846739942182</v>
      </c>
      <c r="AB4" t="n">
        <v>970.2009335668909</v>
      </c>
      <c r="AC4" t="n">
        <v>877.6063181528286</v>
      </c>
      <c r="AD4" t="n">
        <v>709084.6739942182</v>
      </c>
      <c r="AE4" t="n">
        <v>970200.9335668909</v>
      </c>
      <c r="AF4" t="n">
        <v>1.202898921933457e-05</v>
      </c>
      <c r="AG4" t="n">
        <v>53</v>
      </c>
      <c r="AH4" t="n">
        <v>877606.3181528286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5.1529</v>
      </c>
      <c r="E5" t="n">
        <v>19.41</v>
      </c>
      <c r="F5" t="n">
        <v>14.28</v>
      </c>
      <c r="G5" t="n">
        <v>11.28</v>
      </c>
      <c r="H5" t="n">
        <v>0.17</v>
      </c>
      <c r="I5" t="n">
        <v>76</v>
      </c>
      <c r="J5" t="n">
        <v>177.84</v>
      </c>
      <c r="K5" t="n">
        <v>52.44</v>
      </c>
      <c r="L5" t="n">
        <v>1.75</v>
      </c>
      <c r="M5" t="n">
        <v>74</v>
      </c>
      <c r="N5" t="n">
        <v>33.65</v>
      </c>
      <c r="O5" t="n">
        <v>22168.15</v>
      </c>
      <c r="P5" t="n">
        <v>182.49</v>
      </c>
      <c r="Q5" t="n">
        <v>988.2</v>
      </c>
      <c r="R5" t="n">
        <v>85.14</v>
      </c>
      <c r="S5" t="n">
        <v>35.43</v>
      </c>
      <c r="T5" t="n">
        <v>23500.06</v>
      </c>
      <c r="U5" t="n">
        <v>0.42</v>
      </c>
      <c r="V5" t="n">
        <v>0.8</v>
      </c>
      <c r="W5" t="n">
        <v>3.09</v>
      </c>
      <c r="X5" t="n">
        <v>1.53</v>
      </c>
      <c r="Y5" t="n">
        <v>1</v>
      </c>
      <c r="Z5" t="n">
        <v>10</v>
      </c>
      <c r="AA5" t="n">
        <v>675.8823389028394</v>
      </c>
      <c r="AB5" t="n">
        <v>924.7720339112216</v>
      </c>
      <c r="AC5" t="n">
        <v>836.5130889204352</v>
      </c>
      <c r="AD5" t="n">
        <v>675882.3389028393</v>
      </c>
      <c r="AE5" t="n">
        <v>924772.0339112215</v>
      </c>
      <c r="AF5" t="n">
        <v>1.253902829047581e-05</v>
      </c>
      <c r="AG5" t="n">
        <v>51</v>
      </c>
      <c r="AH5" t="n">
        <v>836513.0889204352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5.3277</v>
      </c>
      <c r="E6" t="n">
        <v>18.77</v>
      </c>
      <c r="F6" t="n">
        <v>14.04</v>
      </c>
      <c r="G6" t="n">
        <v>12.96</v>
      </c>
      <c r="H6" t="n">
        <v>0.2</v>
      </c>
      <c r="I6" t="n">
        <v>65</v>
      </c>
      <c r="J6" t="n">
        <v>178.21</v>
      </c>
      <c r="K6" t="n">
        <v>52.44</v>
      </c>
      <c r="L6" t="n">
        <v>2</v>
      </c>
      <c r="M6" t="n">
        <v>63</v>
      </c>
      <c r="N6" t="n">
        <v>33.77</v>
      </c>
      <c r="O6" t="n">
        <v>22213.89</v>
      </c>
      <c r="P6" t="n">
        <v>178.4</v>
      </c>
      <c r="Q6" t="n">
        <v>988.27</v>
      </c>
      <c r="R6" t="n">
        <v>77.41</v>
      </c>
      <c r="S6" t="n">
        <v>35.43</v>
      </c>
      <c r="T6" t="n">
        <v>19690.27</v>
      </c>
      <c r="U6" t="n">
        <v>0.46</v>
      </c>
      <c r="V6" t="n">
        <v>0.8100000000000001</v>
      </c>
      <c r="W6" t="n">
        <v>3.08</v>
      </c>
      <c r="X6" t="n">
        <v>1.28</v>
      </c>
      <c r="Y6" t="n">
        <v>1</v>
      </c>
      <c r="Z6" t="n">
        <v>10</v>
      </c>
      <c r="AA6" t="n">
        <v>646.2113445122559</v>
      </c>
      <c r="AB6" t="n">
        <v>884.1748703941367</v>
      </c>
      <c r="AC6" t="n">
        <v>799.7904617109441</v>
      </c>
      <c r="AD6" t="n">
        <v>646211.3445122559</v>
      </c>
      <c r="AE6" t="n">
        <v>884174.8703941368</v>
      </c>
      <c r="AF6" t="n">
        <v>1.296438530209552e-05</v>
      </c>
      <c r="AG6" t="n">
        <v>49</v>
      </c>
      <c r="AH6" t="n">
        <v>799790.4617109441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5.4564</v>
      </c>
      <c r="E7" t="n">
        <v>18.33</v>
      </c>
      <c r="F7" t="n">
        <v>13.88</v>
      </c>
      <c r="G7" t="n">
        <v>14.61</v>
      </c>
      <c r="H7" t="n">
        <v>0.22</v>
      </c>
      <c r="I7" t="n">
        <v>57</v>
      </c>
      <c r="J7" t="n">
        <v>178.59</v>
      </c>
      <c r="K7" t="n">
        <v>52.44</v>
      </c>
      <c r="L7" t="n">
        <v>2.25</v>
      </c>
      <c r="M7" t="n">
        <v>55</v>
      </c>
      <c r="N7" t="n">
        <v>33.89</v>
      </c>
      <c r="O7" t="n">
        <v>22259.66</v>
      </c>
      <c r="P7" t="n">
        <v>175.25</v>
      </c>
      <c r="Q7" t="n">
        <v>988.29</v>
      </c>
      <c r="R7" t="n">
        <v>72.81</v>
      </c>
      <c r="S7" t="n">
        <v>35.43</v>
      </c>
      <c r="T7" t="n">
        <v>17430.48</v>
      </c>
      <c r="U7" t="n">
        <v>0.49</v>
      </c>
      <c r="V7" t="n">
        <v>0.82</v>
      </c>
      <c r="W7" t="n">
        <v>3.06</v>
      </c>
      <c r="X7" t="n">
        <v>1.12</v>
      </c>
      <c r="Y7" t="n">
        <v>1</v>
      </c>
      <c r="Z7" t="n">
        <v>10</v>
      </c>
      <c r="AA7" t="n">
        <v>628.9654598578385</v>
      </c>
      <c r="AB7" t="n">
        <v>860.5782901752291</v>
      </c>
      <c r="AC7" t="n">
        <v>778.4459059901205</v>
      </c>
      <c r="AD7" t="n">
        <v>628965.4598578385</v>
      </c>
      <c r="AE7" t="n">
        <v>860578.2901752291</v>
      </c>
      <c r="AF7" t="n">
        <v>1.327756291877433e-05</v>
      </c>
      <c r="AG7" t="n">
        <v>48</v>
      </c>
      <c r="AH7" t="n">
        <v>778445.9059901205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5.5526</v>
      </c>
      <c r="E8" t="n">
        <v>18.01</v>
      </c>
      <c r="F8" t="n">
        <v>13.78</v>
      </c>
      <c r="G8" t="n">
        <v>16.21</v>
      </c>
      <c r="H8" t="n">
        <v>0.25</v>
      </c>
      <c r="I8" t="n">
        <v>51</v>
      </c>
      <c r="J8" t="n">
        <v>178.96</v>
      </c>
      <c r="K8" t="n">
        <v>52.44</v>
      </c>
      <c r="L8" t="n">
        <v>2.5</v>
      </c>
      <c r="M8" t="n">
        <v>49</v>
      </c>
      <c r="N8" t="n">
        <v>34.02</v>
      </c>
      <c r="O8" t="n">
        <v>22305.48</v>
      </c>
      <c r="P8" t="n">
        <v>172.66</v>
      </c>
      <c r="Q8" t="n">
        <v>988.12</v>
      </c>
      <c r="R8" t="n">
        <v>69.62</v>
      </c>
      <c r="S8" t="n">
        <v>35.43</v>
      </c>
      <c r="T8" t="n">
        <v>15864.82</v>
      </c>
      <c r="U8" t="n">
        <v>0.51</v>
      </c>
      <c r="V8" t="n">
        <v>0.83</v>
      </c>
      <c r="W8" t="n">
        <v>3.05</v>
      </c>
      <c r="X8" t="n">
        <v>1.02</v>
      </c>
      <c r="Y8" t="n">
        <v>1</v>
      </c>
      <c r="Z8" t="n">
        <v>10</v>
      </c>
      <c r="AA8" t="n">
        <v>613.8694269079775</v>
      </c>
      <c r="AB8" t="n">
        <v>839.9232319032587</v>
      </c>
      <c r="AC8" t="n">
        <v>759.7621374900708</v>
      </c>
      <c r="AD8" t="n">
        <v>613869.4269079776</v>
      </c>
      <c r="AE8" t="n">
        <v>839923.2319032587</v>
      </c>
      <c r="AF8" t="n">
        <v>1.351165527871606e-05</v>
      </c>
      <c r="AG8" t="n">
        <v>47</v>
      </c>
      <c r="AH8" t="n">
        <v>759762.1374900708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5.6438</v>
      </c>
      <c r="E9" t="n">
        <v>17.72</v>
      </c>
      <c r="F9" t="n">
        <v>13.66</v>
      </c>
      <c r="G9" t="n">
        <v>17.82</v>
      </c>
      <c r="H9" t="n">
        <v>0.27</v>
      </c>
      <c r="I9" t="n">
        <v>46</v>
      </c>
      <c r="J9" t="n">
        <v>179.33</v>
      </c>
      <c r="K9" t="n">
        <v>52.44</v>
      </c>
      <c r="L9" t="n">
        <v>2.75</v>
      </c>
      <c r="M9" t="n">
        <v>44</v>
      </c>
      <c r="N9" t="n">
        <v>34.14</v>
      </c>
      <c r="O9" t="n">
        <v>22351.34</v>
      </c>
      <c r="P9" t="n">
        <v>170.31</v>
      </c>
      <c r="Q9" t="n">
        <v>988.28</v>
      </c>
      <c r="R9" t="n">
        <v>66</v>
      </c>
      <c r="S9" t="n">
        <v>35.43</v>
      </c>
      <c r="T9" t="n">
        <v>14082.12</v>
      </c>
      <c r="U9" t="n">
        <v>0.54</v>
      </c>
      <c r="V9" t="n">
        <v>0.83</v>
      </c>
      <c r="W9" t="n">
        <v>3.04</v>
      </c>
      <c r="X9" t="n">
        <v>0.91</v>
      </c>
      <c r="Y9" t="n">
        <v>1</v>
      </c>
      <c r="Z9" t="n">
        <v>10</v>
      </c>
      <c r="AA9" t="n">
        <v>608.2916100696524</v>
      </c>
      <c r="AB9" t="n">
        <v>832.2914168291506</v>
      </c>
      <c r="AC9" t="n">
        <v>752.8586921353159</v>
      </c>
      <c r="AD9" t="n">
        <v>608291.6100696524</v>
      </c>
      <c r="AE9" t="n">
        <v>832291.4168291506</v>
      </c>
      <c r="AF9" t="n">
        <v>1.373358067608286e-05</v>
      </c>
      <c r="AG9" t="n">
        <v>47</v>
      </c>
      <c r="AH9" t="n">
        <v>752858.6921353159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5.7176</v>
      </c>
      <c r="E10" t="n">
        <v>17.49</v>
      </c>
      <c r="F10" t="n">
        <v>13.58</v>
      </c>
      <c r="G10" t="n">
        <v>19.39</v>
      </c>
      <c r="H10" t="n">
        <v>0.3</v>
      </c>
      <c r="I10" t="n">
        <v>42</v>
      </c>
      <c r="J10" t="n">
        <v>179.7</v>
      </c>
      <c r="K10" t="n">
        <v>52.44</v>
      </c>
      <c r="L10" t="n">
        <v>3</v>
      </c>
      <c r="M10" t="n">
        <v>40</v>
      </c>
      <c r="N10" t="n">
        <v>34.26</v>
      </c>
      <c r="O10" t="n">
        <v>22397.24</v>
      </c>
      <c r="P10" t="n">
        <v>168.15</v>
      </c>
      <c r="Q10" t="n">
        <v>988.12</v>
      </c>
      <c r="R10" t="n">
        <v>63.35</v>
      </c>
      <c r="S10" t="n">
        <v>35.43</v>
      </c>
      <c r="T10" t="n">
        <v>12774.9</v>
      </c>
      <c r="U10" t="n">
        <v>0.5600000000000001</v>
      </c>
      <c r="V10" t="n">
        <v>0.84</v>
      </c>
      <c r="W10" t="n">
        <v>3.03</v>
      </c>
      <c r="X10" t="n">
        <v>0.82</v>
      </c>
      <c r="Y10" t="n">
        <v>1</v>
      </c>
      <c r="Z10" t="n">
        <v>10</v>
      </c>
      <c r="AA10" t="n">
        <v>594.7451794798367</v>
      </c>
      <c r="AB10" t="n">
        <v>813.7565928698255</v>
      </c>
      <c r="AC10" t="n">
        <v>736.0928057608797</v>
      </c>
      <c r="AD10" t="n">
        <v>594745.1794798367</v>
      </c>
      <c r="AE10" t="n">
        <v>813756.5928698254</v>
      </c>
      <c r="AF10" t="n">
        <v>1.39131650436889e-05</v>
      </c>
      <c r="AG10" t="n">
        <v>46</v>
      </c>
      <c r="AH10" t="n">
        <v>736092.8057608798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5.7925</v>
      </c>
      <c r="E11" t="n">
        <v>17.26</v>
      </c>
      <c r="F11" t="n">
        <v>13.49</v>
      </c>
      <c r="G11" t="n">
        <v>21.3</v>
      </c>
      <c r="H11" t="n">
        <v>0.32</v>
      </c>
      <c r="I11" t="n">
        <v>38</v>
      </c>
      <c r="J11" t="n">
        <v>180.07</v>
      </c>
      <c r="K11" t="n">
        <v>52.44</v>
      </c>
      <c r="L11" t="n">
        <v>3.25</v>
      </c>
      <c r="M11" t="n">
        <v>36</v>
      </c>
      <c r="N11" t="n">
        <v>34.38</v>
      </c>
      <c r="O11" t="n">
        <v>22443.18</v>
      </c>
      <c r="P11" t="n">
        <v>165.95</v>
      </c>
      <c r="Q11" t="n">
        <v>988.1900000000001</v>
      </c>
      <c r="R11" t="n">
        <v>60.66</v>
      </c>
      <c r="S11" t="n">
        <v>35.43</v>
      </c>
      <c r="T11" t="n">
        <v>11453.54</v>
      </c>
      <c r="U11" t="n">
        <v>0.58</v>
      </c>
      <c r="V11" t="n">
        <v>0.84</v>
      </c>
      <c r="W11" t="n">
        <v>3.03</v>
      </c>
      <c r="X11" t="n">
        <v>0.74</v>
      </c>
      <c r="Y11" t="n">
        <v>1</v>
      </c>
      <c r="Z11" t="n">
        <v>10</v>
      </c>
      <c r="AA11" t="n">
        <v>581.2284058936898</v>
      </c>
      <c r="AB11" t="n">
        <v>795.2623469312946</v>
      </c>
      <c r="AC11" t="n">
        <v>719.3636246978853</v>
      </c>
      <c r="AD11" t="n">
        <v>581228.4058936898</v>
      </c>
      <c r="AE11" t="n">
        <v>795262.3469312945</v>
      </c>
      <c r="AF11" t="n">
        <v>1.409542614306141e-05</v>
      </c>
      <c r="AG11" t="n">
        <v>45</v>
      </c>
      <c r="AH11" t="n">
        <v>719363.6246978852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5.8482</v>
      </c>
      <c r="E12" t="n">
        <v>17.1</v>
      </c>
      <c r="F12" t="n">
        <v>13.43</v>
      </c>
      <c r="G12" t="n">
        <v>23.03</v>
      </c>
      <c r="H12" t="n">
        <v>0.34</v>
      </c>
      <c r="I12" t="n">
        <v>35</v>
      </c>
      <c r="J12" t="n">
        <v>180.45</v>
      </c>
      <c r="K12" t="n">
        <v>52.44</v>
      </c>
      <c r="L12" t="n">
        <v>3.5</v>
      </c>
      <c r="M12" t="n">
        <v>33</v>
      </c>
      <c r="N12" t="n">
        <v>34.51</v>
      </c>
      <c r="O12" t="n">
        <v>22489.16</v>
      </c>
      <c r="P12" t="n">
        <v>164.05</v>
      </c>
      <c r="Q12" t="n">
        <v>988.27</v>
      </c>
      <c r="R12" t="n">
        <v>58.78</v>
      </c>
      <c r="S12" t="n">
        <v>35.43</v>
      </c>
      <c r="T12" t="n">
        <v>10525.6</v>
      </c>
      <c r="U12" t="n">
        <v>0.6</v>
      </c>
      <c r="V12" t="n">
        <v>0.85</v>
      </c>
      <c r="W12" t="n">
        <v>3.02</v>
      </c>
      <c r="X12" t="n">
        <v>0.68</v>
      </c>
      <c r="Y12" t="n">
        <v>1</v>
      </c>
      <c r="Z12" t="n">
        <v>10</v>
      </c>
      <c r="AA12" t="n">
        <v>577.6702474851223</v>
      </c>
      <c r="AB12" t="n">
        <v>790.3939176218222</v>
      </c>
      <c r="AC12" t="n">
        <v>714.9598314488253</v>
      </c>
      <c r="AD12" t="n">
        <v>577670.2474851223</v>
      </c>
      <c r="AE12" t="n">
        <v>790393.9176218222</v>
      </c>
      <c r="AF12" t="n">
        <v>1.423096610614618e-05</v>
      </c>
      <c r="AG12" t="n">
        <v>45</v>
      </c>
      <c r="AH12" t="n">
        <v>714959.8314488253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5.9069</v>
      </c>
      <c r="E13" t="n">
        <v>16.93</v>
      </c>
      <c r="F13" t="n">
        <v>13.37</v>
      </c>
      <c r="G13" t="n">
        <v>25.07</v>
      </c>
      <c r="H13" t="n">
        <v>0.37</v>
      </c>
      <c r="I13" t="n">
        <v>32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162.07</v>
      </c>
      <c r="Q13" t="n">
        <v>988.12</v>
      </c>
      <c r="R13" t="n">
        <v>56.89</v>
      </c>
      <c r="S13" t="n">
        <v>35.43</v>
      </c>
      <c r="T13" t="n">
        <v>9593.84</v>
      </c>
      <c r="U13" t="n">
        <v>0.62</v>
      </c>
      <c r="V13" t="n">
        <v>0.85</v>
      </c>
      <c r="W13" t="n">
        <v>3.02</v>
      </c>
      <c r="X13" t="n">
        <v>0.62</v>
      </c>
      <c r="Y13" t="n">
        <v>1</v>
      </c>
      <c r="Z13" t="n">
        <v>10</v>
      </c>
      <c r="AA13" t="n">
        <v>574.0187934247534</v>
      </c>
      <c r="AB13" t="n">
        <v>785.3978370856415</v>
      </c>
      <c r="AC13" t="n">
        <v>710.4405698269748</v>
      </c>
      <c r="AD13" t="n">
        <v>574018.7934247535</v>
      </c>
      <c r="AE13" t="n">
        <v>785397.8370856416</v>
      </c>
      <c r="AF13" t="n">
        <v>1.437380624677591e-05</v>
      </c>
      <c r="AG13" t="n">
        <v>45</v>
      </c>
      <c r="AH13" t="n">
        <v>710440.5698269748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5.946</v>
      </c>
      <c r="E14" t="n">
        <v>16.82</v>
      </c>
      <c r="F14" t="n">
        <v>13.33</v>
      </c>
      <c r="G14" t="n">
        <v>26.66</v>
      </c>
      <c r="H14" t="n">
        <v>0.39</v>
      </c>
      <c r="I14" t="n">
        <v>30</v>
      </c>
      <c r="J14" t="n">
        <v>181.19</v>
      </c>
      <c r="K14" t="n">
        <v>52.44</v>
      </c>
      <c r="L14" t="n">
        <v>4</v>
      </c>
      <c r="M14" t="n">
        <v>28</v>
      </c>
      <c r="N14" t="n">
        <v>34.75</v>
      </c>
      <c r="O14" t="n">
        <v>22581.25</v>
      </c>
      <c r="P14" t="n">
        <v>160.56</v>
      </c>
      <c r="Q14" t="n">
        <v>988.23</v>
      </c>
      <c r="R14" t="n">
        <v>55.75</v>
      </c>
      <c r="S14" t="n">
        <v>35.43</v>
      </c>
      <c r="T14" t="n">
        <v>9038.389999999999</v>
      </c>
      <c r="U14" t="n">
        <v>0.64</v>
      </c>
      <c r="V14" t="n">
        <v>0.85</v>
      </c>
      <c r="W14" t="n">
        <v>3.01</v>
      </c>
      <c r="X14" t="n">
        <v>0.58</v>
      </c>
      <c r="Y14" t="n">
        <v>1</v>
      </c>
      <c r="Z14" t="n">
        <v>10</v>
      </c>
      <c r="AA14" t="n">
        <v>562.5062862501281</v>
      </c>
      <c r="AB14" t="n">
        <v>769.6459168733481</v>
      </c>
      <c r="AC14" t="n">
        <v>696.1919907717837</v>
      </c>
      <c r="AD14" t="n">
        <v>562506.2862501282</v>
      </c>
      <c r="AE14" t="n">
        <v>769645.9168733482</v>
      </c>
      <c r="AF14" t="n">
        <v>1.44689518941119e-05</v>
      </c>
      <c r="AG14" t="n">
        <v>44</v>
      </c>
      <c r="AH14" t="n">
        <v>696191.9907717837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5.9823</v>
      </c>
      <c r="E15" t="n">
        <v>16.72</v>
      </c>
      <c r="F15" t="n">
        <v>13.3</v>
      </c>
      <c r="G15" t="n">
        <v>28.5</v>
      </c>
      <c r="H15" t="n">
        <v>0.42</v>
      </c>
      <c r="I15" t="n">
        <v>28</v>
      </c>
      <c r="J15" t="n">
        <v>181.57</v>
      </c>
      <c r="K15" t="n">
        <v>52.44</v>
      </c>
      <c r="L15" t="n">
        <v>4.25</v>
      </c>
      <c r="M15" t="n">
        <v>26</v>
      </c>
      <c r="N15" t="n">
        <v>34.88</v>
      </c>
      <c r="O15" t="n">
        <v>22627.36</v>
      </c>
      <c r="P15" t="n">
        <v>158.73</v>
      </c>
      <c r="Q15" t="n">
        <v>988.3200000000001</v>
      </c>
      <c r="R15" t="n">
        <v>54.52</v>
      </c>
      <c r="S15" t="n">
        <v>35.43</v>
      </c>
      <c r="T15" t="n">
        <v>8430.24</v>
      </c>
      <c r="U15" t="n">
        <v>0.65</v>
      </c>
      <c r="V15" t="n">
        <v>0.86</v>
      </c>
      <c r="W15" t="n">
        <v>3.01</v>
      </c>
      <c r="X15" t="n">
        <v>0.54</v>
      </c>
      <c r="Y15" t="n">
        <v>1</v>
      </c>
      <c r="Z15" t="n">
        <v>10</v>
      </c>
      <c r="AA15" t="n">
        <v>559.7747259857093</v>
      </c>
      <c r="AB15" t="n">
        <v>765.9084756116366</v>
      </c>
      <c r="AC15" t="n">
        <v>692.8112456585582</v>
      </c>
      <c r="AD15" t="n">
        <v>559774.7259857093</v>
      </c>
      <c r="AE15" t="n">
        <v>765908.4756116366</v>
      </c>
      <c r="AF15" t="n">
        <v>1.455728404240592e-05</v>
      </c>
      <c r="AG15" t="n">
        <v>44</v>
      </c>
      <c r="AH15" t="n">
        <v>692811.2456585582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6.0226</v>
      </c>
      <c r="E16" t="n">
        <v>16.6</v>
      </c>
      <c r="F16" t="n">
        <v>13.26</v>
      </c>
      <c r="G16" t="n">
        <v>30.6</v>
      </c>
      <c r="H16" t="n">
        <v>0.44</v>
      </c>
      <c r="I16" t="n">
        <v>26</v>
      </c>
      <c r="J16" t="n">
        <v>181.94</v>
      </c>
      <c r="K16" t="n">
        <v>52.44</v>
      </c>
      <c r="L16" t="n">
        <v>4.5</v>
      </c>
      <c r="M16" t="n">
        <v>24</v>
      </c>
      <c r="N16" t="n">
        <v>35</v>
      </c>
      <c r="O16" t="n">
        <v>22673.63</v>
      </c>
      <c r="P16" t="n">
        <v>157.07</v>
      </c>
      <c r="Q16" t="n">
        <v>988.21</v>
      </c>
      <c r="R16" t="n">
        <v>53.3</v>
      </c>
      <c r="S16" t="n">
        <v>35.43</v>
      </c>
      <c r="T16" t="n">
        <v>7831.72</v>
      </c>
      <c r="U16" t="n">
        <v>0.66</v>
      </c>
      <c r="V16" t="n">
        <v>0.86</v>
      </c>
      <c r="W16" t="n">
        <v>3.01</v>
      </c>
      <c r="X16" t="n">
        <v>0.51</v>
      </c>
      <c r="Y16" t="n">
        <v>1</v>
      </c>
      <c r="Z16" t="n">
        <v>10</v>
      </c>
      <c r="AA16" t="n">
        <v>557.1061011253074</v>
      </c>
      <c r="AB16" t="n">
        <v>762.257145346215</v>
      </c>
      <c r="AC16" t="n">
        <v>689.5083932289941</v>
      </c>
      <c r="AD16" t="n">
        <v>557106.1011253074</v>
      </c>
      <c r="AE16" t="n">
        <v>762257.145346215</v>
      </c>
      <c r="AF16" t="n">
        <v>1.465534976075989e-05</v>
      </c>
      <c r="AG16" t="n">
        <v>44</v>
      </c>
      <c r="AH16" t="n">
        <v>689508.3932289941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6.0438</v>
      </c>
      <c r="E17" t="n">
        <v>16.55</v>
      </c>
      <c r="F17" t="n">
        <v>13.24</v>
      </c>
      <c r="G17" t="n">
        <v>31.77</v>
      </c>
      <c r="H17" t="n">
        <v>0.46</v>
      </c>
      <c r="I17" t="n">
        <v>25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155.84</v>
      </c>
      <c r="Q17" t="n">
        <v>988.27</v>
      </c>
      <c r="R17" t="n">
        <v>52.59</v>
      </c>
      <c r="S17" t="n">
        <v>35.43</v>
      </c>
      <c r="T17" t="n">
        <v>7481.44</v>
      </c>
      <c r="U17" t="n">
        <v>0.67</v>
      </c>
      <c r="V17" t="n">
        <v>0.86</v>
      </c>
      <c r="W17" t="n">
        <v>3.01</v>
      </c>
      <c r="X17" t="n">
        <v>0.48</v>
      </c>
      <c r="Y17" t="n">
        <v>1</v>
      </c>
      <c r="Z17" t="n">
        <v>10</v>
      </c>
      <c r="AA17" t="n">
        <v>555.3969420616271</v>
      </c>
      <c r="AB17" t="n">
        <v>759.9185985125113</v>
      </c>
      <c r="AC17" t="n">
        <v>687.3930340229281</v>
      </c>
      <c r="AD17" t="n">
        <v>555396.9420616271</v>
      </c>
      <c r="AE17" t="n">
        <v>759918.5985125112</v>
      </c>
      <c r="AF17" t="n">
        <v>1.470693768207761e-05</v>
      </c>
      <c r="AG17" t="n">
        <v>44</v>
      </c>
      <c r="AH17" t="n">
        <v>687393.0340229281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6.0656</v>
      </c>
      <c r="E18" t="n">
        <v>16.49</v>
      </c>
      <c r="F18" t="n">
        <v>13.21</v>
      </c>
      <c r="G18" t="n">
        <v>33.03</v>
      </c>
      <c r="H18" t="n">
        <v>0.49</v>
      </c>
      <c r="I18" t="n">
        <v>24</v>
      </c>
      <c r="J18" t="n">
        <v>182.69</v>
      </c>
      <c r="K18" t="n">
        <v>52.44</v>
      </c>
      <c r="L18" t="n">
        <v>5</v>
      </c>
      <c r="M18" t="n">
        <v>22</v>
      </c>
      <c r="N18" t="n">
        <v>35.25</v>
      </c>
      <c r="O18" t="n">
        <v>22766.06</v>
      </c>
      <c r="P18" t="n">
        <v>154.23</v>
      </c>
      <c r="Q18" t="n">
        <v>988.15</v>
      </c>
      <c r="R18" t="n">
        <v>52.01</v>
      </c>
      <c r="S18" t="n">
        <v>35.43</v>
      </c>
      <c r="T18" t="n">
        <v>7194.73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544.3822315346392</v>
      </c>
      <c r="AB18" t="n">
        <v>744.8477856347536</v>
      </c>
      <c r="AC18" t="n">
        <v>673.7605583742049</v>
      </c>
      <c r="AD18" t="n">
        <v>544382.2315346393</v>
      </c>
      <c r="AE18" t="n">
        <v>744847.7856347535</v>
      </c>
      <c r="AF18" t="n">
        <v>1.475998563890433e-05</v>
      </c>
      <c r="AG18" t="n">
        <v>43</v>
      </c>
      <c r="AH18" t="n">
        <v>673760.5583742049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6.1078</v>
      </c>
      <c r="E19" t="n">
        <v>16.37</v>
      </c>
      <c r="F19" t="n">
        <v>13.17</v>
      </c>
      <c r="G19" t="n">
        <v>35.92</v>
      </c>
      <c r="H19" t="n">
        <v>0.51</v>
      </c>
      <c r="I19" t="n">
        <v>22</v>
      </c>
      <c r="J19" t="n">
        <v>183.07</v>
      </c>
      <c r="K19" t="n">
        <v>52.44</v>
      </c>
      <c r="L19" t="n">
        <v>5.25</v>
      </c>
      <c r="M19" t="n">
        <v>20</v>
      </c>
      <c r="N19" t="n">
        <v>35.37</v>
      </c>
      <c r="O19" t="n">
        <v>22812.34</v>
      </c>
      <c r="P19" t="n">
        <v>152.53</v>
      </c>
      <c r="Q19" t="n">
        <v>988.16</v>
      </c>
      <c r="R19" t="n">
        <v>50.64</v>
      </c>
      <c r="S19" t="n">
        <v>35.43</v>
      </c>
      <c r="T19" t="n">
        <v>6520.69</v>
      </c>
      <c r="U19" t="n">
        <v>0.7</v>
      </c>
      <c r="V19" t="n">
        <v>0.87</v>
      </c>
      <c r="W19" t="n">
        <v>3</v>
      </c>
      <c r="X19" t="n">
        <v>0.42</v>
      </c>
      <c r="Y19" t="n">
        <v>1</v>
      </c>
      <c r="Z19" t="n">
        <v>10</v>
      </c>
      <c r="AA19" t="n">
        <v>541.7083131540393</v>
      </c>
      <c r="AB19" t="n">
        <v>741.1892125414635</v>
      </c>
      <c r="AC19" t="n">
        <v>670.4511543620988</v>
      </c>
      <c r="AD19" t="n">
        <v>541708.3131540393</v>
      </c>
      <c r="AE19" t="n">
        <v>741189.2125414634</v>
      </c>
      <c r="AF19" t="n">
        <v>1.486267480303677e-05</v>
      </c>
      <c r="AG19" t="n">
        <v>43</v>
      </c>
      <c r="AH19" t="n">
        <v>670451.1543620988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6.1233</v>
      </c>
      <c r="E20" t="n">
        <v>16.33</v>
      </c>
      <c r="F20" t="n">
        <v>13.16</v>
      </c>
      <c r="G20" t="n">
        <v>37.61</v>
      </c>
      <c r="H20" t="n">
        <v>0.53</v>
      </c>
      <c r="I20" t="n">
        <v>21</v>
      </c>
      <c r="J20" t="n">
        <v>183.44</v>
      </c>
      <c r="K20" t="n">
        <v>52.44</v>
      </c>
      <c r="L20" t="n">
        <v>5.5</v>
      </c>
      <c r="M20" t="n">
        <v>19</v>
      </c>
      <c r="N20" t="n">
        <v>35.5</v>
      </c>
      <c r="O20" t="n">
        <v>22858.66</v>
      </c>
      <c r="P20" t="n">
        <v>151.1</v>
      </c>
      <c r="Q20" t="n">
        <v>988.1</v>
      </c>
      <c r="R20" t="n">
        <v>50.55</v>
      </c>
      <c r="S20" t="n">
        <v>35.43</v>
      </c>
      <c r="T20" t="n">
        <v>6479.82</v>
      </c>
      <c r="U20" t="n">
        <v>0.7</v>
      </c>
      <c r="V20" t="n">
        <v>0.87</v>
      </c>
      <c r="W20" t="n">
        <v>3</v>
      </c>
      <c r="X20" t="n">
        <v>0.41</v>
      </c>
      <c r="Y20" t="n">
        <v>1</v>
      </c>
      <c r="Z20" t="n">
        <v>10</v>
      </c>
      <c r="AA20" t="n">
        <v>540.02669704102</v>
      </c>
      <c r="AB20" t="n">
        <v>738.8883511879635</v>
      </c>
      <c r="AC20" t="n">
        <v>668.3698839868977</v>
      </c>
      <c r="AD20" t="n">
        <v>540026.69704102</v>
      </c>
      <c r="AE20" t="n">
        <v>738888.3511879635</v>
      </c>
      <c r="AF20" t="n">
        <v>1.490039238701907e-05</v>
      </c>
      <c r="AG20" t="n">
        <v>43</v>
      </c>
      <c r="AH20" t="n">
        <v>668369.8839868977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6.1529</v>
      </c>
      <c r="E21" t="n">
        <v>16.25</v>
      </c>
      <c r="F21" t="n">
        <v>13.12</v>
      </c>
      <c r="G21" t="n">
        <v>39.36</v>
      </c>
      <c r="H21" t="n">
        <v>0.55</v>
      </c>
      <c r="I21" t="n">
        <v>20</v>
      </c>
      <c r="J21" t="n">
        <v>183.82</v>
      </c>
      <c r="K21" t="n">
        <v>52.44</v>
      </c>
      <c r="L21" t="n">
        <v>5.75</v>
      </c>
      <c r="M21" t="n">
        <v>18</v>
      </c>
      <c r="N21" t="n">
        <v>35.63</v>
      </c>
      <c r="O21" t="n">
        <v>22905.03</v>
      </c>
      <c r="P21" t="n">
        <v>149.61</v>
      </c>
      <c r="Q21" t="n">
        <v>988.13</v>
      </c>
      <c r="R21" t="n">
        <v>49.22</v>
      </c>
      <c r="S21" t="n">
        <v>35.43</v>
      </c>
      <c r="T21" t="n">
        <v>5820.92</v>
      </c>
      <c r="U21" t="n">
        <v>0.72</v>
      </c>
      <c r="V21" t="n">
        <v>0.87</v>
      </c>
      <c r="W21" t="n">
        <v>2.99</v>
      </c>
      <c r="X21" t="n">
        <v>0.37</v>
      </c>
      <c r="Y21" t="n">
        <v>1</v>
      </c>
      <c r="Z21" t="n">
        <v>10</v>
      </c>
      <c r="AA21" t="n">
        <v>537.9043912982598</v>
      </c>
      <c r="AB21" t="n">
        <v>735.9845188411975</v>
      </c>
      <c r="AC21" t="n">
        <v>665.7431893237529</v>
      </c>
      <c r="AD21" t="n">
        <v>537904.3912982598</v>
      </c>
      <c r="AE21" t="n">
        <v>735984.5188411976</v>
      </c>
      <c r="AF21" t="n">
        <v>1.497242080546268e-05</v>
      </c>
      <c r="AG21" t="n">
        <v>43</v>
      </c>
      <c r="AH21" t="n">
        <v>665743.1893237529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6.1738</v>
      </c>
      <c r="E22" t="n">
        <v>16.2</v>
      </c>
      <c r="F22" t="n">
        <v>13.1</v>
      </c>
      <c r="G22" t="n">
        <v>41.37</v>
      </c>
      <c r="H22" t="n">
        <v>0.58</v>
      </c>
      <c r="I22" t="n">
        <v>19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148.12</v>
      </c>
      <c r="Q22" t="n">
        <v>988.14</v>
      </c>
      <c r="R22" t="n">
        <v>48.61</v>
      </c>
      <c r="S22" t="n">
        <v>35.43</v>
      </c>
      <c r="T22" t="n">
        <v>5523.01</v>
      </c>
      <c r="U22" t="n">
        <v>0.73</v>
      </c>
      <c r="V22" t="n">
        <v>0.87</v>
      </c>
      <c r="W22" t="n">
        <v>2.99</v>
      </c>
      <c r="X22" t="n">
        <v>0.35</v>
      </c>
      <c r="Y22" t="n">
        <v>1</v>
      </c>
      <c r="Z22" t="n">
        <v>10</v>
      </c>
      <c r="AA22" t="n">
        <v>536.0446658244615</v>
      </c>
      <c r="AB22" t="n">
        <v>733.4399604026491</v>
      </c>
      <c r="AC22" t="n">
        <v>663.4414799712694</v>
      </c>
      <c r="AD22" t="n">
        <v>536044.6658244615</v>
      </c>
      <c r="AE22" t="n">
        <v>733439.9604026491</v>
      </c>
      <c r="AF22" t="n">
        <v>1.502327870902591e-05</v>
      </c>
      <c r="AG22" t="n">
        <v>43</v>
      </c>
      <c r="AH22" t="n">
        <v>663441.4799712694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6.1934</v>
      </c>
      <c r="E23" t="n">
        <v>16.15</v>
      </c>
      <c r="F23" t="n">
        <v>13.09</v>
      </c>
      <c r="G23" t="n">
        <v>43.62</v>
      </c>
      <c r="H23" t="n">
        <v>0.6</v>
      </c>
      <c r="I23" t="n">
        <v>18</v>
      </c>
      <c r="J23" t="n">
        <v>184.57</v>
      </c>
      <c r="K23" t="n">
        <v>52.44</v>
      </c>
      <c r="L23" t="n">
        <v>6.25</v>
      </c>
      <c r="M23" t="n">
        <v>16</v>
      </c>
      <c r="N23" t="n">
        <v>35.88</v>
      </c>
      <c r="O23" t="n">
        <v>22997.88</v>
      </c>
      <c r="P23" t="n">
        <v>146.8</v>
      </c>
      <c r="Q23" t="n">
        <v>988.09</v>
      </c>
      <c r="R23" t="n">
        <v>47.99</v>
      </c>
      <c r="S23" t="n">
        <v>35.43</v>
      </c>
      <c r="T23" t="n">
        <v>5217.53</v>
      </c>
      <c r="U23" t="n">
        <v>0.74</v>
      </c>
      <c r="V23" t="n">
        <v>0.87</v>
      </c>
      <c r="W23" t="n">
        <v>3</v>
      </c>
      <c r="X23" t="n">
        <v>0.33</v>
      </c>
      <c r="Y23" t="n">
        <v>1</v>
      </c>
      <c r="Z23" t="n">
        <v>10</v>
      </c>
      <c r="AA23" t="n">
        <v>534.3932631938502</v>
      </c>
      <c r="AB23" t="n">
        <v>731.1804384687044</v>
      </c>
      <c r="AC23" t="n">
        <v>661.3976036394413</v>
      </c>
      <c r="AD23" t="n">
        <v>534393.2631938502</v>
      </c>
      <c r="AE23" t="n">
        <v>731180.4384687045</v>
      </c>
      <c r="AF23" t="n">
        <v>1.507097320231965e-05</v>
      </c>
      <c r="AG23" t="n">
        <v>43</v>
      </c>
      <c r="AH23" t="n">
        <v>661397.6036394413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6.2127</v>
      </c>
      <c r="E24" t="n">
        <v>16.1</v>
      </c>
      <c r="F24" t="n">
        <v>13.07</v>
      </c>
      <c r="G24" t="n">
        <v>46.13</v>
      </c>
      <c r="H24" t="n">
        <v>0.62</v>
      </c>
      <c r="I24" t="n">
        <v>17</v>
      </c>
      <c r="J24" t="n">
        <v>184.95</v>
      </c>
      <c r="K24" t="n">
        <v>52.44</v>
      </c>
      <c r="L24" t="n">
        <v>6.5</v>
      </c>
      <c r="M24" t="n">
        <v>15</v>
      </c>
      <c r="N24" t="n">
        <v>36.01</v>
      </c>
      <c r="O24" t="n">
        <v>23044.38</v>
      </c>
      <c r="P24" t="n">
        <v>143.58</v>
      </c>
      <c r="Q24" t="n">
        <v>988.08</v>
      </c>
      <c r="R24" t="n">
        <v>47.63</v>
      </c>
      <c r="S24" t="n">
        <v>35.43</v>
      </c>
      <c r="T24" t="n">
        <v>5043.06</v>
      </c>
      <c r="U24" t="n">
        <v>0.74</v>
      </c>
      <c r="V24" t="n">
        <v>0.87</v>
      </c>
      <c r="W24" t="n">
        <v>2.99</v>
      </c>
      <c r="X24" t="n">
        <v>0.32</v>
      </c>
      <c r="Y24" t="n">
        <v>1</v>
      </c>
      <c r="Z24" t="n">
        <v>10</v>
      </c>
      <c r="AA24" t="n">
        <v>522.1346501459136</v>
      </c>
      <c r="AB24" t="n">
        <v>714.4076632846787</v>
      </c>
      <c r="AC24" t="n">
        <v>646.225598578241</v>
      </c>
      <c r="AD24" t="n">
        <v>522134.6501459136</v>
      </c>
      <c r="AE24" t="n">
        <v>714407.6632846787</v>
      </c>
      <c r="AF24" t="n">
        <v>1.511793767785889e-05</v>
      </c>
      <c r="AG24" t="n">
        <v>42</v>
      </c>
      <c r="AH24" t="n">
        <v>646225.5985782411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6.2114</v>
      </c>
      <c r="E25" t="n">
        <v>16.1</v>
      </c>
      <c r="F25" t="n">
        <v>13.07</v>
      </c>
      <c r="G25" t="n">
        <v>46.15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15</v>
      </c>
      <c r="N25" t="n">
        <v>36.13</v>
      </c>
      <c r="O25" t="n">
        <v>23090.91</v>
      </c>
      <c r="P25" t="n">
        <v>142.87</v>
      </c>
      <c r="Q25" t="n">
        <v>988.17</v>
      </c>
      <c r="R25" t="n">
        <v>47.57</v>
      </c>
      <c r="S25" t="n">
        <v>35.43</v>
      </c>
      <c r="T25" t="n">
        <v>5013.35</v>
      </c>
      <c r="U25" t="n">
        <v>0.74</v>
      </c>
      <c r="V25" t="n">
        <v>0.87</v>
      </c>
      <c r="W25" t="n">
        <v>3</v>
      </c>
      <c r="X25" t="n">
        <v>0.32</v>
      </c>
      <c r="Y25" t="n">
        <v>1</v>
      </c>
      <c r="Z25" t="n">
        <v>10</v>
      </c>
      <c r="AA25" t="n">
        <v>521.5430669091575</v>
      </c>
      <c r="AB25" t="n">
        <v>713.5982330013386</v>
      </c>
      <c r="AC25" t="n">
        <v>645.4934191851004</v>
      </c>
      <c r="AD25" t="n">
        <v>521543.0669091574</v>
      </c>
      <c r="AE25" t="n">
        <v>713598.2330013386</v>
      </c>
      <c r="AF25" t="n">
        <v>1.511477426758941e-05</v>
      </c>
      <c r="AG25" t="n">
        <v>42</v>
      </c>
      <c r="AH25" t="n">
        <v>645493.4191851004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6.2343</v>
      </c>
      <c r="E26" t="n">
        <v>16.04</v>
      </c>
      <c r="F26" t="n">
        <v>13.05</v>
      </c>
      <c r="G26" t="n">
        <v>48.94</v>
      </c>
      <c r="H26" t="n">
        <v>0.67</v>
      </c>
      <c r="I26" t="n">
        <v>16</v>
      </c>
      <c r="J26" t="n">
        <v>185.7</v>
      </c>
      <c r="K26" t="n">
        <v>52.44</v>
      </c>
      <c r="L26" t="n">
        <v>7</v>
      </c>
      <c r="M26" t="n">
        <v>14</v>
      </c>
      <c r="N26" t="n">
        <v>36.26</v>
      </c>
      <c r="O26" t="n">
        <v>23137.49</v>
      </c>
      <c r="P26" t="n">
        <v>141.85</v>
      </c>
      <c r="Q26" t="n">
        <v>988.12</v>
      </c>
      <c r="R26" t="n">
        <v>46.98</v>
      </c>
      <c r="S26" t="n">
        <v>35.43</v>
      </c>
      <c r="T26" t="n">
        <v>4721.25</v>
      </c>
      <c r="U26" t="n">
        <v>0.75</v>
      </c>
      <c r="V26" t="n">
        <v>0.87</v>
      </c>
      <c r="W26" t="n">
        <v>2.99</v>
      </c>
      <c r="X26" t="n">
        <v>0.3</v>
      </c>
      <c r="Y26" t="n">
        <v>1</v>
      </c>
      <c r="Z26" t="n">
        <v>10</v>
      </c>
      <c r="AA26" t="n">
        <v>520.090009074231</v>
      </c>
      <c r="AB26" t="n">
        <v>711.6100951672048</v>
      </c>
      <c r="AC26" t="n">
        <v>643.6950264354874</v>
      </c>
      <c r="AD26" t="n">
        <v>520090.0090742311</v>
      </c>
      <c r="AE26" t="n">
        <v>711610.0951672049</v>
      </c>
      <c r="AF26" t="n">
        <v>1.517049895618261e-05</v>
      </c>
      <c r="AG26" t="n">
        <v>42</v>
      </c>
      <c r="AH26" t="n">
        <v>643695.0264354874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6.2512</v>
      </c>
      <c r="E27" t="n">
        <v>16</v>
      </c>
      <c r="F27" t="n">
        <v>13.04</v>
      </c>
      <c r="G27" t="n">
        <v>52.17</v>
      </c>
      <c r="H27" t="n">
        <v>0.6899999999999999</v>
      </c>
      <c r="I27" t="n">
        <v>15</v>
      </c>
      <c r="J27" t="n">
        <v>186.08</v>
      </c>
      <c r="K27" t="n">
        <v>52.44</v>
      </c>
      <c r="L27" t="n">
        <v>7.25</v>
      </c>
      <c r="M27" t="n">
        <v>13</v>
      </c>
      <c r="N27" t="n">
        <v>36.39</v>
      </c>
      <c r="O27" t="n">
        <v>23184.11</v>
      </c>
      <c r="P27" t="n">
        <v>140.35</v>
      </c>
      <c r="Q27" t="n">
        <v>988.08</v>
      </c>
      <c r="R27" t="n">
        <v>46.87</v>
      </c>
      <c r="S27" t="n">
        <v>35.43</v>
      </c>
      <c r="T27" t="n">
        <v>4672.21</v>
      </c>
      <c r="U27" t="n">
        <v>0.76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518.3811420178936</v>
      </c>
      <c r="AB27" t="n">
        <v>709.2719478708303</v>
      </c>
      <c r="AC27" t="n">
        <v>641.5800286354685</v>
      </c>
      <c r="AD27" t="n">
        <v>518381.1420178936</v>
      </c>
      <c r="AE27" t="n">
        <v>709271.9478708303</v>
      </c>
      <c r="AF27" t="n">
        <v>1.521162328968589e-05</v>
      </c>
      <c r="AG27" t="n">
        <v>42</v>
      </c>
      <c r="AH27" t="n">
        <v>641580.0286354685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6.2535</v>
      </c>
      <c r="E28" t="n">
        <v>15.99</v>
      </c>
      <c r="F28" t="n">
        <v>13.04</v>
      </c>
      <c r="G28" t="n">
        <v>52.15</v>
      </c>
      <c r="H28" t="n">
        <v>0.71</v>
      </c>
      <c r="I28" t="n">
        <v>15</v>
      </c>
      <c r="J28" t="n">
        <v>186.46</v>
      </c>
      <c r="K28" t="n">
        <v>52.44</v>
      </c>
      <c r="L28" t="n">
        <v>7.5</v>
      </c>
      <c r="M28" t="n">
        <v>13</v>
      </c>
      <c r="N28" t="n">
        <v>36.52</v>
      </c>
      <c r="O28" t="n">
        <v>23230.78</v>
      </c>
      <c r="P28" t="n">
        <v>139.03</v>
      </c>
      <c r="Q28" t="n">
        <v>988.08</v>
      </c>
      <c r="R28" t="n">
        <v>46.34</v>
      </c>
      <c r="S28" t="n">
        <v>35.43</v>
      </c>
      <c r="T28" t="n">
        <v>4405.24</v>
      </c>
      <c r="U28" t="n">
        <v>0.76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517.1802873601537</v>
      </c>
      <c r="AB28" t="n">
        <v>707.6288855501418</v>
      </c>
      <c r="AC28" t="n">
        <v>640.093777876614</v>
      </c>
      <c r="AD28" t="n">
        <v>517180.2873601536</v>
      </c>
      <c r="AE28" t="n">
        <v>707628.8855501418</v>
      </c>
      <c r="AF28" t="n">
        <v>1.521722009247036e-05</v>
      </c>
      <c r="AG28" t="n">
        <v>42</v>
      </c>
      <c r="AH28" t="n">
        <v>640093.777876614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6.2809</v>
      </c>
      <c r="E29" t="n">
        <v>15.92</v>
      </c>
      <c r="F29" t="n">
        <v>13</v>
      </c>
      <c r="G29" t="n">
        <v>55.73</v>
      </c>
      <c r="H29" t="n">
        <v>0.74</v>
      </c>
      <c r="I29" t="n">
        <v>14</v>
      </c>
      <c r="J29" t="n">
        <v>186.84</v>
      </c>
      <c r="K29" t="n">
        <v>52.44</v>
      </c>
      <c r="L29" t="n">
        <v>7.75</v>
      </c>
      <c r="M29" t="n">
        <v>12</v>
      </c>
      <c r="N29" t="n">
        <v>36.65</v>
      </c>
      <c r="O29" t="n">
        <v>23277.49</v>
      </c>
      <c r="P29" t="n">
        <v>137.32</v>
      </c>
      <c r="Q29" t="n">
        <v>988.08</v>
      </c>
      <c r="R29" t="n">
        <v>45.51</v>
      </c>
      <c r="S29" t="n">
        <v>35.43</v>
      </c>
      <c r="T29" t="n">
        <v>3996.01</v>
      </c>
      <c r="U29" t="n">
        <v>0.78</v>
      </c>
      <c r="V29" t="n">
        <v>0.88</v>
      </c>
      <c r="W29" t="n">
        <v>2.99</v>
      </c>
      <c r="X29" t="n">
        <v>0.25</v>
      </c>
      <c r="Y29" t="n">
        <v>1</v>
      </c>
      <c r="Z29" t="n">
        <v>10</v>
      </c>
      <c r="AA29" t="n">
        <v>515.0253801548986</v>
      </c>
      <c r="AB29" t="n">
        <v>704.6804464441155</v>
      </c>
      <c r="AC29" t="n">
        <v>637.4267336607068</v>
      </c>
      <c r="AD29" t="n">
        <v>515025.3801548986</v>
      </c>
      <c r="AE29" t="n">
        <v>704680.4464441156</v>
      </c>
      <c r="AF29" t="n">
        <v>1.5283895047381e-05</v>
      </c>
      <c r="AG29" t="n">
        <v>42</v>
      </c>
      <c r="AH29" t="n">
        <v>637426.7336607068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6.2804</v>
      </c>
      <c r="E30" t="n">
        <v>15.92</v>
      </c>
      <c r="F30" t="n">
        <v>13</v>
      </c>
      <c r="G30" t="n">
        <v>55.73</v>
      </c>
      <c r="H30" t="n">
        <v>0.76</v>
      </c>
      <c r="I30" t="n">
        <v>14</v>
      </c>
      <c r="J30" t="n">
        <v>187.22</v>
      </c>
      <c r="K30" t="n">
        <v>52.44</v>
      </c>
      <c r="L30" t="n">
        <v>8</v>
      </c>
      <c r="M30" t="n">
        <v>11</v>
      </c>
      <c r="N30" t="n">
        <v>36.78</v>
      </c>
      <c r="O30" t="n">
        <v>23324.24</v>
      </c>
      <c r="P30" t="n">
        <v>134.59</v>
      </c>
      <c r="Q30" t="n">
        <v>988.13</v>
      </c>
      <c r="R30" t="n">
        <v>45.37</v>
      </c>
      <c r="S30" t="n">
        <v>35.43</v>
      </c>
      <c r="T30" t="n">
        <v>3926.39</v>
      </c>
      <c r="U30" t="n">
        <v>0.78</v>
      </c>
      <c r="V30" t="n">
        <v>0.88</v>
      </c>
      <c r="W30" t="n">
        <v>2.99</v>
      </c>
      <c r="X30" t="n">
        <v>0.25</v>
      </c>
      <c r="Y30" t="n">
        <v>1</v>
      </c>
      <c r="Z30" t="n">
        <v>10</v>
      </c>
      <c r="AA30" t="n">
        <v>512.6708612429782</v>
      </c>
      <c r="AB30" t="n">
        <v>701.4588897947827</v>
      </c>
      <c r="AC30" t="n">
        <v>634.512637856503</v>
      </c>
      <c r="AD30" t="n">
        <v>512670.8612429782</v>
      </c>
      <c r="AE30" t="n">
        <v>701458.8897947827</v>
      </c>
      <c r="AF30" t="n">
        <v>1.52826783511235e-05</v>
      </c>
      <c r="AG30" t="n">
        <v>42</v>
      </c>
      <c r="AH30" t="n">
        <v>634512.637856503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6.2957</v>
      </c>
      <c r="E31" t="n">
        <v>15.88</v>
      </c>
      <c r="F31" t="n">
        <v>13</v>
      </c>
      <c r="G31" t="n">
        <v>60.01</v>
      </c>
      <c r="H31" t="n">
        <v>0.78</v>
      </c>
      <c r="I31" t="n">
        <v>13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134.32</v>
      </c>
      <c r="Q31" t="n">
        <v>988.08</v>
      </c>
      <c r="R31" t="n">
        <v>45.4</v>
      </c>
      <c r="S31" t="n">
        <v>35.43</v>
      </c>
      <c r="T31" t="n">
        <v>3944.88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512.1067254260101</v>
      </c>
      <c r="AB31" t="n">
        <v>700.6870142820912</v>
      </c>
      <c r="AC31" t="n">
        <v>633.8144290594089</v>
      </c>
      <c r="AD31" t="n">
        <v>512106.7254260101</v>
      </c>
      <c r="AE31" t="n">
        <v>700687.0142820913</v>
      </c>
      <c r="AF31" t="n">
        <v>1.53199092566028e-05</v>
      </c>
      <c r="AG31" t="n">
        <v>42</v>
      </c>
      <c r="AH31" t="n">
        <v>633814.4290594088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6.2971</v>
      </c>
      <c r="E32" t="n">
        <v>15.88</v>
      </c>
      <c r="F32" t="n">
        <v>13</v>
      </c>
      <c r="G32" t="n">
        <v>59.99</v>
      </c>
      <c r="H32" t="n">
        <v>0.8</v>
      </c>
      <c r="I32" t="n">
        <v>13</v>
      </c>
      <c r="J32" t="n">
        <v>187.98</v>
      </c>
      <c r="K32" t="n">
        <v>52.44</v>
      </c>
      <c r="L32" t="n">
        <v>8.5</v>
      </c>
      <c r="M32" t="n">
        <v>6</v>
      </c>
      <c r="N32" t="n">
        <v>37.03</v>
      </c>
      <c r="O32" t="n">
        <v>23417.88</v>
      </c>
      <c r="P32" t="n">
        <v>133.71</v>
      </c>
      <c r="Q32" t="n">
        <v>988.09</v>
      </c>
      <c r="R32" t="n">
        <v>45.3</v>
      </c>
      <c r="S32" t="n">
        <v>35.43</v>
      </c>
      <c r="T32" t="n">
        <v>3894.2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511.5494304351947</v>
      </c>
      <c r="AB32" t="n">
        <v>699.924498689538</v>
      </c>
      <c r="AC32" t="n">
        <v>633.1246868848114</v>
      </c>
      <c r="AD32" t="n">
        <v>511549.4304351948</v>
      </c>
      <c r="AE32" t="n">
        <v>699924.498689538</v>
      </c>
      <c r="AF32" t="n">
        <v>1.532331600612378e-05</v>
      </c>
      <c r="AG32" t="n">
        <v>42</v>
      </c>
      <c r="AH32" t="n">
        <v>633124.6868848114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6.2969</v>
      </c>
      <c r="E33" t="n">
        <v>15.88</v>
      </c>
      <c r="F33" t="n">
        <v>13</v>
      </c>
      <c r="G33" t="n">
        <v>59.99</v>
      </c>
      <c r="H33" t="n">
        <v>0.82</v>
      </c>
      <c r="I33" t="n">
        <v>13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133</v>
      </c>
      <c r="Q33" t="n">
        <v>988.08</v>
      </c>
      <c r="R33" t="n">
        <v>45.23</v>
      </c>
      <c r="S33" t="n">
        <v>35.43</v>
      </c>
      <c r="T33" t="n">
        <v>3863.42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510.9401154949645</v>
      </c>
      <c r="AB33" t="n">
        <v>699.090807107237</v>
      </c>
      <c r="AC33" t="n">
        <v>632.3705616570317</v>
      </c>
      <c r="AD33" t="n">
        <v>510940.1154949645</v>
      </c>
      <c r="AE33" t="n">
        <v>699090.8071072369</v>
      </c>
      <c r="AF33" t="n">
        <v>1.532282932762078e-05</v>
      </c>
      <c r="AG33" t="n">
        <v>42</v>
      </c>
      <c r="AH33" t="n">
        <v>632370.5616570316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6.2981</v>
      </c>
      <c r="E34" t="n">
        <v>15.88</v>
      </c>
      <c r="F34" t="n">
        <v>12.99</v>
      </c>
      <c r="G34" t="n">
        <v>59.98</v>
      </c>
      <c r="H34" t="n">
        <v>0.85</v>
      </c>
      <c r="I34" t="n">
        <v>13</v>
      </c>
      <c r="J34" t="n">
        <v>188.74</v>
      </c>
      <c r="K34" t="n">
        <v>52.44</v>
      </c>
      <c r="L34" t="n">
        <v>9</v>
      </c>
      <c r="M34" t="n">
        <v>2</v>
      </c>
      <c r="N34" t="n">
        <v>37.3</v>
      </c>
      <c r="O34" t="n">
        <v>23511.69</v>
      </c>
      <c r="P34" t="n">
        <v>132.39</v>
      </c>
      <c r="Q34" t="n">
        <v>988.08</v>
      </c>
      <c r="R34" t="n">
        <v>45.02</v>
      </c>
      <c r="S34" t="n">
        <v>35.43</v>
      </c>
      <c r="T34" t="n">
        <v>3757.26</v>
      </c>
      <c r="U34" t="n">
        <v>0.79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510.3724957633314</v>
      </c>
      <c r="AB34" t="n">
        <v>698.3141647488013</v>
      </c>
      <c r="AC34" t="n">
        <v>631.6680409552606</v>
      </c>
      <c r="AD34" t="n">
        <v>510372.4957633314</v>
      </c>
      <c r="AE34" t="n">
        <v>698314.1647488013</v>
      </c>
      <c r="AF34" t="n">
        <v>1.532574939863877e-05</v>
      </c>
      <c r="AG34" t="n">
        <v>42</v>
      </c>
      <c r="AH34" t="n">
        <v>631668.0409552606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6.2978</v>
      </c>
      <c r="E35" t="n">
        <v>15.88</v>
      </c>
      <c r="F35" t="n">
        <v>13</v>
      </c>
      <c r="G35" t="n">
        <v>59.98</v>
      </c>
      <c r="H35" t="n">
        <v>0.87</v>
      </c>
      <c r="I35" t="n">
        <v>13</v>
      </c>
      <c r="J35" t="n">
        <v>189.12</v>
      </c>
      <c r="K35" t="n">
        <v>52.44</v>
      </c>
      <c r="L35" t="n">
        <v>9.25</v>
      </c>
      <c r="M35" t="n">
        <v>1</v>
      </c>
      <c r="N35" t="n">
        <v>37.43</v>
      </c>
      <c r="O35" t="n">
        <v>23558.67</v>
      </c>
      <c r="P35" t="n">
        <v>132.28</v>
      </c>
      <c r="Q35" t="n">
        <v>988.08</v>
      </c>
      <c r="R35" t="n">
        <v>44.98</v>
      </c>
      <c r="S35" t="n">
        <v>35.43</v>
      </c>
      <c r="T35" t="n">
        <v>3735.17</v>
      </c>
      <c r="U35" t="n">
        <v>0.79</v>
      </c>
      <c r="V35" t="n">
        <v>0.88</v>
      </c>
      <c r="W35" t="n">
        <v>2.99</v>
      </c>
      <c r="X35" t="n">
        <v>0.24</v>
      </c>
      <c r="Y35" t="n">
        <v>1</v>
      </c>
      <c r="Z35" t="n">
        <v>10</v>
      </c>
      <c r="AA35" t="n">
        <v>510.298758069501</v>
      </c>
      <c r="AB35" t="n">
        <v>698.2132735830249</v>
      </c>
      <c r="AC35" t="n">
        <v>631.5767787007445</v>
      </c>
      <c r="AD35" t="n">
        <v>510298.758069501</v>
      </c>
      <c r="AE35" t="n">
        <v>698213.273583025</v>
      </c>
      <c r="AF35" t="n">
        <v>1.532501938088427e-05</v>
      </c>
      <c r="AG35" t="n">
        <v>42</v>
      </c>
      <c r="AH35" t="n">
        <v>631576.7787007445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6.3197</v>
      </c>
      <c r="E36" t="n">
        <v>15.82</v>
      </c>
      <c r="F36" t="n">
        <v>12.98</v>
      </c>
      <c r="G36" t="n">
        <v>64.88</v>
      </c>
      <c r="H36" t="n">
        <v>0.89</v>
      </c>
      <c r="I36" t="n">
        <v>12</v>
      </c>
      <c r="J36" t="n">
        <v>189.5</v>
      </c>
      <c r="K36" t="n">
        <v>52.44</v>
      </c>
      <c r="L36" t="n">
        <v>9.5</v>
      </c>
      <c r="M36" t="n">
        <v>0</v>
      </c>
      <c r="N36" t="n">
        <v>37.56</v>
      </c>
      <c r="O36" t="n">
        <v>23605.68</v>
      </c>
      <c r="P36" t="n">
        <v>132.05</v>
      </c>
      <c r="Q36" t="n">
        <v>988.08</v>
      </c>
      <c r="R36" t="n">
        <v>44.36</v>
      </c>
      <c r="S36" t="n">
        <v>35.43</v>
      </c>
      <c r="T36" t="n">
        <v>3431.86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509.6075178974518</v>
      </c>
      <c r="AB36" t="n">
        <v>697.2674882842632</v>
      </c>
      <c r="AC36" t="n">
        <v>630.7212578234786</v>
      </c>
      <c r="AD36" t="n">
        <v>509607.5178974518</v>
      </c>
      <c r="AE36" t="n">
        <v>697267.4882842632</v>
      </c>
      <c r="AF36" t="n">
        <v>1.537831067696249e-05</v>
      </c>
      <c r="AG36" t="n">
        <v>42</v>
      </c>
      <c r="AH36" t="n">
        <v>630721.2578234785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3.8136</v>
      </c>
      <c r="E2" t="n">
        <v>26.22</v>
      </c>
      <c r="F2" t="n">
        <v>16.3</v>
      </c>
      <c r="G2" t="n">
        <v>5.65</v>
      </c>
      <c r="H2" t="n">
        <v>0.08</v>
      </c>
      <c r="I2" t="n">
        <v>173</v>
      </c>
      <c r="J2" t="n">
        <v>213.37</v>
      </c>
      <c r="K2" t="n">
        <v>56.13</v>
      </c>
      <c r="L2" t="n">
        <v>1</v>
      </c>
      <c r="M2" t="n">
        <v>171</v>
      </c>
      <c r="N2" t="n">
        <v>46.25</v>
      </c>
      <c r="O2" t="n">
        <v>26550.29</v>
      </c>
      <c r="P2" t="n">
        <v>240.23</v>
      </c>
      <c r="Q2" t="n">
        <v>988.97</v>
      </c>
      <c r="R2" t="n">
        <v>148.02</v>
      </c>
      <c r="S2" t="n">
        <v>35.43</v>
      </c>
      <c r="T2" t="n">
        <v>54458.58</v>
      </c>
      <c r="U2" t="n">
        <v>0.24</v>
      </c>
      <c r="V2" t="n">
        <v>0.7</v>
      </c>
      <c r="W2" t="n">
        <v>3.25</v>
      </c>
      <c r="X2" t="n">
        <v>3.54</v>
      </c>
      <c r="Y2" t="n">
        <v>1</v>
      </c>
      <c r="Z2" t="n">
        <v>10</v>
      </c>
      <c r="AA2" t="n">
        <v>1006.315404054039</v>
      </c>
      <c r="AB2" t="n">
        <v>1376.885131329086</v>
      </c>
      <c r="AC2" t="n">
        <v>1245.477146865457</v>
      </c>
      <c r="AD2" t="n">
        <v>1006315.404054039</v>
      </c>
      <c r="AE2" t="n">
        <v>1376885.131329086</v>
      </c>
      <c r="AF2" t="n">
        <v>8.558367392405406e-06</v>
      </c>
      <c r="AG2" t="n">
        <v>69</v>
      </c>
      <c r="AH2" t="n">
        <v>1245477.146865457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4.2457</v>
      </c>
      <c r="E3" t="n">
        <v>23.55</v>
      </c>
      <c r="F3" t="n">
        <v>15.41</v>
      </c>
      <c r="G3" t="n">
        <v>7.06</v>
      </c>
      <c r="H3" t="n">
        <v>0.1</v>
      </c>
      <c r="I3" t="n">
        <v>131</v>
      </c>
      <c r="J3" t="n">
        <v>213.78</v>
      </c>
      <c r="K3" t="n">
        <v>56.13</v>
      </c>
      <c r="L3" t="n">
        <v>1.25</v>
      </c>
      <c r="M3" t="n">
        <v>129</v>
      </c>
      <c r="N3" t="n">
        <v>46.4</v>
      </c>
      <c r="O3" t="n">
        <v>26600.32</v>
      </c>
      <c r="P3" t="n">
        <v>226.16</v>
      </c>
      <c r="Q3" t="n">
        <v>988.4</v>
      </c>
      <c r="R3" t="n">
        <v>120.28</v>
      </c>
      <c r="S3" t="n">
        <v>35.43</v>
      </c>
      <c r="T3" t="n">
        <v>40793.7</v>
      </c>
      <c r="U3" t="n">
        <v>0.29</v>
      </c>
      <c r="V3" t="n">
        <v>0.74</v>
      </c>
      <c r="W3" t="n">
        <v>3.18</v>
      </c>
      <c r="X3" t="n">
        <v>2.65</v>
      </c>
      <c r="Y3" t="n">
        <v>1</v>
      </c>
      <c r="Z3" t="n">
        <v>10</v>
      </c>
      <c r="AA3" t="n">
        <v>884.0153856532071</v>
      </c>
      <c r="AB3" t="n">
        <v>1209.548850657051</v>
      </c>
      <c r="AC3" t="n">
        <v>1094.111205962816</v>
      </c>
      <c r="AD3" t="n">
        <v>884015.3856532071</v>
      </c>
      <c r="AE3" t="n">
        <v>1209548.850657051</v>
      </c>
      <c r="AF3" t="n">
        <v>9.52807332649875e-06</v>
      </c>
      <c r="AG3" t="n">
        <v>62</v>
      </c>
      <c r="AH3" t="n">
        <v>1094111.205962816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4.5681</v>
      </c>
      <c r="E4" t="n">
        <v>21.89</v>
      </c>
      <c r="F4" t="n">
        <v>14.84</v>
      </c>
      <c r="G4" t="n">
        <v>8.48</v>
      </c>
      <c r="H4" t="n">
        <v>0.12</v>
      </c>
      <c r="I4" t="n">
        <v>105</v>
      </c>
      <c r="J4" t="n">
        <v>214.19</v>
      </c>
      <c r="K4" t="n">
        <v>56.13</v>
      </c>
      <c r="L4" t="n">
        <v>1.5</v>
      </c>
      <c r="M4" t="n">
        <v>103</v>
      </c>
      <c r="N4" t="n">
        <v>46.56</v>
      </c>
      <c r="O4" t="n">
        <v>26650.41</v>
      </c>
      <c r="P4" t="n">
        <v>217.05</v>
      </c>
      <c r="Q4" t="n">
        <v>988.35</v>
      </c>
      <c r="R4" t="n">
        <v>102.59</v>
      </c>
      <c r="S4" t="n">
        <v>35.43</v>
      </c>
      <c r="T4" t="n">
        <v>32080.25</v>
      </c>
      <c r="U4" t="n">
        <v>0.35</v>
      </c>
      <c r="V4" t="n">
        <v>0.77</v>
      </c>
      <c r="W4" t="n">
        <v>3.14</v>
      </c>
      <c r="X4" t="n">
        <v>2.09</v>
      </c>
      <c r="Y4" t="n">
        <v>1</v>
      </c>
      <c r="Z4" t="n">
        <v>10</v>
      </c>
      <c r="AA4" t="n">
        <v>812.9313418002653</v>
      </c>
      <c r="AB4" t="n">
        <v>1112.28852585077</v>
      </c>
      <c r="AC4" t="n">
        <v>1006.133270050322</v>
      </c>
      <c r="AD4" t="n">
        <v>812931.3418002652</v>
      </c>
      <c r="AE4" t="n">
        <v>1112288.52585077</v>
      </c>
      <c r="AF4" t="n">
        <v>1.025159379201991e-05</v>
      </c>
      <c r="AG4" t="n">
        <v>58</v>
      </c>
      <c r="AH4" t="n">
        <v>1006133.270050322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4.7964</v>
      </c>
      <c r="E5" t="n">
        <v>20.85</v>
      </c>
      <c r="F5" t="n">
        <v>14.52</v>
      </c>
      <c r="G5" t="n">
        <v>9.9</v>
      </c>
      <c r="H5" t="n">
        <v>0.14</v>
      </c>
      <c r="I5" t="n">
        <v>88</v>
      </c>
      <c r="J5" t="n">
        <v>214.59</v>
      </c>
      <c r="K5" t="n">
        <v>56.13</v>
      </c>
      <c r="L5" t="n">
        <v>1.75</v>
      </c>
      <c r="M5" t="n">
        <v>86</v>
      </c>
      <c r="N5" t="n">
        <v>46.72</v>
      </c>
      <c r="O5" t="n">
        <v>26700.55</v>
      </c>
      <c r="P5" t="n">
        <v>211.33</v>
      </c>
      <c r="Q5" t="n">
        <v>988.42</v>
      </c>
      <c r="R5" t="n">
        <v>92.34</v>
      </c>
      <c r="S5" t="n">
        <v>35.43</v>
      </c>
      <c r="T5" t="n">
        <v>27042.53</v>
      </c>
      <c r="U5" t="n">
        <v>0.38</v>
      </c>
      <c r="V5" t="n">
        <v>0.79</v>
      </c>
      <c r="W5" t="n">
        <v>3.12</v>
      </c>
      <c r="X5" t="n">
        <v>1.76</v>
      </c>
      <c r="Y5" t="n">
        <v>1</v>
      </c>
      <c r="Z5" t="n">
        <v>10</v>
      </c>
      <c r="AA5" t="n">
        <v>764.9612214852979</v>
      </c>
      <c r="AB5" t="n">
        <v>1046.653690943484</v>
      </c>
      <c r="AC5" t="n">
        <v>946.7625316675181</v>
      </c>
      <c r="AD5" t="n">
        <v>764961.2214852979</v>
      </c>
      <c r="AE5" t="n">
        <v>1046653.690943484</v>
      </c>
      <c r="AF5" t="n">
        <v>1.076393784375218e-05</v>
      </c>
      <c r="AG5" t="n">
        <v>55</v>
      </c>
      <c r="AH5" t="n">
        <v>946762.5316675182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4.9915</v>
      </c>
      <c r="E6" t="n">
        <v>20.03</v>
      </c>
      <c r="F6" t="n">
        <v>14.25</v>
      </c>
      <c r="G6" t="n">
        <v>11.4</v>
      </c>
      <c r="H6" t="n">
        <v>0.17</v>
      </c>
      <c r="I6" t="n">
        <v>75</v>
      </c>
      <c r="J6" t="n">
        <v>215</v>
      </c>
      <c r="K6" t="n">
        <v>56.13</v>
      </c>
      <c r="L6" t="n">
        <v>2</v>
      </c>
      <c r="M6" t="n">
        <v>73</v>
      </c>
      <c r="N6" t="n">
        <v>46.87</v>
      </c>
      <c r="O6" t="n">
        <v>26750.75</v>
      </c>
      <c r="P6" t="n">
        <v>206.7</v>
      </c>
      <c r="Q6" t="n">
        <v>988.34</v>
      </c>
      <c r="R6" t="n">
        <v>84.14</v>
      </c>
      <c r="S6" t="n">
        <v>35.43</v>
      </c>
      <c r="T6" t="n">
        <v>23005.47</v>
      </c>
      <c r="U6" t="n">
        <v>0.42</v>
      </c>
      <c r="V6" t="n">
        <v>0.8</v>
      </c>
      <c r="W6" t="n">
        <v>3.09</v>
      </c>
      <c r="X6" t="n">
        <v>1.5</v>
      </c>
      <c r="Y6" t="n">
        <v>1</v>
      </c>
      <c r="Z6" t="n">
        <v>10</v>
      </c>
      <c r="AA6" t="n">
        <v>730.8394279522124</v>
      </c>
      <c r="AB6" t="n">
        <v>999.9667476842276</v>
      </c>
      <c r="AC6" t="n">
        <v>904.531324747389</v>
      </c>
      <c r="AD6" t="n">
        <v>730839.4279522124</v>
      </c>
      <c r="AE6" t="n">
        <v>999966.7476842275</v>
      </c>
      <c r="AF6" t="n">
        <v>1.120177544556104e-05</v>
      </c>
      <c r="AG6" t="n">
        <v>53</v>
      </c>
      <c r="AH6" t="n">
        <v>904531.3247473891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5.134</v>
      </c>
      <c r="E7" t="n">
        <v>19.48</v>
      </c>
      <c r="F7" t="n">
        <v>14.08</v>
      </c>
      <c r="G7" t="n">
        <v>12.8</v>
      </c>
      <c r="H7" t="n">
        <v>0.19</v>
      </c>
      <c r="I7" t="n">
        <v>66</v>
      </c>
      <c r="J7" t="n">
        <v>215.41</v>
      </c>
      <c r="K7" t="n">
        <v>56.13</v>
      </c>
      <c r="L7" t="n">
        <v>2.25</v>
      </c>
      <c r="M7" t="n">
        <v>64</v>
      </c>
      <c r="N7" t="n">
        <v>47.03</v>
      </c>
      <c r="O7" t="n">
        <v>26801</v>
      </c>
      <c r="P7" t="n">
        <v>203.04</v>
      </c>
      <c r="Q7" t="n">
        <v>988.39</v>
      </c>
      <c r="R7" t="n">
        <v>78.61</v>
      </c>
      <c r="S7" t="n">
        <v>35.43</v>
      </c>
      <c r="T7" t="n">
        <v>20284.9</v>
      </c>
      <c r="U7" t="n">
        <v>0.45</v>
      </c>
      <c r="V7" t="n">
        <v>0.8100000000000001</v>
      </c>
      <c r="W7" t="n">
        <v>3.08</v>
      </c>
      <c r="X7" t="n">
        <v>1.32</v>
      </c>
      <c r="Y7" t="n">
        <v>1</v>
      </c>
      <c r="Z7" t="n">
        <v>10</v>
      </c>
      <c r="AA7" t="n">
        <v>701.6156751186605</v>
      </c>
      <c r="AB7" t="n">
        <v>959.9815197963782</v>
      </c>
      <c r="AC7" t="n">
        <v>868.3622308895364</v>
      </c>
      <c r="AD7" t="n">
        <v>701615.6751186606</v>
      </c>
      <c r="AE7" t="n">
        <v>959981.5197963782</v>
      </c>
      <c r="AF7" t="n">
        <v>1.152156969598525e-05</v>
      </c>
      <c r="AG7" t="n">
        <v>51</v>
      </c>
      <c r="AH7" t="n">
        <v>868362.2308895363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5.2584</v>
      </c>
      <c r="E8" t="n">
        <v>19.02</v>
      </c>
      <c r="F8" t="n">
        <v>13.91</v>
      </c>
      <c r="G8" t="n">
        <v>14.15</v>
      </c>
      <c r="H8" t="n">
        <v>0.21</v>
      </c>
      <c r="I8" t="n">
        <v>59</v>
      </c>
      <c r="J8" t="n">
        <v>215.82</v>
      </c>
      <c r="K8" t="n">
        <v>56.13</v>
      </c>
      <c r="L8" t="n">
        <v>2.5</v>
      </c>
      <c r="M8" t="n">
        <v>57</v>
      </c>
      <c r="N8" t="n">
        <v>47.19</v>
      </c>
      <c r="O8" t="n">
        <v>26851.31</v>
      </c>
      <c r="P8" t="n">
        <v>199.88</v>
      </c>
      <c r="Q8" t="n">
        <v>988.25</v>
      </c>
      <c r="R8" t="n">
        <v>73.69</v>
      </c>
      <c r="S8" t="n">
        <v>35.43</v>
      </c>
      <c r="T8" t="n">
        <v>17859.72</v>
      </c>
      <c r="U8" t="n">
        <v>0.48</v>
      </c>
      <c r="V8" t="n">
        <v>0.82</v>
      </c>
      <c r="W8" t="n">
        <v>3.06</v>
      </c>
      <c r="X8" t="n">
        <v>1.16</v>
      </c>
      <c r="Y8" t="n">
        <v>1</v>
      </c>
      <c r="Z8" t="n">
        <v>10</v>
      </c>
      <c r="AA8" t="n">
        <v>683.2905727135831</v>
      </c>
      <c r="AB8" t="n">
        <v>934.9083062392904</v>
      </c>
      <c r="AC8" t="n">
        <v>845.6819696438607</v>
      </c>
      <c r="AD8" t="n">
        <v>683290.572713583</v>
      </c>
      <c r="AE8" t="n">
        <v>934908.3062392904</v>
      </c>
      <c r="AF8" t="n">
        <v>1.180074446618014e-05</v>
      </c>
      <c r="AG8" t="n">
        <v>50</v>
      </c>
      <c r="AH8" t="n">
        <v>845681.9696438607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5.3587</v>
      </c>
      <c r="E9" t="n">
        <v>18.66</v>
      </c>
      <c r="F9" t="n">
        <v>13.81</v>
      </c>
      <c r="G9" t="n">
        <v>15.63</v>
      </c>
      <c r="H9" t="n">
        <v>0.23</v>
      </c>
      <c r="I9" t="n">
        <v>53</v>
      </c>
      <c r="J9" t="n">
        <v>216.22</v>
      </c>
      <c r="K9" t="n">
        <v>56.13</v>
      </c>
      <c r="L9" t="n">
        <v>2.75</v>
      </c>
      <c r="M9" t="n">
        <v>51</v>
      </c>
      <c r="N9" t="n">
        <v>47.35</v>
      </c>
      <c r="O9" t="n">
        <v>26901.66</v>
      </c>
      <c r="P9" t="n">
        <v>197.6</v>
      </c>
      <c r="Q9" t="n">
        <v>988.13</v>
      </c>
      <c r="R9" t="n">
        <v>70.36</v>
      </c>
      <c r="S9" t="n">
        <v>35.43</v>
      </c>
      <c r="T9" t="n">
        <v>16223.74</v>
      </c>
      <c r="U9" t="n">
        <v>0.5</v>
      </c>
      <c r="V9" t="n">
        <v>0.83</v>
      </c>
      <c r="W9" t="n">
        <v>3.06</v>
      </c>
      <c r="X9" t="n">
        <v>1.06</v>
      </c>
      <c r="Y9" t="n">
        <v>1</v>
      </c>
      <c r="Z9" t="n">
        <v>10</v>
      </c>
      <c r="AA9" t="n">
        <v>667.4363162617489</v>
      </c>
      <c r="AB9" t="n">
        <v>913.2158131214603</v>
      </c>
      <c r="AC9" t="n">
        <v>826.059777623591</v>
      </c>
      <c r="AD9" t="n">
        <v>667436.3162617489</v>
      </c>
      <c r="AE9" t="n">
        <v>913215.8131214603</v>
      </c>
      <c r="AF9" t="n">
        <v>1.202583473507522e-05</v>
      </c>
      <c r="AG9" t="n">
        <v>49</v>
      </c>
      <c r="AH9" t="n">
        <v>826059.777623591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5.4538</v>
      </c>
      <c r="E10" t="n">
        <v>18.34</v>
      </c>
      <c r="F10" t="n">
        <v>13.7</v>
      </c>
      <c r="G10" t="n">
        <v>17.12</v>
      </c>
      <c r="H10" t="n">
        <v>0.25</v>
      </c>
      <c r="I10" t="n">
        <v>48</v>
      </c>
      <c r="J10" t="n">
        <v>216.63</v>
      </c>
      <c r="K10" t="n">
        <v>56.13</v>
      </c>
      <c r="L10" t="n">
        <v>3</v>
      </c>
      <c r="M10" t="n">
        <v>46</v>
      </c>
      <c r="N10" t="n">
        <v>47.51</v>
      </c>
      <c r="O10" t="n">
        <v>26952.08</v>
      </c>
      <c r="P10" t="n">
        <v>195.05</v>
      </c>
      <c r="Q10" t="n">
        <v>988.39</v>
      </c>
      <c r="R10" t="n">
        <v>67.11</v>
      </c>
      <c r="S10" t="n">
        <v>35.43</v>
      </c>
      <c r="T10" t="n">
        <v>14623.71</v>
      </c>
      <c r="U10" t="n">
        <v>0.53</v>
      </c>
      <c r="V10" t="n">
        <v>0.83</v>
      </c>
      <c r="W10" t="n">
        <v>3.04</v>
      </c>
      <c r="X10" t="n">
        <v>0.9399999999999999</v>
      </c>
      <c r="Y10" t="n">
        <v>1</v>
      </c>
      <c r="Z10" t="n">
        <v>10</v>
      </c>
      <c r="AA10" t="n">
        <v>651.7569368529878</v>
      </c>
      <c r="AB10" t="n">
        <v>891.7625944889933</v>
      </c>
      <c r="AC10" t="n">
        <v>806.6540240676252</v>
      </c>
      <c r="AD10" t="n">
        <v>651756.9368529877</v>
      </c>
      <c r="AE10" t="n">
        <v>891762.5944889933</v>
      </c>
      <c r="AF10" t="n">
        <v>1.223925531904253e-05</v>
      </c>
      <c r="AG10" t="n">
        <v>48</v>
      </c>
      <c r="AH10" t="n">
        <v>806654.0240676252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5.5259</v>
      </c>
      <c r="E11" t="n">
        <v>18.1</v>
      </c>
      <c r="F11" t="n">
        <v>13.63</v>
      </c>
      <c r="G11" t="n">
        <v>18.58</v>
      </c>
      <c r="H11" t="n">
        <v>0.27</v>
      </c>
      <c r="I11" t="n">
        <v>44</v>
      </c>
      <c r="J11" t="n">
        <v>217.04</v>
      </c>
      <c r="K11" t="n">
        <v>56.13</v>
      </c>
      <c r="L11" t="n">
        <v>3.25</v>
      </c>
      <c r="M11" t="n">
        <v>42</v>
      </c>
      <c r="N11" t="n">
        <v>47.66</v>
      </c>
      <c r="O11" t="n">
        <v>27002.55</v>
      </c>
      <c r="P11" t="n">
        <v>193.3</v>
      </c>
      <c r="Q11" t="n">
        <v>988.15</v>
      </c>
      <c r="R11" t="n">
        <v>64.94</v>
      </c>
      <c r="S11" t="n">
        <v>35.43</v>
      </c>
      <c r="T11" t="n">
        <v>13562.99</v>
      </c>
      <c r="U11" t="n">
        <v>0.55</v>
      </c>
      <c r="V11" t="n">
        <v>0.84</v>
      </c>
      <c r="W11" t="n">
        <v>3.03</v>
      </c>
      <c r="X11" t="n">
        <v>0.87</v>
      </c>
      <c r="Y11" t="n">
        <v>1</v>
      </c>
      <c r="Z11" t="n">
        <v>10</v>
      </c>
      <c r="AA11" t="n">
        <v>647.030471295403</v>
      </c>
      <c r="AB11" t="n">
        <v>885.2956357961617</v>
      </c>
      <c r="AC11" t="n">
        <v>800.804262836004</v>
      </c>
      <c r="AD11" t="n">
        <v>647030.471295403</v>
      </c>
      <c r="AE11" t="n">
        <v>885295.6357961617</v>
      </c>
      <c r="AF11" t="n">
        <v>1.240105998890629e-05</v>
      </c>
      <c r="AG11" t="n">
        <v>48</v>
      </c>
      <c r="AH11" t="n">
        <v>800804.262836004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5.5888</v>
      </c>
      <c r="E12" t="n">
        <v>17.89</v>
      </c>
      <c r="F12" t="n">
        <v>13.55</v>
      </c>
      <c r="G12" t="n">
        <v>19.83</v>
      </c>
      <c r="H12" t="n">
        <v>0.29</v>
      </c>
      <c r="I12" t="n">
        <v>41</v>
      </c>
      <c r="J12" t="n">
        <v>217.45</v>
      </c>
      <c r="K12" t="n">
        <v>56.13</v>
      </c>
      <c r="L12" t="n">
        <v>3.5</v>
      </c>
      <c r="M12" t="n">
        <v>39</v>
      </c>
      <c r="N12" t="n">
        <v>47.82</v>
      </c>
      <c r="O12" t="n">
        <v>27053.07</v>
      </c>
      <c r="P12" t="n">
        <v>191.35</v>
      </c>
      <c r="Q12" t="n">
        <v>988.1799999999999</v>
      </c>
      <c r="R12" t="n">
        <v>62.59</v>
      </c>
      <c r="S12" t="n">
        <v>35.43</v>
      </c>
      <c r="T12" t="n">
        <v>12401.69</v>
      </c>
      <c r="U12" t="n">
        <v>0.57</v>
      </c>
      <c r="V12" t="n">
        <v>0.84</v>
      </c>
      <c r="W12" t="n">
        <v>3.03</v>
      </c>
      <c r="X12" t="n">
        <v>0.79</v>
      </c>
      <c r="Y12" t="n">
        <v>1</v>
      </c>
      <c r="Z12" t="n">
        <v>10</v>
      </c>
      <c r="AA12" t="n">
        <v>633.5884654186228</v>
      </c>
      <c r="AB12" t="n">
        <v>866.9036903361053</v>
      </c>
      <c r="AC12" t="n">
        <v>784.1676188373976</v>
      </c>
      <c r="AD12" t="n">
        <v>633588.4654186228</v>
      </c>
      <c r="AE12" t="n">
        <v>866903.6903361053</v>
      </c>
      <c r="AF12" t="n">
        <v>1.254221829312863e-05</v>
      </c>
      <c r="AG12" t="n">
        <v>47</v>
      </c>
      <c r="AH12" t="n">
        <v>784167.6188373977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5.6472</v>
      </c>
      <c r="E13" t="n">
        <v>17.71</v>
      </c>
      <c r="F13" t="n">
        <v>13.49</v>
      </c>
      <c r="G13" t="n">
        <v>21.3</v>
      </c>
      <c r="H13" t="n">
        <v>0.31</v>
      </c>
      <c r="I13" t="n">
        <v>38</v>
      </c>
      <c r="J13" t="n">
        <v>217.86</v>
      </c>
      <c r="K13" t="n">
        <v>56.13</v>
      </c>
      <c r="L13" t="n">
        <v>3.75</v>
      </c>
      <c r="M13" t="n">
        <v>36</v>
      </c>
      <c r="N13" t="n">
        <v>47.98</v>
      </c>
      <c r="O13" t="n">
        <v>27103.65</v>
      </c>
      <c r="P13" t="n">
        <v>189.45</v>
      </c>
      <c r="Q13" t="n">
        <v>988.28</v>
      </c>
      <c r="R13" t="n">
        <v>60.64</v>
      </c>
      <c r="S13" t="n">
        <v>35.43</v>
      </c>
      <c r="T13" t="n">
        <v>11439.54</v>
      </c>
      <c r="U13" t="n">
        <v>0.58</v>
      </c>
      <c r="V13" t="n">
        <v>0.84</v>
      </c>
      <c r="W13" t="n">
        <v>3.02</v>
      </c>
      <c r="X13" t="n">
        <v>0.74</v>
      </c>
      <c r="Y13" t="n">
        <v>1</v>
      </c>
      <c r="Z13" t="n">
        <v>10</v>
      </c>
      <c r="AA13" t="n">
        <v>629.4664845870822</v>
      </c>
      <c r="AB13" t="n">
        <v>861.2638143134312</v>
      </c>
      <c r="AC13" t="n">
        <v>779.0660046667119</v>
      </c>
      <c r="AD13" t="n">
        <v>629466.4845870822</v>
      </c>
      <c r="AE13" t="n">
        <v>861263.8143134313</v>
      </c>
      <c r="AF13" t="n">
        <v>1.267327783154809e-05</v>
      </c>
      <c r="AG13" t="n">
        <v>47</v>
      </c>
      <c r="AH13" t="n">
        <v>779066.0046667119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5.7077</v>
      </c>
      <c r="E14" t="n">
        <v>17.52</v>
      </c>
      <c r="F14" t="n">
        <v>13.43</v>
      </c>
      <c r="G14" t="n">
        <v>23.02</v>
      </c>
      <c r="H14" t="n">
        <v>0.33</v>
      </c>
      <c r="I14" t="n">
        <v>35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187.87</v>
      </c>
      <c r="Q14" t="n">
        <v>988.1799999999999</v>
      </c>
      <c r="R14" t="n">
        <v>58.79</v>
      </c>
      <c r="S14" t="n">
        <v>35.43</v>
      </c>
      <c r="T14" t="n">
        <v>10528.81</v>
      </c>
      <c r="U14" t="n">
        <v>0.6</v>
      </c>
      <c r="V14" t="n">
        <v>0.85</v>
      </c>
      <c r="W14" t="n">
        <v>3.02</v>
      </c>
      <c r="X14" t="n">
        <v>0.68</v>
      </c>
      <c r="Y14" t="n">
        <v>1</v>
      </c>
      <c r="Z14" t="n">
        <v>10</v>
      </c>
      <c r="AA14" t="n">
        <v>616.6878332447859</v>
      </c>
      <c r="AB14" t="n">
        <v>843.779499792592</v>
      </c>
      <c r="AC14" t="n">
        <v>763.250368584352</v>
      </c>
      <c r="AD14" t="n">
        <v>616687.8332447859</v>
      </c>
      <c r="AE14" t="n">
        <v>843779.499792592</v>
      </c>
      <c r="AF14" t="n">
        <v>1.280905012734223e-05</v>
      </c>
      <c r="AG14" t="n">
        <v>46</v>
      </c>
      <c r="AH14" t="n">
        <v>763250.3685843521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5.7491</v>
      </c>
      <c r="E15" t="n">
        <v>17.39</v>
      </c>
      <c r="F15" t="n">
        <v>13.39</v>
      </c>
      <c r="G15" t="n">
        <v>24.34</v>
      </c>
      <c r="H15" t="n">
        <v>0.35</v>
      </c>
      <c r="I15" t="n">
        <v>33</v>
      </c>
      <c r="J15" t="n">
        <v>218.68</v>
      </c>
      <c r="K15" t="n">
        <v>56.13</v>
      </c>
      <c r="L15" t="n">
        <v>4.25</v>
      </c>
      <c r="M15" t="n">
        <v>31</v>
      </c>
      <c r="N15" t="n">
        <v>48.31</v>
      </c>
      <c r="O15" t="n">
        <v>27204.98</v>
      </c>
      <c r="P15" t="n">
        <v>186.24</v>
      </c>
      <c r="Q15" t="n">
        <v>988.16</v>
      </c>
      <c r="R15" t="n">
        <v>57.47</v>
      </c>
      <c r="S15" t="n">
        <v>35.43</v>
      </c>
      <c r="T15" t="n">
        <v>9879.120000000001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613.6111739228958</v>
      </c>
      <c r="AB15" t="n">
        <v>839.5698787757522</v>
      </c>
      <c r="AC15" t="n">
        <v>759.4425078891192</v>
      </c>
      <c r="AD15" t="n">
        <v>613611.1739228958</v>
      </c>
      <c r="AE15" t="n">
        <v>839569.8787757521</v>
      </c>
      <c r="AF15" t="n">
        <v>1.290195877272863e-05</v>
      </c>
      <c r="AG15" t="n">
        <v>46</v>
      </c>
      <c r="AH15" t="n">
        <v>759442.5078891192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5.7829</v>
      </c>
      <c r="E16" t="n">
        <v>17.29</v>
      </c>
      <c r="F16" t="n">
        <v>13.37</v>
      </c>
      <c r="G16" t="n">
        <v>25.88</v>
      </c>
      <c r="H16" t="n">
        <v>0.36</v>
      </c>
      <c r="I16" t="n">
        <v>31</v>
      </c>
      <c r="J16" t="n">
        <v>219.09</v>
      </c>
      <c r="K16" t="n">
        <v>56.13</v>
      </c>
      <c r="L16" t="n">
        <v>4.5</v>
      </c>
      <c r="M16" t="n">
        <v>29</v>
      </c>
      <c r="N16" t="n">
        <v>48.47</v>
      </c>
      <c r="O16" t="n">
        <v>27255.72</v>
      </c>
      <c r="P16" t="n">
        <v>185.28</v>
      </c>
      <c r="Q16" t="n">
        <v>988.1900000000001</v>
      </c>
      <c r="R16" t="n">
        <v>56.88</v>
      </c>
      <c r="S16" t="n">
        <v>35.43</v>
      </c>
      <c r="T16" t="n">
        <v>9598.549999999999</v>
      </c>
      <c r="U16" t="n">
        <v>0.62</v>
      </c>
      <c r="V16" t="n">
        <v>0.85</v>
      </c>
      <c r="W16" t="n">
        <v>3.02</v>
      </c>
      <c r="X16" t="n">
        <v>0.62</v>
      </c>
      <c r="Y16" t="n">
        <v>1</v>
      </c>
      <c r="Z16" t="n">
        <v>10</v>
      </c>
      <c r="AA16" t="n">
        <v>611.50321908543</v>
      </c>
      <c r="AB16" t="n">
        <v>836.6856819707274</v>
      </c>
      <c r="AC16" t="n">
        <v>756.8335747791704</v>
      </c>
      <c r="AD16" t="n">
        <v>611503.21908543</v>
      </c>
      <c r="AE16" t="n">
        <v>836685.6819707274</v>
      </c>
      <c r="AF16" t="n">
        <v>1.297781172475908e-05</v>
      </c>
      <c r="AG16" t="n">
        <v>46</v>
      </c>
      <c r="AH16" t="n">
        <v>756833.5747791703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5.8303</v>
      </c>
      <c r="E17" t="n">
        <v>17.15</v>
      </c>
      <c r="F17" t="n">
        <v>13.31</v>
      </c>
      <c r="G17" t="n">
        <v>27.55</v>
      </c>
      <c r="H17" t="n">
        <v>0.38</v>
      </c>
      <c r="I17" t="n">
        <v>29</v>
      </c>
      <c r="J17" t="n">
        <v>219.51</v>
      </c>
      <c r="K17" t="n">
        <v>56.13</v>
      </c>
      <c r="L17" t="n">
        <v>4.75</v>
      </c>
      <c r="M17" t="n">
        <v>27</v>
      </c>
      <c r="N17" t="n">
        <v>48.63</v>
      </c>
      <c r="O17" t="n">
        <v>27306.53</v>
      </c>
      <c r="P17" t="n">
        <v>183.46</v>
      </c>
      <c r="Q17" t="n">
        <v>988.1799999999999</v>
      </c>
      <c r="R17" t="n">
        <v>55.18</v>
      </c>
      <c r="S17" t="n">
        <v>35.43</v>
      </c>
      <c r="T17" t="n">
        <v>8757.92</v>
      </c>
      <c r="U17" t="n">
        <v>0.64</v>
      </c>
      <c r="V17" t="n">
        <v>0.86</v>
      </c>
      <c r="W17" t="n">
        <v>3.01</v>
      </c>
      <c r="X17" t="n">
        <v>0.5600000000000001</v>
      </c>
      <c r="Y17" t="n">
        <v>1</v>
      </c>
      <c r="Z17" t="n">
        <v>10</v>
      </c>
      <c r="AA17" t="n">
        <v>599.1186740048782</v>
      </c>
      <c r="AB17" t="n">
        <v>819.7406010239483</v>
      </c>
      <c r="AC17" t="n">
        <v>741.5057085753813</v>
      </c>
      <c r="AD17" t="n">
        <v>599118.6740048783</v>
      </c>
      <c r="AE17" t="n">
        <v>819740.6010239483</v>
      </c>
      <c r="AF17" t="n">
        <v>1.308418539121597e-05</v>
      </c>
      <c r="AG17" t="n">
        <v>45</v>
      </c>
      <c r="AH17" t="n">
        <v>741505.7085753813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5.8456</v>
      </c>
      <c r="E18" t="n">
        <v>17.11</v>
      </c>
      <c r="F18" t="n">
        <v>13.31</v>
      </c>
      <c r="G18" t="n">
        <v>28.53</v>
      </c>
      <c r="H18" t="n">
        <v>0.4</v>
      </c>
      <c r="I18" t="n">
        <v>28</v>
      </c>
      <c r="J18" t="n">
        <v>219.92</v>
      </c>
      <c r="K18" t="n">
        <v>56.13</v>
      </c>
      <c r="L18" t="n">
        <v>5</v>
      </c>
      <c r="M18" t="n">
        <v>26</v>
      </c>
      <c r="N18" t="n">
        <v>48.79</v>
      </c>
      <c r="O18" t="n">
        <v>27357.39</v>
      </c>
      <c r="P18" t="n">
        <v>182.58</v>
      </c>
      <c r="Q18" t="n">
        <v>988.11</v>
      </c>
      <c r="R18" t="n">
        <v>55.22</v>
      </c>
      <c r="S18" t="n">
        <v>35.43</v>
      </c>
      <c r="T18" t="n">
        <v>8780.01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597.7902815478386</v>
      </c>
      <c r="AB18" t="n">
        <v>817.9230358596876</v>
      </c>
      <c r="AC18" t="n">
        <v>739.8616092794289</v>
      </c>
      <c r="AD18" t="n">
        <v>597790.2815478386</v>
      </c>
      <c r="AE18" t="n">
        <v>817923.0358596876</v>
      </c>
      <c r="AF18" t="n">
        <v>1.311852119494573e-05</v>
      </c>
      <c r="AG18" t="n">
        <v>45</v>
      </c>
      <c r="AH18" t="n">
        <v>739861.6092794288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5.8943</v>
      </c>
      <c r="E19" t="n">
        <v>16.97</v>
      </c>
      <c r="F19" t="n">
        <v>13.26</v>
      </c>
      <c r="G19" t="n">
        <v>30.59</v>
      </c>
      <c r="H19" t="n">
        <v>0.42</v>
      </c>
      <c r="I19" t="n">
        <v>26</v>
      </c>
      <c r="J19" t="n">
        <v>220.33</v>
      </c>
      <c r="K19" t="n">
        <v>56.13</v>
      </c>
      <c r="L19" t="n">
        <v>5.25</v>
      </c>
      <c r="M19" t="n">
        <v>24</v>
      </c>
      <c r="N19" t="n">
        <v>48.95</v>
      </c>
      <c r="O19" t="n">
        <v>27408.3</v>
      </c>
      <c r="P19" t="n">
        <v>180.87</v>
      </c>
      <c r="Q19" t="n">
        <v>988.29</v>
      </c>
      <c r="R19" t="n">
        <v>53.12</v>
      </c>
      <c r="S19" t="n">
        <v>35.43</v>
      </c>
      <c r="T19" t="n">
        <v>7741.92</v>
      </c>
      <c r="U19" t="n">
        <v>0.67</v>
      </c>
      <c r="V19" t="n">
        <v>0.86</v>
      </c>
      <c r="W19" t="n">
        <v>3.01</v>
      </c>
      <c r="X19" t="n">
        <v>0.5</v>
      </c>
      <c r="Y19" t="n">
        <v>1</v>
      </c>
      <c r="Z19" t="n">
        <v>10</v>
      </c>
      <c r="AA19" t="n">
        <v>594.5286822794072</v>
      </c>
      <c r="AB19" t="n">
        <v>813.4603718490155</v>
      </c>
      <c r="AC19" t="n">
        <v>735.824855658547</v>
      </c>
      <c r="AD19" t="n">
        <v>594528.6822794073</v>
      </c>
      <c r="AE19" t="n">
        <v>813460.3718490155</v>
      </c>
      <c r="AF19" t="n">
        <v>1.322781228263457e-05</v>
      </c>
      <c r="AG19" t="n">
        <v>45</v>
      </c>
      <c r="AH19" t="n">
        <v>735824.855658547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5.9181</v>
      </c>
      <c r="E20" t="n">
        <v>16.9</v>
      </c>
      <c r="F20" t="n">
        <v>13.23</v>
      </c>
      <c r="G20" t="n">
        <v>31.75</v>
      </c>
      <c r="H20" t="n">
        <v>0.44</v>
      </c>
      <c r="I20" t="n">
        <v>25</v>
      </c>
      <c r="J20" t="n">
        <v>220.74</v>
      </c>
      <c r="K20" t="n">
        <v>56.13</v>
      </c>
      <c r="L20" t="n">
        <v>5.5</v>
      </c>
      <c r="M20" t="n">
        <v>23</v>
      </c>
      <c r="N20" t="n">
        <v>49.12</v>
      </c>
      <c r="O20" t="n">
        <v>27459.27</v>
      </c>
      <c r="P20" t="n">
        <v>179.6</v>
      </c>
      <c r="Q20" t="n">
        <v>988.12</v>
      </c>
      <c r="R20" t="n">
        <v>52.68</v>
      </c>
      <c r="S20" t="n">
        <v>35.43</v>
      </c>
      <c r="T20" t="n">
        <v>7525.39</v>
      </c>
      <c r="U20" t="n">
        <v>0.67</v>
      </c>
      <c r="V20" t="n">
        <v>0.86</v>
      </c>
      <c r="W20" t="n">
        <v>3</v>
      </c>
      <c r="X20" t="n">
        <v>0.47</v>
      </c>
      <c r="Y20" t="n">
        <v>1</v>
      </c>
      <c r="Z20" t="n">
        <v>10</v>
      </c>
      <c r="AA20" t="n">
        <v>592.5452823141094</v>
      </c>
      <c r="AB20" t="n">
        <v>810.7465965150639</v>
      </c>
      <c r="AC20" t="n">
        <v>733.3700792336604</v>
      </c>
      <c r="AD20" t="n">
        <v>592545.2823141094</v>
      </c>
      <c r="AE20" t="n">
        <v>810746.5965150639</v>
      </c>
      <c r="AF20" t="n">
        <v>1.328122353288086e-05</v>
      </c>
      <c r="AG20" t="n">
        <v>45</v>
      </c>
      <c r="AH20" t="n">
        <v>733370.0792336604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5.9416</v>
      </c>
      <c r="E21" t="n">
        <v>16.83</v>
      </c>
      <c r="F21" t="n">
        <v>13.2</v>
      </c>
      <c r="G21" t="n">
        <v>33.01</v>
      </c>
      <c r="H21" t="n">
        <v>0.46</v>
      </c>
      <c r="I21" t="n">
        <v>24</v>
      </c>
      <c r="J21" t="n">
        <v>221.16</v>
      </c>
      <c r="K21" t="n">
        <v>56.13</v>
      </c>
      <c r="L21" t="n">
        <v>5.75</v>
      </c>
      <c r="M21" t="n">
        <v>22</v>
      </c>
      <c r="N21" t="n">
        <v>49.28</v>
      </c>
      <c r="O21" t="n">
        <v>27510.3</v>
      </c>
      <c r="P21" t="n">
        <v>178.19</v>
      </c>
      <c r="Q21" t="n">
        <v>988.28</v>
      </c>
      <c r="R21" t="n">
        <v>51.65</v>
      </c>
      <c r="S21" t="n">
        <v>35.43</v>
      </c>
      <c r="T21" t="n">
        <v>7014.44</v>
      </c>
      <c r="U21" t="n">
        <v>0.6899999999999999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581.4874328215452</v>
      </c>
      <c r="AB21" t="n">
        <v>795.6167590014478</v>
      </c>
      <c r="AC21" t="n">
        <v>719.6842121774833</v>
      </c>
      <c r="AD21" t="n">
        <v>581487.4328215452</v>
      </c>
      <c r="AE21" t="n">
        <v>795616.7590014478</v>
      </c>
      <c r="AF21" t="n">
        <v>1.333396153207362e-05</v>
      </c>
      <c r="AG21" t="n">
        <v>44</v>
      </c>
      <c r="AH21" t="n">
        <v>719684.2121774834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5.9587</v>
      </c>
      <c r="E22" t="n">
        <v>16.78</v>
      </c>
      <c r="F22" t="n">
        <v>13.2</v>
      </c>
      <c r="G22" t="n">
        <v>34.43</v>
      </c>
      <c r="H22" t="n">
        <v>0.48</v>
      </c>
      <c r="I22" t="n">
        <v>23</v>
      </c>
      <c r="J22" t="n">
        <v>221.57</v>
      </c>
      <c r="K22" t="n">
        <v>56.13</v>
      </c>
      <c r="L22" t="n">
        <v>6</v>
      </c>
      <c r="M22" t="n">
        <v>21</v>
      </c>
      <c r="N22" t="n">
        <v>49.45</v>
      </c>
      <c r="O22" t="n">
        <v>27561.39</v>
      </c>
      <c r="P22" t="n">
        <v>177.39</v>
      </c>
      <c r="Q22" t="n">
        <v>988.27</v>
      </c>
      <c r="R22" t="n">
        <v>51.61</v>
      </c>
      <c r="S22" t="n">
        <v>35.43</v>
      </c>
      <c r="T22" t="n">
        <v>6999.77</v>
      </c>
      <c r="U22" t="n">
        <v>0.6899999999999999</v>
      </c>
      <c r="V22" t="n">
        <v>0.86</v>
      </c>
      <c r="W22" t="n">
        <v>3</v>
      </c>
      <c r="X22" t="n">
        <v>0.44</v>
      </c>
      <c r="Y22" t="n">
        <v>1</v>
      </c>
      <c r="Z22" t="n">
        <v>10</v>
      </c>
      <c r="AA22" t="n">
        <v>580.2234039410895</v>
      </c>
      <c r="AB22" t="n">
        <v>793.8872589221901</v>
      </c>
      <c r="AC22" t="n">
        <v>718.1197731584213</v>
      </c>
      <c r="AD22" t="n">
        <v>580223.4039410895</v>
      </c>
      <c r="AE22" t="n">
        <v>793887.2589221901</v>
      </c>
      <c r="AF22" t="n">
        <v>1.337233684212453e-05</v>
      </c>
      <c r="AG22" t="n">
        <v>44</v>
      </c>
      <c r="AH22" t="n">
        <v>718119.7731584213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5.9807</v>
      </c>
      <c r="E23" t="n">
        <v>16.72</v>
      </c>
      <c r="F23" t="n">
        <v>13.18</v>
      </c>
      <c r="G23" t="n">
        <v>35.94</v>
      </c>
      <c r="H23" t="n">
        <v>0.5</v>
      </c>
      <c r="I23" t="n">
        <v>22</v>
      </c>
      <c r="J23" t="n">
        <v>221.99</v>
      </c>
      <c r="K23" t="n">
        <v>56.13</v>
      </c>
      <c r="L23" t="n">
        <v>6.25</v>
      </c>
      <c r="M23" t="n">
        <v>20</v>
      </c>
      <c r="N23" t="n">
        <v>49.61</v>
      </c>
      <c r="O23" t="n">
        <v>27612.53</v>
      </c>
      <c r="P23" t="n">
        <v>176.29</v>
      </c>
      <c r="Q23" t="n">
        <v>988.15</v>
      </c>
      <c r="R23" t="n">
        <v>50.84</v>
      </c>
      <c r="S23" t="n">
        <v>35.43</v>
      </c>
      <c r="T23" t="n">
        <v>6621.29</v>
      </c>
      <c r="U23" t="n">
        <v>0.7</v>
      </c>
      <c r="V23" t="n">
        <v>0.86</v>
      </c>
      <c r="W23" t="n">
        <v>3</v>
      </c>
      <c r="X23" t="n">
        <v>0.42</v>
      </c>
      <c r="Y23" t="n">
        <v>1</v>
      </c>
      <c r="Z23" t="n">
        <v>10</v>
      </c>
      <c r="AA23" t="n">
        <v>578.5092959914775</v>
      </c>
      <c r="AB23" t="n">
        <v>791.5419408044252</v>
      </c>
      <c r="AC23" t="n">
        <v>715.9982889101414</v>
      </c>
      <c r="AD23" t="n">
        <v>578509.2959914776</v>
      </c>
      <c r="AE23" t="n">
        <v>791541.9408044252</v>
      </c>
      <c r="AF23" t="n">
        <v>1.342170858604967e-05</v>
      </c>
      <c r="AG23" t="n">
        <v>44</v>
      </c>
      <c r="AH23" t="n">
        <v>715998.2889101413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6.0063</v>
      </c>
      <c r="E24" t="n">
        <v>16.65</v>
      </c>
      <c r="F24" t="n">
        <v>13.15</v>
      </c>
      <c r="G24" t="n">
        <v>37.57</v>
      </c>
      <c r="H24" t="n">
        <v>0.52</v>
      </c>
      <c r="I24" t="n">
        <v>21</v>
      </c>
      <c r="J24" t="n">
        <v>222.4</v>
      </c>
      <c r="K24" t="n">
        <v>56.13</v>
      </c>
      <c r="L24" t="n">
        <v>6.5</v>
      </c>
      <c r="M24" t="n">
        <v>19</v>
      </c>
      <c r="N24" t="n">
        <v>49.78</v>
      </c>
      <c r="O24" t="n">
        <v>27663.85</v>
      </c>
      <c r="P24" t="n">
        <v>174.69</v>
      </c>
      <c r="Q24" t="n">
        <v>988.12</v>
      </c>
      <c r="R24" t="n">
        <v>50.14</v>
      </c>
      <c r="S24" t="n">
        <v>35.43</v>
      </c>
      <c r="T24" t="n">
        <v>6276.9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576.2291444824358</v>
      </c>
      <c r="AB24" t="n">
        <v>788.4221369165692</v>
      </c>
      <c r="AC24" t="n">
        <v>713.1762347266699</v>
      </c>
      <c r="AD24" t="n">
        <v>576229.1444824358</v>
      </c>
      <c r="AE24" t="n">
        <v>788422.1369165692</v>
      </c>
      <c r="AF24" t="n">
        <v>1.34791593426171e-05</v>
      </c>
      <c r="AG24" t="n">
        <v>44</v>
      </c>
      <c r="AH24" t="n">
        <v>713176.23472667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6.034</v>
      </c>
      <c r="E25" t="n">
        <v>16.57</v>
      </c>
      <c r="F25" t="n">
        <v>13.12</v>
      </c>
      <c r="G25" t="n">
        <v>39.35</v>
      </c>
      <c r="H25" t="n">
        <v>0.54</v>
      </c>
      <c r="I25" t="n">
        <v>20</v>
      </c>
      <c r="J25" t="n">
        <v>222.82</v>
      </c>
      <c r="K25" t="n">
        <v>56.13</v>
      </c>
      <c r="L25" t="n">
        <v>6.75</v>
      </c>
      <c r="M25" t="n">
        <v>18</v>
      </c>
      <c r="N25" t="n">
        <v>49.94</v>
      </c>
      <c r="O25" t="n">
        <v>27715.11</v>
      </c>
      <c r="P25" t="n">
        <v>173.5</v>
      </c>
      <c r="Q25" t="n">
        <v>988.08</v>
      </c>
      <c r="R25" t="n">
        <v>48.92</v>
      </c>
      <c r="S25" t="n">
        <v>35.43</v>
      </c>
      <c r="T25" t="n">
        <v>5671.49</v>
      </c>
      <c r="U25" t="n">
        <v>0.72</v>
      </c>
      <c r="V25" t="n">
        <v>0.87</v>
      </c>
      <c r="W25" t="n">
        <v>3</v>
      </c>
      <c r="X25" t="n">
        <v>0.36</v>
      </c>
      <c r="Y25" t="n">
        <v>1</v>
      </c>
      <c r="Z25" t="n">
        <v>10</v>
      </c>
      <c r="AA25" t="n">
        <v>574.2760475671546</v>
      </c>
      <c r="AB25" t="n">
        <v>785.7498235525268</v>
      </c>
      <c r="AC25" t="n">
        <v>710.7589631994765</v>
      </c>
      <c r="AD25" t="n">
        <v>574276.0475671546</v>
      </c>
      <c r="AE25" t="n">
        <v>785749.8235525268</v>
      </c>
      <c r="AF25" t="n">
        <v>1.354132285655921e-05</v>
      </c>
      <c r="AG25" t="n">
        <v>44</v>
      </c>
      <c r="AH25" t="n">
        <v>710758.9631994765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6.052</v>
      </c>
      <c r="E26" t="n">
        <v>16.52</v>
      </c>
      <c r="F26" t="n">
        <v>13.11</v>
      </c>
      <c r="G26" t="n">
        <v>41.39</v>
      </c>
      <c r="H26" t="n">
        <v>0.5600000000000001</v>
      </c>
      <c r="I26" t="n">
        <v>19</v>
      </c>
      <c r="J26" t="n">
        <v>223.23</v>
      </c>
      <c r="K26" t="n">
        <v>56.13</v>
      </c>
      <c r="L26" t="n">
        <v>7</v>
      </c>
      <c r="M26" t="n">
        <v>17</v>
      </c>
      <c r="N26" t="n">
        <v>50.11</v>
      </c>
      <c r="O26" t="n">
        <v>27766.43</v>
      </c>
      <c r="P26" t="n">
        <v>172.46</v>
      </c>
      <c r="Q26" t="n">
        <v>988.1</v>
      </c>
      <c r="R26" t="n">
        <v>48.78</v>
      </c>
      <c r="S26" t="n">
        <v>35.43</v>
      </c>
      <c r="T26" t="n">
        <v>5604.49</v>
      </c>
      <c r="U26" t="n">
        <v>0.73</v>
      </c>
      <c r="V26" t="n">
        <v>0.87</v>
      </c>
      <c r="W26" t="n">
        <v>3</v>
      </c>
      <c r="X26" t="n">
        <v>0.35</v>
      </c>
      <c r="Y26" t="n">
        <v>1</v>
      </c>
      <c r="Z26" t="n">
        <v>10</v>
      </c>
      <c r="AA26" t="n">
        <v>572.7926467018442</v>
      </c>
      <c r="AB26" t="n">
        <v>783.7201690455818</v>
      </c>
      <c r="AC26" t="n">
        <v>708.9230160700362</v>
      </c>
      <c r="AD26" t="n">
        <v>572792.6467018442</v>
      </c>
      <c r="AE26" t="n">
        <v>783720.1690455817</v>
      </c>
      <c r="AF26" t="n">
        <v>1.358171791977069e-05</v>
      </c>
      <c r="AG26" t="n">
        <v>44</v>
      </c>
      <c r="AH26" t="n">
        <v>708923.0160700362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6.0707</v>
      </c>
      <c r="E27" t="n">
        <v>16.47</v>
      </c>
      <c r="F27" t="n">
        <v>13.1</v>
      </c>
      <c r="G27" t="n">
        <v>43.67</v>
      </c>
      <c r="H27" t="n">
        <v>0.58</v>
      </c>
      <c r="I27" t="n">
        <v>18</v>
      </c>
      <c r="J27" t="n">
        <v>223.65</v>
      </c>
      <c r="K27" t="n">
        <v>56.13</v>
      </c>
      <c r="L27" t="n">
        <v>7.25</v>
      </c>
      <c r="M27" t="n">
        <v>16</v>
      </c>
      <c r="N27" t="n">
        <v>50.27</v>
      </c>
      <c r="O27" t="n">
        <v>27817.81</v>
      </c>
      <c r="P27" t="n">
        <v>171.32</v>
      </c>
      <c r="Q27" t="n">
        <v>988.22</v>
      </c>
      <c r="R27" t="n">
        <v>48.3</v>
      </c>
      <c r="S27" t="n">
        <v>35.43</v>
      </c>
      <c r="T27" t="n">
        <v>5370.79</v>
      </c>
      <c r="U27" t="n">
        <v>0.73</v>
      </c>
      <c r="V27" t="n">
        <v>0.87</v>
      </c>
      <c r="W27" t="n">
        <v>3</v>
      </c>
      <c r="X27" t="n">
        <v>0.35</v>
      </c>
      <c r="Y27" t="n">
        <v>1</v>
      </c>
      <c r="Z27" t="n">
        <v>10</v>
      </c>
      <c r="AA27" t="n">
        <v>562.2366385716584</v>
      </c>
      <c r="AB27" t="n">
        <v>769.27697302365</v>
      </c>
      <c r="AC27" t="n">
        <v>695.8582584052848</v>
      </c>
      <c r="AD27" t="n">
        <v>562236.6385716584</v>
      </c>
      <c r="AE27" t="n">
        <v>769276.97302365</v>
      </c>
      <c r="AF27" t="n">
        <v>1.362368390210706e-05</v>
      </c>
      <c r="AG27" t="n">
        <v>43</v>
      </c>
      <c r="AH27" t="n">
        <v>695858.2584052848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6.0739</v>
      </c>
      <c r="E28" t="n">
        <v>16.46</v>
      </c>
      <c r="F28" t="n">
        <v>13.09</v>
      </c>
      <c r="G28" t="n">
        <v>43.64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169.84</v>
      </c>
      <c r="Q28" t="n">
        <v>988.08</v>
      </c>
      <c r="R28" t="n">
        <v>48.24</v>
      </c>
      <c r="S28" t="n">
        <v>35.43</v>
      </c>
      <c r="T28" t="n">
        <v>5341.52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560.8013140952431</v>
      </c>
      <c r="AB28" t="n">
        <v>767.3130987529718</v>
      </c>
      <c r="AC28" t="n">
        <v>694.0818135386853</v>
      </c>
      <c r="AD28" t="n">
        <v>560801.3140952431</v>
      </c>
      <c r="AE28" t="n">
        <v>767313.0987529717</v>
      </c>
      <c r="AF28" t="n">
        <v>1.363086524667799e-05</v>
      </c>
      <c r="AG28" t="n">
        <v>43</v>
      </c>
      <c r="AH28" t="n">
        <v>694081.8135386853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6.0949</v>
      </c>
      <c r="E29" t="n">
        <v>16.41</v>
      </c>
      <c r="F29" t="n">
        <v>13.08</v>
      </c>
      <c r="G29" t="n">
        <v>46.15</v>
      </c>
      <c r="H29" t="n">
        <v>0.61</v>
      </c>
      <c r="I29" t="n">
        <v>17</v>
      </c>
      <c r="J29" t="n">
        <v>224.49</v>
      </c>
      <c r="K29" t="n">
        <v>56.13</v>
      </c>
      <c r="L29" t="n">
        <v>7.75</v>
      </c>
      <c r="M29" t="n">
        <v>15</v>
      </c>
      <c r="N29" t="n">
        <v>50.61</v>
      </c>
      <c r="O29" t="n">
        <v>27920.73</v>
      </c>
      <c r="P29" t="n">
        <v>168.37</v>
      </c>
      <c r="Q29" t="n">
        <v>988.08</v>
      </c>
      <c r="R29" t="n">
        <v>47.77</v>
      </c>
      <c r="S29" t="n">
        <v>35.43</v>
      </c>
      <c r="T29" t="n">
        <v>5112.33</v>
      </c>
      <c r="U29" t="n">
        <v>0.74</v>
      </c>
      <c r="V29" t="n">
        <v>0.87</v>
      </c>
      <c r="W29" t="n">
        <v>2.99</v>
      </c>
      <c r="X29" t="n">
        <v>0.32</v>
      </c>
      <c r="Y29" t="n">
        <v>1</v>
      </c>
      <c r="Z29" t="n">
        <v>10</v>
      </c>
      <c r="AA29" t="n">
        <v>558.8719966987593</v>
      </c>
      <c r="AB29" t="n">
        <v>764.6733215756262</v>
      </c>
      <c r="AC29" t="n">
        <v>691.693972990195</v>
      </c>
      <c r="AD29" t="n">
        <v>558871.9966987593</v>
      </c>
      <c r="AE29" t="n">
        <v>764673.3215756263</v>
      </c>
      <c r="AF29" t="n">
        <v>1.367799282042472e-05</v>
      </c>
      <c r="AG29" t="n">
        <v>43</v>
      </c>
      <c r="AH29" t="n">
        <v>691693.972990195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6.1183</v>
      </c>
      <c r="E30" t="n">
        <v>16.34</v>
      </c>
      <c r="F30" t="n">
        <v>13.06</v>
      </c>
      <c r="G30" t="n">
        <v>48.96</v>
      </c>
      <c r="H30" t="n">
        <v>0.63</v>
      </c>
      <c r="I30" t="n">
        <v>16</v>
      </c>
      <c r="J30" t="n">
        <v>224.9</v>
      </c>
      <c r="K30" t="n">
        <v>56.13</v>
      </c>
      <c r="L30" t="n">
        <v>8</v>
      </c>
      <c r="M30" t="n">
        <v>14</v>
      </c>
      <c r="N30" t="n">
        <v>50.78</v>
      </c>
      <c r="O30" t="n">
        <v>27972.28</v>
      </c>
      <c r="P30" t="n">
        <v>167.29</v>
      </c>
      <c r="Q30" t="n">
        <v>988.15</v>
      </c>
      <c r="R30" t="n">
        <v>47.05</v>
      </c>
      <c r="S30" t="n">
        <v>35.43</v>
      </c>
      <c r="T30" t="n">
        <v>4756.21</v>
      </c>
      <c r="U30" t="n">
        <v>0.75</v>
      </c>
      <c r="V30" t="n">
        <v>0.87</v>
      </c>
      <c r="W30" t="n">
        <v>2.99</v>
      </c>
      <c r="X30" t="n">
        <v>0.3</v>
      </c>
      <c r="Y30" t="n">
        <v>1</v>
      </c>
      <c r="Z30" t="n">
        <v>10</v>
      </c>
      <c r="AA30" t="n">
        <v>557.2193338882616</v>
      </c>
      <c r="AB30" t="n">
        <v>762.4120754079661</v>
      </c>
      <c r="AC30" t="n">
        <v>689.6485369830974</v>
      </c>
      <c r="AD30" t="n">
        <v>557219.3338882617</v>
      </c>
      <c r="AE30" t="n">
        <v>762412.075407966</v>
      </c>
      <c r="AF30" t="n">
        <v>1.373050640259964e-05</v>
      </c>
      <c r="AG30" t="n">
        <v>43</v>
      </c>
      <c r="AH30" t="n">
        <v>689648.5369830974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6.1218</v>
      </c>
      <c r="E31" t="n">
        <v>16.34</v>
      </c>
      <c r="F31" t="n">
        <v>13.05</v>
      </c>
      <c r="G31" t="n">
        <v>48.92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166.56</v>
      </c>
      <c r="Q31" t="n">
        <v>988.22</v>
      </c>
      <c r="R31" t="n">
        <v>46.97</v>
      </c>
      <c r="S31" t="n">
        <v>35.43</v>
      </c>
      <c r="T31" t="n">
        <v>4714.73</v>
      </c>
      <c r="U31" t="n">
        <v>0.75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556.4562142996933</v>
      </c>
      <c r="AB31" t="n">
        <v>761.3679415204265</v>
      </c>
      <c r="AC31" t="n">
        <v>688.7040537683337</v>
      </c>
      <c r="AD31" t="n">
        <v>556456.2142996934</v>
      </c>
      <c r="AE31" t="n">
        <v>761367.9415204265</v>
      </c>
      <c r="AF31" t="n">
        <v>1.37383609982241e-05</v>
      </c>
      <c r="AG31" t="n">
        <v>43</v>
      </c>
      <c r="AH31" t="n">
        <v>688704.0537683336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6.1399</v>
      </c>
      <c r="E32" t="n">
        <v>16.29</v>
      </c>
      <c r="F32" t="n">
        <v>13.04</v>
      </c>
      <c r="G32" t="n">
        <v>52.16</v>
      </c>
      <c r="H32" t="n">
        <v>0.67</v>
      </c>
      <c r="I32" t="n">
        <v>15</v>
      </c>
      <c r="J32" t="n">
        <v>225.74</v>
      </c>
      <c r="K32" t="n">
        <v>56.13</v>
      </c>
      <c r="L32" t="n">
        <v>8.5</v>
      </c>
      <c r="M32" t="n">
        <v>13</v>
      </c>
      <c r="N32" t="n">
        <v>51.11</v>
      </c>
      <c r="O32" t="n">
        <v>28075.56</v>
      </c>
      <c r="P32" t="n">
        <v>164.98</v>
      </c>
      <c r="Q32" t="n">
        <v>988.08</v>
      </c>
      <c r="R32" t="n">
        <v>46.8</v>
      </c>
      <c r="S32" t="n">
        <v>35.43</v>
      </c>
      <c r="T32" t="n">
        <v>4634.89</v>
      </c>
      <c r="U32" t="n">
        <v>0.76</v>
      </c>
      <c r="V32" t="n">
        <v>0.87</v>
      </c>
      <c r="W32" t="n">
        <v>2.99</v>
      </c>
      <c r="X32" t="n">
        <v>0.29</v>
      </c>
      <c r="Y32" t="n">
        <v>1</v>
      </c>
      <c r="Z32" t="n">
        <v>10</v>
      </c>
      <c r="AA32" t="n">
        <v>554.5386080067605</v>
      </c>
      <c r="AB32" t="n">
        <v>758.7441879916167</v>
      </c>
      <c r="AC32" t="n">
        <v>686.3307075938521</v>
      </c>
      <c r="AD32" t="n">
        <v>554538.6080067605</v>
      </c>
      <c r="AE32" t="n">
        <v>758744.1879916168</v>
      </c>
      <c r="AF32" t="n">
        <v>1.377898047845342e-05</v>
      </c>
      <c r="AG32" t="n">
        <v>43</v>
      </c>
      <c r="AH32" t="n">
        <v>686330.7075938522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6.1469</v>
      </c>
      <c r="E33" t="n">
        <v>16.27</v>
      </c>
      <c r="F33" t="n">
        <v>13.02</v>
      </c>
      <c r="G33" t="n">
        <v>52.09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13</v>
      </c>
      <c r="N33" t="n">
        <v>51.28</v>
      </c>
      <c r="O33" t="n">
        <v>28127.29</v>
      </c>
      <c r="P33" t="n">
        <v>164.04</v>
      </c>
      <c r="Q33" t="n">
        <v>988.08</v>
      </c>
      <c r="R33" t="n">
        <v>46.3</v>
      </c>
      <c r="S33" t="n">
        <v>35.43</v>
      </c>
      <c r="T33" t="n">
        <v>4386.15</v>
      </c>
      <c r="U33" t="n">
        <v>0.77</v>
      </c>
      <c r="V33" t="n">
        <v>0.88</v>
      </c>
      <c r="W33" t="n">
        <v>2.98</v>
      </c>
      <c r="X33" t="n">
        <v>0.27</v>
      </c>
      <c r="Y33" t="n">
        <v>1</v>
      </c>
      <c r="Z33" t="n">
        <v>10</v>
      </c>
      <c r="AA33" t="n">
        <v>553.482018919805</v>
      </c>
      <c r="AB33" t="n">
        <v>757.2985161894236</v>
      </c>
      <c r="AC33" t="n">
        <v>685.0230086794472</v>
      </c>
      <c r="AD33" t="n">
        <v>553482.0189198049</v>
      </c>
      <c r="AE33" t="n">
        <v>757298.5161894236</v>
      </c>
      <c r="AF33" t="n">
        <v>1.379468966970232e-05</v>
      </c>
      <c r="AG33" t="n">
        <v>43</v>
      </c>
      <c r="AH33" t="n">
        <v>685023.0086794472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6.1697</v>
      </c>
      <c r="E34" t="n">
        <v>16.21</v>
      </c>
      <c r="F34" t="n">
        <v>13</v>
      </c>
      <c r="G34" t="n">
        <v>55.73</v>
      </c>
      <c r="H34" t="n">
        <v>0.71</v>
      </c>
      <c r="I34" t="n">
        <v>14</v>
      </c>
      <c r="J34" t="n">
        <v>226.58</v>
      </c>
      <c r="K34" t="n">
        <v>56.13</v>
      </c>
      <c r="L34" t="n">
        <v>9</v>
      </c>
      <c r="M34" t="n">
        <v>12</v>
      </c>
      <c r="N34" t="n">
        <v>51.45</v>
      </c>
      <c r="O34" t="n">
        <v>28179.08</v>
      </c>
      <c r="P34" t="n">
        <v>162.52</v>
      </c>
      <c r="Q34" t="n">
        <v>988.14</v>
      </c>
      <c r="R34" t="n">
        <v>45.57</v>
      </c>
      <c r="S34" t="n">
        <v>35.43</v>
      </c>
      <c r="T34" t="n">
        <v>4027.7</v>
      </c>
      <c r="U34" t="n">
        <v>0.78</v>
      </c>
      <c r="V34" t="n">
        <v>0.88</v>
      </c>
      <c r="W34" t="n">
        <v>2.98</v>
      </c>
      <c r="X34" t="n">
        <v>0.25</v>
      </c>
      <c r="Y34" t="n">
        <v>1</v>
      </c>
      <c r="Z34" t="n">
        <v>10</v>
      </c>
      <c r="AA34" t="n">
        <v>551.4916918971827</v>
      </c>
      <c r="AB34" t="n">
        <v>754.5752629500407</v>
      </c>
      <c r="AC34" t="n">
        <v>682.5596589071213</v>
      </c>
      <c r="AD34" t="n">
        <v>551491.6918971827</v>
      </c>
      <c r="AE34" t="n">
        <v>754575.2629500407</v>
      </c>
      <c r="AF34" t="n">
        <v>1.38458567497702e-05</v>
      </c>
      <c r="AG34" t="n">
        <v>43</v>
      </c>
      <c r="AH34" t="n">
        <v>682559.6589071213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6.1674</v>
      </c>
      <c r="E35" t="n">
        <v>16.21</v>
      </c>
      <c r="F35" t="n">
        <v>13.01</v>
      </c>
      <c r="G35" t="n">
        <v>55.76</v>
      </c>
      <c r="H35" t="n">
        <v>0.72</v>
      </c>
      <c r="I35" t="n">
        <v>14</v>
      </c>
      <c r="J35" t="n">
        <v>227</v>
      </c>
      <c r="K35" t="n">
        <v>56.13</v>
      </c>
      <c r="L35" t="n">
        <v>9.25</v>
      </c>
      <c r="M35" t="n">
        <v>12</v>
      </c>
      <c r="N35" t="n">
        <v>51.62</v>
      </c>
      <c r="O35" t="n">
        <v>28230.92</v>
      </c>
      <c r="P35" t="n">
        <v>162.17</v>
      </c>
      <c r="Q35" t="n">
        <v>988.11</v>
      </c>
      <c r="R35" t="n">
        <v>45.63</v>
      </c>
      <c r="S35" t="n">
        <v>35.43</v>
      </c>
      <c r="T35" t="n">
        <v>4058.07</v>
      </c>
      <c r="U35" t="n">
        <v>0.78</v>
      </c>
      <c r="V35" t="n">
        <v>0.88</v>
      </c>
      <c r="W35" t="n">
        <v>2.99</v>
      </c>
      <c r="X35" t="n">
        <v>0.26</v>
      </c>
      <c r="Y35" t="n">
        <v>1</v>
      </c>
      <c r="Z35" t="n">
        <v>10</v>
      </c>
      <c r="AA35" t="n">
        <v>551.2608793712533</v>
      </c>
      <c r="AB35" t="n">
        <v>754.259455069334</v>
      </c>
      <c r="AC35" t="n">
        <v>682.2739912873101</v>
      </c>
      <c r="AD35" t="n">
        <v>551260.8793712533</v>
      </c>
      <c r="AE35" t="n">
        <v>754259.455069334</v>
      </c>
      <c r="AF35" t="n">
        <v>1.384069515835984e-05</v>
      </c>
      <c r="AG35" t="n">
        <v>43</v>
      </c>
      <c r="AH35" t="n">
        <v>682273.99128731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6.1944</v>
      </c>
      <c r="E36" t="n">
        <v>16.14</v>
      </c>
      <c r="F36" t="n">
        <v>12.98</v>
      </c>
      <c r="G36" t="n">
        <v>59.92</v>
      </c>
      <c r="H36" t="n">
        <v>0.74</v>
      </c>
      <c r="I36" t="n">
        <v>13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159.38</v>
      </c>
      <c r="Q36" t="n">
        <v>988.16</v>
      </c>
      <c r="R36" t="n">
        <v>44.79</v>
      </c>
      <c r="S36" t="n">
        <v>35.43</v>
      </c>
      <c r="T36" t="n">
        <v>3639.51</v>
      </c>
      <c r="U36" t="n">
        <v>0.79</v>
      </c>
      <c r="V36" t="n">
        <v>0.88</v>
      </c>
      <c r="W36" t="n">
        <v>2.98</v>
      </c>
      <c r="X36" t="n">
        <v>0.23</v>
      </c>
      <c r="Y36" t="n">
        <v>1</v>
      </c>
      <c r="Z36" t="n">
        <v>10</v>
      </c>
      <c r="AA36" t="n">
        <v>548.0428471693621</v>
      </c>
      <c r="AB36" t="n">
        <v>749.8564014411454</v>
      </c>
      <c r="AC36" t="n">
        <v>678.2911589176712</v>
      </c>
      <c r="AD36" t="n">
        <v>548042.847169362</v>
      </c>
      <c r="AE36" t="n">
        <v>749856.4014411455</v>
      </c>
      <c r="AF36" t="n">
        <v>1.390128775317706e-05</v>
      </c>
      <c r="AG36" t="n">
        <v>43</v>
      </c>
      <c r="AH36" t="n">
        <v>678291.1589176712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6.1859</v>
      </c>
      <c r="E37" t="n">
        <v>16.17</v>
      </c>
      <c r="F37" t="n">
        <v>13</v>
      </c>
      <c r="G37" t="n">
        <v>60.02</v>
      </c>
      <c r="H37" t="n">
        <v>0.76</v>
      </c>
      <c r="I37" t="n">
        <v>13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159.18</v>
      </c>
      <c r="Q37" t="n">
        <v>988.08</v>
      </c>
      <c r="R37" t="n">
        <v>45.59</v>
      </c>
      <c r="S37" t="n">
        <v>35.43</v>
      </c>
      <c r="T37" t="n">
        <v>4039.11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548.1216622063591</v>
      </c>
      <c r="AB37" t="n">
        <v>749.9642396518389</v>
      </c>
      <c r="AC37" t="n">
        <v>678.388705200888</v>
      </c>
      <c r="AD37" t="n">
        <v>548121.6622063591</v>
      </c>
      <c r="AE37" t="n">
        <v>749964.2396518389</v>
      </c>
      <c r="AF37" t="n">
        <v>1.388221230666053e-05</v>
      </c>
      <c r="AG37" t="n">
        <v>43</v>
      </c>
      <c r="AH37" t="n">
        <v>678388.705200888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6.192</v>
      </c>
      <c r="E38" t="n">
        <v>16.15</v>
      </c>
      <c r="F38" t="n">
        <v>12.99</v>
      </c>
      <c r="G38" t="n">
        <v>59.95</v>
      </c>
      <c r="H38" t="n">
        <v>0.78</v>
      </c>
      <c r="I38" t="n">
        <v>13</v>
      </c>
      <c r="J38" t="n">
        <v>228.27</v>
      </c>
      <c r="K38" t="n">
        <v>56.13</v>
      </c>
      <c r="L38" t="n">
        <v>10</v>
      </c>
      <c r="M38" t="n">
        <v>11</v>
      </c>
      <c r="N38" t="n">
        <v>52.14</v>
      </c>
      <c r="O38" t="n">
        <v>28386.82</v>
      </c>
      <c r="P38" t="n">
        <v>158.34</v>
      </c>
      <c r="Q38" t="n">
        <v>988.09</v>
      </c>
      <c r="R38" t="n">
        <v>45.07</v>
      </c>
      <c r="S38" t="n">
        <v>35.43</v>
      </c>
      <c r="T38" t="n">
        <v>3783.57</v>
      </c>
      <c r="U38" t="n">
        <v>0.79</v>
      </c>
      <c r="V38" t="n">
        <v>0.88</v>
      </c>
      <c r="W38" t="n">
        <v>2.98</v>
      </c>
      <c r="X38" t="n">
        <v>0.23</v>
      </c>
      <c r="Y38" t="n">
        <v>1</v>
      </c>
      <c r="Z38" t="n">
        <v>10</v>
      </c>
      <c r="AA38" t="n">
        <v>547.2078573294995</v>
      </c>
      <c r="AB38" t="n">
        <v>748.7139315050936</v>
      </c>
      <c r="AC38" t="n">
        <v>677.2577247088493</v>
      </c>
      <c r="AD38" t="n">
        <v>547207.8573294994</v>
      </c>
      <c r="AE38" t="n">
        <v>748713.9315050936</v>
      </c>
      <c r="AF38" t="n">
        <v>1.389590174474886e-05</v>
      </c>
      <c r="AG38" t="n">
        <v>43</v>
      </c>
      <c r="AH38" t="n">
        <v>677257.7247088493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6.2153</v>
      </c>
      <c r="E39" t="n">
        <v>16.09</v>
      </c>
      <c r="F39" t="n">
        <v>12.97</v>
      </c>
      <c r="G39" t="n">
        <v>64.84999999999999</v>
      </c>
      <c r="H39" t="n">
        <v>0.8</v>
      </c>
      <c r="I39" t="n">
        <v>12</v>
      </c>
      <c r="J39" t="n">
        <v>228.69</v>
      </c>
      <c r="K39" t="n">
        <v>56.13</v>
      </c>
      <c r="L39" t="n">
        <v>10.25</v>
      </c>
      <c r="M39" t="n">
        <v>10</v>
      </c>
      <c r="N39" t="n">
        <v>52.31</v>
      </c>
      <c r="O39" t="n">
        <v>28438.91</v>
      </c>
      <c r="P39" t="n">
        <v>155.79</v>
      </c>
      <c r="Q39" t="n">
        <v>988.12</v>
      </c>
      <c r="R39" t="n">
        <v>44.39</v>
      </c>
      <c r="S39" t="n">
        <v>35.43</v>
      </c>
      <c r="T39" t="n">
        <v>3445.61</v>
      </c>
      <c r="U39" t="n">
        <v>0.8</v>
      </c>
      <c r="V39" t="n">
        <v>0.88</v>
      </c>
      <c r="W39" t="n">
        <v>2.98</v>
      </c>
      <c r="X39" t="n">
        <v>0.22</v>
      </c>
      <c r="Y39" t="n">
        <v>1</v>
      </c>
      <c r="Z39" t="n">
        <v>10</v>
      </c>
      <c r="AA39" t="n">
        <v>535.3688879823686</v>
      </c>
      <c r="AB39" t="n">
        <v>732.5153313458835</v>
      </c>
      <c r="AC39" t="n">
        <v>662.6050962139562</v>
      </c>
      <c r="AD39" t="n">
        <v>535368.8879823686</v>
      </c>
      <c r="AE39" t="n">
        <v>732515.3313458835</v>
      </c>
      <c r="AF39" t="n">
        <v>1.394819090990595e-05</v>
      </c>
      <c r="AG39" t="n">
        <v>42</v>
      </c>
      <c r="AH39" t="n">
        <v>662605.0962139562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6.2135</v>
      </c>
      <c r="E40" t="n">
        <v>16.09</v>
      </c>
      <c r="F40" t="n">
        <v>12.97</v>
      </c>
      <c r="G40" t="n">
        <v>64.87</v>
      </c>
      <c r="H40" t="n">
        <v>0.8100000000000001</v>
      </c>
      <c r="I40" t="n">
        <v>12</v>
      </c>
      <c r="J40" t="n">
        <v>229.11</v>
      </c>
      <c r="K40" t="n">
        <v>56.13</v>
      </c>
      <c r="L40" t="n">
        <v>10.5</v>
      </c>
      <c r="M40" t="n">
        <v>10</v>
      </c>
      <c r="N40" t="n">
        <v>52.48</v>
      </c>
      <c r="O40" t="n">
        <v>28491.06</v>
      </c>
      <c r="P40" t="n">
        <v>155.33</v>
      </c>
      <c r="Q40" t="n">
        <v>988.13</v>
      </c>
      <c r="R40" t="n">
        <v>44.46</v>
      </c>
      <c r="S40" t="n">
        <v>35.43</v>
      </c>
      <c r="T40" t="n">
        <v>3482.84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535.0116902229254</v>
      </c>
      <c r="AB40" t="n">
        <v>732.0265976129604</v>
      </c>
      <c r="AC40" t="n">
        <v>662.1630065425611</v>
      </c>
      <c r="AD40" t="n">
        <v>535011.6902229254</v>
      </c>
      <c r="AE40" t="n">
        <v>732026.5976129604</v>
      </c>
      <c r="AF40" t="n">
        <v>1.39441514035848e-05</v>
      </c>
      <c r="AG40" t="n">
        <v>42</v>
      </c>
      <c r="AH40" t="n">
        <v>662163.0065425611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6.2158</v>
      </c>
      <c r="E41" t="n">
        <v>16.09</v>
      </c>
      <c r="F41" t="n">
        <v>12.97</v>
      </c>
      <c r="G41" t="n">
        <v>64.84</v>
      </c>
      <c r="H41" t="n">
        <v>0.83</v>
      </c>
      <c r="I41" t="n">
        <v>12</v>
      </c>
      <c r="J41" t="n">
        <v>229.53</v>
      </c>
      <c r="K41" t="n">
        <v>56.13</v>
      </c>
      <c r="L41" t="n">
        <v>10.75</v>
      </c>
      <c r="M41" t="n">
        <v>10</v>
      </c>
      <c r="N41" t="n">
        <v>52.66</v>
      </c>
      <c r="O41" t="n">
        <v>28543.27</v>
      </c>
      <c r="P41" t="n">
        <v>154.03</v>
      </c>
      <c r="Q41" t="n">
        <v>988.16</v>
      </c>
      <c r="R41" t="n">
        <v>44.46</v>
      </c>
      <c r="S41" t="n">
        <v>35.43</v>
      </c>
      <c r="T41" t="n">
        <v>3482.28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533.8153156281015</v>
      </c>
      <c r="AB41" t="n">
        <v>730.3896651120004</v>
      </c>
      <c r="AC41" t="n">
        <v>660.6823005820436</v>
      </c>
      <c r="AD41" t="n">
        <v>533815.3156281016</v>
      </c>
      <c r="AE41" t="n">
        <v>730389.6651120004</v>
      </c>
      <c r="AF41" t="n">
        <v>1.394931299499515e-05</v>
      </c>
      <c r="AG41" t="n">
        <v>42</v>
      </c>
      <c r="AH41" t="n">
        <v>660682.3005820436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6.2366</v>
      </c>
      <c r="E42" t="n">
        <v>16.03</v>
      </c>
      <c r="F42" t="n">
        <v>12.96</v>
      </c>
      <c r="G42" t="n">
        <v>70.68000000000001</v>
      </c>
      <c r="H42" t="n">
        <v>0.85</v>
      </c>
      <c r="I42" t="n">
        <v>11</v>
      </c>
      <c r="J42" t="n">
        <v>229.96</v>
      </c>
      <c r="K42" t="n">
        <v>56.13</v>
      </c>
      <c r="L42" t="n">
        <v>11</v>
      </c>
      <c r="M42" t="n">
        <v>9</v>
      </c>
      <c r="N42" t="n">
        <v>52.83</v>
      </c>
      <c r="O42" t="n">
        <v>28595.54</v>
      </c>
      <c r="P42" t="n">
        <v>152.79</v>
      </c>
      <c r="Q42" t="n">
        <v>988.1</v>
      </c>
      <c r="R42" t="n">
        <v>43.98</v>
      </c>
      <c r="S42" t="n">
        <v>35.43</v>
      </c>
      <c r="T42" t="n">
        <v>3247.3</v>
      </c>
      <c r="U42" t="n">
        <v>0.8100000000000001</v>
      </c>
      <c r="V42" t="n">
        <v>0.88</v>
      </c>
      <c r="W42" t="n">
        <v>2.98</v>
      </c>
      <c r="X42" t="n">
        <v>0.2</v>
      </c>
      <c r="Y42" t="n">
        <v>1</v>
      </c>
      <c r="Z42" t="n">
        <v>10</v>
      </c>
      <c r="AA42" t="n">
        <v>532.1961941136757</v>
      </c>
      <c r="AB42" t="n">
        <v>728.1743116253631</v>
      </c>
      <c r="AC42" t="n">
        <v>658.6783773229027</v>
      </c>
      <c r="AD42" t="n">
        <v>532196.1941136757</v>
      </c>
      <c r="AE42" t="n">
        <v>728174.3116253631</v>
      </c>
      <c r="AF42" t="n">
        <v>1.39959917347062e-05</v>
      </c>
      <c r="AG42" t="n">
        <v>42</v>
      </c>
      <c r="AH42" t="n">
        <v>658678.3773229028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6.2392</v>
      </c>
      <c r="E43" t="n">
        <v>16.03</v>
      </c>
      <c r="F43" t="n">
        <v>12.95</v>
      </c>
      <c r="G43" t="n">
        <v>70.64</v>
      </c>
      <c r="H43" t="n">
        <v>0.87</v>
      </c>
      <c r="I43" t="n">
        <v>11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152.05</v>
      </c>
      <c r="Q43" t="n">
        <v>988.08</v>
      </c>
      <c r="R43" t="n">
        <v>43.85</v>
      </c>
      <c r="S43" t="n">
        <v>35.43</v>
      </c>
      <c r="T43" t="n">
        <v>3183.48</v>
      </c>
      <c r="U43" t="n">
        <v>0.8100000000000001</v>
      </c>
      <c r="V43" t="n">
        <v>0.88</v>
      </c>
      <c r="W43" t="n">
        <v>2.98</v>
      </c>
      <c r="X43" t="n">
        <v>0.2</v>
      </c>
      <c r="Y43" t="n">
        <v>1</v>
      </c>
      <c r="Z43" t="n">
        <v>10</v>
      </c>
      <c r="AA43" t="n">
        <v>531.4700059093271</v>
      </c>
      <c r="AB43" t="n">
        <v>727.180708887011</v>
      </c>
      <c r="AC43" t="n">
        <v>657.7796026353687</v>
      </c>
      <c r="AD43" t="n">
        <v>531470.0059093272</v>
      </c>
      <c r="AE43" t="n">
        <v>727180.7088870109</v>
      </c>
      <c r="AF43" t="n">
        <v>1.400182657717008e-05</v>
      </c>
      <c r="AG43" t="n">
        <v>42</v>
      </c>
      <c r="AH43" t="n">
        <v>657779.6026353687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6.2347</v>
      </c>
      <c r="E44" t="n">
        <v>16.04</v>
      </c>
      <c r="F44" t="n">
        <v>12.96</v>
      </c>
      <c r="G44" t="n">
        <v>70.7</v>
      </c>
      <c r="H44" t="n">
        <v>0.89</v>
      </c>
      <c r="I44" t="n">
        <v>11</v>
      </c>
      <c r="J44" t="n">
        <v>230.81</v>
      </c>
      <c r="K44" t="n">
        <v>56.13</v>
      </c>
      <c r="L44" t="n">
        <v>11.5</v>
      </c>
      <c r="M44" t="n">
        <v>6</v>
      </c>
      <c r="N44" t="n">
        <v>53.18</v>
      </c>
      <c r="O44" t="n">
        <v>28700.26</v>
      </c>
      <c r="P44" t="n">
        <v>151.9</v>
      </c>
      <c r="Q44" t="n">
        <v>988.08</v>
      </c>
      <c r="R44" t="n">
        <v>44.12</v>
      </c>
      <c r="S44" t="n">
        <v>35.43</v>
      </c>
      <c r="T44" t="n">
        <v>3316.64</v>
      </c>
      <c r="U44" t="n">
        <v>0.8</v>
      </c>
      <c r="V44" t="n">
        <v>0.88</v>
      </c>
      <c r="W44" t="n">
        <v>2.99</v>
      </c>
      <c r="X44" t="n">
        <v>0.21</v>
      </c>
      <c r="Y44" t="n">
        <v>1</v>
      </c>
      <c r="Z44" t="n">
        <v>10</v>
      </c>
      <c r="AA44" t="n">
        <v>531.4664478567457</v>
      </c>
      <c r="AB44" t="n">
        <v>727.1758406024986</v>
      </c>
      <c r="AC44" t="n">
        <v>657.7751989730978</v>
      </c>
      <c r="AD44" t="n">
        <v>531466.4478567457</v>
      </c>
      <c r="AE44" t="n">
        <v>727175.8406024986</v>
      </c>
      <c r="AF44" t="n">
        <v>1.399172781136721e-05</v>
      </c>
      <c r="AG44" t="n">
        <v>42</v>
      </c>
      <c r="AH44" t="n">
        <v>657775.1989730977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6.237</v>
      </c>
      <c r="E45" t="n">
        <v>16.03</v>
      </c>
      <c r="F45" t="n">
        <v>12.96</v>
      </c>
      <c r="G45" t="n">
        <v>70.67</v>
      </c>
      <c r="H45" t="n">
        <v>0.9</v>
      </c>
      <c r="I45" t="n">
        <v>11</v>
      </c>
      <c r="J45" t="n">
        <v>231.23</v>
      </c>
      <c r="K45" t="n">
        <v>56.13</v>
      </c>
      <c r="L45" t="n">
        <v>11.75</v>
      </c>
      <c r="M45" t="n">
        <v>4</v>
      </c>
      <c r="N45" t="n">
        <v>53.36</v>
      </c>
      <c r="O45" t="n">
        <v>28752.71</v>
      </c>
      <c r="P45" t="n">
        <v>150.57</v>
      </c>
      <c r="Q45" t="n">
        <v>988.08</v>
      </c>
      <c r="R45" t="n">
        <v>44.04</v>
      </c>
      <c r="S45" t="n">
        <v>35.43</v>
      </c>
      <c r="T45" t="n">
        <v>3275.3</v>
      </c>
      <c r="U45" t="n">
        <v>0.8</v>
      </c>
      <c r="V45" t="n">
        <v>0.88</v>
      </c>
      <c r="W45" t="n">
        <v>2.98</v>
      </c>
      <c r="X45" t="n">
        <v>0.2</v>
      </c>
      <c r="Y45" t="n">
        <v>1</v>
      </c>
      <c r="Z45" t="n">
        <v>10</v>
      </c>
      <c r="AA45" t="n">
        <v>530.2492713446289</v>
      </c>
      <c r="AB45" t="n">
        <v>725.5104460005825</v>
      </c>
      <c r="AC45" t="n">
        <v>656.2687472945926</v>
      </c>
      <c r="AD45" t="n">
        <v>530249.2713446289</v>
      </c>
      <c r="AE45" t="n">
        <v>725510.4460005825</v>
      </c>
      <c r="AF45" t="n">
        <v>1.399688940277756e-05</v>
      </c>
      <c r="AG45" t="n">
        <v>42</v>
      </c>
      <c r="AH45" t="n">
        <v>656268.7472945926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6.2361</v>
      </c>
      <c r="E46" t="n">
        <v>16.04</v>
      </c>
      <c r="F46" t="n">
        <v>12.96</v>
      </c>
      <c r="G46" t="n">
        <v>70.68000000000001</v>
      </c>
      <c r="H46" t="n">
        <v>0.92</v>
      </c>
      <c r="I46" t="n">
        <v>11</v>
      </c>
      <c r="J46" t="n">
        <v>231.66</v>
      </c>
      <c r="K46" t="n">
        <v>56.13</v>
      </c>
      <c r="L46" t="n">
        <v>12</v>
      </c>
      <c r="M46" t="n">
        <v>2</v>
      </c>
      <c r="N46" t="n">
        <v>53.53</v>
      </c>
      <c r="O46" t="n">
        <v>28805.23</v>
      </c>
      <c r="P46" t="n">
        <v>149.68</v>
      </c>
      <c r="Q46" t="n">
        <v>988.1</v>
      </c>
      <c r="R46" t="n">
        <v>43.9</v>
      </c>
      <c r="S46" t="n">
        <v>35.43</v>
      </c>
      <c r="T46" t="n">
        <v>3205.7</v>
      </c>
      <c r="U46" t="n">
        <v>0.8100000000000001</v>
      </c>
      <c r="V46" t="n">
        <v>0.88</v>
      </c>
      <c r="W46" t="n">
        <v>2.99</v>
      </c>
      <c r="X46" t="n">
        <v>0.2</v>
      </c>
      <c r="Y46" t="n">
        <v>1</v>
      </c>
      <c r="Z46" t="n">
        <v>10</v>
      </c>
      <c r="AA46" t="n">
        <v>529.4946291085653</v>
      </c>
      <c r="AB46" t="n">
        <v>724.4779112007345</v>
      </c>
      <c r="AC46" t="n">
        <v>655.3347561668702</v>
      </c>
      <c r="AD46" t="n">
        <v>529494.6291085653</v>
      </c>
      <c r="AE46" t="n">
        <v>724477.9112007346</v>
      </c>
      <c r="AF46" t="n">
        <v>1.399486964961699e-05</v>
      </c>
      <c r="AG46" t="n">
        <v>42</v>
      </c>
      <c r="AH46" t="n">
        <v>655334.7561668702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6.2366</v>
      </c>
      <c r="E47" t="n">
        <v>16.03</v>
      </c>
      <c r="F47" t="n">
        <v>12.96</v>
      </c>
      <c r="G47" t="n">
        <v>70.68000000000001</v>
      </c>
      <c r="H47" t="n">
        <v>0.9399999999999999</v>
      </c>
      <c r="I47" t="n">
        <v>11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149.75</v>
      </c>
      <c r="Q47" t="n">
        <v>988.1799999999999</v>
      </c>
      <c r="R47" t="n">
        <v>43.81</v>
      </c>
      <c r="S47" t="n">
        <v>35.43</v>
      </c>
      <c r="T47" t="n">
        <v>3161.72</v>
      </c>
      <c r="U47" t="n">
        <v>0.8100000000000001</v>
      </c>
      <c r="V47" t="n">
        <v>0.88</v>
      </c>
      <c r="W47" t="n">
        <v>2.99</v>
      </c>
      <c r="X47" t="n">
        <v>0.2</v>
      </c>
      <c r="Y47" t="n">
        <v>1</v>
      </c>
      <c r="Z47" t="n">
        <v>10</v>
      </c>
      <c r="AA47" t="n">
        <v>529.5435381723689</v>
      </c>
      <c r="AB47" t="n">
        <v>724.5448307395463</v>
      </c>
      <c r="AC47" t="n">
        <v>655.39528899882</v>
      </c>
      <c r="AD47" t="n">
        <v>529543.5381723689</v>
      </c>
      <c r="AE47" t="n">
        <v>724544.8307395463</v>
      </c>
      <c r="AF47" t="n">
        <v>1.39959917347062e-05</v>
      </c>
      <c r="AG47" t="n">
        <v>42</v>
      </c>
      <c r="AH47" t="n">
        <v>655395.28899882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6.2383</v>
      </c>
      <c r="E48" t="n">
        <v>16.03</v>
      </c>
      <c r="F48" t="n">
        <v>12.95</v>
      </c>
      <c r="G48" t="n">
        <v>70.65000000000001</v>
      </c>
      <c r="H48" t="n">
        <v>0.96</v>
      </c>
      <c r="I48" t="n">
        <v>11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149.63</v>
      </c>
      <c r="Q48" t="n">
        <v>988.1799999999999</v>
      </c>
      <c r="R48" t="n">
        <v>43.75</v>
      </c>
      <c r="S48" t="n">
        <v>35.43</v>
      </c>
      <c r="T48" t="n">
        <v>3133.1</v>
      </c>
      <c r="U48" t="n">
        <v>0.8100000000000001</v>
      </c>
      <c r="V48" t="n">
        <v>0.88</v>
      </c>
      <c r="W48" t="n">
        <v>2.99</v>
      </c>
      <c r="X48" t="n">
        <v>0.2</v>
      </c>
      <c r="Y48" t="n">
        <v>1</v>
      </c>
      <c r="Z48" t="n">
        <v>10</v>
      </c>
      <c r="AA48" t="n">
        <v>529.3811159241301</v>
      </c>
      <c r="AB48" t="n">
        <v>724.3225974539421</v>
      </c>
      <c r="AC48" t="n">
        <v>655.1942653460874</v>
      </c>
      <c r="AD48" t="n">
        <v>529381.1159241301</v>
      </c>
      <c r="AE48" t="n">
        <v>724322.5974539421</v>
      </c>
      <c r="AF48" t="n">
        <v>1.39998068240095e-05</v>
      </c>
      <c r="AG48" t="n">
        <v>42</v>
      </c>
      <c r="AH48" t="n">
        <v>655194.2653460874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6.2623</v>
      </c>
      <c r="E49" t="n">
        <v>15.97</v>
      </c>
      <c r="F49" t="n">
        <v>12.93</v>
      </c>
      <c r="G49" t="n">
        <v>77.59999999999999</v>
      </c>
      <c r="H49" t="n">
        <v>0.97</v>
      </c>
      <c r="I49" t="n">
        <v>10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149.35</v>
      </c>
      <c r="Q49" t="n">
        <v>988.1799999999999</v>
      </c>
      <c r="R49" t="n">
        <v>43.14</v>
      </c>
      <c r="S49" t="n">
        <v>35.43</v>
      </c>
      <c r="T49" t="n">
        <v>2830.81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528.5237964965386</v>
      </c>
      <c r="AB49" t="n">
        <v>723.1495751908475</v>
      </c>
      <c r="AC49" t="n">
        <v>654.1331946814355</v>
      </c>
      <c r="AD49" t="n">
        <v>528523.7964965386</v>
      </c>
      <c r="AE49" t="n">
        <v>723149.5751908475</v>
      </c>
      <c r="AF49" t="n">
        <v>1.405366690829148e-05</v>
      </c>
      <c r="AG49" t="n">
        <v>42</v>
      </c>
      <c r="AH49" t="n">
        <v>654133.1946814355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2024-09-24T15:27:06Z</dcterms:created>
  <dcterms:modified xmlns:dcterms="http://purl.org/dc/terms/" xmlns:xsi="http://www.w3.org/2001/XMLSchema-instance" xsi:type="dcterms:W3CDTF">2024-09-24T15:27:06Z</dcterms:modified>
</cp:coreProperties>
</file>